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ersons/person.xml" ContentType="application/vnd.ms-excel.person+xml"/>
  <Override PartName="/xl/calcChain.xml" ContentType="application/vnd.openxmlformats-officedocument.spreadsheetml.calcChain+xml"/>
  <Override PartName="/xl/attachedToolbars.bin" ContentType="application/vnd.ms-excel.attachedToolbars"/>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xr:revisionPtr revIDLastSave="2" documentId="8_{B44ABC97-7B9B-431E-8AD0-A5F6142CA258}" xr6:coauthVersionLast="46" xr6:coauthVersionMax="46" xr10:uidLastSave="{318474E7-1223-417B-A5D4-21BEFF63E013}"/>
  <bookViews>
    <workbookView xWindow="3700" yWindow="-14810" windowWidth="15390" windowHeight="9530" tabRatio="799" activeTab="3" xr2:uid="{00000000-000D-0000-FFFF-FFFF00000000}"/>
  </bookViews>
  <sheets>
    <sheet name="Contents" sheetId="50" r:id="rId1"/>
    <sheet name="Version History" sheetId="48" state="hidden" r:id="rId2"/>
    <sheet name="Inputs&gt;&gt;&gt;" sheetId="57" r:id="rId3"/>
    <sheet name="Assets and Capex" sheetId="58" r:id="rId4"/>
    <sheet name="Profitability" sheetId="59" r:id="rId5"/>
    <sheet name="CPI data" sheetId="60" r:id="rId6"/>
    <sheet name="Spectrum valuation" sheetId="64" r:id="rId7"/>
    <sheet name="Spectrum band valuation" sheetId="62" r:id="rId8"/>
    <sheet name="Outputs&gt;&gt;&gt;" sheetId="63" r:id="rId9"/>
    <sheet name="ROCE calculations" sheetId="65"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 localSheetId="5" hidden="1">{#N/A,#N/A,FALSE,"TERRY CARLIN";#N/A,#N/A,FALSE,"CHARLES McLEAN";#N/A,#N/A,FALSE,"GEOFF GUTRIDGE";#N/A,#N/A,FALSE,"SUE SPITTLE";#N/A,#N/A,FALSE,"JOHN DULEY";#N/A,#N/A,FALSE,"MARTIN BRENIG-JONES";#N/A,#N/A,FALSE,"LOUISE KING";#N/A,#N/A,FALSE,"JOHN FORD"}</definedName>
    <definedName name="\\\\\\" hidden="1">{#N/A,#N/A,FALSE,"TERRY CARLIN";#N/A,#N/A,FALSE,"CHARLES McLEAN";#N/A,#N/A,FALSE,"GEOFF GUTRIDGE";#N/A,#N/A,FALSE,"SUE SPITTLE";#N/A,#N/A,FALSE,"JOHN DULEY";#N/A,#N/A,FALSE,"MARTIN BRENIG-JONES";#N/A,#N/A,FALSE,"LOUISE KING";#N/A,#N/A,FALSE,"JOHN FORD"}</definedName>
    <definedName name="\\\\\\\\" localSheetId="5" hidden="1">{#N/A,#N/A,FALSE,"TERRY CARLIN";#N/A,#N/A,FALSE,"CHARLES McLEAN";#N/A,#N/A,FALSE,"GEOFF GUTRIDGE";#N/A,#N/A,FALSE,"SUE SPITTLE";#N/A,#N/A,FALSE,"JOHN DULEY";#N/A,#N/A,FALSE,"MARTIN BRENIG-JONES";#N/A,#N/A,FALSE,"LOUISE KING";#N/A,#N/A,FALSE,"JOHN FORD"}</definedName>
    <definedName name="\\\\\\\\" hidden="1">{#N/A,#N/A,FALSE,"TERRY CARLIN";#N/A,#N/A,FALSE,"CHARLES McLEAN";#N/A,#N/A,FALSE,"GEOFF GUTRIDGE";#N/A,#N/A,FALSE,"SUE SPITTLE";#N/A,#N/A,FALSE,"JOHN DULEY";#N/A,#N/A,FALSE,"MARTIN BRENIG-JONES";#N/A,#N/A,FALSE,"LOUISE KING";#N/A,#N/A,FALSE,"JOHN FORD"}</definedName>
    <definedName name="\bvsb" localSheetId="5" hidden="1">{#N/A,#N/A,FALSE,"TERRY CARLIN";#N/A,#N/A,FALSE,"CHARLES McLEAN";#N/A,#N/A,FALSE,"GEOFF GUTRIDGE";#N/A,#N/A,FALSE,"SUE SPITTLE";#N/A,#N/A,FALSE,"JOHN DULEY";#N/A,#N/A,FALSE,"MARTIN BRENIG-JONES";#N/A,#N/A,FALSE,"LOUISE KING";#N/A,#N/A,FALSE,"JOHN FORD"}</definedName>
    <definedName name="\bvsb" hidden="1">{#N/A,#N/A,FALSE,"TERRY CARLIN";#N/A,#N/A,FALSE,"CHARLES McLEAN";#N/A,#N/A,FALSE,"GEOFF GUTRIDGE";#N/A,#N/A,FALSE,"SUE SPITTLE";#N/A,#N/A,FALSE,"JOHN DULEY";#N/A,#N/A,FALSE,"MARTIN BRENIG-JONES";#N/A,#N/A,FALSE,"LOUISE KING";#N/A,#N/A,FALSE,"JOHN FORD"}</definedName>
    <definedName name="\vsdvs" localSheetId="5" hidden="1">{#N/A,#N/A,FALSE,"TERRY CARLIN";#N/A,#N/A,FALSE,"CHARLES McLEAN";#N/A,#N/A,FALSE,"GEOFF GUTRIDGE";#N/A,#N/A,FALSE,"SUE SPITTLE";#N/A,#N/A,FALSE,"JOHN DULEY";#N/A,#N/A,FALSE,"MARTIN BRENIG-JONES";#N/A,#N/A,FALSE,"LOUISE KING";#N/A,#N/A,FALSE,"JOHN FORD"}</definedName>
    <definedName name="\vsdvs" hidden="1">{#N/A,#N/A,FALSE,"TERRY CARLIN";#N/A,#N/A,FALSE,"CHARLES McLEAN";#N/A,#N/A,FALSE,"GEOFF GUTRIDGE";#N/A,#N/A,FALSE,"SUE SPITTLE";#N/A,#N/A,FALSE,"JOHN DULEY";#N/A,#N/A,FALSE,"MARTIN BRENIG-JONES";#N/A,#N/A,FALSE,"LOUISE KING";#N/A,#N/A,FALSE,"JOHN FORD"}</definedName>
    <definedName name="\xs\xc\sc" localSheetId="5" hidden="1">{#N/A,#N/A,FALSE,"TERRY CARLIN";#N/A,#N/A,FALSE,"CHARLES McLEAN";#N/A,#N/A,FALSE,"GEOFF GUTRIDGE";#N/A,#N/A,FALSE,"SUE SPITTLE";#N/A,#N/A,FALSE,"JOHN DULEY";#N/A,#N/A,FALSE,"MARTIN BRENIG-JONES";#N/A,#N/A,FALSE,"LOUISE KING";#N/A,#N/A,FALSE,"JOHN FORD"}</definedName>
    <definedName name="\xs\xc\sc" hidden="1">{#N/A,#N/A,FALSE,"TERRY CARLIN";#N/A,#N/A,FALSE,"CHARLES McLEAN";#N/A,#N/A,FALSE,"GEOFF GUTRIDGE";#N/A,#N/A,FALSE,"SUE SPITTLE";#N/A,#N/A,FALSE,"JOHN DULEY";#N/A,#N/A,FALSE,"MARTIN BRENIG-JONES";#N/A,#N/A,FALSE,"LOUISE KING";#N/A,#N/A,FALSE,"JOHN FORD"}</definedName>
    <definedName name="____gh2" localSheetId="5" hidden="1">{"'100'!$A$1:$M$83"}</definedName>
    <definedName name="____gh2" hidden="1">{"'100'!$A$1:$M$83"}</definedName>
    <definedName name="____hg2" localSheetId="5" hidden="1">{"'100'!$A$1:$M$83"}</definedName>
    <definedName name="____hg2" hidden="1">{"'100'!$A$1:$M$83"}</definedName>
    <definedName name="___gh2" localSheetId="5" hidden="1">{"'100'!$A$1:$M$83"}</definedName>
    <definedName name="___gh2" hidden="1">{"'100'!$A$1:$M$83"}</definedName>
    <definedName name="___ghv1" localSheetId="5" hidden="1">{"'100'!$A$1:$M$83"}</definedName>
    <definedName name="___ghv1" hidden="1">{"'100'!$A$1:$M$83"}</definedName>
    <definedName name="___hg2" localSheetId="5" hidden="1">{"'100'!$A$1:$M$83"}</definedName>
    <definedName name="___hg2" hidden="1">{"'100'!$A$1:$M$83"}</definedName>
    <definedName name="___hgv1" localSheetId="5" hidden="1">{"'100'!$A$1:$M$83"}</definedName>
    <definedName name="___hgv1" hidden="1">{"'100'!$A$1:$M$83"}</definedName>
    <definedName name="___mgb10" localSheetId="5" hidden="1">{"'100'!$A$1:$M$83"}</definedName>
    <definedName name="___mgb10" hidden="1">{"'100'!$A$1:$M$83"}</definedName>
    <definedName name="___mgb11" localSheetId="5" hidden="1">{"'100'!$A$1:$M$83"}</definedName>
    <definedName name="___mgb11" hidden="1">{"'100'!$A$1:$M$83"}</definedName>
    <definedName name="___mgb12" localSheetId="5" hidden="1">{"'100'!$A$1:$M$83"}</definedName>
    <definedName name="___mgb12" hidden="1">{"'100'!$A$1:$M$83"}</definedName>
    <definedName name="___mgb3" localSheetId="5" hidden="1">{"'100'!$A$1:$M$83"}</definedName>
    <definedName name="___mgb3" hidden="1">{"'100'!$A$1:$M$83"}</definedName>
    <definedName name="___mgb4" localSheetId="5" hidden="1">{"'100'!$A$1:$M$83"}</definedName>
    <definedName name="___mgb4" hidden="1">{"'100'!$A$1:$M$83"}</definedName>
    <definedName name="___mgb5" localSheetId="5" hidden="1">{"'100'!$A$1:$M$83"}</definedName>
    <definedName name="___mgb5" hidden="1">{"'100'!$A$1:$M$83"}</definedName>
    <definedName name="___mgb6" localSheetId="5" hidden="1">{"'100'!$A$1:$M$83"}</definedName>
    <definedName name="___mgb6" hidden="1">{"'100'!$A$1:$M$83"}</definedName>
    <definedName name="___mgb7" localSheetId="5" hidden="1">{"'100'!$A$1:$M$83"}</definedName>
    <definedName name="___mgb7" hidden="1">{"'100'!$A$1:$M$83"}</definedName>
    <definedName name="___mgb8" localSheetId="5" hidden="1">{"'100'!$A$1:$M$83"}</definedName>
    <definedName name="___mgb8" hidden="1">{"'100'!$A$1:$M$83"}</definedName>
    <definedName name="___mgb9" localSheetId="5" hidden="1">{"'100'!$A$1:$M$83"}</definedName>
    <definedName name="___mgb9" hidden="1">{"'100'!$A$1:$M$83"}</definedName>
    <definedName name="__a1" localSheetId="5" hidden="1">{#N/A,#N/A,FALSE,"voz corporativa";#N/A,#N/A,FALSE,"Transmisión de datos";#N/A,#N/A,FALSE,"Videoconferencia";#N/A,#N/A,FALSE,"Correo electrónico";#N/A,#N/A,FALSE,"Correo de voz";#N/A,#N/A,FALSE,"Megafax";#N/A,#N/A,FALSE,"Edi";#N/A,#N/A,FALSE,"Internet";#N/A,#N/A,FALSE,"VSAT";#N/A,#N/A,FALSE,"ing ult. milla"}</definedName>
    <definedName name="__a1" hidden="1">{#N/A,#N/A,FALSE,"voz corporativa";#N/A,#N/A,FALSE,"Transmisión de datos";#N/A,#N/A,FALSE,"Videoconferencia";#N/A,#N/A,FALSE,"Correo electrónico";#N/A,#N/A,FALSE,"Correo de voz";#N/A,#N/A,FALSE,"Megafax";#N/A,#N/A,FALSE,"Edi";#N/A,#N/A,FALSE,"Internet";#N/A,#N/A,FALSE,"VSAT";#N/A,#N/A,FALSE,"ing ult. milla"}</definedName>
    <definedName name="__ac1" localSheetId="5" hidden="1">{#N/A,#N/A,FALSE,"voz corporativa";#N/A,#N/A,FALSE,"Transmisión de datos";#N/A,#N/A,FALSE,"Videoconferencia";#N/A,#N/A,FALSE,"Correo electrónico";#N/A,#N/A,FALSE,"Correo de voz";#N/A,#N/A,FALSE,"Megafax";#N/A,#N/A,FALSE,"Edi";#N/A,#N/A,FALSE,"Internet";#N/A,#N/A,FALSE,"VSAT";#N/A,#N/A,FALSE,"ing ult. milla"}</definedName>
    <definedName name="__ac1" hidden="1">{#N/A,#N/A,FALSE,"voz corporativa";#N/A,#N/A,FALSE,"Transmisión de datos";#N/A,#N/A,FALSE,"Videoconferencia";#N/A,#N/A,FALSE,"Correo electrónico";#N/A,#N/A,FALSE,"Correo de voz";#N/A,#N/A,FALSE,"Megafax";#N/A,#N/A,FALSE,"Edi";#N/A,#N/A,FALSE,"Internet";#N/A,#N/A,FALSE,"VSAT";#N/A,#N/A,FALSE,"ing ult. milla"}</definedName>
    <definedName name="__emi2"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emi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emi3"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emi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emi4"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emi4"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emi5"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emi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emi6"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emi6"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FDS_HYPERLINK_TOGGLE_STATE__" hidden="1">"ON"</definedName>
    <definedName name="__GCr2"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GCr21"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GCr21"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gh2" localSheetId="5" hidden="1">{"'100'!$A$1:$M$83"}</definedName>
    <definedName name="__gh2" hidden="1">{"'100'!$A$1:$M$83"}</definedName>
    <definedName name="__hg2" localSheetId="5" hidden="1">{"'100'!$A$1:$M$83"}</definedName>
    <definedName name="__hg2" hidden="1">{"'100'!$A$1:$M$83"}</definedName>
    <definedName name="__ll1"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_ll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_lll1" localSheetId="5" hidden="1">{#N/A,#N/A,FALSE,"voz corporativa";#N/A,#N/A,FALSE,"Transmisión de datos";#N/A,#N/A,FALSE,"Videoconferencia";#N/A,#N/A,FALSE,"Correo electrónico";#N/A,#N/A,FALSE,"Correo de voz";#N/A,#N/A,FALSE,"Megafax";#N/A,#N/A,FALSE,"Edi";#N/A,#N/A,FALSE,"Internet";#N/A,#N/A,FALSE,"VSAT";#N/A,#N/A,FALSE,"ing ult. milla"}</definedName>
    <definedName name="__lll1" hidden="1">{#N/A,#N/A,FALSE,"voz corporativa";#N/A,#N/A,FALSE,"Transmisión de datos";#N/A,#N/A,FALSE,"Videoconferencia";#N/A,#N/A,FALSE,"Correo electrónico";#N/A,#N/A,FALSE,"Correo de voz";#N/A,#N/A,FALSE,"Megafax";#N/A,#N/A,FALSE,"Edi";#N/A,#N/A,FALSE,"Internet";#N/A,#N/A,FALSE,"VSAT";#N/A,#N/A,FALSE,"ing ult. milla"}</definedName>
    <definedName name="__R" localSheetId="5" hidden="1">{#N/A,#N/A,FALSE,"Balances";#N/A,#N/A,FALSE,"ANEX-1";#N/A,#N/A,FALSE,"ANEX.2";#N/A,#N/A,FALSE,"ANEX-3";#N/A,#N/A,FALSE,"ANEX.4";#N/A,#N/A,FALSE,"ANEX-5";#N/A,#N/A,FALSE,"ANEX-7 (último)";#N/A,#N/A,FALSE,"ANEX-6"}</definedName>
    <definedName name="__R" hidden="1">{#N/A,#N/A,FALSE,"Balances";#N/A,#N/A,FALSE,"ANEX-1";#N/A,#N/A,FALSE,"ANEX.2";#N/A,#N/A,FALSE,"ANEX-3";#N/A,#N/A,FALSE,"ANEX.4";#N/A,#N/A,FALSE,"ANEX-5";#N/A,#N/A,FALSE,"ANEX-7 (último)";#N/A,#N/A,FALSE,"ANEX-6"}</definedName>
    <definedName name="__rr1"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rr1"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rty1"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rty1"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Total_Due_Renewals_for_Barclays_Insurance_02" hidden="1">[1]pcQueryData!$A$3</definedName>
    <definedName name="__UK03">1.54</definedName>
    <definedName name="__xlfn.RTD" hidden="1">#NAME?</definedName>
    <definedName name="_1__123Graph_BCHART_5" hidden="1">[2]MEX95IB!#REF!</definedName>
    <definedName name="_1ÿ__h">[3]Cover!#REF!</definedName>
    <definedName name="_2__123Graph_BCHART_5" hidden="1">[4]MEX95IB!#REF!</definedName>
    <definedName name="_3__123Graph_BCHART_5" hidden="1">[5]MEX95IB!#REF!</definedName>
    <definedName name="_A_quotes_00" hidden="1">[6]pcQueryData!$A$3</definedName>
    <definedName name="_A_Quotes_for_0910_DISC_Date_00" hidden="1">[7]pcQueryData!#REF!</definedName>
    <definedName name="_A_quotes_Home_00" hidden="1">[6]pcQueryData!$A$5</definedName>
    <definedName name="_A_quotes_Van_00" hidden="1">[6]pcQueryData!$A$6</definedName>
    <definedName name="_Aggregator_Quotes_00" hidden="1">[8]pcQueryData!$A$3</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031EB93DD9C46D2A7CD7ED97C29A400.edm" hidden="1">#REF!</definedName>
    <definedName name="_bdm.003efaa84107461a81125e3135a9eaed.edm" hidden="1" xml:space="preserve">                                  '[9]GiveGet O2UKVMED  '!$1:$1048576</definedName>
    <definedName name="_bdm.0045DEAA5386493CA6CFD1D89981EF76.edm" hidden="1">#REF!</definedName>
    <definedName name="_bdm.008CA6780CA841FBAD6A9735479DF94F.edm" hidden="1">#REF!</definedName>
    <definedName name="_bdm.00dfa19a219d41f492acfdc01e42e78b.edm" hidden="1" xml:space="preserve">                                  '[9]GiveGet O2UKVMED  '!$1:$1048576</definedName>
    <definedName name="_bdm.00f450b332134d26a1553a29226c6dd6.edm" hidden="1" xml:space="preserve">                                  '[9]GiveGet O2UKVMED  '!$1:$1048576</definedName>
    <definedName name="_bdm.01bfd92aa77541f1b8d134d486f7d745.edm" hidden="1" xml:space="preserve">                                  '[9]GiveGet O2UKVMED  '!$1:$1048576</definedName>
    <definedName name="_bdm.02000c52a209435d87cc863710b422bc.edm" hidden="1">#REF!</definedName>
    <definedName name="_bdm.02b09f65e70d4a45b6b5df09283988eb.edm" hidden="1" xml:space="preserve">                                  '[9]GiveGet O2UKVMED  '!$1:$1048576</definedName>
    <definedName name="_bdm.02d17d4a23df486dab43f33a81367f63.edm" hidden="1" xml:space="preserve">                      '[9]GiveGet O2UKVMED  '!$1:$1048576</definedName>
    <definedName name="_bdm.02f252cb70a748aa9bb9859533405eb2.edm" hidden="1" xml:space="preserve">                                  '[9]GiveGet O2UKVMED  '!$1:$1048576</definedName>
    <definedName name="_bdm.032f739c9aed44e99625d12990e92465.edm" hidden="1" xml:space="preserve">                                  '[9]02_DCF'!$1:$1048576</definedName>
    <definedName name="_bdm.03a15d79ba9b4f64a07aa4dfdb84a8c5.edm" hidden="1" xml:space="preserve">                      '[9]GiveGet O2UKVMED  '!$1:$1048576</definedName>
    <definedName name="_bdm.03b1f1325de04e12a321ed2961e55d30.edm" hidden="1" xml:space="preserve">                                  '[9]GiveGet O2UKVMED  '!$1:$1048576</definedName>
    <definedName name="_bdm.040dd1cecd9148dd9c635259ee6db50e.edm" hidden="1" xml:space="preserve">                                                                    '[9]GiveGet O2UKVMED  '!$1:$1048576</definedName>
    <definedName name="_bdm.04e93451d002470596702ef47eb1ed2f.edm" hidden="1" xml:space="preserve">                                                                      '[9]GiveGet O2UKVMED  '!$1:$1048576</definedName>
    <definedName name="_bdm.06359f4de6ff46cf8d89f98dc3046375.edm" hidden="1" xml:space="preserve">                                  '[9]GiveGet O2UKVMED  '!$1:$1048576</definedName>
    <definedName name="_bdm.069d4fa4e47143b0957679ba980dea2f.edm" hidden="1" xml:space="preserve">                                  '[9]GiveGet O2UKLG'!$1:$1048576</definedName>
    <definedName name="_bdm.06d1d042defe4825a846335020f0677b.edm" hidden="1" xml:space="preserve">                                  '[9]GiveGet O2UKVMED  '!$1:$1048576</definedName>
    <definedName name="_bdm.077e503b0dcf44c7b188df6588271434.edm" hidden="1" xml:space="preserve">                      '[9]GiveGet O2UKVMED  '!$1:$1048576</definedName>
    <definedName name="_bdm.079eba75fd3f4dc68e488e049c63bde9.edm" hidden="1" xml:space="preserve">                                  '[9]GiveGet O2UKVMED  '!$1:$1048576</definedName>
    <definedName name="_bdm.07CFC96DD04C4080B9F9E76ACF2F0F54.edm" hidden="1">#REF!</definedName>
    <definedName name="_bdm.0840ded5d7794ec29c637c3d6cdb9010.edm" hidden="1" xml:space="preserve">                                                                    '[9]GiveGet O2UKVMED  '!$1:$1048576</definedName>
    <definedName name="_bdm.0870b085c8264527a060f0742cbd0d5a.edm" hidden="1">#REF!</definedName>
    <definedName name="_bdm.08fd2fedfd264b2e8a3305f4f7ca2269.edm" hidden="1" xml:space="preserve">                                                '[9]GiveGet O2UKVMED  '!$1:$1048576</definedName>
    <definedName name="_bdm.09dbcd8e4b6d41a896ae741aea51ca3c.edm" hidden="1" xml:space="preserve">                                  '[9]GiveGet O2UKVMED  '!$1:$1048576</definedName>
    <definedName name="_bdm.0a6e9710278d41628b016b1c433efe75.edm" hidden="1" xml:space="preserve">                      '[9]GiveGet O2UKVMED  '!$1:$1048576</definedName>
    <definedName name="_bdm.0a97d6557d67427e8696e6c5b58d9633.edm" hidden="1" xml:space="preserve">                                  '[9]GiveGet O2UKVMED  '!$1:$1048576</definedName>
    <definedName name="_bdm.0ad0648d63b44953811b407f0a408023.edm" hidden="1" xml:space="preserve">                                  '[9]GiveGet O2UKVMED  '!$1:$1048576</definedName>
    <definedName name="_bdm.0b12c2cff97242e492211f04106d19a8.edm" hidden="1" xml:space="preserve">                                  '[9]GiveGet O2UKVMED  '!$1:$1048576</definedName>
    <definedName name="_bdm.0c24d3d583354e73afae0821eb2095cf.edm" hidden="1" xml:space="preserve">                                                                      '[9]GiveGet O2UKVMED  '!$1:$1048576</definedName>
    <definedName name="_bdm.0c680f39bff34d2f8792b25419c54aca.edm" hidden="1" xml:space="preserve">                                                                                                  '[9]GiveGet O2UKVMED  '!$1:$1048576</definedName>
    <definedName name="_bdm.0c996d15a1474974871122ccab795bd0.edm" hidden="1" xml:space="preserve">                                  '[9]GiveGet O2UKVMED  '!$1:$1048576</definedName>
    <definedName name="_bdm.0cbabfb81623424eb9c76a5d82dbc9a4.edm" hidden="1" xml:space="preserve">                                  '[9]GiveGet O2UKVMED  '!$1:$1048576</definedName>
    <definedName name="_bdm.0ccfcf9c9cad4ae99087f60f827332b4.edm" hidden="1" xml:space="preserve">                                  '[9]GiveGet O2UKVMED  '!$1:$1048576</definedName>
    <definedName name="_bdm.0d1e3be001b348dab8fdea95b2021932.edm" hidden="1" xml:space="preserve">                                  '[9]GiveGet O2UKVMED  '!$1:$1048576</definedName>
    <definedName name="_bdm.0d38c5fe57284620a7f8ef961b641546.edm" hidden="1" xml:space="preserve">                                                                                              '[9]GiveGet O2UKVMED  '!$1:$1048576</definedName>
    <definedName name="_bdm.0d857c0584414ae7a69dcac5ee6416fb.edm" hidden="1">'[9]GiveGet O2UKVMED  '!#REF!</definedName>
    <definedName name="_bdm.0e3b2c7a543d4836bb79c144ba18f83e.edm" hidden="1" xml:space="preserve">                      '[9]GiveGet TEFLatAm VMED'!$1:$1048576</definedName>
    <definedName name="_bdm.0e45ed96833742928afb5b19d6fc9c7e.edm" hidden="1" xml:space="preserve">                                  '[9]GiveGet O2UKVMED  '!$1:$1048576</definedName>
    <definedName name="_bdm.0eb29213bd254d189a4015d41d5c1280.edm" hidden="1" xml:space="preserve">                                                  '[9]GiveGet O2UKVMED  '!$1:$1048576</definedName>
    <definedName name="_bdm.0ef1fe4e83f1446e85b7f19e124e3165.edm" hidden="1" xml:space="preserve">                      '[9]GiveGet O2UKVMED  '!$1:$1048576</definedName>
    <definedName name="_bdm.0f69c3d1a4664cf8a81cb69cf9043a29.edm" hidden="1" xml:space="preserve">                                                                                                  '[9]GiveGet O2UKVMED  '!$1:$1048576</definedName>
    <definedName name="_bdm.0fc244223d6b49bbbda40d4936b4d9d0.edm" hidden="1" xml:space="preserve">                                  '[9]GiveGet O2UKVMED  '!$1:$1048576</definedName>
    <definedName name="_bdm.10769dbd6c3541a982d1134b6a4f75c7.edm" hidden="1">#REF!</definedName>
    <definedName name="_bdm.1081af405b884597937d7346fe66ec3f.edm" hidden="1" xml:space="preserve">                                  '[9]GiveGet O2UKVMED  '!$1:$1048576</definedName>
    <definedName name="_bdm.116abe79a482497f8b6107fc6182c214.edm" hidden="1" xml:space="preserve">                                                                                                  '[9]GiveGet O2UKVMED  '!$1:$1048576</definedName>
    <definedName name="_bdm.12093c4af7084f34bc266f5d8bee4cdd.edm" hidden="1" xml:space="preserve">                                                                                    '[9]GiveGet O2UKLG'!$1:$1048576</definedName>
    <definedName name="_bdm.121323874b2b411d906c2abe0bd6fdae.edm" hidden="1">#REF!</definedName>
    <definedName name="_bdm.1220dfa99d334b738e361bcbb91b326d.edm" hidden="1" xml:space="preserve">                      '[9]GiveGet O2UKVMED  '!$1:$1048576</definedName>
    <definedName name="_bdm.12532d8aeaab479b838205f5a5a3175e.edm" hidden="1" xml:space="preserve">                                  '[9]GiveGet O2UKVMED  '!$1:$1048576</definedName>
    <definedName name="_bdm.12bd06b5ef2f483ab6b6ee0f63639127.edm" hidden="1" xml:space="preserve">                                  '[9]GiveGet O2UKVMED  '!$1:$1048576</definedName>
    <definedName name="_bdm.12ef986bf3fe4562b5cd90b418c634eb.edm" hidden="1" xml:space="preserve">                                  '[9]GiveGet O2UKVMED  '!$1:$1048576</definedName>
    <definedName name="_bdm.1399f4451b434f4ea8dcbf8c1cf8055f.edm" hidden="1" xml:space="preserve">                                  '[9]GiveGet O2UKVMED  '!$1:$1048576</definedName>
    <definedName name="_bdm.13df5ec61465426495bd848d8a3dd436.edm" hidden="1" xml:space="preserve">                      '[9]GiveGet O2UKVMED  '!$1:$1048576</definedName>
    <definedName name="_bdm.14b80108744c4d00beb5404938e21cce.edm" hidden="1" xml:space="preserve">                                  '[9]GiveGet O2UKVMED  '!$1:$1048576</definedName>
    <definedName name="_bdm.14e4fe576e914572b8a51e014a95be99.edm" hidden="1" xml:space="preserve">                                  '[9]GiveGet O2UKVMED  '!$1:$1048576</definedName>
    <definedName name="_bdm.15a0841653c740c189d0c7d90193415f.edm" hidden="1" xml:space="preserve">                                  '[9]GiveGet O2UKVMED  '!$1:$1048576</definedName>
    <definedName name="_bdm.15a12897846b4950b5d11bb346ab341d.edm" hidden="1">#REF!</definedName>
    <definedName name="_bdm.15fe3d9e7f1f465882d51a6d4551ac86.edm" hidden="1" xml:space="preserve">                      '[9]Side By Side'!$1:$1048576</definedName>
    <definedName name="_bdm.1618792170034209add07ccdec9d5d95.edm" hidden="1" xml:space="preserve">                                  '[9]GiveGet O2UKVMED  '!$1:$1048576</definedName>
    <definedName name="_bdm.161B4DA8EC714063AAA00CDECD2766A8.edm" hidden="1">#REF!</definedName>
    <definedName name="_bdm.167ba91a554341f0b0b124860eb544f5.edm" hidden="1" xml:space="preserve">                                                                      '[9]GiveGet O2UKLG'!$1:$1048576</definedName>
    <definedName name="_bdm.16A3466F049F4F0FB5F73F1102AE773A.edm" hidden="1">#REF!</definedName>
    <definedName name="_bdm.1706bd80113643bd8cdf46e56bcfffb0.edm" hidden="1" xml:space="preserve">                                  '[9]GiveGet O2UKVMED  '!$1:$1048576</definedName>
    <definedName name="_bdm.17261244ba4d470ca5b573837b8005d4.edm" hidden="1" xml:space="preserve">                                  '[9]GiveGet O2UKVMED  '!$1:$1048576</definedName>
    <definedName name="_bdm.173b970c943d424aad23ddae2287f1f1.edm" hidden="1" xml:space="preserve">                                  '[9]GiveGet O2UKVMED  '!$1:$1048576</definedName>
    <definedName name="_bdm.17aa47e4185f4e3b981baf37289fe2f5.edm" hidden="1" xml:space="preserve">                                                                    '[9]GiveGet O2UKVMED  '!$1:$1048576</definedName>
    <definedName name="_bdm.18ac7efe7ff8452a9caf37ce0ca4b32f.edm" hidden="1" xml:space="preserve">                                  '[9]GiveGet O2UKVMED  '!$1:$1048576</definedName>
    <definedName name="_bdm.194dfccf377345e9a1dc78b13b8f1159.edm" hidden="1" xml:space="preserve">                                  '[9]GiveGet O2UKVMED  '!$1:$1048576</definedName>
    <definedName name="_bdm.1a0834768d584eeeaf208b7a4f16844f.edm" hidden="1" xml:space="preserve">                                  '[9]GiveGet O2UKVMED  '!$1:$1048576</definedName>
    <definedName name="_bdm.1A2CD88A31A24A0992299F463A3B1637.edm" hidden="1">#REF!</definedName>
    <definedName name="_bdm.1a58903fab23445b811e2b945a3887f0.edm" hidden="1" xml:space="preserve">                                  '[9]02_DCF'!$1:$1048576</definedName>
    <definedName name="_bdm.1a70caefa33e467996a3cc3c6aabfbcd.edm" hidden="1" xml:space="preserve">                                                                                                  '[9]GiveGet O2UKLG'!$1:$1048576</definedName>
    <definedName name="_bdm.1af1cf86743f4d0d8d9feecba506ecfb.edm" hidden="1" xml:space="preserve">                                  '[9]GiveGet O2UKVMED  '!$1:$1048576</definedName>
    <definedName name="_bdm.1c19bc9a7993416db3be8f07af585de1.edm" hidden="1" xml:space="preserve">                                  '[9]GiveGet O2UKVMED  '!$1:$1048576</definedName>
    <definedName name="_bdm.1cc6b755ae4a46b18171dcceaa54ceb3.edm" hidden="1" xml:space="preserve">                                                                    '[9]GiveGet O2UKVMED  '!$1:$1048576</definedName>
    <definedName name="_bdm.1db1f615df744ba9a27e7353497605b6.edm" hidden="1" xml:space="preserve">                                                                            '[9]GiveGet O2UKVMED  '!$1:$1048576</definedName>
    <definedName name="_bdm.1df59eb8e2304abb8f0d6026359e40b5.edm" hidden="1" xml:space="preserve">                                  '[9]GiveGet O2UKVMED  '!$1:$1048576</definedName>
    <definedName name="_bdm.1e18c1cd39444913a59740c88265fbb6.edm" hidden="1" xml:space="preserve">                                                                                          '[9]GiveGet O2UKVMED  '!$1:$1048576</definedName>
    <definedName name="_bdm.1ec9efdfa01d488ea564ae518a9d096d.edm" hidden="1" xml:space="preserve">                                  '[9]GiveGet O2UKVMED  '!$1:$1048576</definedName>
    <definedName name="_bdm.1fc1772df659412dac407ab1adcca255.edm" hidden="1" xml:space="preserve">                                  '[9]GiveGet O2UKVMED  '!$1:$1048576</definedName>
    <definedName name="_bdm.202624387134440696e005b2fd416d43.edm" hidden="1" xml:space="preserve">                                  '[9]GiveGet O2UKVMED  '!$1:$1048576</definedName>
    <definedName name="_bdm.21e0235153f04de397722541483e2c9a.edm" hidden="1" xml:space="preserve">                                  '[9]GiveGet O2UKVMED  '!$1:$1048576</definedName>
    <definedName name="_bdm.21eb80a37dc24b91a10134e1971a33a0.edm" hidden="1">#REF!</definedName>
    <definedName name="_bdm.22202586bfc64c01b4f074cf6fb3cafb.edm" hidden="1">#REF!</definedName>
    <definedName name="_bdm.22654692E2F843AAA56694B833664181.edm" hidden="1">#REF!</definedName>
    <definedName name="_bdm.25cce64d270c4e39aaedba76d7051732.edm" hidden="1" xml:space="preserve">                                                '[9]GiveGet O2UKVMED  '!$1:$1048576</definedName>
    <definedName name="_bdm.26a2e8c3dbde4571b55cc467358217a6.edm" hidden="1" xml:space="preserve">                                  '[9]GiveGet O2UKVMED  '!$1:$1048576</definedName>
    <definedName name="_bdm.26d6dd7d5030401d851c951e95f470f9.edm" hidden="1" xml:space="preserve">                                  '[9]GiveGet O2UKVMED  '!$1:$1048576</definedName>
    <definedName name="_bdm.26e84885594d491887084231afcade07.edm" hidden="1" xml:space="preserve">                                  '[9]GiveGet O2UKVMED  '!$1:$1048576</definedName>
    <definedName name="_bdm.270567344a854ebb9d361ca9c3445537.edm" hidden="1" xml:space="preserve">                                                                                                '[9]GiveGet O2UKVMED  '!$1:$1048576</definedName>
    <definedName name="_bdm.27064be4fc46409484731c7e14ce9f0f.edm" hidden="1" xml:space="preserve">                                  '[9]GiveGet O2UKVMED  '!$1:$1048576</definedName>
    <definedName name="_bdm.28894887AE004EFD81CE8F60996FEA10.edm" hidden="1">#REF!</definedName>
    <definedName name="_bdm.28abed27f37c4c17a3947f5e410d37fb.edm" hidden="1" xml:space="preserve">                                                                          '[9]GiveGet O2UKVMED  '!$1:$1048576</definedName>
    <definedName name="_bdm.291e4e44bfb0447daf29626bba042c27.edm" hidden="1" xml:space="preserve">                                                          '[9]TEFLatAM VMED Charting'!$1:$1048576</definedName>
    <definedName name="_bdm.296841570ad442a7aa7a09b3c2358cf6.edm" hidden="1" xml:space="preserve">                      '[9]GiveGet O2UKVMED  '!$1:$1048576</definedName>
    <definedName name="_bdm.29c3016186cf4352b9a52a6e52592a78.edm" hidden="1" xml:space="preserve">                                  '[9]GiveGet O2UKVMED  '!$1:$1048576</definedName>
    <definedName name="_bdm.2b25fec7d924451c82d28a5cf00f389d.edm" hidden="1" xml:space="preserve">                                  '[9]GiveGet O2UKVMED  '!$1:$1048576</definedName>
    <definedName name="_bdm.2c43ecdec99f447792116938e939c23a.edm" hidden="1" xml:space="preserve">                                  '[9]GiveGet O2UKLG'!$1:$1048576</definedName>
    <definedName name="_bdm.2c677b52e5204af5986c084c3d6c3da3.edm" hidden="1" xml:space="preserve">                                  '[9]GiveGet O2UKVMED  '!$1:$1048576</definedName>
    <definedName name="_bdm.2d0666f5b0f04f0b8cb5d2a5875fa40f.edm" hidden="1" xml:space="preserve">                      '[9]GiveGet O2UKVMED  '!$1:$1048576</definedName>
    <definedName name="_bdm.2d8e9a76c0ca42f99ad1983ec17cf229.edm" hidden="1" xml:space="preserve">                                                          '[9]GiveGet TEFLatAm VMED'!$1:$1048576</definedName>
    <definedName name="_bdm.2de0ab157871455cbe47810aa6542103.edm" hidden="1" xml:space="preserve">                                  '[9]GiveGet O2UKVMED  '!$1:$1048576</definedName>
    <definedName name="_bdm.2e2bd5053c0e4a4b88856182747f3e66.edm" hidden="1">#REF!</definedName>
    <definedName name="_bdm.2e5fc8b788f64bdf9ea263881cbe52c1.edm" hidden="1" xml:space="preserve">                                  '[9]GiveGet O2UKVMED  '!$1:$1048576</definedName>
    <definedName name="_bdm.30036896844a4434a3b33a5d524a2aaf.edm" hidden="1" xml:space="preserve">                                  '[9]GiveGet O2UKVMED  '!$1:$1048576</definedName>
    <definedName name="_bdm.3004dbc19ae341b3a92dbc570eac2c63.edm" hidden="1" xml:space="preserve">                                  '[9]GiveGet O2UKVMED  '!$1:$1048576</definedName>
    <definedName name="_bdm.308ef89cb4bb470aa238e63fa0e97049.edm" hidden="1" xml:space="preserve">                                  '[9]GiveGet O2UKVMED  '!$1:$1048576</definedName>
    <definedName name="_bdm.30e268ceba18413e9b4704c9dd3403e8.edm" hidden="1" xml:space="preserve">                                  '[9]GiveGet O2UKVMED  '!$1:$1048576</definedName>
    <definedName name="_bdm.31425aeaaf844f6da2b0182394165b06.edm" hidden="1" xml:space="preserve">                      '[9]GiveGet O2UKVMED  '!$1:$1048576</definedName>
    <definedName name="_bdm.320947d1579e49fb90006fe0fdebc520.edm" hidden="1" xml:space="preserve">                                  '[9]GiveGet O2UKVMED  '!$1:$1048576</definedName>
    <definedName name="_bdm.3242576aee1d4442b294e7d5959e496f.edm" hidden="1" xml:space="preserve">                                                '[9]GiveGet O2UKVMED  '!$1:$1048576</definedName>
    <definedName name="_bdm.32c9263572fd4dcda870ff01638c19ab.edm" hidden="1" xml:space="preserve">                                  '[9]GiveGet O2UKVMED  '!$1:$1048576</definedName>
    <definedName name="_bdm.3334fe6ddd9846b7ab517752437caad5.edm" hidden="1" xml:space="preserve">                                  '[9]GiveGet O2UKVMED  '!$1:$1048576</definedName>
    <definedName name="_bdm.33d3e773ef8141efbe80ad1fda8dd19d.edm" hidden="1" xml:space="preserve">                                  '[9]GiveGet O2UKLG'!$1:$1048576</definedName>
    <definedName name="_bdm.33eeed5cf63a4bcea7cc42a1e1f0c540.edm" hidden="1" xml:space="preserve">                                  '[9]GiveGet O2UKVMED  '!$1:$1048576</definedName>
    <definedName name="_bdm.34604ac523fb4265968b664379b190cb.edm" hidden="1" xml:space="preserve">                                  '[9]GiveGet O2UKVMED  '!$1:$1048576</definedName>
    <definedName name="_bdm.3509e2870ceb414797f04d3e79bf5873.edm" hidden="1" xml:space="preserve">                                  '[9]GiveGet O2UKLG'!$1:$1048576</definedName>
    <definedName name="_bdm.3536FC09AC32487DB1DA7B05EF37EC69.edm" hidden="1">#REF!</definedName>
    <definedName name="_bdm.35aaee3878514557b3380ac6b8082f49.edm" hidden="1" xml:space="preserve">                                  '[9]GiveGet O2UKVMED  '!$1:$1048576</definedName>
    <definedName name="_bdm.361426f8aef1439fa311f4bf23a7312b.edm" hidden="1" xml:space="preserve">                                  '[9]GiveGet O2UKVMED  '!$1:$1048576</definedName>
    <definedName name="_bdm.3690095228ED4610B32A51904C9114E7.edm" hidden="1">#REF!</definedName>
    <definedName name="_bdm.3763d822e6f243169f96d9639d130e0a.edm" hidden="1" xml:space="preserve">                                  '[9]02_DCF'!$1:$1048576</definedName>
    <definedName name="_bdm.379d465e33f544fba7e2d90482096e52.edm" hidden="1">#REF!</definedName>
    <definedName name="_bdm.37A766897A724DEABC333A510748FC14.edm" hidden="1">#REF!</definedName>
    <definedName name="_bdm.38b5d69e08f9498aaa5b232c55ef58dd.edm" hidden="1">'[9]GiveGet O2UKLG'!#REF!</definedName>
    <definedName name="_bdm.38dcdca5161948b685f9a48ef33b3df3.edm" hidden="1" xml:space="preserve">                      '[9]GiveGet O2UKVMED  '!$1:$1048576</definedName>
    <definedName name="_bdm.39DF49C3EEC2457EA3E4167FBE1C7FA8.edm" hidden="1">#REF!</definedName>
    <definedName name="_bdm.3a32514bf7be484d9eafe4fd67b5a9e6.edm" hidden="1" xml:space="preserve">                                  '[9]GiveGet O2UKVMED  '!$1:$1048576</definedName>
    <definedName name="_bdm.3a9f33b15f7d4ddc919aa613ac21cc06.edm" hidden="1" xml:space="preserve">                                                                                                      '[9]GiveGet O2UKVMED  '!$1:$1048576</definedName>
    <definedName name="_bdm.3ab8e37dd0de42fdb85c73365a82631c.edm" hidden="1" xml:space="preserve">                                  '[9]GiveGet O2UKVMED  '!$1:$1048576</definedName>
    <definedName name="_bdm.3af405a1129d4729bc76d1a07430704f.edm" hidden="1">#REF!</definedName>
    <definedName name="_bdm.3b3c0a3802704d069e7264cac0df76d5.edm" hidden="1" xml:space="preserve">                                  '[9]GiveGet O2UKVMED  '!$1:$1048576</definedName>
    <definedName name="_bdm.3be284682e464350813969b44381d2cb.edm" hidden="1" xml:space="preserve">                                  '[9]GiveGet O2UKLG'!$1:$1048576</definedName>
    <definedName name="_bdm.3bf067950ed343fe8facde18ab0ce10b.edm" hidden="1" xml:space="preserve">                                                                                                '[9]GiveGet O2UKVMED  '!$1:$1048576</definedName>
    <definedName name="_bdm.3c0da878b2404312a2f7a1011cfe2018.edm" hidden="1" xml:space="preserve">                                  '[9]GiveGet O2UKVMED  '!$1:$1048576</definedName>
    <definedName name="_bdm.3ca4b5d24d8a4db99dac84d0b7603f49.edm" hidden="1" xml:space="preserve">                                  '[9]GiveGet O2UKVMED  '!$1:$1048576</definedName>
    <definedName name="_bdm.3cce93e91053485d8c781b702486605b.edm" hidden="1" xml:space="preserve">                      '[9]Side By Side'!$1:$1048576</definedName>
    <definedName name="_bdm.3d22d01adf254efe8de1877ee2d013de.edm" hidden="1" xml:space="preserve">                                    '[9]GiveGet O2UKVMED  '!$1:$1048576</definedName>
    <definedName name="_bdm.3d51627e8b96466792571aa31cf17ec7.edm" hidden="1" xml:space="preserve">                      '[9]GiveGet O2UKVMED  '!$1:$1048576</definedName>
    <definedName name="_bdm.3e8b9446ed8d4e2b9ad6eb1664d8a9ae.edm" hidden="1">#REF!</definedName>
    <definedName name="_bdm.3f733f1018324e908b6cc1980f176cda.edm" hidden="1" xml:space="preserve">                                                                            '[9]GiveGet O2UKVMED  '!$1:$1048576</definedName>
    <definedName name="_bdm.3FA35F4C982E4C7B944061E3BA3A12C5.edm" hidden="1">#REF!</definedName>
    <definedName name="_bdm.3FA39A7843184AC3AD7E42EBE522247A.edm" hidden="1">#REF!</definedName>
    <definedName name="_bdm.3ff886c25e6741d9bbc61cc236a8e324.edm" hidden="1" xml:space="preserve">                                  '[9]GiveGet O2UKLG'!$1:$1048576</definedName>
    <definedName name="_bdm.4041f31b0b804ca58d748348a273529e.edm" hidden="1">#REF!</definedName>
    <definedName name="_bdm.4074f5c3968c43e3b7e5ac08cb0b0422.edm" hidden="1" xml:space="preserve">                                  '[9]GiveGet O2UKVMED  '!$1:$1048576</definedName>
    <definedName name="_bdm.412df4fd40a249c6b4d5865b1a679edc.edm" hidden="1" xml:space="preserve">                                                  '[9]GiveGet O2UKVMED  '!$1:$1048576</definedName>
    <definedName name="_bdm.41d9c4c0acdd49d7b5dd441414cc79fd.edm" hidden="1" xml:space="preserve">                                  '[9]GiveGet O2UKVMED  '!$1:$1048576</definedName>
    <definedName name="_bdm.41f5612af4c844fb80a19c528cc6dffc.edm" hidden="1">#REF!</definedName>
    <definedName name="_bdm.42392df257a4402fb9bb4ed90c4be807.edm" hidden="1" xml:space="preserve">                                                                            '[9]GiveGet O2UKVMED  '!$1:$1048576</definedName>
    <definedName name="_bdm.4241b23aaedf4e4ea2da8978a480e54b.edm" hidden="1">#REF!</definedName>
    <definedName name="_bdm.42d07d2f7053463db05cc10276eeefbd.edm" hidden="1" xml:space="preserve">                                  '[9]GiveGet O2UKVMED  '!$1:$1048576</definedName>
    <definedName name="_bdm.42E0639B74CB41E492B7A52C47FFFF52.edm" hidden="1">#REF!</definedName>
    <definedName name="_bdm.437f850dbcdf460fb798cc322e0e8304.edm" hidden="1" xml:space="preserve">                                  '[9]GiveGet O2UKVMED  '!$1:$1048576</definedName>
    <definedName name="_bdm.43d374ff5f974028a6980967f7f46507.edm" hidden="1" xml:space="preserve">                                                                                                  '[9]GiveGet O2UKVMED  '!$1:$1048576</definedName>
    <definedName name="_bdm.442de67fdf624826b99ec7956d9d549c.edm" hidden="1" xml:space="preserve">                                  '[9]GiveGet O2UKVMED  '!$1:$1048576</definedName>
    <definedName name="_bdm.45740a2ecdd046e4b978abd7a28a9af0.edm" hidden="1" xml:space="preserve">                                  '[9]GiveGet O2UKVMED  '!$1:$1048576</definedName>
    <definedName name="_bdm.461722ff931e407e9cab4ce8c8c0456b.edm" hidden="1" xml:space="preserve">                                  '[9]GiveGet O2UKVMED  '!$1:$1048576</definedName>
    <definedName name="_bdm.463102ae34804246834fbf23dcab8100.edm" hidden="1" xml:space="preserve">                                  '[9]GiveGet O2UKVMED  '!$1:$1048576</definedName>
    <definedName name="_bdm.4776e625ae6449aaad4540ba7d4e976f.edm" hidden="1" xml:space="preserve">                                  '[9]GiveGet O2UKVMED  '!$1:$1048576</definedName>
    <definedName name="_bdm.486afd876ce7472f86490616a0cc32a6.edm" hidden="1" xml:space="preserve">                      '[9]TEFLatAM VMED Charting'!$1:$1048576</definedName>
    <definedName name="_bdm.49bb5ef8679441988ac5e12d29cc7fc3.edm" hidden="1" xml:space="preserve">                                  '[9]GiveGet O2UKVMED  '!$1:$1048576</definedName>
    <definedName name="_bdm.4af2a98caa864e3b8e0b9b5049796b44.edm" hidden="1" xml:space="preserve">                                                                      '[9]GiveGet O2UKVMED  '!$1:$1048576</definedName>
    <definedName name="_bdm.4b53524ee26e4bdba499cf2f84933175.edm" hidden="1" xml:space="preserve">                                                                                            '[9]GiveGet O2UKVMED  '!$1:$1048576</definedName>
    <definedName name="_bdm.4b9f8c0e62dd44cfb3c3c2591413603e.edm" hidden="1" xml:space="preserve">                                  '[9]GiveGet O2UKVMED  '!$1:$1048576</definedName>
    <definedName name="_bdm.4bbd84d6317f442fb9ab781514d97212.edm" hidden="1" xml:space="preserve">                                  '[9]GiveGet O2UKVMED  '!$1:$1048576</definedName>
    <definedName name="_bdm.4c0c5281ccac4ff6b4f6e04cee402f03.edm" hidden="1" xml:space="preserve">                                                                                                  '[9]GiveGet O2UKVMED  '!$1:$1048576</definedName>
    <definedName name="_bdm.4ca4f2be7be74d0998a198be10c14ad6.edm" hidden="1" xml:space="preserve">                                  '[9]GiveGet O2UKVMED  '!$1:$1048576</definedName>
    <definedName name="_bdm.4cf18a11352345d5ac8b1eed8f42213f.edm" hidden="1" xml:space="preserve">                      '[9]GiveGet O2UKVMED  '!$1:$1048576</definedName>
    <definedName name="_bdm.4d0e0927e5df44428297a997a582d713.edm" hidden="1">#REF!</definedName>
    <definedName name="_bdm.4e22d39e9ee244749cd1984ec96dc570.edm" hidden="1">#REF!</definedName>
    <definedName name="_bdm.4e57e8055e904f1bb631a204ff37c242.edm" hidden="1" xml:space="preserve">                                  '[9]GiveGet O2UKVMED  '!$1:$1048576</definedName>
    <definedName name="_bdm.4eea41fc1ec1439a92d649b37166c112.edm" hidden="1">#REF!</definedName>
    <definedName name="_bdm.4f36d8b6509444e380f1233526cf545f.edm" hidden="1" xml:space="preserve">                      '[9]GiveGet O2UKVMED  '!$1:$1048576</definedName>
    <definedName name="_bdm.4fcb4525e6834caa80420bba2499abcf.edm" hidden="1" xml:space="preserve">                                  '[9]GiveGet O2UKVMED  '!$1:$1048576</definedName>
    <definedName name="_bdm.5160cbdf8de5441aaf93d81eaca9f5b1.edm" hidden="1">#REF!</definedName>
    <definedName name="_bdm.5170ae3c78fa4c859c071ec5230f09ee.edm" hidden="1" xml:space="preserve">                      '[9]GiveGet O2UKVMED  '!$1:$1048576</definedName>
    <definedName name="_bdm.51b68e844dc84b4d96033d40acd20550.edm" hidden="1" xml:space="preserve">                                                                            '[9]GiveGet O2UKVMED  '!$1:$1048576</definedName>
    <definedName name="_bdm.534c4a10e9a64665a8c77da04bf9242f.edm" hidden="1" xml:space="preserve">                                  '[9]GiveGet O2UKVMED  '!$1:$1048576</definedName>
    <definedName name="_bdm.53578a42c13e4f0c82aa1c5da13eb373.edm" hidden="1" xml:space="preserve">                                  '[9]GiveGet O2UKVMED  '!$1:$1048576</definedName>
    <definedName name="_bdm.53a92efb83fc4452a34f37a78d759eaa.edm" hidden="1" xml:space="preserve">                                  '[9]GiveGet O2UKVMED  '!$1:$1048576</definedName>
    <definedName name="_bdm.53d584398ec94e59bd8389bbb4948f73.edm" hidden="1">#REF!</definedName>
    <definedName name="_bdm.53d88998a5d248958457b2bcc651a7a3.edm" hidden="1" xml:space="preserve">                      '[9]GiveGet O2UKVMED  '!$1:$1048576</definedName>
    <definedName name="_bdm.542a8b7336c84e1291e5f89220f21e5e.edm" hidden="1" xml:space="preserve">                                  '[9]GiveGet O2UKVMED  '!$1:$1048576</definedName>
    <definedName name="_bdm.546d9e4380e245d6b9bddef2c03664e4.edm" hidden="1" xml:space="preserve">                                  '[9]GiveGet O2UKVMED  '!$1:$1048576</definedName>
    <definedName name="_bdm.5471e3e6242b4f1982106196cca2a575.edm" hidden="1">#REF!</definedName>
    <definedName name="_bdm.54f25c29f48143d3bed1738284c83ad0.edm" hidden="1" xml:space="preserve">                                                '[9]GiveGet O2UKVMED  '!$1:$1048576</definedName>
    <definedName name="_bdm.552cd78943174fc995cbb2877dcc294c.edm" hidden="1" xml:space="preserve">                                                                                    '[9]GiveGet O2UKVMED  '!$1:$1048576</definedName>
    <definedName name="_bdm.55d52c645c0d4b42a6526e65d80b3905.edm" hidden="1" xml:space="preserve">                                  '[9]GiveGet O2UKVMED  '!$1:$1048576</definedName>
    <definedName name="_bdm.56a2357a67d24ad9b778616d844fccda.edm" hidden="1" xml:space="preserve">                                                                      '[9]GiveGet O2UKVMED  '!$1:$1048576</definedName>
    <definedName name="_bdm.572769e3610f4cd493986ef7d1ca91ee.edm" hidden="1" xml:space="preserve">                                  '[9]GiveGet O2UKVMED  '!$1:$1048576</definedName>
    <definedName name="_bdm.572ff4d9b5c84e9289a3407d1cae1d27.edm" hidden="1" xml:space="preserve">                                                                                                                        '[9]Side By Side'!$1:$1048576</definedName>
    <definedName name="_bdm.5756f081272944a6a53759aff151902a.edm" hidden="1" xml:space="preserve">                                                                                      '[9]GiveGet O2UKVMED  '!$1:$1048576</definedName>
    <definedName name="_bdm.58b70ed426634696aee121e741562ed0.edm" hidden="1" xml:space="preserve">                                  '[9]GiveGet O2UKVMED  '!$1:$1048576</definedName>
    <definedName name="_bdm.58e1dcb5a93247ba98de97dd241ba977.edm" hidden="1" xml:space="preserve">                                  '[9]GiveGet O2UKVMED  '!$1:$1048576</definedName>
    <definedName name="_bdm.59402d1620a34556aefdd1fb39977ccb.edm" hidden="1" xml:space="preserve">                                  '[9]02_DCF'!$1:$1048576</definedName>
    <definedName name="_bdm.59df90999d844688a093bd40655a83b8.edm" hidden="1" xml:space="preserve">                                                        '[9]TEFLatAM VMED Charting'!$1:$1048576</definedName>
    <definedName name="_bdm.5ac4fcc634b246699987590aaa38b8cd.edm" hidden="1" xml:space="preserve">                                  '[9]GiveGet O2UKVMED  '!$1:$1048576</definedName>
    <definedName name="_bdm.5adcd38248e645b5aef6fe80d8332fe0.edm" hidden="1" xml:space="preserve">                                                                            '[9]GiveGet O2UKVMED  '!$1:$1048576</definedName>
    <definedName name="_bdm.5b2d152e955142ab9e4132089ee10a0a.edm" hidden="1" xml:space="preserve">                                              '[9]02_DCF'!$1:$1048576</definedName>
    <definedName name="_bdm.5ceda9e5927541b7b852119da072896b.edm" hidden="1" xml:space="preserve">                                  '[9]GiveGet O2UKVMED  '!$1:$1048576</definedName>
    <definedName name="_bdm.5d165e814ede481996c88518f8a3c999.edm" hidden="1" xml:space="preserve">                                  '[9]GiveGet O2UKVMED  '!$1:$1048576</definedName>
    <definedName name="_bdm.5dbca4f254774c34b44751392982094a.edm" hidden="1" xml:space="preserve">                                  '[9]GiveGet O2UKLG'!$1:$1048576</definedName>
    <definedName name="_bdm.5e1940fe58c9429595554fa4150cad0e.edm" hidden="1" xml:space="preserve">                                  '[9]GiveGet O2UKVMED  '!$1:$1048576</definedName>
    <definedName name="_bdm.5E3902BC561E4B2A9FEE33ACA4299A59.edm" hidden="1">#REF!</definedName>
    <definedName name="_bdm.5e56b99c8e8f4d23b3bf041507848ea1.edm" hidden="1" xml:space="preserve">                                  '[9]GiveGet O2UKVMED  '!$1:$1048576</definedName>
    <definedName name="_bdm.5ea87169ce18431eaa3a05664db42fb8.edm" hidden="1" xml:space="preserve">                                  '[9]GiveGet O2UKVMED  '!$1:$1048576</definedName>
    <definedName name="_bdm.5ef3d4c8c43a46bea3a8c44fb343b919.edm" hidden="1" xml:space="preserve">                                                '[9]GiveGet O2UKVMED  '!$1:$1048576</definedName>
    <definedName name="_bdm.5f15e640c17446428b6287b7fda416aa.edm" hidden="1" xml:space="preserve">                                  '[9]GiveGet O2UKVMED  '!$1:$1048576</definedName>
    <definedName name="_bdm.5f2b20f454a146a3ae657deeaf5a8193.edm" hidden="1">#REF!</definedName>
    <definedName name="_bdm.5f68eb067b9240b2a98c815eb794f784.edm" hidden="1" xml:space="preserve">                                  '[9]GiveGet O2UKVMED  '!$1:$1048576</definedName>
    <definedName name="_bdm.5fc65fb08d5b48a08d844498897608e3.edm" hidden="1" xml:space="preserve">                                  '[9]GiveGet O2UKVMED  '!$1:$1048576</definedName>
    <definedName name="_bdm.602bab29216e421ab7b88b737a84e83b.edm" hidden="1" xml:space="preserve">                      '[9]GiveGet O2UKVMED  '!$1:$1048576</definedName>
    <definedName name="_bdm.61ebec9aee1c486c810f5064b48755ea.edm" hidden="1" xml:space="preserve">                                                                                                  '[9]GiveGet O2UKVMED  '!$1:$1048576</definedName>
    <definedName name="_bdm.623f260ab49e4b1d830962f431eabb1b.edm" hidden="1" xml:space="preserve">                                  '[9]GiveGet O2UKVMED  '!$1:$1048576</definedName>
    <definedName name="_bdm.6260432b1adb4bcd9ee2389f63093bf3.edm" hidden="1" xml:space="preserve">                                  '[9]GiveGet O2UKVMED  '!$1:$1048576</definedName>
    <definedName name="_bdm.628379c30d334d20beb1f5175037d495.edm" hidden="1" xml:space="preserve">                                                                      '[9]GiveGet O2UKVMED  '!$1:$1048576</definedName>
    <definedName name="_bdm.639b65cf2fcb480bb088d86b677da96a.edm" hidden="1">#REF!</definedName>
    <definedName name="_bdm.63cc6436ce8944cfacb83f27f7ed40ec.edm" hidden="1" xml:space="preserve">                      '[9]GiveGet O2UKVMED  '!$1:$1048576</definedName>
    <definedName name="_bdm.63e0dfb0ba4645689cc61490c0f810de.edm" hidden="1" xml:space="preserve">                                  '[9]GiveGet O2UKVMED  '!$1:$1048576</definedName>
    <definedName name="_bdm.648c0f946afa4ddb9b5d2887b70c7c8f.edm" hidden="1" xml:space="preserve">                                  '[9]GiveGet O2UKVMED  '!$1:$1048576</definedName>
    <definedName name="_bdm.65a10fe366444fc988860c76e3620a08.edm" hidden="1" xml:space="preserve">                                  '[9]GiveGet O2UKVMED  '!$1:$1048576</definedName>
    <definedName name="_bdm.666eaf2ab6ed471f85aac493e2d3c8d6.edm" hidden="1">#REF!</definedName>
    <definedName name="_bdm.66f2a13d44cc4ef686786fbdb1667264.edm" hidden="1" xml:space="preserve">                                                                                                                                                                              [10]DCF!$1:$1048576</definedName>
    <definedName name="_bdm.66fa66f6faa4468485cab4f18d8249bc.edm" hidden="1" xml:space="preserve">                                  '[9]GiveGet O2UKVMED  '!$1:$1048576</definedName>
    <definedName name="_bdm.67381ca4fd924583a568be99402c683d.edm" hidden="1" xml:space="preserve">                                  '[9]GiveGet O2UKVMED  '!$1:$1048576</definedName>
    <definedName name="_bdm.680c6d07b3c7485f98bda4b907e09ec1.edm" hidden="1" xml:space="preserve">                                  '[9]GiveGet O2UKVMED  '!$1:$1048576</definedName>
    <definedName name="_bdm.681f62bc459b4e71bc00ef4ff3e7b351.edm" hidden="1">#REF!</definedName>
    <definedName name="_bdm.686b71052b834e28aef3653ec85cc808.edm" hidden="1" xml:space="preserve">                                  '[9]GiveGet O2UKVMED  '!$1:$1048576</definedName>
    <definedName name="_bdm.68c624befdba4ff6804a44cb94b840be.edm" hidden="1">#REF!</definedName>
    <definedName name="_bdm.691540AB62BD4431A2E0784E114ACBB2.edm" hidden="1">#REF!</definedName>
    <definedName name="_bdm.694d1953323f442c98c6fa5c030b2506.edm" hidden="1" xml:space="preserve">                                  '[9]GiveGet O2UKVMED  '!$1:$1048576</definedName>
    <definedName name="_bdm.69699258125a464cb7390724d973c39b.edm" hidden="1" xml:space="preserve">                                  '[9]GiveGet O2UKVMED  '!$1:$1048576</definedName>
    <definedName name="_bdm.6a97368a872e48348f68573dc0f4798a.edm" hidden="1" xml:space="preserve">                                  '[9]GiveGet O2UKVMED  '!$1:$1048576</definedName>
    <definedName name="_bdm.6B295FD2E51B4BC0A3764157A6E6B0AC.edm" hidden="1">#REF!</definedName>
    <definedName name="_bdm.6b9d2f9dd6d9471ba3cd5eb86b43d22f.edm" hidden="1" xml:space="preserve">                      '[9]GiveGet O2UKVMED  '!$1:$1048576</definedName>
    <definedName name="_bdm.6bca6dc06bd64845a2e4191475cb6207.edm" hidden="1">'[9]GiveGet O2UKLG'!#REF!</definedName>
    <definedName name="_bdm.6cc91f9b2e934ad785d7c84a0462d74f.edm" hidden="1" xml:space="preserve">                      '[9]GiveGet O2UKVMED  '!$1:$1048576</definedName>
    <definedName name="_bdm.6d053141092c42ec8d6f2032cada126e.edm" hidden="1" xml:space="preserve">                      '[9]GiveGet O2UKVMED  '!$1:$1048576</definedName>
    <definedName name="_bdm.6d7ac35d2ee8424d925485fed47faae9.edm" hidden="1" xml:space="preserve">                      '[9]GiveGet O2UKVMED  '!$1:$1048576</definedName>
    <definedName name="_bdm.6d7d9e7fd81e4410b876f362104bed00.edm" hidden="1" xml:space="preserve">                                  '[9]GiveGet O2UKVMED  '!$1:$1048576</definedName>
    <definedName name="_bdm.6ed1e86a3f7f4226ae07e16f7816bc86.edm" hidden="1" xml:space="preserve">                                  '[9]GiveGet O2UKVMED  '!$1:$1048576</definedName>
    <definedName name="_bdm.7002de112dff4fd7bc2d15c362c58d08.edm" hidden="1">[11]Red_UK_Transfer!$1:$1048576</definedName>
    <definedName name="_bdm.72c434e04b084cd1817ad6d225b9dd9d.edm" hidden="1" xml:space="preserve">                                  '[9]GiveGet O2UKVMED  '!$1:$1048576</definedName>
    <definedName name="_bdm.72d13c20889b4f508d9a4a2513cf6c9a.edm" hidden="1" xml:space="preserve">                                  '[9]GiveGet O2UKVMED  '!$1:$1048576</definedName>
    <definedName name="_bdm.737450405f334e67b00476338d101024.edm" hidden="1" xml:space="preserve">                                  '[9]GiveGet O2UKVMED  '!$1:$1048576</definedName>
    <definedName name="_bdm.737ff702d8494b71bcf5cc6c338d9262.edm" hidden="1">#REF!</definedName>
    <definedName name="_bdm.73abe653fd684e2db25de3a240d3bdf9.edm" hidden="1" xml:space="preserve">                                  '[9]GiveGet O2UKVMED  '!$1:$1048576</definedName>
    <definedName name="_bdm.73b2c7795c6746198c62f91a462f20d8.edm" hidden="1" xml:space="preserve">                                                                            '[9]GiveGet O2UKVMED  '!$1:$1048576</definedName>
    <definedName name="_bdm.73c8a35c93c7442dbfc4aac5b6e688dc.edm" hidden="1">#REF!</definedName>
    <definedName name="_bdm.73db2af80be84dfd896aac54832ac01c.edm" hidden="1">'[9]GiveGet O2UKLG'!#REF!</definedName>
    <definedName name="_bdm.743477aa5b324b17a3314f2ae5dbf354.edm" hidden="1" xml:space="preserve">                                  '[9]GiveGet O2UKVMED  '!$1:$1048576</definedName>
    <definedName name="_bdm.74f84f140a9d4243a52714bdb0d2a13f.edm" hidden="1" xml:space="preserve">                                  '[9]GiveGet O2UKVMED  '!$1:$1048576</definedName>
    <definedName name="_bdm.75b4fe227b144a38a5a5caa6dfccfaeb.edm" hidden="1" xml:space="preserve">                                  '[9]GiveGet O2UKVMED  '!$1:$1048576</definedName>
    <definedName name="_bdm.75ce1a4eef9146d5b6dc0d4ebc83e9f0.edm" hidden="1" xml:space="preserve">                                  '[9]GiveGet O2UKVMED  '!$1:$1048576</definedName>
    <definedName name="_bdm.75d3b739849f4ffd80d0649f8a8a1415.edm" hidden="1" xml:space="preserve">                                                                                    '[9]GiveGet O2UKLG'!$1:$1048576</definedName>
    <definedName name="_bdm.76545e941d0d4249b2a3288b8dc65e49.edm" hidden="1" xml:space="preserve">                      '[9]GiveGet O2UKVMED  '!$1:$1048576</definedName>
    <definedName name="_bdm.76f7146bcd974078968e206b8272437a.edm" hidden="1" xml:space="preserve">                      '[9]GiveGet O2UKVMED  '!$1:$1048576</definedName>
    <definedName name="_bdm.773cc0c5b0a24968a3614bfd9722843b.edm" hidden="1" xml:space="preserve">                                  '[9]GiveGet O2UKVMED  '!$1:$1048576</definedName>
    <definedName name="_bdm.77a47e46792345269bdc006a5348d66c.edm" hidden="1" xml:space="preserve">                                  '[9]GiveGet O2UKVMED  '!$1:$1048576</definedName>
    <definedName name="_bdm.77d4dfb339d94caa90a970e9b62dbbd2.edm" hidden="1">#REF!</definedName>
    <definedName name="_bdm.77dacf8715094862a16ddcef7303fc0d.edm" hidden="1" xml:space="preserve">                                  '[9]GiveGet O2UKVMED  '!$1:$1048576</definedName>
    <definedName name="_bdm.7854915bc1e441e2a4e59606a179e631.edm" hidden="1">#REF!</definedName>
    <definedName name="_bdm.7998e09751f34f9cae45de03a8fc6fd2.edm" hidden="1" xml:space="preserve">                                  '[9]GiveGet O2UKLG'!$1:$1048576</definedName>
    <definedName name="_bdm.79e708bbaeee41259da6ca64f3d10473.edm" hidden="1">#REF!</definedName>
    <definedName name="_bdm.7b5789393fc54f709ec9a671e01394c4.edm" hidden="1" xml:space="preserve">                                  '[9]GiveGet O2UKVMED  '!$1:$1048576</definedName>
    <definedName name="_bdm.7B6A95AE995344AA94BCD06357412A91.edm" hidden="1">#REF!</definedName>
    <definedName name="_bdm.7cc2646c66de4bfb8b6eec93e86ec39a.edm" hidden="1" xml:space="preserve">                                  '[9]GiveGet O2UKVMED  '!$1:$1048576</definedName>
    <definedName name="_bdm.7d3616fb3b6749b6910fe5b00b376db0.edm" hidden="1" xml:space="preserve">                                  '[9]GiveGet O2UKVMED  '!$1:$1048576</definedName>
    <definedName name="_bdm.7d746cc6ad194e1fa311db69baf97d91.edm" hidden="1" xml:space="preserve">                                  '[9]GiveGet O2UKVMED  '!$1:$1048576</definedName>
    <definedName name="_bdm.7ea70a2962364869870db76cd05cf256.edm" hidden="1" xml:space="preserve">                                  '[9]GiveGet O2UKVMED  '!$1:$1048576</definedName>
    <definedName name="_bdm.7f13cd3b625c41518328bd1d6bab3152.edm" hidden="1">#REF!</definedName>
    <definedName name="_bdm.7fc013ec33744eeaa554b911b70b5f51.edm" hidden="1" xml:space="preserve">                                  '[9]GiveGet O2UKVMED  '!$1:$1048576</definedName>
    <definedName name="_bdm.7fc8d15445de4509a1c59235d777eafc.edm" hidden="1" xml:space="preserve">                                  '[9]GiveGet O2UKVMED  '!$1:$1048576</definedName>
    <definedName name="_bdm.806993f707034bdf9f1565250cab93eb.edm" hidden="1" xml:space="preserve">                                  '[9]GiveGet O2UKVMED  '!$1:$1048576</definedName>
    <definedName name="_bdm.807CD5A571754D5DBFD1D292A8D0C4B4.edm" hidden="1">#REF!</definedName>
    <definedName name="_bdm.82d7bf9b1d7746f69f64cfd6d2a41fe7.edm" hidden="1" xml:space="preserve">                                  '[9]GiveGet O2UKVMED  '!$1:$1048576</definedName>
    <definedName name="_bdm.8378645B09F040AE9D581633880DB853.edm" hidden="1">#REF!</definedName>
    <definedName name="_bdm.83b1699dcc7344d3935657a9143b91aa.edm" hidden="1">#REF!</definedName>
    <definedName name="_bdm.83d2f7fc468b43ff8b3f909ba6095654.edm" hidden="1" xml:space="preserve">                      '[9]GiveGet O2UKVMED  '!$1:$1048576</definedName>
    <definedName name="_bdm.83eb3de4a1e74f6ca09c625d253be381.edm" hidden="1" xml:space="preserve">                                                                            '[9]GiveGet O2UKLG'!$1:$1048576</definedName>
    <definedName name="_bdm.84583ddc82db457faf6f827fffc67ba0.edm" hidden="1">#REF!</definedName>
    <definedName name="_bdm.84ecb351eb434b14b7ca436130c5132e.edm" hidden="1" xml:space="preserve">                                  '[9]GiveGet O2UKVMED  '!$1:$1048576</definedName>
    <definedName name="_bdm.854155b4ee17431d8cf4715e93a52e54.edm" hidden="1" xml:space="preserve">                                  '[9]GiveGet O2UKVMED  '!$1:$1048576</definedName>
    <definedName name="_bdm.85bed44c32604fccb6dd320bacb71138.edm" hidden="1" xml:space="preserve">                      '[9]GiveGet O2UKVMED  '!$1:$1048576</definedName>
    <definedName name="_bdm.86c9d6810b7845d3a7c0853a5db91390.edm" hidden="1" xml:space="preserve">                                                                      '[9]GiveGet O2UKVMED  '!$1:$1048576</definedName>
    <definedName name="_bdm.887253F91A9048AB863481423B86BE4D.edm" hidden="1">#REF!</definedName>
    <definedName name="_bdm.889173f5ff054074a8a7201997ba6de9.edm" hidden="1" xml:space="preserve">                                  '[9]GiveGet O2UKVMED  '!$1:$1048576</definedName>
    <definedName name="_bdm.88997eb3865e46d19400e59a795473bb.edm" hidden="1" xml:space="preserve">                                  '[9]GiveGet O2UKVMED  '!$1:$1048576</definedName>
    <definedName name="_bdm.89a228d0953c410b8ae63ddb1022ea0a.edm" hidden="1" xml:space="preserve">                                  '[9]GiveGet O2UKVMED  '!$1:$1048576</definedName>
    <definedName name="_bdm.8a2332e3f1fa4a7990b400cafd1d5839.edm" hidden="1" xml:space="preserve">                                  '[9]GiveGet O2UKVMED  '!$1:$1048576</definedName>
    <definedName name="_bdm.8bff31fcb7fc44c99378549f08692c89.edm" hidden="1">#REF!</definedName>
    <definedName name="_bdm.8c3348b1ef6041139d212f4f86780dbf.edm" hidden="1" xml:space="preserve">                                  '[9]GiveGet O2UKVMED  '!$1:$1048576</definedName>
    <definedName name="_bdm.8c9d6697b07f42e2b690c3f2ee1bc801.edm" hidden="1" xml:space="preserve">                                  '[9]GiveGet O2UKVMED  '!$1:$1048576</definedName>
    <definedName name="_bdm.8cd0f220b2b54a43b19b20b96a958697.edm" hidden="1" xml:space="preserve">                                                '[9]GiveGet O2UKVMED  '!$1:$1048576</definedName>
    <definedName name="_bdm.8d531299030a4fcf8ef4d28b53f646cf.edm" hidden="1">#REF!</definedName>
    <definedName name="_bdm.8dd75935173341c3a78ee58909d4817d.edm" hidden="1">#REF!</definedName>
    <definedName name="_bdm.8F717D1F66BF46EEA27C2EB3E9CA9695.edm" hidden="1">#REF!</definedName>
    <definedName name="_bdm.906687256d8c49289005bd4bf45dbcb6.edm" hidden="1" xml:space="preserve">                                  '[9]GiveGet O2UKLG'!$1:$1048576</definedName>
    <definedName name="_bdm.90778c002cc544b58825ef2ea4f99b95.edm" hidden="1" xml:space="preserve">                                  '[9]GiveGet O2UKVMED  '!$1:$1048576</definedName>
    <definedName name="_bdm.9129c983d5214f8a8e9690d94ea3cac5.edm" hidden="1" xml:space="preserve">                                  '[9]GiveGet O2UKVMED  '!$1:$1048576</definedName>
    <definedName name="_bdm.9148235695e64e0780c1102a5625ee15.edm" hidden="1" xml:space="preserve">                                                                                              '[9]GiveGet O2UKVMED  '!$1:$1048576</definedName>
    <definedName name="_bdm.91b8723cd66b469d81e8c3c065eedec7.edm" hidden="1" xml:space="preserve">                                  '[9]GiveGet O2UKVMED  '!$1:$1048576</definedName>
    <definedName name="_bdm.92122893c6c749e6b13fd9db3a0efc18.edm" hidden="1" xml:space="preserve">                                  '[9]GiveGet O2UKLG'!$1:$1048576</definedName>
    <definedName name="_bdm.9216950eedba49a19e5aeabea892b250.edm" hidden="1" xml:space="preserve">                                                  '[9]GiveGet O2UKVMED  '!$1:$1048576</definedName>
    <definedName name="_bdm.9281712e6129446792a8e3ac943da3c0.edm" hidden="1" xml:space="preserve">                                                                                                  '[9]GiveGet O2UKLG'!$1:$1048576</definedName>
    <definedName name="_bdm.9398305eaef24e28ba2b644836629521.edm" hidden="1" xml:space="preserve">                                  '[9]GiveGet O2UKVMED  '!$1:$1048576</definedName>
    <definedName name="_bdm.94c30365382d437c9e1c13eada762b60.edm" hidden="1" xml:space="preserve">                                                '[9]GiveGet O2UKVMED  '!$1:$1048576</definedName>
    <definedName name="_bdm.9501858f75eb4c6e801d34006b2ff9ef.edm" hidden="1" xml:space="preserve">                                          '[9]GiveGet O2UKVMED  '!$1:$1048576</definedName>
    <definedName name="_bdm.95442f47789d4b8cb35fe3b7ace46ba8.edm" hidden="1" xml:space="preserve">                                                                                                  '[9]GiveGet O2UKVMED  '!$1:$1048576</definedName>
    <definedName name="_bdm.95a55b9e6f7a46d5a585802f5a93b8fb.edm" hidden="1" xml:space="preserve">                                  '[9]GiveGet O2UKVMED  '!$1:$1048576</definedName>
    <definedName name="_bdm.95c9ebe51ee342c4bc65a2b6ff65a754.edm" hidden="1" xml:space="preserve">                                  '[9]GiveGet O2UKVMED  '!$1:$1048576</definedName>
    <definedName name="_bdm.961509e94dbf495ebf21b7785d7794f6.edm" hidden="1" xml:space="preserve">                                                                                                  '[9]GiveGet O2UKVMED  '!$1:$1048576</definedName>
    <definedName name="_bdm.9690fa179c064137a98a113586d5450f.edm" hidden="1" xml:space="preserve">                                  '[9]GiveGet O2UKVMED  '!$1:$1048576</definedName>
    <definedName name="_bdm.971adc0efbc44f3ab8c9dc4f113fc818.edm" hidden="1" xml:space="preserve">                                  '[9]GiveGet O2UKVMED  '!$1:$1048576</definedName>
    <definedName name="_bdm.97df88a4dc59414a8b61f60c49bffe2f.edm" hidden="1" xml:space="preserve">                                  '[9]GiveGet O2UKVMED  '!$1:$1048576</definedName>
    <definedName name="_bdm.98b8001c70424901a39d5e3a385501bf.edm" hidden="1">#REF!</definedName>
    <definedName name="_bdm.98c445967c534aef99b03e4b8d608ee6.edm" hidden="1" xml:space="preserve">                                                '[9]GiveGet O2UKVMED  '!$1:$1048576</definedName>
    <definedName name="_bdm.995faa44d02f40c3be6c53654c7adda0.edm" hidden="1" xml:space="preserve">                                                                                    '[9]GiveGet O2UKVMED  '!$1:$1048576</definedName>
    <definedName name="_bdm.999ac7a4918343c096e7e782d31657de.edm" hidden="1" xml:space="preserve">                                  '[9]GiveGet O2UKVMED  '!$1:$1048576</definedName>
    <definedName name="_bdm.99b20117216e4f1786da31e42b129638.edm" hidden="1" xml:space="preserve">                                                                                  '[9]GiveGet O2UKVMED  '!$1:$1048576</definedName>
    <definedName name="_bdm.9a3436ec24a644e9bb160bdbfd4e5efd.edm" hidden="1" xml:space="preserve">                                  '[9]GiveGet O2UKVMED  '!$1:$1048576</definedName>
    <definedName name="_bdm.9ab9361cf5394346a2d072433cf3f997.edm" hidden="1">#REF!</definedName>
    <definedName name="_bdm.9ad27ce4ccd84efdb4a5a1df452eef4d.edm" hidden="1" xml:space="preserve">                      '[9]TEFLatAM VMED Charting'!$1:$1048576</definedName>
    <definedName name="_bdm.9ae4ffa92fc8470b8b179cb7abb94145.edm" hidden="1" xml:space="preserve">                                                '[9]GiveGet O2UKVMED  '!$1:$1048576</definedName>
    <definedName name="_bdm.9b98dede44d342f99af108eceaeec709.edm" hidden="1" xml:space="preserve">                                  '[9]GiveGet O2UKLG'!$1:$1048576</definedName>
    <definedName name="_bdm.9CE1F9E81F214F47ACE2CC903A1BA803.edm" hidden="1">#REF!</definedName>
    <definedName name="_bdm.9cfc749894ac497ba605eff39ac162dc.edm" hidden="1" xml:space="preserve">                                  '[9]GiveGet O2UKVMED  '!$1:$1048576</definedName>
    <definedName name="_bdm.9d0d3847815e4170a7f3ef7b8e5f2482.edm" hidden="1" xml:space="preserve">                                  '[9]GiveGet O2UKVMED  '!$1:$1048576</definedName>
    <definedName name="_bdm.9efb7302a3bc477a8a6f36ff2b530222.edm" hidden="1" xml:space="preserve">                                                                      '[9]GiveGet O2UKVMED  '!$1:$1048576</definedName>
    <definedName name="_bdm.a0f3bdfba52e4f3f94aa55f5ec13b4ec.edm" hidden="1" xml:space="preserve">                      '[9]GiveGet O2UKVMED  '!$1:$1048576</definedName>
    <definedName name="_bdm.a115397d148e4078a78faa1dc4061cc5.edm" hidden="1" xml:space="preserve">                                                                              '[9]GiveGet O2UKVMED  '!$1:$1048576</definedName>
    <definedName name="_bdm.a20977a7cbcf495daa7f20c9f1c1f154.edm" hidden="1" xml:space="preserve">                      '[9]GiveGet O2UKVMED  '!$1:$1048576</definedName>
    <definedName name="_bdm.a2c58fea1a924bc4929b5a008dc327a1.edm" hidden="1" xml:space="preserve">                                  '[9]GiveGet O2UKVMED  '!$1:$1048576</definedName>
    <definedName name="_bdm.a3cf8be2b58444aeaf651617a56692d2.edm" hidden="1" xml:space="preserve">                                  '[9]GiveGet O2UKVMED  '!$1:$1048576</definedName>
    <definedName name="_bdm.a425b96d192247909fc9d81ffb5eed37.edm" hidden="1" xml:space="preserve">                                  '[9]GiveGet O2UKVMED  '!$1:$1048576</definedName>
    <definedName name="_bdm.a42bcfbd9b6844fea1be86948ae412ba.edm" hidden="1">#REF!</definedName>
    <definedName name="_bdm.a58e83841ad24fa8af668ae67960c6c4.edm" hidden="1" xml:space="preserve">                                  '[9]GiveGet O2UKVMED  '!$1:$1048576</definedName>
    <definedName name="_bdm.a5bbe437b8b642619705cdac8025a377.edm" hidden="1" xml:space="preserve">                                                                                                      '[9]GiveGet O2UKVMED  '!$1:$1048576</definedName>
    <definedName name="_bdm.a69f6b9d884a476e82a3b2d6c4bc1393.edm" hidden="1" xml:space="preserve">                      '[9]Side By Side'!$1:$1048576</definedName>
    <definedName name="_bdm.A709D1B00A2C4A028C3C2CC0D237C526.edm" hidden="1">#REF!</definedName>
    <definedName name="_bdm.A729A8B6F7A64760B4A5D4703C2B693C.edm" hidden="1">#REF!</definedName>
    <definedName name="_bdm.a7aaafe5a531496982bb4a071a5d2c65.edm" hidden="1" xml:space="preserve">                                  '[9]GiveGet O2UKVMED  '!$1:$1048576</definedName>
    <definedName name="_bdm.a9007241dac74a0da15d56bcc66f8d14.edm" hidden="1" xml:space="preserve">                                                                                            '[9]GiveGet O2UKVMED  '!$1:$1048576</definedName>
    <definedName name="_bdm.ab26a50eac8041c698978557a4bf30d5.edm" hidden="1" xml:space="preserve">                                  '[9]GiveGet O2UKVMED  '!$1:$1048576</definedName>
    <definedName name="_bdm.abb2e83372434a16bb5dedcd741c633a.edm" hidden="1" xml:space="preserve">                                  '[9]GiveGet O2UKVMED  '!$1:$1048576</definedName>
    <definedName name="_bdm.abb75194ab90400db206ab5e8cf59d86.edm" hidden="1" xml:space="preserve">                                  '[9]GiveGet O2UKLG'!$1:$1048576</definedName>
    <definedName name="_bdm.ac3d6de3e67e4f9bb2fb1606222f3440.edm" hidden="1" xml:space="preserve">                                                          '[9]GiveGet TEFLatAm VMED'!$1:$1048576</definedName>
    <definedName name="_bdm.ad63ca74cd4740c89faa41b32dea8f98.edm" hidden="1" xml:space="preserve">                                  '[9]GiveGet O2UKVMED  '!$1:$1048576</definedName>
    <definedName name="_bdm.adecc49887454860863237a5f1ce0247.edm" hidden="1" xml:space="preserve">                                                                    '[9]GiveGet O2UKLG'!$1:$1048576</definedName>
    <definedName name="_bdm.AE507CFEA48F4C6E818C8150ADAA63EE.edm" hidden="1">#REF!</definedName>
    <definedName name="_bdm.ae84c0cef2784de2ac0585514db0efc9.edm" hidden="1" xml:space="preserve">                                                                                    '[9]GiveGet O2UKLG'!$1:$1048576</definedName>
    <definedName name="_bdm.aeb01f5fdad04d61b31bf111b5024b1a.edm" hidden="1" xml:space="preserve">                      '[9]GiveGet O2UKVMED  '!$1:$1048576</definedName>
    <definedName name="_bdm.af22cea9fca54f238c19c765ed6c3b05.edm" hidden="1" xml:space="preserve">                                  '[9]GiveGet O2UKVMED  '!$1:$1048576</definedName>
    <definedName name="_bdm.afb235733dcd4dc8970e4043a734e42f.edm" hidden="1" xml:space="preserve">                                  '[9]GiveGet O2UKVMED  '!$1:$1048576</definedName>
    <definedName name="_bdm.afedc1b0192e40588451e35cbc5c2995.edm" hidden="1" xml:space="preserve">                                                          '[9]TEFLatAM VMED Charting'!$1:$1048576</definedName>
    <definedName name="_bdm.b05a5d1eca454296be6a08232b08562c.edm" hidden="1" xml:space="preserve">                                  '[9]GiveGet O2UKVMED  '!$1:$1048576</definedName>
    <definedName name="_bdm.b089b8c47c62422cbaae857624f0d8ab.edm" hidden="1">#REF!</definedName>
    <definedName name="_bdm.b15ed33e6333425d869db28763b82786.edm" hidden="1" xml:space="preserve">                                  '[9]GiveGet O2UKVMED  '!$1:$1048576</definedName>
    <definedName name="_bdm.b1967e0f74d640988d213a29cfe9aa8a.edm" hidden="1" xml:space="preserve">                                  '[9]GiveGet O2UKLG'!$1:$1048576</definedName>
    <definedName name="_bdm.b2e602c107c1422ebed0f6ac65412eb4.edm" hidden="1" xml:space="preserve">                      '[9]Side By Side'!$1:$1048576</definedName>
    <definedName name="_bdm.b2fa998a5be94ee49c1a48bd627102ba.edm" hidden="1" xml:space="preserve">                      '[9]Side By Side'!$1:$1048576</definedName>
    <definedName name="_bdm.b34e699e2506471893deb462284b939b.edm" hidden="1" xml:space="preserve">                                  '[9]GiveGet O2UKLG'!$1:$1048576</definedName>
    <definedName name="_bdm.b38139226ca44003b9c05bca28d93e72.edm" hidden="1" xml:space="preserve">                                  '[9]GiveGet O2UKVMED  '!$1:$1048576</definedName>
    <definedName name="_bdm.b3f42726f8784e57854792101efd77bd.edm" hidden="1" xml:space="preserve">                                  '[9]GiveGet O2UKVMED  '!$1:$1048576</definedName>
    <definedName name="_bdm.b3fae2c320fb47799a45a0bfafdeb6be.edm" hidden="1" xml:space="preserve">                      '[9]Side By Side'!$1:$1048576</definedName>
    <definedName name="_bdm.b4259aaa7d5946a2aa930cba927a1f6c.edm" hidden="1" xml:space="preserve">                                                                                                                                                     '[9]GiveGet O2UKVMED  '!$1:$1048576</definedName>
    <definedName name="_bdm.b46196ee97a54f1da6090216a1160a04.edm" hidden="1">#REF!</definedName>
    <definedName name="_bdm.b4b2c9667f2543989b75788fc257464f.edm" hidden="1" xml:space="preserve">                      '[9]GiveGet O2UKVMED  '!$1:$1048576</definedName>
    <definedName name="_bdm.b5074e6a2371454aa687ea3f0f73a90c.edm" hidden="1" xml:space="preserve">                                  '[9]GiveGet O2UKVMED  '!$1:$1048576</definedName>
    <definedName name="_bdm.b581a76ea5084b7a8c376a68203072b8.edm" hidden="1" xml:space="preserve">                                  '[9]GiveGet O2UKVMED  '!$1:$1048576</definedName>
    <definedName name="_bdm.b58f152f33f3472389b1c2d7ae5f7ec9.edm" hidden="1" xml:space="preserve"> [10]Financials!$1:$1048576</definedName>
    <definedName name="_bdm.b5a2285c4dfd42b4a7e8929711c4967f.edm" hidden="1" xml:space="preserve">                                  '[9]GiveGet O2UKVMED  '!$1:$1048576</definedName>
    <definedName name="_bdm.b5ffe870586049d1b1d09b14c69e8c09.edm" hidden="1" xml:space="preserve">                                  '[9]GiveGet O2UKVMED  '!$1:$1048576</definedName>
    <definedName name="_bdm.b6a52a00989e4719a0cf48c9e3bee477.edm" hidden="1" xml:space="preserve">                                  '[9]GiveGet O2UKVMED  '!$1:$1048576</definedName>
    <definedName name="_bdm.b6c26dd0d5a0420681d79f73f7b3852a.edm" hidden="1" xml:space="preserve">                                  '[9]GiveGet O2UKVMED  '!$1:$1048576</definedName>
    <definedName name="_bdm.b6eb6c608420449090cbe0e1e8f1b0b7.edm" hidden="1" xml:space="preserve">                                  '[9]GiveGet O2UKVMED  '!$1:$1048576</definedName>
    <definedName name="_bdm.B73757D1BF0A4676834A56FCD38536C5.edm" hidden="1">#REF!</definedName>
    <definedName name="_bdm.b7c841d044034118a423a00640682ec6.edm" hidden="1" xml:space="preserve">                                  '[9]GiveGet O2UKVMED  '!$1:$1048576</definedName>
    <definedName name="_bdm.b8aaeea4486a43929560a87bc4344e99.edm" hidden="1" xml:space="preserve">                      '[9]Side By Side'!$1:$1048576</definedName>
    <definedName name="_bdm.b9a2df6c667d4a938ddab93a03c449cf.edm" hidden="1" xml:space="preserve">                                  '[9]GiveGet O2UKLG'!$1:$1048576</definedName>
    <definedName name="_bdm.b9be5a48841d4773bb458996c9777ec3.edm" hidden="1">#REF!</definedName>
    <definedName name="_bdm.b9f5293edbd844a0aea57a91a653d496.edm" hidden="1" xml:space="preserve">                                                                                                '[9]GiveGet O2UKVMED  '!$1:$1048576</definedName>
    <definedName name="_bdm.bc2ea93fbae24ef58c8e7d18c503262f.edm" hidden="1" xml:space="preserve">                                                '[9]GiveGet O2UKVMED  '!$1:$1048576</definedName>
    <definedName name="_bdm.bc6b25f4f38e40359fd1f093cb0d42b8.edm" hidden="1" xml:space="preserve">                                                                                          '[9]GiveGet O2UKVMED  '!$1:$1048576</definedName>
    <definedName name="_bdm.bd4073836e6f411e85063f77132e4f0e.edm" hidden="1" xml:space="preserve">                      '[9]GiveGet O2UKVMED  '!$1:$1048576</definedName>
    <definedName name="_bdm.bdaf852c24c14437a198589829147ec7.edm" hidden="1" xml:space="preserve">                                  '[9]GiveGet O2UKVMED  '!$1:$1048576</definedName>
    <definedName name="_bdm.BE9AFD59052F47009A7AF46AEF598DA3.edm" hidden="1">#REF!</definedName>
    <definedName name="_bdm.BF5C6C0215954FCCA71700A3BFC11C6A.edm" hidden="1">#REF!</definedName>
    <definedName name="_bdm.bf6ed78c92a8461788d422423b50fed5.edm" hidden="1">#REF!</definedName>
    <definedName name="_bdm.bfaaf1d5373648f1844e4b3f8538f553.edm" hidden="1" xml:space="preserve">                                  '[9]GiveGet O2UKVMED  '!$1:$1048576</definedName>
    <definedName name="_bdm.c08a247e4d344e81a25012fe23855637.edm" hidden="1" xml:space="preserve">                                  '[9]GiveGet O2UKVMED  '!$1:$1048576</definedName>
    <definedName name="_bdm.c0b4805c238c45929c074c0bd68e354d.edm" hidden="1" xml:space="preserve">                                  '[9]GiveGet O2UKVMED  '!$1:$1048576</definedName>
    <definedName name="_bdm.c0daaeaa97064746a7fdc55e14b6cd91.edm" hidden="1" xml:space="preserve">                                  '[9]GiveGet O2UKVMED  '!$1:$1048576</definedName>
    <definedName name="_bdm.c1715721b1104080949319ba4ba1ae2b.edm" hidden="1" xml:space="preserve">                                  '[9]GiveGet O2UKVMED  '!$1:$1048576</definedName>
    <definedName name="_bdm.c18085659c004205887202e36637eefc.edm" hidden="1" xml:space="preserve">                                  '[9]GiveGet O2UKLG'!$1:$1048576</definedName>
    <definedName name="_bdm.c1f9f47a1ab04a67a26a00c473728870.edm" hidden="1" xml:space="preserve">                                  '[9]GiveGet O2UKVMED  '!$1:$1048576</definedName>
    <definedName name="_bdm.c2a27108f8d543d2a662da0b951f7cc0.edm" hidden="1" xml:space="preserve">                                  '[9]GiveGet O2UKVMED  '!$1:$1048576</definedName>
    <definedName name="_bdm.c2be186dbdfb430d91794cc3d60aa7a5.edm" hidden="1" xml:space="preserve">                                                                            '[9]GiveGet O2UKVMED  '!$1:$1048576</definedName>
    <definedName name="_bdm.c2f1d614b0af4333941c9f78204c7f5f.edm" hidden="1">#REF!</definedName>
    <definedName name="_bdm.c40b734f53df42808da2935601c9f5d0.edm" hidden="1" xml:space="preserve">                                  '[9]GiveGet O2UKVMED  '!$1:$1048576</definedName>
    <definedName name="_bdm.c41137831cac40b8ab7a380638136ae5.edm" hidden="1" xml:space="preserve">                                  '[9]GiveGet O2UKVMED  '!$1:$1048576</definedName>
    <definedName name="_bdm.c44b3853d8db45f9916afbf9c9f3470b.edm" hidden="1" xml:space="preserve">                                  '[9]GiveGet O2UKLG'!$1:$1048576</definedName>
    <definedName name="_bdm.c4706592407541baa188796a43fa1c01.edm" hidden="1" xml:space="preserve">                                                                                                                                                                                                                                                              '[9]O2 TEF Precedents'!$1:$1048576</definedName>
    <definedName name="_bdm.c50e6fee76e34c33907974a7883be614.edm" hidden="1" xml:space="preserve">                      '[9]Side By Side'!$1:$1048576</definedName>
    <definedName name="_bdm.c521df3404a94ce6950e7d6ec74dd764.edm" hidden="1">#REF!</definedName>
    <definedName name="_bdm.c57d7d44514d45cabae279f6564b568e.edm" hidden="1" xml:space="preserve">                                  '[9]GiveGet O2UKVMED  '!$1:$1048576</definedName>
    <definedName name="_bdm.c608141755994b66a261c67b3f174572.edm" hidden="1" xml:space="preserve">                      '[9]Side By Side'!$1:$1048576</definedName>
    <definedName name="_bdm.c627e616ff8f44b0ac9aa4761096887f.edm" hidden="1" xml:space="preserve">                                  '[9]GiveGet O2UKVMED  '!$1:$1048576</definedName>
    <definedName name="_bdm.c6b5df2c40024b22818487e7b23595c3.edm" hidden="1">#REF!</definedName>
    <definedName name="_bdm.c7266d6dfcb245118018a8a504c45cc0.edm" hidden="1" xml:space="preserve">                      '[9]Side By Side'!$1:$1048576</definedName>
    <definedName name="_bdm.c7f5b7eb8fd345ada2a4c95cc2d19954.edm" hidden="1" xml:space="preserve">                                  '[9]GiveGet O2UKVMED  '!$1:$1048576</definedName>
    <definedName name="_bdm.c815bd5e0362489ca1f055fe7bd34678.edm" hidden="1" xml:space="preserve">                                  '[9]GiveGet O2UKVMED  '!$1:$1048576</definedName>
    <definedName name="_bdm.c8222ea9bb844dc4b7db24cc9b68a537.edm" hidden="1" xml:space="preserve">                                                                                          '[9]GiveGet O2UKVMED  '!$1:$1048576</definedName>
    <definedName name="_bdm.c94bf443f6b241428b3d631a68fe6e8e.edm" hidden="1">#REF!</definedName>
    <definedName name="_bdm.c9a9cff33cdc4e519a1e5c116e289f8a.edm" hidden="1" xml:space="preserve">                      '[9]TEFLatAM VMED Charting'!$1:$1048576</definedName>
    <definedName name="_bdm.c9ab3d9f02c44079a28c089435e5630e.edm" hidden="1" xml:space="preserve">                                                                                    '[9]GiveGet O2UKVMED  '!$1:$1048576</definedName>
    <definedName name="_bdm.c9ec3ccf0609477d8625e48bde82c346.edm" hidden="1" xml:space="preserve">                                  '[9]GiveGet O2UKVMED  '!$1:$1048576</definedName>
    <definedName name="_bdm.cb9663c68f6a437c885bc27df8b19485.edm" hidden="1" xml:space="preserve">                                                                                              '[9]GiveGet O2UKVMED  '!$1:$1048576</definedName>
    <definedName name="_bdm.ccbf6850b2e345b9999da5c867b4db4a.edm" hidden="1" xml:space="preserve">                                                                    '[9]GiveGet O2UKVMED  '!$1:$1048576</definedName>
    <definedName name="_bdm.ccdd98f87a7d4db89e516ed3033cb773.edm" hidden="1">#REF!</definedName>
    <definedName name="_bdm.cd88b819b1994412b0eafe0f2a5498b7.edm" hidden="1" xml:space="preserve">                                                           '[9]TEFLatAM VMED Charting'!$1:$1048576</definedName>
    <definedName name="_bdm.cdc40fccc32b47178bcb75b69664845b.edm" hidden="1" xml:space="preserve">                                  '[9]GiveGet O2UKVMED  '!$1:$1048576</definedName>
    <definedName name="_bdm.ce6c3799d16c4dc79220442cf2cb551d.edm" hidden="1">#REF!</definedName>
    <definedName name="_bdm.ceb7ca0df468412bb5f80d86bcaf2ba7.edm" hidden="1" xml:space="preserve">                                  '[9]GiveGet O2UKVMED  '!$1:$1048576</definedName>
    <definedName name="_bdm.d0f45ae6b3f241388830acb22c4c281d.edm" hidden="1" xml:space="preserve">                                  '[9]GiveGet O2UKVMED  '!$1:$1048576</definedName>
    <definedName name="_bdm.d12c6388b78e453899e3d904337b1e3f.edm" hidden="1" xml:space="preserve">                                  '[9]GiveGet O2UKVMED  '!$1:$1048576</definedName>
    <definedName name="_bdm.d13a0aa6c5604143b9f93a920fcbc363.edm" hidden="1" xml:space="preserve">                                                                      '[9]GiveGet O2UKVMED  '!$1:$1048576</definedName>
    <definedName name="_bdm.d2c5a8d5d97e475f8701071c9663cc64.edm" hidden="1" xml:space="preserve">                                                                                    '[9]GiveGet O2UKVMED  '!$1:$1048576</definedName>
    <definedName name="_bdm.d377bbc7a2c042dfab380269f367170f.edm" hidden="1" xml:space="preserve">                                  '[9]GiveGet O2UKVMED  '!$1:$1048576</definedName>
    <definedName name="_bdm.d3ad40c2b892422191427e9426229fcb.edm" hidden="1" xml:space="preserve">                                  '[9]GiveGet O2UKVMED  '!$1:$1048576</definedName>
    <definedName name="_bdm.D3CE6047F0BC40AA9A89F997616E657F.edm" hidden="1">#REF!</definedName>
    <definedName name="_bdm.d3d23a97dbbf4cc5b2d6e4ec159491b6.edm" hidden="1" xml:space="preserve">                                                         '[9]GiveGet O2UKVMED  '!$1:$1048576</definedName>
    <definedName name="_bdm.d3f9d26f54d94f5395b88f17e2913286.edm" hidden="1" xml:space="preserve">                                  '[9]GiveGet O2UKVMED  '!$1:$1048576</definedName>
    <definedName name="_bdm.d405fc5eceda45c291ccfa31c89d995c.edm" hidden="1" xml:space="preserve">  '[12]Operating Benchmarking'!$1:$1048576</definedName>
    <definedName name="_bdm.d4a2035a2cf44c73885fa750c1022c13.edm" hidden="1" xml:space="preserve">                                  '[9]GiveGet O2UKVMED  '!$1:$1048576</definedName>
    <definedName name="_bdm.d4e8a5233b9d4a3aad62403e9e013b1a.edm" hidden="1" xml:space="preserve">                                  '[9]GiveGet O2UKVMED  '!$1:$1048576</definedName>
    <definedName name="_bdm.d69568f6a2f943c18ba2409a19c4f254.edm" hidden="1">#REF!</definedName>
    <definedName name="_bdm.d6d90372ddec4d51b653020b3ea016fb.edm" hidden="1" xml:space="preserve">                      '[9]Side By Side'!$1:$1048576</definedName>
    <definedName name="_bdm.d72fc5fa02bf427095f853982e6a474d.edm" hidden="1" xml:space="preserve">                                  '[9]GiveGet O2UKVMED  '!$1:$1048576</definedName>
    <definedName name="_bdm.d823b0d57f7a4b5a8fc4ed6296110605.edm" hidden="1" xml:space="preserve">                                  '[9]GiveGet O2UKVMED  '!$1:$1048576</definedName>
    <definedName name="_bdm.d833761e00d547b4be418507357636bd.edm" hidden="1">'[9]GiveGet O2UKVMED  '!#REF!</definedName>
    <definedName name="_bdm.d8c2b07431194f43a24bf92bf037c19a.edm" hidden="1" xml:space="preserve">                                  '[9]GiveGet O2UKVMED  '!$1:$1048576</definedName>
    <definedName name="_bdm.d8d8affd70c342669f05096a3bd3b271.edm" hidden="1" xml:space="preserve">                                  '[9]GiveGet O2UKVMED  '!$1:$1048576</definedName>
    <definedName name="_bdm.D8F0E4B894644FCE8FD16F0FECCE5B7C.edm" hidden="1">#REF!</definedName>
    <definedName name="_bdm.d93a82a19e5a48b19b2bb2e5653154c5.edm" hidden="1" xml:space="preserve">                                  '[9]GiveGet O2UKVMED  '!$1:$1048576</definedName>
    <definedName name="_bdm.d956e0e7ac964d60b2dd768ca9073d82.edm" hidden="1" xml:space="preserve">                      '[9]GiveGet O2UKVMED  '!$1:$1048576</definedName>
    <definedName name="_bdm.d9ac07734c684565acb70a8cf43091a5.edm" hidden="1" xml:space="preserve">                                                                                    '[9]GiveGet O2UKVMED  '!$1:$1048576</definedName>
    <definedName name="_bdm.d9bd1b738b6b47ebacaa00d0e62efab8.edm" hidden="1" xml:space="preserve">                                  '[9]GiveGet O2UKVMED  '!$1:$1048576</definedName>
    <definedName name="_bdm.db4595164d13449d9f9b8942a235a16c.edm" hidden="1" xml:space="preserve">                                  '[9]GiveGet O2UKVMED  '!$1:$1048576</definedName>
    <definedName name="_bdm.dbfa0bf3e5f1449e96a5b21c40091c74.edm" hidden="1" xml:space="preserve">                                  '[9]GiveGet O2UKVMED  '!$1:$1048576</definedName>
    <definedName name="_bdm.dc8be6443ecf4ff2bc9d4e53216160c7.edm" hidden="1" xml:space="preserve">                                                                                            '[9]GiveGet O2UKLG'!$1:$1048576</definedName>
    <definedName name="_bdm.dcf025006b3d4e21ade70b1569df6ebf.edm" hidden="1" xml:space="preserve">                                  '[9]GiveGet O2UKVMED  '!$1:$1048576</definedName>
    <definedName name="_bdm.dd67c518271d44d7bb5960ab8bf934aa.edm" hidden="1">#REF!</definedName>
    <definedName name="_bdm.de41fdb2b034482d916fc48c7b80a532.edm" hidden="1" xml:space="preserve">                                                        '[9]TEFLatAM VMED Charting'!$1:$1048576</definedName>
    <definedName name="_bdm.de535b16c4b24e08bd79cad88e36246b.edm" hidden="1" xml:space="preserve">                                  '[9]GiveGet O2UKLG'!$1:$1048576</definedName>
    <definedName name="_bdm.debb2caf62eb491691c8038ad070bacc.edm" hidden="1" xml:space="preserve">                                  '[9]GiveGet O2UKVMED  '!$1:$1048576</definedName>
    <definedName name="_bdm.df3fc6dc0899433ab08b9c6c140aa7a4.edm" hidden="1" xml:space="preserve">                                  '[9]GiveGet O2UKVMED  '!$1:$1048576</definedName>
    <definedName name="_bdm.dfbf49af260148258f1e60b3538490bc.edm" hidden="1" xml:space="preserve">                                  '[9]GiveGet O2UKVMED  '!$1:$1048576</definedName>
    <definedName name="_bdm.dfe1b748b8784cceb9b3bef2befe57e1.edm" hidden="1" xml:space="preserve">                      '[9]GiveGet O2UKVMED  '!$1:$1048576</definedName>
    <definedName name="_bdm.E03D16F04BD24B279F07E30F743C583E.edm" hidden="1">#REF!</definedName>
    <definedName name="_bdm.e085d03654d3476495a934e5e26b156f.edm" hidden="1" xml:space="preserve">                                  '[9]GiveGet O2UKLG'!$1:$1048576</definedName>
    <definedName name="_bdm.e0a28639d14d4021a1db588fa21215c6.edm" hidden="1">#REF!</definedName>
    <definedName name="_bdm.e2a54d01b10e4d39bb36ec4c320ad268.edm" hidden="1" xml:space="preserve">                                  '[9]GiveGet O2UKVMED  '!$1:$1048576</definedName>
    <definedName name="_bdm.e2bf1e5cd45c4c389db9e597c37994fc.edm" hidden="1" xml:space="preserve">                      '[9]GiveGet O2UKVMED  '!$1:$1048576</definedName>
    <definedName name="_bdm.e32424a04b6e44999d006e37c2b5e15c.edm" hidden="1" xml:space="preserve">                                  '[9]02_DCF'!$1:$1048576</definedName>
    <definedName name="_bdm.e38b1bc4b5fd4487bf7515b4675576b1.edm" hidden="1" xml:space="preserve">                      '[9]GiveGet O2UKVMED  '!$1:$1048576</definedName>
    <definedName name="_bdm.e443462b22ab40a4b2ee8e280b78d004.edm" hidden="1" xml:space="preserve">                                  '[9]GiveGet O2UKVMED  '!$1:$1048576</definedName>
    <definedName name="_bdm.e4a061d5a5d94fca8cd7234a855902ff.edm" hidden="1" xml:space="preserve">                                                                                      '[9]GiveGet O2UKVMED  '!$1:$1048576</definedName>
    <definedName name="_bdm.e4c46797084e433b9caf0ee4cf8f3b2b.edm" hidden="1" xml:space="preserve">                                                                                                '[9]GiveGet O2UKVMED  '!$1:$1048576</definedName>
    <definedName name="_bdm.e51bf8b79ece4119804aab3d7caec08b.edm" hidden="1" xml:space="preserve">                      '[9]GiveGet O2UKVMED  '!$1:$1048576</definedName>
    <definedName name="_bdm.e523d2aa30e145879d62946a3a0b8c20.edm" hidden="1" xml:space="preserve">                                  '[9]GiveGet O2UKVMED  '!$1:$1048576</definedName>
    <definedName name="_bdm.e7ab8ead1e4f4bd89ee1cb95a3072ed6.edm" hidden="1" xml:space="preserve">                      '[9]GiveGet TEFLatAm VMED'!$1:$1048576</definedName>
    <definedName name="_bdm.e82982466cc04ab597655164e1d628f7.edm" hidden="1" xml:space="preserve">                                                                                                      '[9]GiveGet O2UKLG'!$1:$1048576</definedName>
    <definedName name="_bdm.e8543a56294c42408aec7852648dcd6f.edm" hidden="1" xml:space="preserve">                                                                                                                                                                                         '[9]GiveGet TEFLatAm VMED'!$1:$1048576</definedName>
    <definedName name="_bdm.e8e65307650b40a98a1bfa65a409f092.edm" hidden="1">#REF!</definedName>
    <definedName name="_bdm.ea745b03b8654ef29d5752db3888a219.edm" hidden="1" xml:space="preserve">                                                                                      '[9]GiveGet O2UKVMED  '!$1:$1048576</definedName>
    <definedName name="_bdm.eade12f2a60b4adbada421ce3fb91e02.edm" hidden="1" xml:space="preserve">                                    '[9]GiveGet O2UKVMED  '!$1:$1048576</definedName>
    <definedName name="_bdm.eb4e1bea7cb0448aa89ed27153aeaf9e.edm" hidden="1" xml:space="preserve">                      '[9]GiveGet O2UKVMED  '!$1:$1048576</definedName>
    <definedName name="_bdm.ec827649dfe045b2871f3df35b1e3fe7.edm" hidden="1" xml:space="preserve">                                  '[9]GiveGet O2UKVMED  '!$1:$1048576</definedName>
    <definedName name="_bdm.ec9eecf0953b4b57bd44a203f14752ee.edm" hidden="1" xml:space="preserve">                                  '[9]GiveGet O2UKVMED  '!$1:$1048576</definedName>
    <definedName name="_bdm.ed1bf25e93104587ab4c38d2c6934a0f.edm" hidden="1" xml:space="preserve">                                  '[9]GiveGet O2UKVMED  '!$1:$1048576</definedName>
    <definedName name="_bdm.ed3f3d9c85f640c29d886b6f2caa595a.edm" hidden="1" xml:space="preserve">                                  '[9]GiveGet O2UKLG'!$1:$1048576</definedName>
    <definedName name="_bdm.edca8bd777ae43f4a031a01342e480ee.edm" hidden="1" xml:space="preserve">                                  '[9]GiveGet O2UKVMED  '!$1:$1048576</definedName>
    <definedName name="_bdm.eecf5e81f6f74451bf1c5b7c4a836098.edm" hidden="1">#REF!</definedName>
    <definedName name="_bdm.eed5c43c140347c7899f69ecd2a01aa3.edm" hidden="1" xml:space="preserve">                                  '[9]GiveGet O2UKVMED  '!$1:$1048576</definedName>
    <definedName name="_bdm.ef68d449a60540229eb87facb3dd91c7.edm" hidden="1" xml:space="preserve">                                  '[9]GiveGet O2UKVMED  '!$1:$1048576</definedName>
    <definedName name="_bdm.efdcf7eea44d4a4f8f9ed2b91f32948a.edm" hidden="1" xml:space="preserve">                                  '[9]GiveGet O2UKVMED  '!$1:$1048576</definedName>
    <definedName name="_bdm.f004b81d8ba443e9b07c9bfd20373f41.edm" hidden="1" xml:space="preserve">                                  '[9]02_DCF'!$1:$1048576</definedName>
    <definedName name="_bdm.F0B3DA0150AF41789F4137AD4D1A6006.edm" hidden="1">#REF!</definedName>
    <definedName name="_bdm.f116278837a146c9a6dc195b0ca026ae.edm" hidden="1" xml:space="preserve">                                  '[9]GiveGet O2UKVMED  '!$1:$1048576</definedName>
    <definedName name="_bdm.F149144F6D444310BA9A30FB52CD609C.edm" hidden="1">#REF!</definedName>
    <definedName name="_bdm.f20f9ac39892471681a09cdf874cde95.edm" hidden="1" xml:space="preserve">                                                        '[9]TEFLatAM VMED Charting'!$1:$1048576</definedName>
    <definedName name="_bdm.f23a79e2641446bca77b6a1a32ded7f0.edm" hidden="1">#REF!</definedName>
    <definedName name="_bdm.f2db2b9963574adcbd544619ecb1993d.edm" hidden="1" xml:space="preserve">                                  '[9]GiveGet O2UKVMED  '!$1:$1048576</definedName>
    <definedName name="_bdm.f3d8fb05d95748caae7a65432bcd686b.edm" hidden="1" xml:space="preserve">                      '[9]GiveGet O2UKVMED  '!$1:$1048576</definedName>
    <definedName name="_bdm.f4aec61c424d491dab0296f7781a1b3f.edm" hidden="1" xml:space="preserve">                                                                                                  '[9]GiveGet O2UKVMED  '!$1:$1048576</definedName>
    <definedName name="_bdm.f4b13568485b47fa84f144e95a828e8c.edm" hidden="1" xml:space="preserve">                                                        '[9]TEFLatAM VMED Charting'!$1:$1048576</definedName>
    <definedName name="_bdm.f4bcb912b61c45c48900b1de0b824ff2.edm" hidden="1" xml:space="preserve">                                                                                          '[9]GiveGet O2UKVMED  '!$1:$1048576</definedName>
    <definedName name="_bdm.f57c2048df05464dafe2fbc64cbaada1.edm" hidden="1" xml:space="preserve">                                  '[9]GiveGet O2UKVMED  '!$1:$1048576</definedName>
    <definedName name="_bdm.f58666c9d0f04cf7a1ed01435f19d2d2.edm" hidden="1" xml:space="preserve">                                  '[9]GiveGet O2UKVMED  '!$1:$1048576</definedName>
    <definedName name="_bdm.f5e079c29b4a4b70bcdc45628b433c3a.edm" hidden="1" xml:space="preserve">                                  '[9]GiveGet O2UKVMED  '!$1:$1048576</definedName>
    <definedName name="_bdm.f6ecffc786ef4a74b7ae36a4cf9a9269.edm" hidden="1" xml:space="preserve">                                  '[9]GiveGet O2UKVMED  '!$1:$1048576</definedName>
    <definedName name="_bdm.f779404401e74d3293571316bbab6c08.edm" hidden="1" xml:space="preserve">                                  '[9]02_DCF'!$1:$1048576</definedName>
    <definedName name="_bdm.f7a6dd620fa44e4187547045b9cf9dd4.edm" hidden="1" xml:space="preserve">                                                '[9]GiveGet O2UKVMED  '!$1:$1048576</definedName>
    <definedName name="_bdm.f8efd5a2bd9c48ab9098a48d7d5be90c.edm" hidden="1" xml:space="preserve">                                  '[9]GiveGet O2UKVMED  '!$1:$1048576</definedName>
    <definedName name="_bdm.f95a5eb76ec543cab10f8c3aad3e9059.edm" hidden="1" xml:space="preserve">                                  '[9]GiveGet O2UKVMED  '!$1:$1048576</definedName>
    <definedName name="_bdm.f99b0d3bad2f4abaacc8e9b8e9d9fb97.edm" hidden="1" xml:space="preserve">                      '[9]GiveGet TEFLatAm VMED'!$1:$1048576</definedName>
    <definedName name="_bdm.f9d7c2027aab4c6389cdbd10287bfc93.edm" hidden="1" xml:space="preserve">                                                '[9]GiveGet O2UKVMED  '!$1:$1048576</definedName>
    <definedName name="_bdm.f9f8413f61dc44e9a6ac4ed8eee875e9.edm" hidden="1" xml:space="preserve">                                  '[9]GiveGet O2UKVMED  '!$1:$1048576</definedName>
    <definedName name="_bdm.fa2ac09094f7455da7f20f6283833f39.edm" hidden="1" xml:space="preserve">                                  '[9]GiveGet O2UKVMED  '!$1:$1048576</definedName>
    <definedName name="_bdm.fb0d0c6e35dd4c2cabf08ccdd91770f2.edm" hidden="1">#REF!</definedName>
    <definedName name="_bdm.fbae43dc028b4c9a85963763ad3e59aa.edm" hidden="1" xml:space="preserve">                      '[9]Side By Side'!$1:$1048576</definedName>
    <definedName name="_bdm.fcdc8aa7bd154e1b870824671c85578a.edm" hidden="1" xml:space="preserve">                                                                              '[9]GiveGet O2UKVMED  '!$1:$1048576</definedName>
    <definedName name="_bdm.fdea885bf8ae4eaeb3a3674833ba1c08.edm" hidden="1" xml:space="preserve">                                  '[9]GiveGet O2UKVMED  '!$1:$1048576</definedName>
    <definedName name="_bdm.fea24da3c4cf4dbeaf9e9b8a9df46e9c.edm" hidden="1" xml:space="preserve">                                  '[9]GiveGet O2UKVMED  '!$1:$1048576</definedName>
    <definedName name="_bdm.ff513b372ed44eb68e0b4a4d47ce0336.edm" hidden="1" xml:space="preserve">                                  '[9]GiveGet O2UKVMED  '!$1:$1048576</definedName>
    <definedName name="_Fill" hidden="1">#REF!</definedName>
    <definedName name="_xlnm._FilterDatabase" hidden="1">'[13]T17-Employment'!$B$1:$F$37</definedName>
    <definedName name="_G12" hidden="1">[14]MS!#REF!</definedName>
    <definedName name="_gh1" localSheetId="5" hidden="1">{"'100'!$A$1:$M$83"}</definedName>
    <definedName name="_gh1" hidden="1">{"'100'!$A$1:$M$83"}</definedName>
    <definedName name="_gh2" localSheetId="5" hidden="1">{"'100'!$A$1:$M$83"}</definedName>
    <definedName name="_gh2" hidden="1">{"'100'!$A$1:$M$83"}</definedName>
    <definedName name="_ghv1" localSheetId="5" hidden="1">{"'100'!$A$1:$M$83"}</definedName>
    <definedName name="_ghv1" hidden="1">{"'100'!$A$1:$M$83"}</definedName>
    <definedName name="_hg2" localSheetId="5" hidden="1">{"'100'!$A$1:$M$83"}</definedName>
    <definedName name="_hg2" hidden="1">{"'100'!$A$1:$M$83"}</definedName>
    <definedName name="_hg3" localSheetId="5" hidden="1">{"'100'!$A$1:$M$83"}</definedName>
    <definedName name="_hg3" hidden="1">{"'100'!$A$1:$M$83"}</definedName>
    <definedName name="_hgv1" localSheetId="5" hidden="1">{"'100'!$A$1:$M$83"}</definedName>
    <definedName name="_hgv1" hidden="1">{"'100'!$A$1:$M$83"}</definedName>
    <definedName name="_Key1" hidden="1">[15]Rentals!#REF!</definedName>
    <definedName name="_Key2" hidden="1">#REF!</definedName>
    <definedName name="_ll1"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l1" localSheetId="5" hidden="1">{#N/A,#N/A,FALSE,"voz corporativa";#N/A,#N/A,FALSE,"Transmisión de datos";#N/A,#N/A,FALSE,"Videoconferencia";#N/A,#N/A,FALSE,"Correo electrónico";#N/A,#N/A,FALSE,"Correo de voz";#N/A,#N/A,FALSE,"Megafax";#N/A,#N/A,FALSE,"Edi";#N/A,#N/A,FALSE,"Internet";#N/A,#N/A,FALSE,"VSAT";#N/A,#N/A,FALSE,"ing ult. milla"}</definedName>
    <definedName name="_lll1" hidden="1">{#N/A,#N/A,FALSE,"voz corporativa";#N/A,#N/A,FALSE,"Transmisión de datos";#N/A,#N/A,FALSE,"Videoconferencia";#N/A,#N/A,FALSE,"Correo electrónico";#N/A,#N/A,FALSE,"Correo de voz";#N/A,#N/A,FALSE,"Megafax";#N/A,#N/A,FALSE,"Edi";#N/A,#N/A,FALSE,"Internet";#N/A,#N/A,FALSE,"VSAT";#N/A,#N/A,FALSE,"ing ult. milla"}</definedName>
    <definedName name="_mgb10" localSheetId="5" hidden="1">{"'100'!$A$1:$M$83"}</definedName>
    <definedName name="_mgb10" hidden="1">{"'100'!$A$1:$M$83"}</definedName>
    <definedName name="_mgb11" localSheetId="5" hidden="1">{"'100'!$A$1:$M$83"}</definedName>
    <definedName name="_mgb11" hidden="1">{"'100'!$A$1:$M$83"}</definedName>
    <definedName name="_mgb12" localSheetId="5" hidden="1">{"'100'!$A$1:$M$83"}</definedName>
    <definedName name="_mgb12" hidden="1">{"'100'!$A$1:$M$83"}</definedName>
    <definedName name="_mgb3" localSheetId="5" hidden="1">{"'100'!$A$1:$M$83"}</definedName>
    <definedName name="_mgb3" hidden="1">{"'100'!$A$1:$M$83"}</definedName>
    <definedName name="_mgb4" localSheetId="5" hidden="1">{"'100'!$A$1:$M$83"}</definedName>
    <definedName name="_mgb4" hidden="1">{"'100'!$A$1:$M$83"}</definedName>
    <definedName name="_mgb5" localSheetId="5" hidden="1">{"'100'!$A$1:$M$83"}</definedName>
    <definedName name="_mgb5" hidden="1">{"'100'!$A$1:$M$83"}</definedName>
    <definedName name="_mgb6" localSheetId="5" hidden="1">{"'100'!$A$1:$M$83"}</definedName>
    <definedName name="_mgb6" hidden="1">{"'100'!$A$1:$M$83"}</definedName>
    <definedName name="_mgb7" localSheetId="5" hidden="1">{"'100'!$A$1:$M$83"}</definedName>
    <definedName name="_mgb7" hidden="1">{"'100'!$A$1:$M$83"}</definedName>
    <definedName name="_mgb8" localSheetId="5" hidden="1">{"'100'!$A$1:$M$83"}</definedName>
    <definedName name="_mgb8" hidden="1">{"'100'!$A$1:$M$83"}</definedName>
    <definedName name="_mgb9" localSheetId="5" hidden="1">{"'100'!$A$1:$M$83"}</definedName>
    <definedName name="_mgb9" hidden="1">{"'100'!$A$1:$M$83"}</definedName>
    <definedName name="_Net_CS_Sales_Net_Sales_P_Quote_NCR_P_Quotes_00" hidden="1">[16]pcQueryData!$A$3</definedName>
    <definedName name="_Net_Instalment_Sales_Financial_Month_Name_00" hidden="1">[17]pcQueryData!$A$5</definedName>
    <definedName name="_Net_Sales_00" hidden="1">[6]pcQueryData!$A$4</definedName>
    <definedName name="_Net_Sales_Home_00" hidden="1">[6]pcQueryData!$A$7</definedName>
    <definedName name="_Net_Sales_Van_00" hidden="1">[6]pcQueryData!$A$8</definedName>
    <definedName name="_Order1" hidden="1">255</definedName>
    <definedName name="_Order2" hidden="1">255</definedName>
    <definedName name="_pcSlicerSheet_Slicer1" hidden="1">#REF!</definedName>
    <definedName name="_pcSlicerSheet_Slicer2" hidden="1">[16]_pcSlicerSheet!$B$2:$B$5</definedName>
    <definedName name="_pcSlicerSheet1_Slicer1" hidden="1">#REF!</definedName>
    <definedName name="_pcSlicerSheet2_Slicer1" hidden="1">#REF!</definedName>
    <definedName name="_pcSlicerSheet3_Slicer1" hidden="1">#REF!</definedName>
    <definedName name="_pcSlicerSheet4_Slicer1" hidden="1">#REF!</definedName>
    <definedName name="_SEG6">'[18]P&amp;L'!$D$2</definedName>
    <definedName name="_Table2_Out" hidden="1">#REF!</definedName>
    <definedName name="_UK03">1.54</definedName>
    <definedName name="_UUID_" hidden="1">262297</definedName>
    <definedName name="a" localSheetId="5" hidden="1">{#N/A,#N/A,FALSE,"Find_duplicates_for_Feb_online_"}</definedName>
    <definedName name="a" localSheetId="9" hidden="1">{#N/A,#N/A,FALSE,"Find_duplicates_for_Feb_online_"}</definedName>
    <definedName name="a">#REF!</definedName>
    <definedName name="aa" localSheetId="5" hidden="1">{"'100'!$A$1:$M$83"}</definedName>
    <definedName name="aa" hidden="1">{"'100'!$A$1:$M$83"}</definedName>
    <definedName name="aaa" localSheetId="5" hidden="1">{"'100'!$A$1:$M$83"}</definedName>
    <definedName name="aaa" hidden="1">{"'100'!$A$1:$M$83"}</definedName>
    <definedName name="AAA_DOCTOPS" hidden="1">"AAA_SET"</definedName>
    <definedName name="AAA_duser" hidden="1">"OFF"</definedName>
    <definedName name="aaaa" localSheetId="5" hidden="1">{"'100'!$A$1:$M$83"}</definedName>
    <definedName name="aaaa" hidden="1">{"'100'!$A$1:$M$83"}</definedName>
    <definedName name="aaaaa" localSheetId="5" hidden="1">{#N/A,#N/A,FALSE,"Find_duplicates_for_Feb_online_"}</definedName>
    <definedName name="aaaaa" hidden="1">{#N/A,#N/A,FALSE,"Find_duplicates_for_Feb_online_"}</definedName>
    <definedName name="aaaaaa" localSheetId="5" hidden="1">{"'100'!$A$1:$M$83"}</definedName>
    <definedName name="aaaaaa" hidden="1">{"'100'!$A$1:$M$83"}</definedName>
    <definedName name="aaaaaaaaaaa" localSheetId="5" hidden="1">{#N/A,#N/A,FALSE,"TERRY CARLIN";#N/A,#N/A,FALSE,"CHARLES McLEAN";#N/A,#N/A,FALSE,"GEOFF GUTRIDGE";#N/A,#N/A,FALSE,"SUE SPITTLE";#N/A,#N/A,FALSE,"JOHN DULEY";#N/A,#N/A,FALSE,"MARTIN BRENIG-JONES";#N/A,#N/A,FALSE,"LOUISE KING";#N/A,#N/A,FALSE,"JOHN FORD"}</definedName>
    <definedName name="aaaaaaaaaaa" hidden="1">{#N/A,#N/A,FALSE,"TERRY CARLIN";#N/A,#N/A,FALSE,"CHARLES McLEAN";#N/A,#N/A,FALSE,"GEOFF GUTRIDGE";#N/A,#N/A,FALSE,"SUE SPITTLE";#N/A,#N/A,FALSE,"JOHN DULEY";#N/A,#N/A,FALSE,"MARTIN BRENIG-JONES";#N/A,#N/A,FALSE,"LOUISE KING";#N/A,#N/A,FALSE,"JOHN FORD"}</definedName>
    <definedName name="aaaaaaaaaaaaaa" localSheetId="5" hidden="1">{#N/A,#N/A,FALSE,"TERRY CARLIN";#N/A,#N/A,FALSE,"CHARLES McLEAN";#N/A,#N/A,FALSE,"GEOFF GUTRIDGE";#N/A,#N/A,FALSE,"SUE SPITTLE";#N/A,#N/A,FALSE,"JOHN DULEY";#N/A,#N/A,FALSE,"MARTIN BRENIG-JONES";#N/A,#N/A,FALSE,"LOUISE KING";#N/A,#N/A,FALSE,"JOHN FORD"}</definedName>
    <definedName name="aaaaaaaaaaaaaa" hidden="1">{#N/A,#N/A,FALSE,"TERRY CARLIN";#N/A,#N/A,FALSE,"CHARLES McLEAN";#N/A,#N/A,FALSE,"GEOFF GUTRIDGE";#N/A,#N/A,FALSE,"SUE SPITTLE";#N/A,#N/A,FALSE,"JOHN DULEY";#N/A,#N/A,FALSE,"MARTIN BRENIG-JONES";#N/A,#N/A,FALSE,"LOUISE KING";#N/A,#N/A,FALSE,"JOHN FORD"}</definedName>
    <definedName name="aaaaewa" localSheetId="5" hidden="1">{#N/A,#N/A,FALSE,"TERRY CARLIN";#N/A,#N/A,FALSE,"CHARLES McLEAN";#N/A,#N/A,FALSE,"GEOFF GUTRIDGE";#N/A,#N/A,FALSE,"SUE SPITTLE";#N/A,#N/A,FALSE,"JOHN DULEY";#N/A,#N/A,FALSE,"MARTIN BRENIG-JONES";#N/A,#N/A,FALSE,"LOUISE KING";#N/A,#N/A,FALSE,"JOHN FORD"}</definedName>
    <definedName name="aaaaewa" hidden="1">{#N/A,#N/A,FALSE,"TERRY CARLIN";#N/A,#N/A,FALSE,"CHARLES McLEAN";#N/A,#N/A,FALSE,"GEOFF GUTRIDGE";#N/A,#N/A,FALSE,"SUE SPITTLE";#N/A,#N/A,FALSE,"JOHN DULEY";#N/A,#N/A,FALSE,"MARTIN BRENIG-JONES";#N/A,#N/A,FALSE,"LOUISE KING";#N/A,#N/A,FALSE,"JOHN FORD"}</definedName>
    <definedName name="AAB_Addin5" hidden="1">"AAB_Description for addin 5,Description for addin 5,Description for addin 5,Description for addin 5,Description for addin 5,Description for addin 5"</definedName>
    <definedName name="aaeeeeeg" localSheetId="5" hidden="1">{#N/A,#N/A,FALSE,"Find_duplicates_for_Feb_online_"}</definedName>
    <definedName name="aaeeeeeg" hidden="1">{#N/A,#N/A,FALSE,"Find_duplicates_for_Feb_online_"}</definedName>
    <definedName name="aatfwer" localSheetId="5" hidden="1">{#N/A,#N/A,FALSE,"TERRY CARLIN";#N/A,#N/A,FALSE,"CHARLES McLEAN";#N/A,#N/A,FALSE,"GEOFF GUTRIDGE";#N/A,#N/A,FALSE,"SUE SPITTLE";#N/A,#N/A,FALSE,"JOHN DULEY";#N/A,#N/A,FALSE,"MARTIN BRENIG-JONES";#N/A,#N/A,FALSE,"LOUISE KING";#N/A,#N/A,FALSE,"JOHN FORD"}</definedName>
    <definedName name="aatfwer" hidden="1">{#N/A,#N/A,FALSE,"TERRY CARLIN";#N/A,#N/A,FALSE,"CHARLES McLEAN";#N/A,#N/A,FALSE,"GEOFF GUTRIDGE";#N/A,#N/A,FALSE,"SUE SPITTLE";#N/A,#N/A,FALSE,"JOHN DULEY";#N/A,#N/A,FALSE,"MARTIN BRENIG-JONES";#N/A,#N/A,FALSE,"LOUISE KING";#N/A,#N/A,FALSE,"JOHN FORD"}</definedName>
    <definedName name="ac" localSheetId="5" hidden="1">{#N/A,#N/A,FALSE,"voz corporativa";#N/A,#N/A,FALSE,"Transmisión de datos";#N/A,#N/A,FALSE,"Videoconferencia";#N/A,#N/A,FALSE,"Correo electrónico";#N/A,#N/A,FALSE,"Correo de voz";#N/A,#N/A,FALSE,"Megafax";#N/A,#N/A,FALSE,"Edi";#N/A,#N/A,FALSE,"Internet";#N/A,#N/A,FALSE,"VSAT";#N/A,#N/A,FALSE,"ing ult. milla"}</definedName>
    <definedName name="ac" hidden="1">{#N/A,#N/A,FALSE,"voz corporativa";#N/A,#N/A,FALSE,"Transmisión de datos";#N/A,#N/A,FALSE,"Videoconferencia";#N/A,#N/A,FALSE,"Correo electrónico";#N/A,#N/A,FALSE,"Correo de voz";#N/A,#N/A,FALSE,"Megafax";#N/A,#N/A,FALSE,"Edi";#N/A,#N/A,FALSE,"Internet";#N/A,#N/A,FALSE,"VSAT";#N/A,#N/A,FALSE,"ing ult. milla"}</definedName>
    <definedName name="accsdafs" localSheetId="5" hidden="1">{#N/A,#N/A,FALSE,"TERRY CARLIN";#N/A,#N/A,FALSE,"CHARLES McLEAN";#N/A,#N/A,FALSE,"GEOFF GUTRIDGE";#N/A,#N/A,FALSE,"SUE SPITTLE";#N/A,#N/A,FALSE,"JOHN DULEY";#N/A,#N/A,FALSE,"MARTIN BRENIG-JONES";#N/A,#N/A,FALSE,"LOUISE KING";#N/A,#N/A,FALSE,"JOHN FORD"}</definedName>
    <definedName name="accsdafs" hidden="1">{#N/A,#N/A,FALSE,"TERRY CARLIN";#N/A,#N/A,FALSE,"CHARLES McLEAN";#N/A,#N/A,FALSE,"GEOFF GUTRIDGE";#N/A,#N/A,FALSE,"SUE SPITTLE";#N/A,#N/A,FALSE,"JOHN DULEY";#N/A,#N/A,FALSE,"MARTIN BRENIG-JONES";#N/A,#N/A,FALSE,"LOUISE KING";#N/A,#N/A,FALSE,"JOHN FORD"}</definedName>
    <definedName name="activity">[19]MASTER!$C$6</definedName>
    <definedName name="Activity_Type">'[18]Controls and lookups'!$A$43:$A$50</definedName>
    <definedName name="adadsa" localSheetId="5" hidden="1">{#N/A,#N/A,FALSE,"TERRY CARLIN";#N/A,#N/A,FALSE,"CHARLES McLEAN";#N/A,#N/A,FALSE,"GEOFF GUTRIDGE";#N/A,#N/A,FALSE,"SUE SPITTLE";#N/A,#N/A,FALSE,"JOHN DULEY";#N/A,#N/A,FALSE,"MARTIN BRENIG-JONES";#N/A,#N/A,FALSE,"LOUISE KING";#N/A,#N/A,FALSE,"JOHN FORD"}</definedName>
    <definedName name="adadsa" hidden="1">{#N/A,#N/A,FALSE,"TERRY CARLIN";#N/A,#N/A,FALSE,"CHARLES McLEAN";#N/A,#N/A,FALSE,"GEOFF GUTRIDGE";#N/A,#N/A,FALSE,"SUE SPITTLE";#N/A,#N/A,FALSE,"JOHN DULEY";#N/A,#N/A,FALSE,"MARTIN BRENIG-JONES";#N/A,#N/A,FALSE,"LOUISE KING";#N/A,#N/A,FALSE,"JOHN FORD"}</definedName>
    <definedName name="adbrer" localSheetId="5" hidden="1">{#N/A,#N/A,FALSE,"TERRY CARLIN";#N/A,#N/A,FALSE,"CHARLES McLEAN";#N/A,#N/A,FALSE,"GEOFF GUTRIDGE";#N/A,#N/A,FALSE,"SUE SPITTLE";#N/A,#N/A,FALSE,"JOHN DULEY";#N/A,#N/A,FALSE,"MARTIN BRENIG-JONES";#N/A,#N/A,FALSE,"LOUISE KING";#N/A,#N/A,FALSE,"JOHN FORD"}</definedName>
    <definedName name="adbrer" hidden="1">{#N/A,#N/A,FALSE,"TERRY CARLIN";#N/A,#N/A,FALSE,"CHARLES McLEAN";#N/A,#N/A,FALSE,"GEOFF GUTRIDGE";#N/A,#N/A,FALSE,"SUE SPITTLE";#N/A,#N/A,FALSE,"JOHN DULEY";#N/A,#N/A,FALSE,"MARTIN BRENIG-JONES";#N/A,#N/A,FALSE,"LOUISE KING";#N/A,#N/A,FALSE,"JOHN FORD"}</definedName>
    <definedName name="adfadf">#REF!</definedName>
    <definedName name="adfafa" localSheetId="5" hidden="1">{#N/A,#N/A,FALSE,"TERRY CARLIN";#N/A,#N/A,FALSE,"CHARLES McLEAN";#N/A,#N/A,FALSE,"GEOFF GUTRIDGE";#N/A,#N/A,FALSE,"SUE SPITTLE";#N/A,#N/A,FALSE,"JOHN DULEY";#N/A,#N/A,FALSE,"MARTIN BRENIG-JONES";#N/A,#N/A,FALSE,"LOUISE KING";#N/A,#N/A,FALSE,"JOHN FORD"}</definedName>
    <definedName name="adfafa" hidden="1">{#N/A,#N/A,FALSE,"TERRY CARLIN";#N/A,#N/A,FALSE,"CHARLES McLEAN";#N/A,#N/A,FALSE,"GEOFF GUTRIDGE";#N/A,#N/A,FALSE,"SUE SPITTLE";#N/A,#N/A,FALSE,"JOHN DULEY";#N/A,#N/A,FALSE,"MARTIN BRENIG-JONES";#N/A,#N/A,FALSE,"LOUISE KING";#N/A,#N/A,FALSE,"JOHN FORD"}</definedName>
    <definedName name="adfbadbad" localSheetId="5" hidden="1">{#N/A,#N/A,FALSE,"TERRY CARLIN";#N/A,#N/A,FALSE,"CHARLES McLEAN";#N/A,#N/A,FALSE,"GEOFF GUTRIDGE";#N/A,#N/A,FALSE,"SUE SPITTLE";#N/A,#N/A,FALSE,"JOHN DULEY";#N/A,#N/A,FALSE,"MARTIN BRENIG-JONES";#N/A,#N/A,FALSE,"LOUISE KING";#N/A,#N/A,FALSE,"JOHN FORD"}</definedName>
    <definedName name="adfbadbad" hidden="1">{#N/A,#N/A,FALSE,"TERRY CARLIN";#N/A,#N/A,FALSE,"CHARLES McLEAN";#N/A,#N/A,FALSE,"GEOFF GUTRIDGE";#N/A,#N/A,FALSE,"SUE SPITTLE";#N/A,#N/A,FALSE,"JOHN DULEY";#N/A,#N/A,FALSE,"MARTIN BRENIG-JONES";#N/A,#N/A,FALSE,"LOUISE KING";#N/A,#N/A,FALSE,"JOHN FORD"}</definedName>
    <definedName name="adfg" localSheetId="5" hidden="1">{"'100'!$A$1:$M$83"}</definedName>
    <definedName name="adfg" hidden="1">{"'100'!$A$1:$M$83"}</definedName>
    <definedName name="adgsdfs" localSheetId="5" hidden="1">{0}</definedName>
    <definedName name="adgsdfs" hidden="1">{0}</definedName>
    <definedName name="adhetha" localSheetId="5" hidden="1">{#N/A,#N/A,FALSE,"TERRY CARLIN";#N/A,#N/A,FALSE,"CHARLES McLEAN";#N/A,#N/A,FALSE,"GEOFF GUTRIDGE";#N/A,#N/A,FALSE,"SUE SPITTLE";#N/A,#N/A,FALSE,"JOHN DULEY";#N/A,#N/A,FALSE,"MARTIN BRENIG-JONES";#N/A,#N/A,FALSE,"LOUISE KING";#N/A,#N/A,FALSE,"JOHN FORD"}</definedName>
    <definedName name="adhetha" hidden="1">{#N/A,#N/A,FALSE,"TERRY CARLIN";#N/A,#N/A,FALSE,"CHARLES McLEAN";#N/A,#N/A,FALSE,"GEOFF GUTRIDGE";#N/A,#N/A,FALSE,"SUE SPITTLE";#N/A,#N/A,FALSE,"JOHN DULEY";#N/A,#N/A,FALSE,"MARTIN BRENIG-JONES";#N/A,#N/A,FALSE,"LOUISE KING";#N/A,#N/A,FALSE,"JOHN FORD"}</definedName>
    <definedName name="adhhtraaaa" localSheetId="5" hidden="1">{#N/A,#N/A,FALSE,"TERRY CARLIN";#N/A,#N/A,FALSE,"CHARLES McLEAN";#N/A,#N/A,FALSE,"GEOFF GUTRIDGE";#N/A,#N/A,FALSE,"SUE SPITTLE";#N/A,#N/A,FALSE,"JOHN DULEY";#N/A,#N/A,FALSE,"MARTIN BRENIG-JONES";#N/A,#N/A,FALSE,"LOUISE KING";#N/A,#N/A,FALSE,"JOHN FORD"}</definedName>
    <definedName name="adhhtraaaa" hidden="1">{#N/A,#N/A,FALSE,"TERRY CARLIN";#N/A,#N/A,FALSE,"CHARLES McLEAN";#N/A,#N/A,FALSE,"GEOFF GUTRIDGE";#N/A,#N/A,FALSE,"SUE SPITTLE";#N/A,#N/A,FALSE,"JOHN DULEY";#N/A,#N/A,FALSE,"MARTIN BRENIG-JONES";#N/A,#N/A,FALSE,"LOUISE KING";#N/A,#N/A,FALSE,"JOHN FORD"}</definedName>
    <definedName name="ae3frfr" localSheetId="5" hidden="1">{#N/A,#N/A,FALSE,"TERRY CARLIN";#N/A,#N/A,FALSE,"CHARLES McLEAN";#N/A,#N/A,FALSE,"GEOFF GUTRIDGE";#N/A,#N/A,FALSE,"SUE SPITTLE";#N/A,#N/A,FALSE,"JOHN DULEY";#N/A,#N/A,FALSE,"MARTIN BRENIG-JONES";#N/A,#N/A,FALSE,"LOUISE KING";#N/A,#N/A,FALSE,"JOHN FORD"}</definedName>
    <definedName name="ae3frfr" hidden="1">{#N/A,#N/A,FALSE,"TERRY CARLIN";#N/A,#N/A,FALSE,"CHARLES McLEAN";#N/A,#N/A,FALSE,"GEOFF GUTRIDGE";#N/A,#N/A,FALSE,"SUE SPITTLE";#N/A,#N/A,FALSE,"JOHN DULEY";#N/A,#N/A,FALSE,"MARTIN BRENIG-JONES";#N/A,#N/A,FALSE,"LOUISE KING";#N/A,#N/A,FALSE,"JOHN FORD"}</definedName>
    <definedName name="aegea" localSheetId="5" hidden="1">{#N/A,#N/A,FALSE,"TERRY CARLIN";#N/A,#N/A,FALSE,"CHARLES McLEAN";#N/A,#N/A,FALSE,"GEOFF GUTRIDGE";#N/A,#N/A,FALSE,"SUE SPITTLE";#N/A,#N/A,FALSE,"JOHN DULEY";#N/A,#N/A,FALSE,"MARTIN BRENIG-JONES";#N/A,#N/A,FALSE,"LOUISE KING";#N/A,#N/A,FALSE,"JOHN FORD"}</definedName>
    <definedName name="aegea" hidden="1">{#N/A,#N/A,FALSE,"TERRY CARLIN";#N/A,#N/A,FALSE,"CHARLES McLEAN";#N/A,#N/A,FALSE,"GEOFF GUTRIDGE";#N/A,#N/A,FALSE,"SUE SPITTLE";#N/A,#N/A,FALSE,"JOHN DULEY";#N/A,#N/A,FALSE,"MARTIN BRENIG-JONES";#N/A,#N/A,FALSE,"LOUISE KING";#N/A,#N/A,FALSE,"JOHN FORD"}</definedName>
    <definedName name="aegr5yera" localSheetId="5" hidden="1">{#N/A,#N/A,FALSE,"TERRY CARLIN";#N/A,#N/A,FALSE,"CHARLES McLEAN";#N/A,#N/A,FALSE,"GEOFF GUTRIDGE";#N/A,#N/A,FALSE,"SUE SPITTLE";#N/A,#N/A,FALSE,"JOHN DULEY";#N/A,#N/A,FALSE,"MARTIN BRENIG-JONES";#N/A,#N/A,FALSE,"LOUISE KING";#N/A,#N/A,FALSE,"JOHN FORD"}</definedName>
    <definedName name="aegr5yera" hidden="1">{#N/A,#N/A,FALSE,"TERRY CARLIN";#N/A,#N/A,FALSE,"CHARLES McLEAN";#N/A,#N/A,FALSE,"GEOFF GUTRIDGE";#N/A,#N/A,FALSE,"SUE SPITTLE";#N/A,#N/A,FALSE,"JOHN DULEY";#N/A,#N/A,FALSE,"MARTIN BRENIG-JONES";#N/A,#N/A,FALSE,"LOUISE KING";#N/A,#N/A,FALSE,"JOHN FORD"}</definedName>
    <definedName name="aegraeg" localSheetId="5" hidden="1">{#N/A,#N/A,FALSE,"TERRY CARLIN";#N/A,#N/A,FALSE,"CHARLES McLEAN";#N/A,#N/A,FALSE,"GEOFF GUTRIDGE";#N/A,#N/A,FALSE,"SUE SPITTLE";#N/A,#N/A,FALSE,"JOHN DULEY";#N/A,#N/A,FALSE,"MARTIN BRENIG-JONES";#N/A,#N/A,FALSE,"LOUISE KING";#N/A,#N/A,FALSE,"JOHN FORD"}</definedName>
    <definedName name="aegraeg" hidden="1">{#N/A,#N/A,FALSE,"TERRY CARLIN";#N/A,#N/A,FALSE,"CHARLES McLEAN";#N/A,#N/A,FALSE,"GEOFF GUTRIDGE";#N/A,#N/A,FALSE,"SUE SPITTLE";#N/A,#N/A,FALSE,"JOHN DULEY";#N/A,#N/A,FALSE,"MARTIN BRENIG-JONES";#N/A,#N/A,FALSE,"LOUISE KING";#N/A,#N/A,FALSE,"JOHN FORD"}</definedName>
    <definedName name="aegrege" localSheetId="5" hidden="1">{#N/A,#N/A,FALSE,"TERRY CARLIN";#N/A,#N/A,FALSE,"CHARLES McLEAN";#N/A,#N/A,FALSE,"GEOFF GUTRIDGE";#N/A,#N/A,FALSE,"SUE SPITTLE";#N/A,#N/A,FALSE,"JOHN DULEY";#N/A,#N/A,FALSE,"MARTIN BRENIG-JONES";#N/A,#N/A,FALSE,"LOUISE KING";#N/A,#N/A,FALSE,"JOHN FORD"}</definedName>
    <definedName name="aegrege" hidden="1">{#N/A,#N/A,FALSE,"TERRY CARLIN";#N/A,#N/A,FALSE,"CHARLES McLEAN";#N/A,#N/A,FALSE,"GEOFF GUTRIDGE";#N/A,#N/A,FALSE,"SUE SPITTLE";#N/A,#N/A,FALSE,"JOHN DULEY";#N/A,#N/A,FALSE,"MARTIN BRENIG-JONES";#N/A,#N/A,FALSE,"LOUISE KING";#N/A,#N/A,FALSE,"JOHN FORD"}</definedName>
    <definedName name="aehaerh" localSheetId="5" hidden="1">{#N/A,#N/A,FALSE,"TERRY CARLIN";#N/A,#N/A,FALSE,"CHARLES McLEAN";#N/A,#N/A,FALSE,"GEOFF GUTRIDGE";#N/A,#N/A,FALSE,"SUE SPITTLE";#N/A,#N/A,FALSE,"JOHN DULEY";#N/A,#N/A,FALSE,"MARTIN BRENIG-JONES";#N/A,#N/A,FALSE,"LOUISE KING";#N/A,#N/A,FALSE,"JOHN FORD"}</definedName>
    <definedName name="aehaerh" hidden="1">{#N/A,#N/A,FALSE,"TERRY CARLIN";#N/A,#N/A,FALSE,"CHARLES McLEAN";#N/A,#N/A,FALSE,"GEOFF GUTRIDGE";#N/A,#N/A,FALSE,"SUE SPITTLE";#N/A,#N/A,FALSE,"JOHN DULEY";#N/A,#N/A,FALSE,"MARTIN BRENIG-JONES";#N/A,#N/A,FALSE,"LOUISE KING";#N/A,#N/A,FALSE,"JOHN FORD"}</definedName>
    <definedName name="aehehe" localSheetId="5" hidden="1">{#N/A,#N/A,FALSE,"TERRY CARLIN";#N/A,#N/A,FALSE,"CHARLES McLEAN";#N/A,#N/A,FALSE,"GEOFF GUTRIDGE";#N/A,#N/A,FALSE,"SUE SPITTLE";#N/A,#N/A,FALSE,"JOHN DULEY";#N/A,#N/A,FALSE,"MARTIN BRENIG-JONES";#N/A,#N/A,FALSE,"LOUISE KING";#N/A,#N/A,FALSE,"JOHN FORD"}</definedName>
    <definedName name="aehehe" hidden="1">{#N/A,#N/A,FALSE,"TERRY CARLIN";#N/A,#N/A,FALSE,"CHARLES McLEAN";#N/A,#N/A,FALSE,"GEOFF GUTRIDGE";#N/A,#N/A,FALSE,"SUE SPITTLE";#N/A,#N/A,FALSE,"JOHN DULEY";#N/A,#N/A,FALSE,"MARTIN BRENIG-JONES";#N/A,#N/A,FALSE,"LOUISE KING";#N/A,#N/A,FALSE,"JOHN FORD"}</definedName>
    <definedName name="aehehet" localSheetId="5" hidden="1">{#N/A,#N/A,FALSE,"TERRY CARLIN";#N/A,#N/A,FALSE,"CHARLES McLEAN";#N/A,#N/A,FALSE,"GEOFF GUTRIDGE";#N/A,#N/A,FALSE,"SUE SPITTLE";#N/A,#N/A,FALSE,"JOHN DULEY";#N/A,#N/A,FALSE,"MARTIN BRENIG-JONES";#N/A,#N/A,FALSE,"LOUISE KING";#N/A,#N/A,FALSE,"JOHN FORD"}</definedName>
    <definedName name="aehehet" hidden="1">{#N/A,#N/A,FALSE,"TERRY CARLIN";#N/A,#N/A,FALSE,"CHARLES McLEAN";#N/A,#N/A,FALSE,"GEOFF GUTRIDGE";#N/A,#N/A,FALSE,"SUE SPITTLE";#N/A,#N/A,FALSE,"JOHN DULEY";#N/A,#N/A,FALSE,"MARTIN BRENIG-JONES";#N/A,#N/A,FALSE,"LOUISE KING";#N/A,#N/A,FALSE,"JOHN FORD"}</definedName>
    <definedName name="aeher" localSheetId="5" hidden="1">{#N/A,#N/A,FALSE,"TERRY CARLIN";#N/A,#N/A,FALSE,"CHARLES McLEAN";#N/A,#N/A,FALSE,"GEOFF GUTRIDGE";#N/A,#N/A,FALSE,"SUE SPITTLE";#N/A,#N/A,FALSE,"JOHN DULEY";#N/A,#N/A,FALSE,"MARTIN BRENIG-JONES";#N/A,#N/A,FALSE,"LOUISE KING";#N/A,#N/A,FALSE,"JOHN FORD"}</definedName>
    <definedName name="aeher" hidden="1">{#N/A,#N/A,FALSE,"TERRY CARLIN";#N/A,#N/A,FALSE,"CHARLES McLEAN";#N/A,#N/A,FALSE,"GEOFF GUTRIDGE";#N/A,#N/A,FALSE,"SUE SPITTLE";#N/A,#N/A,FALSE,"JOHN DULEY";#N/A,#N/A,FALSE,"MARTIN BRENIG-JONES";#N/A,#N/A,FALSE,"LOUISE KING";#N/A,#N/A,FALSE,"JOHN FORD"}</definedName>
    <definedName name="aeherherh" localSheetId="5" hidden="1">{#N/A,#N/A,FALSE,"TERRY CARLIN";#N/A,#N/A,FALSE,"CHARLES McLEAN";#N/A,#N/A,FALSE,"GEOFF GUTRIDGE";#N/A,#N/A,FALSE,"SUE SPITTLE";#N/A,#N/A,FALSE,"JOHN DULEY";#N/A,#N/A,FALSE,"MARTIN BRENIG-JONES";#N/A,#N/A,FALSE,"LOUISE KING";#N/A,#N/A,FALSE,"JOHN FORD"}</definedName>
    <definedName name="aeherherh" hidden="1">{#N/A,#N/A,FALSE,"TERRY CARLIN";#N/A,#N/A,FALSE,"CHARLES McLEAN";#N/A,#N/A,FALSE,"GEOFF GUTRIDGE";#N/A,#N/A,FALSE,"SUE SPITTLE";#N/A,#N/A,FALSE,"JOHN DULEY";#N/A,#N/A,FALSE,"MARTIN BRENIG-JONES";#N/A,#N/A,FALSE,"LOUISE KING";#N/A,#N/A,FALSE,"JOHN FORD"}</definedName>
    <definedName name="aeherhhet" localSheetId="5" hidden="1">{#N/A,#N/A,FALSE,"TERRY CARLIN";#N/A,#N/A,FALSE,"CHARLES McLEAN";#N/A,#N/A,FALSE,"GEOFF GUTRIDGE";#N/A,#N/A,FALSE,"SUE SPITTLE";#N/A,#N/A,FALSE,"JOHN DULEY";#N/A,#N/A,FALSE,"MARTIN BRENIG-JONES";#N/A,#N/A,FALSE,"LOUISE KING";#N/A,#N/A,FALSE,"JOHN FORD"}</definedName>
    <definedName name="aeherhhet" hidden="1">{#N/A,#N/A,FALSE,"TERRY CARLIN";#N/A,#N/A,FALSE,"CHARLES McLEAN";#N/A,#N/A,FALSE,"GEOFF GUTRIDGE";#N/A,#N/A,FALSE,"SUE SPITTLE";#N/A,#N/A,FALSE,"JOHN DULEY";#N/A,#N/A,FALSE,"MARTIN BRENIG-JONES";#N/A,#N/A,FALSE,"LOUISE KING";#N/A,#N/A,FALSE,"JOHN FORD"}</definedName>
    <definedName name="aeheth" localSheetId="5" hidden="1">{#N/A,#N/A,FALSE,"TERRY CARLIN";#N/A,#N/A,FALSE,"CHARLES McLEAN";#N/A,#N/A,FALSE,"GEOFF GUTRIDGE";#N/A,#N/A,FALSE,"SUE SPITTLE";#N/A,#N/A,FALSE,"JOHN DULEY";#N/A,#N/A,FALSE,"MARTIN BRENIG-JONES";#N/A,#N/A,FALSE,"LOUISE KING";#N/A,#N/A,FALSE,"JOHN FORD"}</definedName>
    <definedName name="aeheth" hidden="1">{#N/A,#N/A,FALSE,"TERRY CARLIN";#N/A,#N/A,FALSE,"CHARLES McLEAN";#N/A,#N/A,FALSE,"GEOFF GUTRIDGE";#N/A,#N/A,FALSE,"SUE SPITTLE";#N/A,#N/A,FALSE,"JOHN DULEY";#N/A,#N/A,FALSE,"MARTIN BRENIG-JONES";#N/A,#N/A,FALSE,"LOUISE KING";#N/A,#N/A,FALSE,"JOHN FORD"}</definedName>
    <definedName name="aehretht" localSheetId="5" hidden="1">{#N/A,#N/A,FALSE,"TERRY CARLIN";#N/A,#N/A,FALSE,"CHARLES McLEAN";#N/A,#N/A,FALSE,"GEOFF GUTRIDGE";#N/A,#N/A,FALSE,"SUE SPITTLE";#N/A,#N/A,FALSE,"JOHN DULEY";#N/A,#N/A,FALSE,"MARTIN BRENIG-JONES";#N/A,#N/A,FALSE,"LOUISE KING";#N/A,#N/A,FALSE,"JOHN FORD"}</definedName>
    <definedName name="aehretht" hidden="1">{#N/A,#N/A,FALSE,"TERRY CARLIN";#N/A,#N/A,FALSE,"CHARLES McLEAN";#N/A,#N/A,FALSE,"GEOFF GUTRIDGE";#N/A,#N/A,FALSE,"SUE SPITTLE";#N/A,#N/A,FALSE,"JOHN DULEY";#N/A,#N/A,FALSE,"MARTIN BRENIG-JONES";#N/A,#N/A,FALSE,"LOUISE KING";#N/A,#N/A,FALSE,"JOHN FORD"}</definedName>
    <definedName name="aerghergear" localSheetId="5" hidden="1">{#N/A,#N/A,FALSE,"TERRY CARLIN";#N/A,#N/A,FALSE,"CHARLES McLEAN";#N/A,#N/A,FALSE,"GEOFF GUTRIDGE";#N/A,#N/A,FALSE,"SUE SPITTLE";#N/A,#N/A,FALSE,"JOHN DULEY";#N/A,#N/A,FALSE,"MARTIN BRENIG-JONES";#N/A,#N/A,FALSE,"LOUISE KING";#N/A,#N/A,FALSE,"JOHN FORD"}</definedName>
    <definedName name="aerghergear" hidden="1">{#N/A,#N/A,FALSE,"TERRY CARLIN";#N/A,#N/A,FALSE,"CHARLES McLEAN";#N/A,#N/A,FALSE,"GEOFF GUTRIDGE";#N/A,#N/A,FALSE,"SUE SPITTLE";#N/A,#N/A,FALSE,"JOHN DULEY";#N/A,#N/A,FALSE,"MARTIN BRENIG-JONES";#N/A,#N/A,FALSE,"LOUISE KING";#N/A,#N/A,FALSE,"JOHN FORD"}</definedName>
    <definedName name="aerher" localSheetId="5" hidden="1">{#N/A,#N/A,FALSE,"TERRY CARLIN";#N/A,#N/A,FALSE,"CHARLES McLEAN";#N/A,#N/A,FALSE,"GEOFF GUTRIDGE";#N/A,#N/A,FALSE,"SUE SPITTLE";#N/A,#N/A,FALSE,"JOHN DULEY";#N/A,#N/A,FALSE,"MARTIN BRENIG-JONES";#N/A,#N/A,FALSE,"LOUISE KING";#N/A,#N/A,FALSE,"JOHN FORD"}</definedName>
    <definedName name="aerher" hidden="1">{#N/A,#N/A,FALSE,"TERRY CARLIN";#N/A,#N/A,FALSE,"CHARLES McLEAN";#N/A,#N/A,FALSE,"GEOFF GUTRIDGE";#N/A,#N/A,FALSE,"SUE SPITTLE";#N/A,#N/A,FALSE,"JOHN DULEY";#N/A,#N/A,FALSE,"MARTIN BRENIG-JONES";#N/A,#N/A,FALSE,"LOUISE KING";#N/A,#N/A,FALSE,"JOHN FORD"}</definedName>
    <definedName name="aerter" localSheetId="5" hidden="1">{#N/A,#N/A,FALSE,"TERRY CARLIN";#N/A,#N/A,FALSE,"CHARLES McLEAN";#N/A,#N/A,FALSE,"GEOFF GUTRIDGE";#N/A,#N/A,FALSE,"SUE SPITTLE";#N/A,#N/A,FALSE,"JOHN DULEY";#N/A,#N/A,FALSE,"MARTIN BRENIG-JONES";#N/A,#N/A,FALSE,"LOUISE KING";#N/A,#N/A,FALSE,"JOHN FORD"}</definedName>
    <definedName name="aerter" hidden="1">{#N/A,#N/A,FALSE,"TERRY CARLIN";#N/A,#N/A,FALSE,"CHARLES McLEAN";#N/A,#N/A,FALSE,"GEOFF GUTRIDGE";#N/A,#N/A,FALSE,"SUE SPITTLE";#N/A,#N/A,FALSE,"JOHN DULEY";#N/A,#N/A,FALSE,"MARTIN BRENIG-JONES";#N/A,#N/A,FALSE,"LOUISE KING";#N/A,#N/A,FALSE,"JOHN FORD"}</definedName>
    <definedName name="afasd" localSheetId="5" hidden="1">{#N/A,#N/A,FALSE,"TERRY CARLIN";#N/A,#N/A,FALSE,"CHARLES McLEAN";#N/A,#N/A,FALSE,"GEOFF GUTRIDGE";#N/A,#N/A,FALSE,"SUE SPITTLE";#N/A,#N/A,FALSE,"JOHN DULEY";#N/A,#N/A,FALSE,"MARTIN BRENIG-JONES";#N/A,#N/A,FALSE,"LOUISE KING";#N/A,#N/A,FALSE,"JOHN FORD"}</definedName>
    <definedName name="afasd" hidden="1">{#N/A,#N/A,FALSE,"TERRY CARLIN";#N/A,#N/A,FALSE,"CHARLES McLEAN";#N/A,#N/A,FALSE,"GEOFF GUTRIDGE";#N/A,#N/A,FALSE,"SUE SPITTLE";#N/A,#N/A,FALSE,"JOHN DULEY";#N/A,#N/A,FALSE,"MARTIN BRENIG-JONES";#N/A,#N/A,FALSE,"LOUISE KING";#N/A,#N/A,FALSE,"JOHN FORD"}</definedName>
    <definedName name="afg" localSheetId="5" hidden="1">{"'100'!$A$1:$M$83"}</definedName>
    <definedName name="afg" hidden="1">{"'100'!$A$1:$M$83"}</definedName>
    <definedName name="alara"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1"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nalysis">[20]Sheet2!$B$11</definedName>
    <definedName name="Anko" localSheetId="5"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Anko"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anscount" hidden="1">1</definedName>
    <definedName name="app" localSheetId="5"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app"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appendix" localSheetId="5"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appendix"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ar4tte4t" localSheetId="5" hidden="1">{#N/A,#N/A,FALSE,"TERRY CARLIN";#N/A,#N/A,FALSE,"CHARLES McLEAN";#N/A,#N/A,FALSE,"GEOFF GUTRIDGE";#N/A,#N/A,FALSE,"SUE SPITTLE";#N/A,#N/A,FALSE,"JOHN DULEY";#N/A,#N/A,FALSE,"MARTIN BRENIG-JONES";#N/A,#N/A,FALSE,"LOUISE KING";#N/A,#N/A,FALSE,"JOHN FORD"}</definedName>
    <definedName name="ar4tte4t" hidden="1">{#N/A,#N/A,FALSE,"TERRY CARLIN";#N/A,#N/A,FALSE,"CHARLES McLEAN";#N/A,#N/A,FALSE,"GEOFF GUTRIDGE";#N/A,#N/A,FALSE,"SUE SPITTLE";#N/A,#N/A,FALSE,"JOHN DULEY";#N/A,#N/A,FALSE,"MARTIN BRENIG-JONES";#N/A,#N/A,FALSE,"LOUISE KING";#N/A,#N/A,FALSE,"JOHN FORD"}</definedName>
    <definedName name="as" localSheetId="5" hidden="1">{#N/A,#N/A,FALSE,"voz corporativa";#N/A,#N/A,FALSE,"Transmisión de datos";#N/A,#N/A,FALSE,"Videoconferencia";#N/A,#N/A,FALSE,"Correo electrónico";#N/A,#N/A,FALSE,"Correo de voz";#N/A,#N/A,FALSE,"Megafax";#N/A,#N/A,FALSE,"Edi";#N/A,#N/A,FALSE,"Internet";#N/A,#N/A,FALSE,"VSAT";#N/A,#N/A,FALSE,"ing ult. milla"}</definedName>
    <definedName name="as" hidden="1">{#N/A,#N/A,FALSE,"voz corporativa";#N/A,#N/A,FALSE,"Transmisión de datos";#N/A,#N/A,FALSE,"Videoconferencia";#N/A,#N/A,FALSE,"Correo electrónico";#N/A,#N/A,FALSE,"Correo de voz";#N/A,#N/A,FALSE,"Megafax";#N/A,#N/A,FALSE,"Edi";#N/A,#N/A,FALSE,"Internet";#N/A,#N/A,FALSE,"VSAT";#N/A,#N/A,FALSE,"ing ult. milla"}</definedName>
    <definedName name="AS2DocOpenMode" hidden="1">"AS2DocumentEdit"</definedName>
    <definedName name="AS2HasNoAutoHeaderFooter" hidden="1">" "</definedName>
    <definedName name="asasa" localSheetId="5" hidden="1">{"'Hoja1'!$A$1:$O$35"}</definedName>
    <definedName name="asasa" hidden="1">{"'Hoja1'!$A$1:$O$35"}</definedName>
    <definedName name="asdfada" localSheetId="5" hidden="1">{#N/A,#N/A,FALSE,"TERRY CARLIN";#N/A,#N/A,FALSE,"CHARLES McLEAN";#N/A,#N/A,FALSE,"GEOFF GUTRIDGE";#N/A,#N/A,FALSE,"SUE SPITTLE";#N/A,#N/A,FALSE,"JOHN DULEY";#N/A,#N/A,FALSE,"MARTIN BRENIG-JONES";#N/A,#N/A,FALSE,"LOUISE KING";#N/A,#N/A,FALSE,"JOHN FORD"}</definedName>
    <definedName name="asdfada" hidden="1">{#N/A,#N/A,FALSE,"TERRY CARLIN";#N/A,#N/A,FALSE,"CHARLES McLEAN";#N/A,#N/A,FALSE,"GEOFF GUTRIDGE";#N/A,#N/A,FALSE,"SUE SPITTLE";#N/A,#N/A,FALSE,"JOHN DULEY";#N/A,#N/A,FALSE,"MARTIN BRENIG-JONES";#N/A,#N/A,FALSE,"LOUISE KING";#N/A,#N/A,FALSE,"JOHN FORD"}</definedName>
    <definedName name="asdfasdf">#REF!</definedName>
    <definedName name="asrgfthawurigf" hidden="1">#REF!</definedName>
    <definedName name="avasdvas" localSheetId="5" hidden="1">{#N/A,#N/A,FALSE,"TERRY CARLIN";#N/A,#N/A,FALSE,"CHARLES McLEAN";#N/A,#N/A,FALSE,"GEOFF GUTRIDGE";#N/A,#N/A,FALSE,"SUE SPITTLE";#N/A,#N/A,FALSE,"JOHN DULEY";#N/A,#N/A,FALSE,"MARTIN BRENIG-JONES";#N/A,#N/A,FALSE,"LOUISE KING";#N/A,#N/A,FALSE,"JOHN FORD"}</definedName>
    <definedName name="avasdvas" hidden="1">{#N/A,#N/A,FALSE,"TERRY CARLIN";#N/A,#N/A,FALSE,"CHARLES McLEAN";#N/A,#N/A,FALSE,"GEOFF GUTRIDGE";#N/A,#N/A,FALSE,"SUE SPITTLE";#N/A,#N/A,FALSE,"JOHN DULEY";#N/A,#N/A,FALSE,"MARTIN BRENIG-JONES";#N/A,#N/A,FALSE,"LOUISE KING";#N/A,#N/A,FALSE,"JOHN FORD"}</definedName>
    <definedName name="avsdvd" localSheetId="5" hidden="1">{#N/A,#N/A,FALSE,"TERRY CARLIN";#N/A,#N/A,FALSE,"CHARLES McLEAN";#N/A,#N/A,FALSE,"GEOFF GUTRIDGE";#N/A,#N/A,FALSE,"SUE SPITTLE";#N/A,#N/A,FALSE,"JOHN DULEY";#N/A,#N/A,FALSE,"MARTIN BRENIG-JONES";#N/A,#N/A,FALSE,"LOUISE KING";#N/A,#N/A,FALSE,"JOHN FORD"}</definedName>
    <definedName name="avsdvd" hidden="1">{#N/A,#N/A,FALSE,"TERRY CARLIN";#N/A,#N/A,FALSE,"CHARLES McLEAN";#N/A,#N/A,FALSE,"GEOFF GUTRIDGE";#N/A,#N/A,FALSE,"SUE SPITTLE";#N/A,#N/A,FALSE,"JOHN DULEY";#N/A,#N/A,FALSE,"MARTIN BRENIG-JONES";#N/A,#N/A,FALSE,"LOUISE KING";#N/A,#N/A,FALSE,"JOHN FORD"}</definedName>
    <definedName name="awefrwefef" localSheetId="5" hidden="1">{#N/A,#N/A,FALSE,"TERRY CARLIN";#N/A,#N/A,FALSE,"CHARLES McLEAN";#N/A,#N/A,FALSE,"GEOFF GUTRIDGE";#N/A,#N/A,FALSE,"SUE SPITTLE";#N/A,#N/A,FALSE,"JOHN DULEY";#N/A,#N/A,FALSE,"MARTIN BRENIG-JONES";#N/A,#N/A,FALSE,"LOUISE KING";#N/A,#N/A,FALSE,"JOHN FORD"}</definedName>
    <definedName name="awefrwefef" hidden="1">{#N/A,#N/A,FALSE,"TERRY CARLIN";#N/A,#N/A,FALSE,"CHARLES McLEAN";#N/A,#N/A,FALSE,"GEOFF GUTRIDGE";#N/A,#N/A,FALSE,"SUE SPITTLE";#N/A,#N/A,FALSE,"JOHN DULEY";#N/A,#N/A,FALSE,"MARTIN BRENIG-JONES";#N/A,#N/A,FALSE,"LOUISE KING";#N/A,#N/A,FALSE,"JOHN FORD"}</definedName>
    <definedName name="b" localSheetId="5" hidden="1">{"'100'!$A$1:$M$83"}</definedName>
    <definedName name="b" hidden="1">{"'100'!$A$1:$M$83"}</definedName>
    <definedName name="badfbad" localSheetId="5" hidden="1">{#N/A,#N/A,FALSE,"TERRY CARLIN";#N/A,#N/A,FALSE,"CHARLES McLEAN";#N/A,#N/A,FALSE,"GEOFF GUTRIDGE";#N/A,#N/A,FALSE,"SUE SPITTLE";#N/A,#N/A,FALSE,"JOHN DULEY";#N/A,#N/A,FALSE,"MARTIN BRENIG-JONES";#N/A,#N/A,FALSE,"LOUISE KING";#N/A,#N/A,FALSE,"JOHN FORD"}</definedName>
    <definedName name="badfbad" hidden="1">{#N/A,#N/A,FALSE,"TERRY CARLIN";#N/A,#N/A,FALSE,"CHARLES McLEAN";#N/A,#N/A,FALSE,"GEOFF GUTRIDGE";#N/A,#N/A,FALSE,"SUE SPITTLE";#N/A,#N/A,FALSE,"JOHN DULEY";#N/A,#N/A,FALSE,"MARTIN BRENIG-JONES";#N/A,#N/A,FALSE,"LOUISE KING";#N/A,#N/A,FALSE,"JOHN FORD"}</definedName>
    <definedName name="basis">[21]Lookup!$A$2:$H$152</definedName>
    <definedName name="bb" localSheetId="5" hidden="1">{"'100'!$A$1:$M$83"}</definedName>
    <definedName name="bb" hidden="1">{"'100'!$A$1:$M$83"}</definedName>
    <definedName name="bbb" localSheetId="5" hidden="1">{"'100'!$A$1:$M$83"}</definedName>
    <definedName name="bbb" hidden="1">{"'100'!$A$1:$M$83"}</definedName>
    <definedName name="bbbb" localSheetId="5" hidden="1">{"'100'!$A$1:$M$83"}</definedName>
    <definedName name="bbbb" hidden="1">{"'100'!$A$1:$M$83"}</definedName>
    <definedName name="bbbba" localSheetId="5" hidden="1">{#N/A,#N/A,FALSE,"TERRY CARLIN";#N/A,#N/A,FALSE,"CHARLES McLEAN";#N/A,#N/A,FALSE,"GEOFF GUTRIDGE";#N/A,#N/A,FALSE,"SUE SPITTLE";#N/A,#N/A,FALSE,"JOHN DULEY";#N/A,#N/A,FALSE,"MARTIN BRENIG-JONES";#N/A,#N/A,FALSE,"LOUISE KING";#N/A,#N/A,FALSE,"JOHN FORD"}</definedName>
    <definedName name="bbbba" hidden="1">{#N/A,#N/A,FALSE,"TERRY CARLIN";#N/A,#N/A,FALSE,"CHARLES McLEAN";#N/A,#N/A,FALSE,"GEOFF GUTRIDGE";#N/A,#N/A,FALSE,"SUE SPITTLE";#N/A,#N/A,FALSE,"JOHN DULEY";#N/A,#N/A,FALSE,"MARTIN BRENIG-JONES";#N/A,#N/A,FALSE,"LOUISE KING";#N/A,#N/A,FALSE,"JOHN FORD"}</definedName>
    <definedName name="bbbbb" localSheetId="5" hidden="1">{"'100'!$A$1:$M$83"}</definedName>
    <definedName name="bbbbb" hidden="1">{"'100'!$A$1:$M$83"}</definedName>
    <definedName name="bbbbbb" localSheetId="5" hidden="1">{#N/A,#N/A,FALSE,"TERRY CARLIN";#N/A,#N/A,FALSE,"CHARLES McLEAN";#N/A,#N/A,FALSE,"GEOFF GUTRIDGE";#N/A,#N/A,FALSE,"SUE SPITTLE";#N/A,#N/A,FALSE,"JOHN DULEY";#N/A,#N/A,FALSE,"MARTIN BRENIG-JONES";#N/A,#N/A,FALSE,"LOUISE KING";#N/A,#N/A,FALSE,"JOHN FORD"}</definedName>
    <definedName name="bbbbbb" hidden="1">{#N/A,#N/A,FALSE,"TERRY CARLIN";#N/A,#N/A,FALSE,"CHARLES McLEAN";#N/A,#N/A,FALSE,"GEOFF GUTRIDGE";#N/A,#N/A,FALSE,"SUE SPITTLE";#N/A,#N/A,FALSE,"JOHN DULEY";#N/A,#N/A,FALSE,"MARTIN BRENIG-JONES";#N/A,#N/A,FALSE,"LOUISE KING";#N/A,#N/A,FALSE,"JOHN FORD"}</definedName>
    <definedName name="bbbbbbb" localSheetId="5" hidden="1">{"'100'!$A$1:$M$83"}</definedName>
    <definedName name="bbbbbbb" hidden="1">{"'100'!$A$1:$M$83"}</definedName>
    <definedName name="bbbbbbbbb" localSheetId="5" hidden="1">{"'100'!$A$1:$M$83"}</definedName>
    <definedName name="bbbbbbbbb" hidden="1">{"'100'!$A$1:$M$83"}</definedName>
    <definedName name="bbbbbbbbbbb" localSheetId="5" hidden="1">{#N/A,#N/A,FALSE,"TERRY CARLIN";#N/A,#N/A,FALSE,"CHARLES McLEAN";#N/A,#N/A,FALSE,"GEOFF GUTRIDGE";#N/A,#N/A,FALSE,"SUE SPITTLE";#N/A,#N/A,FALSE,"JOHN DULEY";#N/A,#N/A,FALSE,"MARTIN BRENIG-JONES";#N/A,#N/A,FALSE,"LOUISE KING";#N/A,#N/A,FALSE,"JOHN FORD"}</definedName>
    <definedName name="bbbbbbbbbbb" hidden="1">{#N/A,#N/A,FALSE,"TERRY CARLIN";#N/A,#N/A,FALSE,"CHARLES McLEAN";#N/A,#N/A,FALSE,"GEOFF GUTRIDGE";#N/A,#N/A,FALSE,"SUE SPITTLE";#N/A,#N/A,FALSE,"JOHN DULEY";#N/A,#N/A,FALSE,"MARTIN BRENIG-JONES";#N/A,#N/A,FALSE,"LOUISE KING";#N/A,#N/A,FALSE,"JOHN FORD"}</definedName>
    <definedName name="bbbbbbbbbbbbb" localSheetId="5" hidden="1">{#N/A,#N/A,FALSE,"TERRY CARLIN";#N/A,#N/A,FALSE,"CHARLES McLEAN";#N/A,#N/A,FALSE,"GEOFF GUTRIDGE";#N/A,#N/A,FALSE,"SUE SPITTLE";#N/A,#N/A,FALSE,"JOHN DULEY";#N/A,#N/A,FALSE,"MARTIN BRENIG-JONES";#N/A,#N/A,FALSE,"LOUISE KING";#N/A,#N/A,FALSE,"JOHN FORD"}</definedName>
    <definedName name="bbbbbbbbbbbbb" hidden="1">{#N/A,#N/A,FALSE,"TERRY CARLIN";#N/A,#N/A,FALSE,"CHARLES McLEAN";#N/A,#N/A,FALSE,"GEOFF GUTRIDGE";#N/A,#N/A,FALSE,"SUE SPITTLE";#N/A,#N/A,FALSE,"JOHN DULEY";#N/A,#N/A,FALSE,"MARTIN BRENIG-JONES";#N/A,#N/A,FALSE,"LOUISE KING";#N/A,#N/A,FALSE,"JOHN FORD"}</definedName>
    <definedName name="bczxb" localSheetId="5" hidden="1">{#N/A,#N/A,FALSE,"TERRY CARLIN";#N/A,#N/A,FALSE,"CHARLES McLEAN";#N/A,#N/A,FALSE,"GEOFF GUTRIDGE";#N/A,#N/A,FALSE,"SUE SPITTLE";#N/A,#N/A,FALSE,"JOHN DULEY";#N/A,#N/A,FALSE,"MARTIN BRENIG-JONES";#N/A,#N/A,FALSE,"LOUISE KING";#N/A,#N/A,FALSE,"JOHN FORD"}</definedName>
    <definedName name="bczxb" hidden="1">{#N/A,#N/A,FALSE,"TERRY CARLIN";#N/A,#N/A,FALSE,"CHARLES McLEAN";#N/A,#N/A,FALSE,"GEOFF GUTRIDGE";#N/A,#N/A,FALSE,"SUE SPITTLE";#N/A,#N/A,FALSE,"JOHN DULEY";#N/A,#N/A,FALSE,"MARTIN BRENIG-JONES";#N/A,#N/A,FALSE,"LOUISE KING";#N/A,#N/A,FALSE,"JOHN FORD"}</definedName>
    <definedName name="bdfbasdf" localSheetId="5" hidden="1">{#N/A,#N/A,FALSE,"TERRY CARLIN";#N/A,#N/A,FALSE,"CHARLES McLEAN";#N/A,#N/A,FALSE,"GEOFF GUTRIDGE";#N/A,#N/A,FALSE,"SUE SPITTLE";#N/A,#N/A,FALSE,"JOHN DULEY";#N/A,#N/A,FALSE,"MARTIN BRENIG-JONES";#N/A,#N/A,FALSE,"LOUISE KING";#N/A,#N/A,FALSE,"JOHN FORD"}</definedName>
    <definedName name="bdfbasdf" hidden="1">{#N/A,#N/A,FALSE,"TERRY CARLIN";#N/A,#N/A,FALSE,"CHARLES McLEAN";#N/A,#N/A,FALSE,"GEOFF GUTRIDGE";#N/A,#N/A,FALSE,"SUE SPITTLE";#N/A,#N/A,FALSE,"JOHN DULEY";#N/A,#N/A,FALSE,"MARTIN BRENIG-JONES";#N/A,#N/A,FALSE,"LOUISE KING";#N/A,#N/A,FALSE,"JOHN FORD"}</definedName>
    <definedName name="beraberb" localSheetId="5" hidden="1">{#N/A,#N/A,FALSE,"Find_duplicates_for_Feb_online_"}</definedName>
    <definedName name="beraberb" hidden="1">{#N/A,#N/A,FALSE,"Find_duplicates_for_Feb_online_"}</definedName>
    <definedName name="berbreb" localSheetId="5" hidden="1">{#N/A,#N/A,FALSE,"TERRY CARLIN";#N/A,#N/A,FALSE,"CHARLES McLEAN";#N/A,#N/A,FALSE,"GEOFF GUTRIDGE";#N/A,#N/A,FALSE,"SUE SPITTLE";#N/A,#N/A,FALSE,"JOHN DULEY";#N/A,#N/A,FALSE,"MARTIN BRENIG-JONES";#N/A,#N/A,FALSE,"LOUISE KING";#N/A,#N/A,FALSE,"JOHN FORD"}</definedName>
    <definedName name="berbreb" hidden="1">{#N/A,#N/A,FALSE,"TERRY CARLIN";#N/A,#N/A,FALSE,"CHARLES McLEAN";#N/A,#N/A,FALSE,"GEOFF GUTRIDGE";#N/A,#N/A,FALSE,"SUE SPITTLE";#N/A,#N/A,FALSE,"JOHN DULEY";#N/A,#N/A,FALSE,"MARTIN BRENIG-JONES";#N/A,#N/A,FALSE,"LOUISE KING";#N/A,#N/A,FALSE,"JOHN FORD"}</definedName>
    <definedName name="bfadbad" localSheetId="5" hidden="1">{#N/A,#N/A,FALSE,"TERRY CARLIN";#N/A,#N/A,FALSE,"CHARLES McLEAN";#N/A,#N/A,FALSE,"GEOFF GUTRIDGE";#N/A,#N/A,FALSE,"SUE SPITTLE";#N/A,#N/A,FALSE,"JOHN DULEY";#N/A,#N/A,FALSE,"MARTIN BRENIG-JONES";#N/A,#N/A,FALSE,"LOUISE KING";#N/A,#N/A,FALSE,"JOHN FORD"}</definedName>
    <definedName name="bfadbad" hidden="1">{#N/A,#N/A,FALSE,"TERRY CARLIN";#N/A,#N/A,FALSE,"CHARLES McLEAN";#N/A,#N/A,FALSE,"GEOFF GUTRIDGE";#N/A,#N/A,FALSE,"SUE SPITTLE";#N/A,#N/A,FALSE,"JOHN DULEY";#N/A,#N/A,FALSE,"MARTIN BRENIG-JONES";#N/A,#N/A,FALSE,"LOUISE KING";#N/A,#N/A,FALSE,"JOHN FORD"}</definedName>
    <definedName name="bfaddfg" localSheetId="5" hidden="1">{#N/A,#N/A,FALSE,"TERRY CARLIN";#N/A,#N/A,FALSE,"CHARLES McLEAN";#N/A,#N/A,FALSE,"GEOFF GUTRIDGE";#N/A,#N/A,FALSE,"SUE SPITTLE";#N/A,#N/A,FALSE,"JOHN DULEY";#N/A,#N/A,FALSE,"MARTIN BRENIG-JONES";#N/A,#N/A,FALSE,"LOUISE KING";#N/A,#N/A,FALSE,"JOHN FORD"}</definedName>
    <definedName name="bfaddfg" hidden="1">{#N/A,#N/A,FALSE,"TERRY CARLIN";#N/A,#N/A,FALSE,"CHARLES McLEAN";#N/A,#N/A,FALSE,"GEOFF GUTRIDGE";#N/A,#N/A,FALSE,"SUE SPITTLE";#N/A,#N/A,FALSE,"JOHN DULEY";#N/A,#N/A,FALSE,"MARTIN BRENIG-JONES";#N/A,#N/A,FALSE,"LOUISE KING";#N/A,#N/A,FALSE,"JOHN FORD"}</definedName>
    <definedName name="bfbe" localSheetId="5" hidden="1">{#N/A,#N/A,FALSE,"TERRY CARLIN";#N/A,#N/A,FALSE,"CHARLES McLEAN";#N/A,#N/A,FALSE,"GEOFF GUTRIDGE";#N/A,#N/A,FALSE,"SUE SPITTLE";#N/A,#N/A,FALSE,"JOHN DULEY";#N/A,#N/A,FALSE,"MARTIN BRENIG-JONES";#N/A,#N/A,FALSE,"LOUISE KING";#N/A,#N/A,FALSE,"JOHN FORD"}</definedName>
    <definedName name="bfbe" hidden="1">{#N/A,#N/A,FALSE,"TERRY CARLIN";#N/A,#N/A,FALSE,"CHARLES McLEAN";#N/A,#N/A,FALSE,"GEOFF GUTRIDGE";#N/A,#N/A,FALSE,"SUE SPITTLE";#N/A,#N/A,FALSE,"JOHN DULEY";#N/A,#N/A,FALSE,"MARTIN BRENIG-JONES";#N/A,#N/A,FALSE,"LOUISE KING";#N/A,#N/A,FALSE,"JOHN FORD"}</definedName>
    <definedName name="bfdbd" localSheetId="5" hidden="1">{#N/A,#N/A,FALSE,"TERRY CARLIN";#N/A,#N/A,FALSE,"CHARLES McLEAN";#N/A,#N/A,FALSE,"GEOFF GUTRIDGE";#N/A,#N/A,FALSE,"SUE SPITTLE";#N/A,#N/A,FALSE,"JOHN DULEY";#N/A,#N/A,FALSE,"MARTIN BRENIG-JONES";#N/A,#N/A,FALSE,"LOUISE KING";#N/A,#N/A,FALSE,"JOHN FORD"}</definedName>
    <definedName name="bfdbd" hidden="1">{#N/A,#N/A,FALSE,"TERRY CARLIN";#N/A,#N/A,FALSE,"CHARLES McLEAN";#N/A,#N/A,FALSE,"GEOFF GUTRIDGE";#N/A,#N/A,FALSE,"SUE SPITTLE";#N/A,#N/A,FALSE,"JOHN DULEY";#N/A,#N/A,FALSE,"MARTIN BRENIG-JONES";#N/A,#N/A,FALSE,"LOUISE KING";#N/A,#N/A,FALSE,"JOHN FORD"}</definedName>
    <definedName name="bfdbdb" localSheetId="5" hidden="1">{#N/A,#N/A,FALSE,"Find_duplicates_for_Feb_online_"}</definedName>
    <definedName name="bfdbdb" hidden="1">{#N/A,#N/A,FALSE,"Find_duplicates_for_Feb_online_"}</definedName>
    <definedName name="bfdbdda" localSheetId="5" hidden="1">{#N/A,#N/A,FALSE,"TERRY CARLIN";#N/A,#N/A,FALSE,"CHARLES McLEAN";#N/A,#N/A,FALSE,"GEOFF GUTRIDGE";#N/A,#N/A,FALSE,"SUE SPITTLE";#N/A,#N/A,FALSE,"JOHN DULEY";#N/A,#N/A,FALSE,"MARTIN BRENIG-JONES";#N/A,#N/A,FALSE,"LOUISE KING";#N/A,#N/A,FALSE,"JOHN FORD"}</definedName>
    <definedName name="bfdbdda" hidden="1">{#N/A,#N/A,FALSE,"TERRY CARLIN";#N/A,#N/A,FALSE,"CHARLES McLEAN";#N/A,#N/A,FALSE,"GEOFF GUTRIDGE";#N/A,#N/A,FALSE,"SUE SPITTLE";#N/A,#N/A,FALSE,"JOHN DULEY";#N/A,#N/A,FALSE,"MARTIN BRENIG-JONES";#N/A,#N/A,FALSE,"LOUISE KING";#N/A,#N/A,FALSE,"JOHN FORD"}</definedName>
    <definedName name="bfdbfdb" localSheetId="5" hidden="1">{#N/A,#N/A,FALSE,"TERRY CARLIN";#N/A,#N/A,FALSE,"CHARLES McLEAN";#N/A,#N/A,FALSE,"GEOFF GUTRIDGE";#N/A,#N/A,FALSE,"SUE SPITTLE";#N/A,#N/A,FALSE,"JOHN DULEY";#N/A,#N/A,FALSE,"MARTIN BRENIG-JONES";#N/A,#N/A,FALSE,"LOUISE KING";#N/A,#N/A,FALSE,"JOHN FORD"}</definedName>
    <definedName name="bfdbfdb" hidden="1">{#N/A,#N/A,FALSE,"TERRY CARLIN";#N/A,#N/A,FALSE,"CHARLES McLEAN";#N/A,#N/A,FALSE,"GEOFF GUTRIDGE";#N/A,#N/A,FALSE,"SUE SPITTLE";#N/A,#N/A,FALSE,"JOHN DULEY";#N/A,#N/A,FALSE,"MARTIN BRENIG-JONES";#N/A,#N/A,FALSE,"LOUISE KING";#N/A,#N/A,FALSE,"JOHN FORD"}</definedName>
    <definedName name="bfdbfzb" localSheetId="5" hidden="1">{#N/A,#N/A,FALSE,"TERRY CARLIN";#N/A,#N/A,FALSE,"CHARLES McLEAN";#N/A,#N/A,FALSE,"GEOFF GUTRIDGE";#N/A,#N/A,FALSE,"SUE SPITTLE";#N/A,#N/A,FALSE,"JOHN DULEY";#N/A,#N/A,FALSE,"MARTIN BRENIG-JONES";#N/A,#N/A,FALSE,"LOUISE KING";#N/A,#N/A,FALSE,"JOHN FORD"}</definedName>
    <definedName name="bfdbfzb" hidden="1">{#N/A,#N/A,FALSE,"TERRY CARLIN";#N/A,#N/A,FALSE,"CHARLES McLEAN";#N/A,#N/A,FALSE,"GEOFF GUTRIDGE";#N/A,#N/A,FALSE,"SUE SPITTLE";#N/A,#N/A,FALSE,"JOHN DULEY";#N/A,#N/A,FALSE,"MARTIN BRENIG-JONES";#N/A,#N/A,FALSE,"LOUISE KING";#N/A,#N/A,FALSE,"JOHN FORD"}</definedName>
    <definedName name="bfghdfbdfbd" localSheetId="5" hidden="1">{#N/A,#N/A,FALSE,"TERRY CARLIN";#N/A,#N/A,FALSE,"CHARLES McLEAN";#N/A,#N/A,FALSE,"GEOFF GUTRIDGE";#N/A,#N/A,FALSE,"SUE SPITTLE";#N/A,#N/A,FALSE,"JOHN DULEY";#N/A,#N/A,FALSE,"MARTIN BRENIG-JONES";#N/A,#N/A,FALSE,"LOUISE KING";#N/A,#N/A,FALSE,"JOHN FORD"}</definedName>
    <definedName name="bfghdfbdfbd" hidden="1">{#N/A,#N/A,FALSE,"TERRY CARLIN";#N/A,#N/A,FALSE,"CHARLES McLEAN";#N/A,#N/A,FALSE,"GEOFF GUTRIDGE";#N/A,#N/A,FALSE,"SUE SPITTLE";#N/A,#N/A,FALSE,"JOHN DULEY";#N/A,#N/A,FALSE,"MARTIN BRENIG-JONES";#N/A,#N/A,FALSE,"LOUISE KING";#N/A,#N/A,FALSE,"JOHN FORD"}</definedName>
    <definedName name="bfsssnb" localSheetId="5" hidden="1">{#N/A,#N/A,FALSE,"TERRY CARLIN";#N/A,#N/A,FALSE,"CHARLES McLEAN";#N/A,#N/A,FALSE,"GEOFF GUTRIDGE";#N/A,#N/A,FALSE,"SUE SPITTLE";#N/A,#N/A,FALSE,"JOHN DULEY";#N/A,#N/A,FALSE,"MARTIN BRENIG-JONES";#N/A,#N/A,FALSE,"LOUISE KING";#N/A,#N/A,FALSE,"JOHN FORD"}</definedName>
    <definedName name="bfsssnb" hidden="1">{#N/A,#N/A,FALSE,"TERRY CARLIN";#N/A,#N/A,FALSE,"CHARLES McLEAN";#N/A,#N/A,FALSE,"GEOFF GUTRIDGE";#N/A,#N/A,FALSE,"SUE SPITTLE";#N/A,#N/A,FALSE,"JOHN DULEY";#N/A,#N/A,FALSE,"MARTIN BRENIG-JONES";#N/A,#N/A,FALSE,"LOUISE KING";#N/A,#N/A,FALSE,"JOHN FORD"}</definedName>
    <definedName name="bfzdbz" localSheetId="5" hidden="1">{#N/A,#N/A,FALSE,"TERRY CARLIN";#N/A,#N/A,FALSE,"CHARLES McLEAN";#N/A,#N/A,FALSE,"GEOFF GUTRIDGE";#N/A,#N/A,FALSE,"SUE SPITTLE";#N/A,#N/A,FALSE,"JOHN DULEY";#N/A,#N/A,FALSE,"MARTIN BRENIG-JONES";#N/A,#N/A,FALSE,"LOUISE KING";#N/A,#N/A,FALSE,"JOHN FORD"}</definedName>
    <definedName name="bfzdbz" hidden="1">{#N/A,#N/A,FALSE,"TERRY CARLIN";#N/A,#N/A,FALSE,"CHARLES McLEAN";#N/A,#N/A,FALSE,"GEOFF GUTRIDGE";#N/A,#N/A,FALSE,"SUE SPITTLE";#N/A,#N/A,FALSE,"JOHN DULEY";#N/A,#N/A,FALSE,"MARTIN BRENIG-JONES";#N/A,#N/A,FALSE,"LOUISE KING";#N/A,#N/A,FALSE,"JOHN FORD"}</definedName>
    <definedName name="bhdee" localSheetId="5" hidden="1">{#N/A,#N/A,FALSE,"TERRY CARLIN";#N/A,#N/A,FALSE,"CHARLES McLEAN";#N/A,#N/A,FALSE,"GEOFF GUTRIDGE";#N/A,#N/A,FALSE,"SUE SPITTLE";#N/A,#N/A,FALSE,"JOHN DULEY";#N/A,#N/A,FALSE,"MARTIN BRENIG-JONES";#N/A,#N/A,FALSE,"LOUISE KING";#N/A,#N/A,FALSE,"JOHN FORD"}</definedName>
    <definedName name="bhdee" hidden="1">{#N/A,#N/A,FALSE,"TERRY CARLIN";#N/A,#N/A,FALSE,"CHARLES McLEAN";#N/A,#N/A,FALSE,"GEOFF GUTRIDGE";#N/A,#N/A,FALSE,"SUE SPITTLE";#N/A,#N/A,FALSE,"JOHN DULEY";#N/A,#N/A,FALSE,"MARTIN BRENIG-JONES";#N/A,#N/A,FALSE,"LOUISE KING";#N/A,#N/A,FALSE,"JOHN FORD"}</definedName>
    <definedName name="BLPH1" hidden="1">'[22]UCOMA (3.31.00)'!$S$8</definedName>
    <definedName name="BLPH10" hidden="1">#REF!</definedName>
    <definedName name="BLPH11" hidden="1">#REF!</definedName>
    <definedName name="BLPH12" hidden="1">#REF!</definedName>
    <definedName name="BLPH13" hidden="1">#REF!</definedName>
    <definedName name="BLPH14" hidden="1">#REF!</definedName>
    <definedName name="BLPH142" hidden="1">#REF!</definedName>
    <definedName name="BLPH145"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60" hidden="1">#REF!</definedName>
    <definedName name="BLPH161" hidden="1">#REF!</definedName>
    <definedName name="BLPH18" hidden="1">#REF!</definedName>
    <definedName name="BLPH19" hidden="1">#REF!</definedName>
    <definedName name="BLPH2" hidden="1">'[22]UCOMA (3.31.00)'!$S$6</definedName>
    <definedName name="BLPH20" hidden="1">#REF!</definedName>
    <definedName name="BLPH21" hidden="1">'[23]PRECIOS TES abril'!#REF!</definedName>
    <definedName name="BLPH26" hidden="1">#REF!</definedName>
    <definedName name="BLPH27" hidden="1">#REF!</definedName>
    <definedName name="BLPH28" hidden="1">#REF!</definedName>
    <definedName name="BLPH29" hidden="1">#REF!</definedName>
    <definedName name="BLPH3" hidden="1">'[23]#¡REF'!$G$4</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'[23]#¡REF'!$J$4</definedName>
    <definedName name="BLPH40" hidden="1">#REF!</definedName>
    <definedName name="BLPH41" hidden="1">#REF!</definedName>
    <definedName name="BLPH42" hidden="1">#REF!</definedName>
    <definedName name="BLPH43" hidden="1">'[23]#¡REF'!$D$36</definedName>
    <definedName name="BLPH44" hidden="1">'[23]#¡REF'!$D$37</definedName>
    <definedName name="BLPH45" hidden="1">'[23]#¡REF'!$D$38</definedName>
    <definedName name="BLPH46" hidden="1">'[23]#¡REF'!$D$39</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'[23]#¡REF'!$H$40</definedName>
    <definedName name="BLPH56" hidden="1">'[23]#¡REF'!$G$40</definedName>
    <definedName name="BLPH57" hidden="1">'[23]#¡REF'!$H$39</definedName>
    <definedName name="BLPH58" hidden="1">'[23]#¡REF'!$G$39</definedName>
    <definedName name="BLPH59" hidden="1">'[23]#¡REF'!$H$38</definedName>
    <definedName name="BLPH6" hidden="1">#REF!</definedName>
    <definedName name="BLPH60" hidden="1">'[23]#¡REF'!$G$38</definedName>
    <definedName name="BLPH61" hidden="1">'[23]#¡REF'!$H$37</definedName>
    <definedName name="BLPH62" hidden="1">'[23]#¡REF'!$G$37</definedName>
    <definedName name="BLPH63" hidden="1">'[23]#¡REF'!$H$36</definedName>
    <definedName name="BLPH7" hidden="1">#REF!</definedName>
    <definedName name="BLPH8" hidden="1">#REF!</definedName>
    <definedName name="BLPH9" hidden="1">#REF!</definedName>
    <definedName name="bngbhd" localSheetId="5" hidden="1">{#N/A,#N/A,FALSE,"TERRY CARLIN";#N/A,#N/A,FALSE,"CHARLES McLEAN";#N/A,#N/A,FALSE,"GEOFF GUTRIDGE";#N/A,#N/A,FALSE,"SUE SPITTLE";#N/A,#N/A,FALSE,"JOHN DULEY";#N/A,#N/A,FALSE,"MARTIN BRENIG-JONES";#N/A,#N/A,FALSE,"LOUISE KING";#N/A,#N/A,FALSE,"JOHN FORD"}</definedName>
    <definedName name="bngbhd" hidden="1">{#N/A,#N/A,FALSE,"TERRY CARLIN";#N/A,#N/A,FALSE,"CHARLES McLEAN";#N/A,#N/A,FALSE,"GEOFF GUTRIDGE";#N/A,#N/A,FALSE,"SUE SPITTLE";#N/A,#N/A,FALSE,"JOHN DULEY";#N/A,#N/A,FALSE,"MARTIN BRENIG-JONES";#N/A,#N/A,FALSE,"LOUISE KING";#N/A,#N/A,FALSE,"JOHN FORD"}</definedName>
    <definedName name="bnnnnnn" localSheetId="5" hidden="1">{#N/A,#N/A,FALSE,"TERRY CARLIN";#N/A,#N/A,FALSE,"CHARLES McLEAN";#N/A,#N/A,FALSE,"GEOFF GUTRIDGE";#N/A,#N/A,FALSE,"SUE SPITTLE";#N/A,#N/A,FALSE,"JOHN DULEY";#N/A,#N/A,FALSE,"MARTIN BRENIG-JONES";#N/A,#N/A,FALSE,"LOUISE KING";#N/A,#N/A,FALSE,"JOHN FORD"}</definedName>
    <definedName name="bnnnnnn" hidden="1">{#N/A,#N/A,FALSE,"TERRY CARLIN";#N/A,#N/A,FALSE,"CHARLES McLEAN";#N/A,#N/A,FALSE,"GEOFF GUTRIDGE";#N/A,#N/A,FALSE,"SUE SPITTLE";#N/A,#N/A,FALSE,"JOHN DULEY";#N/A,#N/A,FALSE,"MARTIN BRENIG-JONES";#N/A,#N/A,FALSE,"LOUISE KING";#N/A,#N/A,FALSE,"JOHN FORD"}</definedName>
    <definedName name="bnrbtrb" localSheetId="5" hidden="1">{#N/A,#N/A,FALSE,"TERRY CARLIN";#N/A,#N/A,FALSE,"CHARLES McLEAN";#N/A,#N/A,FALSE,"GEOFF GUTRIDGE";#N/A,#N/A,FALSE,"SUE SPITTLE";#N/A,#N/A,FALSE,"JOHN DULEY";#N/A,#N/A,FALSE,"MARTIN BRENIG-JONES";#N/A,#N/A,FALSE,"LOUISE KING";#N/A,#N/A,FALSE,"JOHN FORD"}</definedName>
    <definedName name="bnrbtrb" hidden="1">{#N/A,#N/A,FALSE,"TERRY CARLIN";#N/A,#N/A,FALSE,"CHARLES McLEAN";#N/A,#N/A,FALSE,"GEOFF GUTRIDGE";#N/A,#N/A,FALSE,"SUE SPITTLE";#N/A,#N/A,FALSE,"JOHN DULEY";#N/A,#N/A,FALSE,"MARTIN BRENIG-JONES";#N/A,#N/A,FALSE,"LOUISE KING";#N/A,#N/A,FALSE,"JOHN FORD"}</definedName>
    <definedName name="boo" localSheetId="5" hidden="1">{#N/A,#N/A,FALSE,"TERRY CARLIN";#N/A,#N/A,FALSE,"CHARLES McLEAN";#N/A,#N/A,FALSE,"GEOFF GUTRIDGE";#N/A,#N/A,FALSE,"SUE SPITTLE";#N/A,#N/A,FALSE,"JOHN DULEY";#N/A,#N/A,FALSE,"MARTIN BRENIG-JONES";#N/A,#N/A,FALSE,"LOUISE KING";#N/A,#N/A,FALSE,"JOHN FORD"}</definedName>
    <definedName name="boo" hidden="1">{#N/A,#N/A,FALSE,"TERRY CARLIN";#N/A,#N/A,FALSE,"CHARLES McLEAN";#N/A,#N/A,FALSE,"GEOFF GUTRIDGE";#N/A,#N/A,FALSE,"SUE SPITTLE";#N/A,#N/A,FALSE,"JOHN DULEY";#N/A,#N/A,FALSE,"MARTIN BRENIG-JONES";#N/A,#N/A,FALSE,"LOUISE KING";#N/A,#N/A,FALSE,"JOHN FORD"}</definedName>
    <definedName name="bp" localSheetId="5" hidden="1">{#N/A,#N/A,FALSE,"voz corporativa";#N/A,#N/A,FALSE,"Transmisión de datos";#N/A,#N/A,FALSE,"Videoconferencia";#N/A,#N/A,FALSE,"Correo electrónico";#N/A,#N/A,FALSE,"Correo de voz";#N/A,#N/A,FALSE,"Megafax";#N/A,#N/A,FALSE,"Edi";#N/A,#N/A,FALSE,"Internet";#N/A,#N/A,FALSE,"VSAT";#N/A,#N/A,FALSE,"ing ult. milla"}</definedName>
    <definedName name="bp" hidden="1">{#N/A,#N/A,FALSE,"voz corporativa";#N/A,#N/A,FALSE,"Transmisión de datos";#N/A,#N/A,FALSE,"Videoconferencia";#N/A,#N/A,FALSE,"Correo electrónico";#N/A,#N/A,FALSE,"Correo de voz";#N/A,#N/A,FALSE,"Megafax";#N/A,#N/A,FALSE,"Edi";#N/A,#N/A,FALSE,"Internet";#N/A,#N/A,FALSE,"VSAT";#N/A,#N/A,FALSE,"ing ult. milla"}</definedName>
    <definedName name="breg" localSheetId="5" hidden="1">{#N/A,#N/A,FALSE,"TERRY CARLIN";#N/A,#N/A,FALSE,"CHARLES McLEAN";#N/A,#N/A,FALSE,"GEOFF GUTRIDGE";#N/A,#N/A,FALSE,"SUE SPITTLE";#N/A,#N/A,FALSE,"JOHN DULEY";#N/A,#N/A,FALSE,"MARTIN BRENIG-JONES";#N/A,#N/A,FALSE,"LOUISE KING";#N/A,#N/A,FALSE,"JOHN FORD"}</definedName>
    <definedName name="breg" hidden="1">{#N/A,#N/A,FALSE,"TERRY CARLIN";#N/A,#N/A,FALSE,"CHARLES McLEAN";#N/A,#N/A,FALSE,"GEOFF GUTRIDGE";#N/A,#N/A,FALSE,"SUE SPITTLE";#N/A,#N/A,FALSE,"JOHN DULEY";#N/A,#N/A,FALSE,"MARTIN BRENIG-JONES";#N/A,#N/A,FALSE,"LOUISE KING";#N/A,#N/A,FALSE,"JOHN FORD"}</definedName>
    <definedName name="Budfcst">#REF!</definedName>
    <definedName name="Business_Unit">[24]Cover!$A$14</definedName>
    <definedName name="bvcx" localSheetId="5" hidden="1">{#N/A,#N/A,FALSE,"TERRY CARLIN";#N/A,#N/A,FALSE,"CHARLES McLEAN";#N/A,#N/A,FALSE,"GEOFF GUTRIDGE";#N/A,#N/A,FALSE,"SUE SPITTLE";#N/A,#N/A,FALSE,"JOHN DULEY";#N/A,#N/A,FALSE,"MARTIN BRENIG-JONES";#N/A,#N/A,FALSE,"LOUISE KING";#N/A,#N/A,FALSE,"JOHN FORD"}</definedName>
    <definedName name="bvcx" hidden="1">{#N/A,#N/A,FALSE,"TERRY CARLIN";#N/A,#N/A,FALSE,"CHARLES McLEAN";#N/A,#N/A,FALSE,"GEOFF GUTRIDGE";#N/A,#N/A,FALSE,"SUE SPITTLE";#N/A,#N/A,FALSE,"JOHN DULEY";#N/A,#N/A,FALSE,"MARTIN BRENIG-JONES";#N/A,#N/A,FALSE,"LOUISE KING";#N/A,#N/A,FALSE,"JOHN FORD"}</definedName>
    <definedName name="bvdfbdfb" localSheetId="5" hidden="1">{#N/A,#N/A,FALSE,"TERRY CARLIN";#N/A,#N/A,FALSE,"CHARLES McLEAN";#N/A,#N/A,FALSE,"GEOFF GUTRIDGE";#N/A,#N/A,FALSE,"SUE SPITTLE";#N/A,#N/A,FALSE,"JOHN DULEY";#N/A,#N/A,FALSE,"MARTIN BRENIG-JONES";#N/A,#N/A,FALSE,"LOUISE KING";#N/A,#N/A,FALSE,"JOHN FORD"}</definedName>
    <definedName name="bvdfbdfb" hidden="1">{#N/A,#N/A,FALSE,"TERRY CARLIN";#N/A,#N/A,FALSE,"CHARLES McLEAN";#N/A,#N/A,FALSE,"GEOFF GUTRIDGE";#N/A,#N/A,FALSE,"SUE SPITTLE";#N/A,#N/A,FALSE,"JOHN DULEY";#N/A,#N/A,FALSE,"MARTIN BRENIG-JONES";#N/A,#N/A,FALSE,"LOUISE KING";#N/A,#N/A,FALSE,"JOHN FORD"}</definedName>
    <definedName name="bvdfbvdfbvdfb" localSheetId="5" hidden="1">{#N/A,#N/A,FALSE,"TERRY CARLIN";#N/A,#N/A,FALSE,"CHARLES McLEAN";#N/A,#N/A,FALSE,"GEOFF GUTRIDGE";#N/A,#N/A,FALSE,"SUE SPITTLE";#N/A,#N/A,FALSE,"JOHN DULEY";#N/A,#N/A,FALSE,"MARTIN BRENIG-JONES";#N/A,#N/A,FALSE,"LOUISE KING";#N/A,#N/A,FALSE,"JOHN FORD"}</definedName>
    <definedName name="bvdfbvdfbvdfb" hidden="1">{#N/A,#N/A,FALSE,"TERRY CARLIN";#N/A,#N/A,FALSE,"CHARLES McLEAN";#N/A,#N/A,FALSE,"GEOFF GUTRIDGE";#N/A,#N/A,FALSE,"SUE SPITTLE";#N/A,#N/A,FALSE,"JOHN DULEY";#N/A,#N/A,FALSE,"MARTIN BRENIG-JONES";#N/A,#N/A,FALSE,"LOUISE KING";#N/A,#N/A,FALSE,"JOHN FORD"}</definedName>
    <definedName name="bvgervrw" localSheetId="5" hidden="1">{#N/A,#N/A,FALSE,"Find_duplicates_for_Feb_online_"}</definedName>
    <definedName name="bvgervrw" hidden="1">{#N/A,#N/A,FALSE,"Find_duplicates_for_Feb_online_"}</definedName>
    <definedName name="c\cxz\" localSheetId="5" hidden="1">{#N/A,#N/A,FALSE,"TERRY CARLIN";#N/A,#N/A,FALSE,"CHARLES McLEAN";#N/A,#N/A,FALSE,"GEOFF GUTRIDGE";#N/A,#N/A,FALSE,"SUE SPITTLE";#N/A,#N/A,FALSE,"JOHN DULEY";#N/A,#N/A,FALSE,"MARTIN BRENIG-JONES";#N/A,#N/A,FALSE,"LOUISE KING";#N/A,#N/A,FALSE,"JOHN FORD"}</definedName>
    <definedName name="c\cxz\" hidden="1">{#N/A,#N/A,FALSE,"TERRY CARLIN";#N/A,#N/A,FALSE,"CHARLES McLEAN";#N/A,#N/A,FALSE,"GEOFF GUTRIDGE";#N/A,#N/A,FALSE,"SUE SPITTLE";#N/A,#N/A,FALSE,"JOHN DULEY";#N/A,#N/A,FALSE,"MARTIN BRENIG-JONES";#N/A,#N/A,FALSE,"LOUISE KING";#N/A,#N/A,FALSE,"JOHN FORD"}</definedName>
    <definedName name="c\zxc" localSheetId="5" hidden="1">{#N/A,#N/A,FALSE,"TERRY CARLIN";#N/A,#N/A,FALSE,"CHARLES McLEAN";#N/A,#N/A,FALSE,"GEOFF GUTRIDGE";#N/A,#N/A,FALSE,"SUE SPITTLE";#N/A,#N/A,FALSE,"JOHN DULEY";#N/A,#N/A,FALSE,"MARTIN BRENIG-JONES";#N/A,#N/A,FALSE,"LOUISE KING";#N/A,#N/A,FALSE,"JOHN FORD"}</definedName>
    <definedName name="c\zxc" hidden="1">{#N/A,#N/A,FALSE,"TERRY CARLIN";#N/A,#N/A,FALSE,"CHARLES McLEAN";#N/A,#N/A,FALSE,"GEOFF GUTRIDGE";#N/A,#N/A,FALSE,"SUE SPITTLE";#N/A,#N/A,FALSE,"JOHN DULEY";#N/A,#N/A,FALSE,"MARTIN BRENIG-JONES";#N/A,#N/A,FALSE,"LOUISE KING";#N/A,#N/A,FALSE,"JOHN FORD"}</definedName>
    <definedName name="cafasf" localSheetId="5" hidden="1">{#N/A,#N/A,FALSE,"TERRY CARLIN";#N/A,#N/A,FALSE,"CHARLES McLEAN";#N/A,#N/A,FALSE,"GEOFF GUTRIDGE";#N/A,#N/A,FALSE,"SUE SPITTLE";#N/A,#N/A,FALSE,"JOHN DULEY";#N/A,#N/A,FALSE,"MARTIN BRENIG-JONES";#N/A,#N/A,FALSE,"LOUISE KING";#N/A,#N/A,FALSE,"JOHN FORD"}</definedName>
    <definedName name="cafasf" hidden="1">{#N/A,#N/A,FALSE,"TERRY CARLIN";#N/A,#N/A,FALSE,"CHARLES McLEAN";#N/A,#N/A,FALSE,"GEOFF GUTRIDGE";#N/A,#N/A,FALSE,"SUE SPITTLE";#N/A,#N/A,FALSE,"JOHN DULEY";#N/A,#N/A,FALSE,"MARTIN BRENIG-JONES";#N/A,#N/A,FALSE,"LOUISE KING";#N/A,#N/A,FALSE,"JOHN FORD"}</definedName>
    <definedName name="camila" hidden="1">#REF!</definedName>
    <definedName name="cascsacas" localSheetId="5" hidden="1">{#N/A,#N/A,FALSE,"TERRY CARLIN";#N/A,#N/A,FALSE,"CHARLES McLEAN";#N/A,#N/A,FALSE,"GEOFF GUTRIDGE";#N/A,#N/A,FALSE,"SUE SPITTLE";#N/A,#N/A,FALSE,"JOHN DULEY";#N/A,#N/A,FALSE,"MARTIN BRENIG-JONES";#N/A,#N/A,FALSE,"LOUISE KING";#N/A,#N/A,FALSE,"JOHN FORD"}</definedName>
    <definedName name="cascsacas" hidden="1">{#N/A,#N/A,FALSE,"TERRY CARLIN";#N/A,#N/A,FALSE,"CHARLES McLEAN";#N/A,#N/A,FALSE,"GEOFF GUTRIDGE";#N/A,#N/A,FALSE,"SUE SPITTLE";#N/A,#N/A,FALSE,"JOHN DULEY";#N/A,#N/A,FALSE,"MARTIN BRENIG-JONES";#N/A,#N/A,FALSE,"LOUISE KING";#N/A,#N/A,FALSE,"JOHN FORD"}</definedName>
    <definedName name="CausalTracks" localSheetId="5"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CausalTracks"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cc" localSheetId="5" hidden="1">{"'100'!$A$1:$M$83"}</definedName>
    <definedName name="cc" hidden="1">{"'100'!$A$1:$M$83"}</definedName>
    <definedName name="ccc" localSheetId="5" hidden="1">{#N/A,#N/A,FALSE,"TERRY CARLIN";#N/A,#N/A,FALSE,"CHARLES McLEAN";#N/A,#N/A,FALSE,"GEOFF GUTRIDGE";#N/A,#N/A,FALSE,"SUE SPITTLE";#N/A,#N/A,FALSE,"JOHN DULEY";#N/A,#N/A,FALSE,"MARTIN BRENIG-JONES";#N/A,#N/A,FALSE,"LOUISE KING";#N/A,#N/A,FALSE,"JOHN FORD"}</definedName>
    <definedName name="ccc" hidden="1">{#N/A,#N/A,FALSE,"TERRY CARLIN";#N/A,#N/A,FALSE,"CHARLES McLEAN";#N/A,#N/A,FALSE,"GEOFF GUTRIDGE";#N/A,#N/A,FALSE,"SUE SPITTLE";#N/A,#N/A,FALSE,"JOHN DULEY";#N/A,#N/A,FALSE,"MARTIN BRENIG-JONES";#N/A,#N/A,FALSE,"LOUISE KING";#N/A,#N/A,FALSE,"JOHN FORD"}</definedName>
    <definedName name="cccc" localSheetId="5" hidden="1">{"'100'!$A$1:$M$83"}</definedName>
    <definedName name="cccc" hidden="1">{"'100'!$A$1:$M$83"}</definedName>
    <definedName name="ccccc" localSheetId="5" hidden="1">{"'100'!$A$1:$M$83"}</definedName>
    <definedName name="ccccc" hidden="1">{"'100'!$A$1:$M$83"}</definedName>
    <definedName name="cdzcz" localSheetId="5" hidden="1">{#N/A,#N/A,FALSE,"TERRY CARLIN";#N/A,#N/A,FALSE,"CHARLES McLEAN";#N/A,#N/A,FALSE,"GEOFF GUTRIDGE";#N/A,#N/A,FALSE,"SUE SPITTLE";#N/A,#N/A,FALSE,"JOHN DULEY";#N/A,#N/A,FALSE,"MARTIN BRENIG-JONES";#N/A,#N/A,FALSE,"LOUISE KING";#N/A,#N/A,FALSE,"JOHN FORD"}</definedName>
    <definedName name="cdzcz" hidden="1">{#N/A,#N/A,FALSE,"TERRY CARLIN";#N/A,#N/A,FALSE,"CHARLES McLEAN";#N/A,#N/A,FALSE,"GEOFF GUTRIDGE";#N/A,#N/A,FALSE,"SUE SPITTLE";#N/A,#N/A,FALSE,"JOHN DULEY";#N/A,#N/A,FALSE,"MARTIN BRENIG-JONES";#N/A,#N/A,FALSE,"LOUISE KING";#N/A,#N/A,FALSE,"JOHN FORD"}</definedName>
    <definedName name="cf" localSheetId="5" hidden="1">{#N/A,#N/A,FALSE,"Aging Summary";#N/A,#N/A,FALSE,"Ratio Analysis";#N/A,#N/A,FALSE,"Test 120 Day Accts";#N/A,#N/A,FALSE,"Tickmarks"}</definedName>
    <definedName name="cf" hidden="1">{#N/A,#N/A,FALSE,"Aging Summary";#N/A,#N/A,FALSE,"Ratio Analysis";#N/A,#N/A,FALSE,"Test 120 Day Accts";#N/A,#N/A,FALSE,"Tickmarks"}</definedName>
    <definedName name="channel">[25]TABLE!$B$5:$B$52</definedName>
    <definedName name="channel4">[26]C4!$E$154:$I$154,[26]C4!$B$164:$I$164</definedName>
    <definedName name="CIQWBGuid" hidden="1">"May 2019 UK ROCE Analysis.xlsx"</definedName>
    <definedName name="Comp1">#REF!</definedName>
    <definedName name="Comp2">#REF!</definedName>
    <definedName name="Comp3">#REF!</definedName>
    <definedName name="Company">#REF!</definedName>
    <definedName name="Comparator" localSheetId="5">[27]TABLE!$Z$5:$Z$10</definedName>
    <definedName name="Comparator" localSheetId="9">[27]TABLE!$Z$5:$Z$10</definedName>
    <definedName name="Comparator">[28]Settings!$C$2</definedName>
    <definedName name="Compare">'[19]Control &amp; Variance Analysis'!$B$5</definedName>
    <definedName name="competencia"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competencia"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comtencia"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comtencia"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Contents.Sheet_Description">#REF!</definedName>
    <definedName name="Cost_Centre">#REF!</definedName>
    <definedName name="Cost10">[27]TABLE!$N$14</definedName>
    <definedName name="Cost12">[27]TABLE!$N$16</definedName>
    <definedName name="Cost13">[27]TABLE!$N$17</definedName>
    <definedName name="Cost14">[27]TABLE!$N$18</definedName>
    <definedName name="Cost15">[27]TABLE!$N$19</definedName>
    <definedName name="Cost16">[27]TABLE!$N$20</definedName>
    <definedName name="Cost9">[27]TABLE!$N$13</definedName>
    <definedName name="Curr_Mth">#REF!</definedName>
    <definedName name="CurrencyList">'[24]Index (do not delete)'!$G$1:$G$30</definedName>
    <definedName name="cvsdavd" localSheetId="5" hidden="1">{#N/A,#N/A,FALSE,"TERRY CARLIN";#N/A,#N/A,FALSE,"CHARLES McLEAN";#N/A,#N/A,FALSE,"GEOFF GUTRIDGE";#N/A,#N/A,FALSE,"SUE SPITTLE";#N/A,#N/A,FALSE,"JOHN DULEY";#N/A,#N/A,FALSE,"MARTIN BRENIG-JONES";#N/A,#N/A,FALSE,"LOUISE KING";#N/A,#N/A,FALSE,"JOHN FORD"}</definedName>
    <definedName name="cvsdavd" hidden="1">{#N/A,#N/A,FALSE,"TERRY CARLIN";#N/A,#N/A,FALSE,"CHARLES McLEAN";#N/A,#N/A,FALSE,"GEOFF GUTRIDGE";#N/A,#N/A,FALSE,"SUE SPITTLE";#N/A,#N/A,FALSE,"JOHN DULEY";#N/A,#N/A,FALSE,"MARTIN BRENIG-JONES";#N/A,#N/A,FALSE,"LOUISE KING";#N/A,#N/A,FALSE,"JOHN FORD"}</definedName>
    <definedName name="cvvvvvvvvv" localSheetId="5" hidden="1">{#N/A,#N/A,FALSE,"TERRY CARLIN";#N/A,#N/A,FALSE,"CHARLES McLEAN";#N/A,#N/A,FALSE,"GEOFF GUTRIDGE";#N/A,#N/A,FALSE,"SUE SPITTLE";#N/A,#N/A,FALSE,"JOHN DULEY";#N/A,#N/A,FALSE,"MARTIN BRENIG-JONES";#N/A,#N/A,FALSE,"LOUISE KING";#N/A,#N/A,FALSE,"JOHN FORD"}</definedName>
    <definedName name="cvvvvvvvvv" hidden="1">{#N/A,#N/A,FALSE,"TERRY CARLIN";#N/A,#N/A,FALSE,"CHARLES McLEAN";#N/A,#N/A,FALSE,"GEOFF GUTRIDGE";#N/A,#N/A,FALSE,"SUE SPITTLE";#N/A,#N/A,FALSE,"JOHN DULEY";#N/A,#N/A,FALSE,"MARTIN BRENIG-JONES";#N/A,#N/A,FALSE,"LOUISE KING";#N/A,#N/A,FALSE,"JOHN FORD"}</definedName>
    <definedName name="czcxz" localSheetId="5" hidden="1">{#N/A,#N/A,FALSE,"TERRY CARLIN";#N/A,#N/A,FALSE,"CHARLES McLEAN";#N/A,#N/A,FALSE,"GEOFF GUTRIDGE";#N/A,#N/A,FALSE,"SUE SPITTLE";#N/A,#N/A,FALSE,"JOHN DULEY";#N/A,#N/A,FALSE,"MARTIN BRENIG-JONES";#N/A,#N/A,FALSE,"LOUISE KING";#N/A,#N/A,FALSE,"JOHN FORD"}</definedName>
    <definedName name="czcxz" hidden="1">{#N/A,#N/A,FALSE,"TERRY CARLIN";#N/A,#N/A,FALSE,"CHARLES McLEAN";#N/A,#N/A,FALSE,"GEOFF GUTRIDGE";#N/A,#N/A,FALSE,"SUE SPITTLE";#N/A,#N/A,FALSE,"JOHN DULEY";#N/A,#N/A,FALSE,"MARTIN BRENIG-JONES";#N/A,#N/A,FALSE,"LOUISE KING";#N/A,#N/A,FALSE,"JOHN FORD"}</definedName>
    <definedName name="d" localSheetId="5" hidden="1">{#N/A,#N/A,FALSE,"Find_duplicates_for_Feb_online_"}</definedName>
    <definedName name="d" hidden="1">{#N/A,#N/A,FALSE,"Find_duplicates_for_Feb_online_"}</definedName>
    <definedName name="dadas" localSheetId="5" hidden="1">{#N/A,#N/A,FALSE,"TERRY CARLIN";#N/A,#N/A,FALSE,"CHARLES McLEAN";#N/A,#N/A,FALSE,"GEOFF GUTRIDGE";#N/A,#N/A,FALSE,"SUE SPITTLE";#N/A,#N/A,FALSE,"JOHN DULEY";#N/A,#N/A,FALSE,"MARTIN BRENIG-JONES";#N/A,#N/A,FALSE,"LOUISE KING";#N/A,#N/A,FALSE,"JOHN FORD"}</definedName>
    <definedName name="dadas" hidden="1">{#N/A,#N/A,FALSE,"TERRY CARLIN";#N/A,#N/A,FALSE,"CHARLES McLEAN";#N/A,#N/A,FALSE,"GEOFF GUTRIDGE";#N/A,#N/A,FALSE,"SUE SPITTLE";#N/A,#N/A,FALSE,"JOHN DULEY";#N/A,#N/A,FALSE,"MARTIN BRENIG-JONES";#N/A,#N/A,FALSE,"LOUISE KING";#N/A,#N/A,FALSE,"JOHN FORD"}</definedName>
    <definedName name="dasvsdav" localSheetId="5" hidden="1">{#N/A,#N/A,FALSE,"TERRY CARLIN";#N/A,#N/A,FALSE,"CHARLES McLEAN";#N/A,#N/A,FALSE,"GEOFF GUTRIDGE";#N/A,#N/A,FALSE,"SUE SPITTLE";#N/A,#N/A,FALSE,"JOHN DULEY";#N/A,#N/A,FALSE,"MARTIN BRENIG-JONES";#N/A,#N/A,FALSE,"LOUISE KING";#N/A,#N/A,FALSE,"JOHN FORD"}</definedName>
    <definedName name="dasvsdav" hidden="1">{#N/A,#N/A,FALSE,"TERRY CARLIN";#N/A,#N/A,FALSE,"CHARLES McLEAN";#N/A,#N/A,FALSE,"GEOFF GUTRIDGE";#N/A,#N/A,FALSE,"SUE SPITTLE";#N/A,#N/A,FALSE,"JOHN DULEY";#N/A,#N/A,FALSE,"MARTIN BRENIG-JONES";#N/A,#N/A,FALSE,"LOUISE KING";#N/A,#N/A,FALSE,"JOHN FORD"}</definedName>
    <definedName name="data_conns">'[29]Data-Conns'!$C$15:$CC$115</definedName>
    <definedName name="Data_Date">'[19]Title page (inc instructions)'!#REF!</definedName>
    <definedName name="data_disconns">'[29]Data-Disconns'!$C$15:$CC$115</definedName>
    <definedName name="DATE" localSheetId="5">'[18]P&amp;L'!$B$5</definedName>
    <definedName name="DATE" localSheetId="9">'[18]P&amp;L'!$B$5</definedName>
    <definedName name="Date">[28]Settings!$C$3</definedName>
    <definedName name="Date_First">'[19]Title page (inc instructions)'!$E$17</definedName>
    <definedName name="Daysinmonth">[27]TABLE!$A$57:$C$68</definedName>
    <definedName name="dbdzbdzfb" localSheetId="5" hidden="1">{#N/A,#N/A,FALSE,"TERRY CARLIN";#N/A,#N/A,FALSE,"CHARLES McLEAN";#N/A,#N/A,FALSE,"GEOFF GUTRIDGE";#N/A,#N/A,FALSE,"SUE SPITTLE";#N/A,#N/A,FALSE,"JOHN DULEY";#N/A,#N/A,FALSE,"MARTIN BRENIG-JONES";#N/A,#N/A,FALSE,"LOUISE KING";#N/A,#N/A,FALSE,"JOHN FORD"}</definedName>
    <definedName name="dbdzbdzfb" hidden="1">{#N/A,#N/A,FALSE,"TERRY CARLIN";#N/A,#N/A,FALSE,"CHARLES McLEAN";#N/A,#N/A,FALSE,"GEOFF GUTRIDGE";#N/A,#N/A,FALSE,"SUE SPITTLE";#N/A,#N/A,FALSE,"JOHN DULEY";#N/A,#N/A,FALSE,"MARTIN BRENIG-JONES";#N/A,#N/A,FALSE,"LOUISE KING";#N/A,#N/A,FALSE,"JOHN FORD"}</definedName>
    <definedName name="dd" localSheetId="5" hidden="1">{"'100'!$A$1:$M$83"}</definedName>
    <definedName name="dd" hidden="1">{"'100'!$A$1:$M$83"}</definedName>
    <definedName name="ddd" localSheetId="5" hidden="1">{"'100'!$A$1:$M$83"}</definedName>
    <definedName name="ddd" hidden="1">{"'100'!$A$1:$M$83"}</definedName>
    <definedName name="dddd" localSheetId="5" hidden="1">{#N/A,#N/A,FALSE,"TERRY CARLIN";#N/A,#N/A,FALSE,"CHARLES McLEAN";#N/A,#N/A,FALSE,"GEOFF GUTRIDGE";#N/A,#N/A,FALSE,"SUE SPITTLE";#N/A,#N/A,FALSE,"JOHN DULEY";#N/A,#N/A,FALSE,"MARTIN BRENIG-JONES";#N/A,#N/A,FALSE,"LOUISE KING";#N/A,#N/A,FALSE,"JOHN FORD"}</definedName>
    <definedName name="dddd" hidden="1">{#N/A,#N/A,FALSE,"TERRY CARLIN";#N/A,#N/A,FALSE,"CHARLES McLEAN";#N/A,#N/A,FALSE,"GEOFF GUTRIDGE";#N/A,#N/A,FALSE,"SUE SPITTLE";#N/A,#N/A,FALSE,"JOHN DULEY";#N/A,#N/A,FALSE,"MARTIN BRENIG-JONES";#N/A,#N/A,FALSE,"LOUISE KING";#N/A,#N/A,FALSE,"JOHN FORD"}</definedName>
    <definedName name="dddddd" localSheetId="5" hidden="1">{"'100'!$A$1:$M$83"}</definedName>
    <definedName name="dddddd" hidden="1">{"'100'!$A$1:$M$83"}</definedName>
    <definedName name="ddddddddd" localSheetId="5" hidden="1">{#N/A,#N/A,FALSE,"TERRY CARLIN";#N/A,#N/A,FALSE,"CHARLES McLEAN";#N/A,#N/A,FALSE,"GEOFF GUTRIDGE";#N/A,#N/A,FALSE,"SUE SPITTLE";#N/A,#N/A,FALSE,"JOHN DULEY";#N/A,#N/A,FALSE,"MARTIN BRENIG-JONES";#N/A,#N/A,FALSE,"LOUISE KING";#N/A,#N/A,FALSE,"JOHN FORD"}</definedName>
    <definedName name="ddddddddd" hidden="1">{#N/A,#N/A,FALSE,"TERRY CARLIN";#N/A,#N/A,FALSE,"CHARLES McLEAN";#N/A,#N/A,FALSE,"GEOFF GUTRIDGE";#N/A,#N/A,FALSE,"SUE SPITTLE";#N/A,#N/A,FALSE,"JOHN DULEY";#N/A,#N/A,FALSE,"MARTIN BRENIG-JONES";#N/A,#N/A,FALSE,"LOUISE KING";#N/A,#N/A,FALSE,"JOHN FORD"}</definedName>
    <definedName name="dddddddddd" localSheetId="5" hidden="1">{#N/A,#N/A,FALSE,"TERRY CARLIN";#N/A,#N/A,FALSE,"CHARLES McLEAN";#N/A,#N/A,FALSE,"GEOFF GUTRIDGE";#N/A,#N/A,FALSE,"SUE SPITTLE";#N/A,#N/A,FALSE,"JOHN DULEY";#N/A,#N/A,FALSE,"MARTIN BRENIG-JONES";#N/A,#N/A,FALSE,"LOUISE KING";#N/A,#N/A,FALSE,"JOHN FORD"}</definedName>
    <definedName name="dddddddddd" hidden="1">{#N/A,#N/A,FALSE,"TERRY CARLIN";#N/A,#N/A,FALSE,"CHARLES McLEAN";#N/A,#N/A,FALSE,"GEOFF GUTRIDGE";#N/A,#N/A,FALSE,"SUE SPITTLE";#N/A,#N/A,FALSE,"JOHN DULEY";#N/A,#N/A,FALSE,"MARTIN BRENIG-JONES";#N/A,#N/A,FALSE,"LOUISE KING";#N/A,#N/A,FALSE,"JOHN FORD"}</definedName>
    <definedName name="ddddddddddd" localSheetId="5" hidden="1">{#N/A,#N/A,FALSE,"TERRY CARLIN";#N/A,#N/A,FALSE,"CHARLES McLEAN";#N/A,#N/A,FALSE,"GEOFF GUTRIDGE";#N/A,#N/A,FALSE,"SUE SPITTLE";#N/A,#N/A,FALSE,"JOHN DULEY";#N/A,#N/A,FALSE,"MARTIN BRENIG-JONES";#N/A,#N/A,FALSE,"LOUISE KING";#N/A,#N/A,FALSE,"JOHN FORD"}</definedName>
    <definedName name="ddddddddddd" hidden="1">{#N/A,#N/A,FALSE,"TERRY CARLIN";#N/A,#N/A,FALSE,"CHARLES McLEAN";#N/A,#N/A,FALSE,"GEOFF GUTRIDGE";#N/A,#N/A,FALSE,"SUE SPITTLE";#N/A,#N/A,FALSE,"JOHN DULEY";#N/A,#N/A,FALSE,"MARTIN BRENIG-JONES";#N/A,#N/A,FALSE,"LOUISE KING";#N/A,#N/A,FALSE,"JOHN FORD"}</definedName>
    <definedName name="ddgdrg" localSheetId="5" hidden="1">{#N/A,#N/A,FALSE,"TERRY CARLIN";#N/A,#N/A,FALSE,"CHARLES McLEAN";#N/A,#N/A,FALSE,"GEOFF GUTRIDGE";#N/A,#N/A,FALSE,"SUE SPITTLE";#N/A,#N/A,FALSE,"JOHN DULEY";#N/A,#N/A,FALSE,"MARTIN BRENIG-JONES";#N/A,#N/A,FALSE,"LOUISE KING";#N/A,#N/A,FALSE,"JOHN FORD"}</definedName>
    <definedName name="ddgdrg" hidden="1">{#N/A,#N/A,FALSE,"TERRY CARLIN";#N/A,#N/A,FALSE,"CHARLES McLEAN";#N/A,#N/A,FALSE,"GEOFF GUTRIDGE";#N/A,#N/A,FALSE,"SUE SPITTLE";#N/A,#N/A,FALSE,"JOHN DULEY";#N/A,#N/A,FALSE,"MARTIN BRENIG-JONES";#N/A,#N/A,FALSE,"LOUISE KING";#N/A,#N/A,FALSE,"JOHN FORD"}</definedName>
    <definedName name="de" localSheetId="5" hidden="1">{#N/A,#N/A,FALSE,"Initial Year";#N/A,#N/A,FALSE,"Historical";#N/A,#N/A,FALSE,"balsheet";#N/A,#N/A,FALSE,"incstate";#N/A,#N/A,FALSE,"Fleet"}</definedName>
    <definedName name="de" hidden="1">{#N/A,#N/A,FALSE,"Initial Year";#N/A,#N/A,FALSE,"Historical";#N/A,#N/A,FALSE,"balsheet";#N/A,#N/A,FALSE,"incstate";#N/A,#N/A,FALSE,"Fleet"}</definedName>
    <definedName name="dfas" localSheetId="5" hidden="1">{"'100'!$A$1:$M$83"}</definedName>
    <definedName name="dfas" hidden="1">{"'100'!$A$1:$M$83"}</definedName>
    <definedName name="dfbfdbd" localSheetId="5" hidden="1">{#N/A,#N/A,FALSE,"TERRY CARLIN";#N/A,#N/A,FALSE,"CHARLES McLEAN";#N/A,#N/A,FALSE,"GEOFF GUTRIDGE";#N/A,#N/A,FALSE,"SUE SPITTLE";#N/A,#N/A,FALSE,"JOHN DULEY";#N/A,#N/A,FALSE,"MARTIN BRENIG-JONES";#N/A,#N/A,FALSE,"LOUISE KING";#N/A,#N/A,FALSE,"JOHN FORD"}</definedName>
    <definedName name="dfbfdbd" hidden="1">{#N/A,#N/A,FALSE,"TERRY CARLIN";#N/A,#N/A,FALSE,"CHARLES McLEAN";#N/A,#N/A,FALSE,"GEOFF GUTRIDGE";#N/A,#N/A,FALSE,"SUE SPITTLE";#N/A,#N/A,FALSE,"JOHN DULEY";#N/A,#N/A,FALSE,"MARTIN BRENIG-JONES";#N/A,#N/A,FALSE,"LOUISE KING";#N/A,#N/A,FALSE,"JOHN FORD"}</definedName>
    <definedName name="dfdf" localSheetId="5" hidden="1">{"'100'!$A$1:$M$83"}</definedName>
    <definedName name="dfdf" hidden="1">{"'100'!$A$1:$M$83"}</definedName>
    <definedName name="dfhrs" localSheetId="5" hidden="1">{"'100'!$A$1:$M$83"}</definedName>
    <definedName name="dfhrs" hidden="1">{"'100'!$A$1:$M$83"}</definedName>
    <definedName name="dfngfnfd" localSheetId="5" hidden="1">{#N/A,#N/A,FALSE,"TERRY CARLIN";#N/A,#N/A,FALSE,"CHARLES McLEAN";#N/A,#N/A,FALSE,"GEOFF GUTRIDGE";#N/A,#N/A,FALSE,"SUE SPITTLE";#N/A,#N/A,FALSE,"JOHN DULEY";#N/A,#N/A,FALSE,"MARTIN BRENIG-JONES";#N/A,#N/A,FALSE,"LOUISE KING";#N/A,#N/A,FALSE,"JOHN FORD"}</definedName>
    <definedName name="dfngfnfd" hidden="1">{#N/A,#N/A,FALSE,"TERRY CARLIN";#N/A,#N/A,FALSE,"CHARLES McLEAN";#N/A,#N/A,FALSE,"GEOFF GUTRIDGE";#N/A,#N/A,FALSE,"SUE SPITTLE";#N/A,#N/A,FALSE,"JOHN DULEY";#N/A,#N/A,FALSE,"MARTIN BRENIG-JONES";#N/A,#N/A,FALSE,"LOUISE KING";#N/A,#N/A,FALSE,"JOHN FORD"}</definedName>
    <definedName name="dfnghnmgmh" localSheetId="5" hidden="1">{#N/A,#N/A,FALSE,"TERRY CARLIN";#N/A,#N/A,FALSE,"CHARLES McLEAN";#N/A,#N/A,FALSE,"GEOFF GUTRIDGE";#N/A,#N/A,FALSE,"SUE SPITTLE";#N/A,#N/A,FALSE,"JOHN DULEY";#N/A,#N/A,FALSE,"MARTIN BRENIG-JONES";#N/A,#N/A,FALSE,"LOUISE KING";#N/A,#N/A,FALSE,"JOHN FORD"}</definedName>
    <definedName name="dfnghnmgmh" hidden="1">{#N/A,#N/A,FALSE,"TERRY CARLIN";#N/A,#N/A,FALSE,"CHARLES McLEAN";#N/A,#N/A,FALSE,"GEOFF GUTRIDGE";#N/A,#N/A,FALSE,"SUE SPITTLE";#N/A,#N/A,FALSE,"JOHN DULEY";#N/A,#N/A,FALSE,"MARTIN BRENIG-JONES";#N/A,#N/A,FALSE,"LOUISE KING";#N/A,#N/A,FALSE,"JOHN FORD"}</definedName>
    <definedName name="dfqf">#REF!</definedName>
    <definedName name="dfsf" localSheetId="5" hidden="1">{#N/A,#N/A,FALSE,"TERRY CARLIN";#N/A,#N/A,FALSE,"CHARLES McLEAN";#N/A,#N/A,FALSE,"GEOFF GUTRIDGE";#N/A,#N/A,FALSE,"SUE SPITTLE";#N/A,#N/A,FALSE,"JOHN DULEY";#N/A,#N/A,FALSE,"MARTIN BRENIG-JONES";#N/A,#N/A,FALSE,"LOUISE KING";#N/A,#N/A,FALSE,"JOHN FORD"}</definedName>
    <definedName name="dfsf" hidden="1">{#N/A,#N/A,FALSE,"TERRY CARLIN";#N/A,#N/A,FALSE,"CHARLES McLEAN";#N/A,#N/A,FALSE,"GEOFF GUTRIDGE";#N/A,#N/A,FALSE,"SUE SPITTLE";#N/A,#N/A,FALSE,"JOHN DULEY";#N/A,#N/A,FALSE,"MARTIN BRENIG-JONES";#N/A,#N/A,FALSE,"LOUISE KING";#N/A,#N/A,FALSE,"JOHN FORD"}</definedName>
    <definedName name="dfwfwef" localSheetId="5" hidden="1">{#N/A,#N/A,FALSE,"Find_duplicates_for_Feb_online_"}</definedName>
    <definedName name="dfwfwef" hidden="1">{#N/A,#N/A,FALSE,"Find_duplicates_for_Feb_online_"}</definedName>
    <definedName name="dgbtdfhhdfh" localSheetId="5" hidden="1">{#N/A,#N/A,FALSE,"TERRY CARLIN";#N/A,#N/A,FALSE,"CHARLES McLEAN";#N/A,#N/A,FALSE,"GEOFF GUTRIDGE";#N/A,#N/A,FALSE,"SUE SPITTLE";#N/A,#N/A,FALSE,"JOHN DULEY";#N/A,#N/A,FALSE,"MARTIN BRENIG-JONES";#N/A,#N/A,FALSE,"LOUISE KING";#N/A,#N/A,FALSE,"JOHN FORD"}</definedName>
    <definedName name="dgbtdfhhdfh" hidden="1">{#N/A,#N/A,FALSE,"TERRY CARLIN";#N/A,#N/A,FALSE,"CHARLES McLEAN";#N/A,#N/A,FALSE,"GEOFF GUTRIDGE";#N/A,#N/A,FALSE,"SUE SPITTLE";#N/A,#N/A,FALSE,"JOHN DULEY";#N/A,#N/A,FALSE,"MARTIN BRENIG-JONES";#N/A,#N/A,FALSE,"LOUISE KING";#N/A,#N/A,FALSE,"JOHN FORD"}</definedName>
    <definedName name="dgdasg" localSheetId="5" hidden="1">{#N/A,#N/A,FALSE,"TERRY CARLIN";#N/A,#N/A,FALSE,"CHARLES McLEAN";#N/A,#N/A,FALSE,"GEOFF GUTRIDGE";#N/A,#N/A,FALSE,"SUE SPITTLE";#N/A,#N/A,FALSE,"JOHN DULEY";#N/A,#N/A,FALSE,"MARTIN BRENIG-JONES";#N/A,#N/A,FALSE,"LOUISE KING";#N/A,#N/A,FALSE,"JOHN FORD"}</definedName>
    <definedName name="dgdasg" hidden="1">{#N/A,#N/A,FALSE,"TERRY CARLIN";#N/A,#N/A,FALSE,"CHARLES McLEAN";#N/A,#N/A,FALSE,"GEOFF GUTRIDGE";#N/A,#N/A,FALSE,"SUE SPITTLE";#N/A,#N/A,FALSE,"JOHN DULEY";#N/A,#N/A,FALSE,"MARTIN BRENIG-JONES";#N/A,#N/A,FALSE,"LOUISE KING";#N/A,#N/A,FALSE,"JOHN FORD"}</definedName>
    <definedName name="dgeth" hidden="1">#REF!</definedName>
    <definedName name="dghf" localSheetId="5" hidden="1">{#N/A,#N/A,FALSE,"TERRY CARLIN";#N/A,#N/A,FALSE,"CHARLES McLEAN";#N/A,#N/A,FALSE,"GEOFF GUTRIDGE";#N/A,#N/A,FALSE,"SUE SPITTLE";#N/A,#N/A,FALSE,"JOHN DULEY";#N/A,#N/A,FALSE,"MARTIN BRENIG-JONES";#N/A,#N/A,FALSE,"LOUISE KING";#N/A,#N/A,FALSE,"JOHN FORD"}</definedName>
    <definedName name="dghf" hidden="1">{#N/A,#N/A,FALSE,"TERRY CARLIN";#N/A,#N/A,FALSE,"CHARLES McLEAN";#N/A,#N/A,FALSE,"GEOFF GUTRIDGE";#N/A,#N/A,FALSE,"SUE SPITTLE";#N/A,#N/A,FALSE,"JOHN DULEY";#N/A,#N/A,FALSE,"MARTIN BRENIG-JONES";#N/A,#N/A,FALSE,"LOUISE KING";#N/A,#N/A,FALSE,"JOHN FORD"}</definedName>
    <definedName name="dghmgh" localSheetId="5" hidden="1">{#N/A,#N/A,FALSE,"TERRY CARLIN";#N/A,#N/A,FALSE,"CHARLES McLEAN";#N/A,#N/A,FALSE,"GEOFF GUTRIDGE";#N/A,#N/A,FALSE,"SUE SPITTLE";#N/A,#N/A,FALSE,"JOHN DULEY";#N/A,#N/A,FALSE,"MARTIN BRENIG-JONES";#N/A,#N/A,FALSE,"LOUISE KING";#N/A,#N/A,FALSE,"JOHN FORD"}</definedName>
    <definedName name="dghmgh" hidden="1">{#N/A,#N/A,FALSE,"TERRY CARLIN";#N/A,#N/A,FALSE,"CHARLES McLEAN";#N/A,#N/A,FALSE,"GEOFF GUTRIDGE";#N/A,#N/A,FALSE,"SUE SPITTLE";#N/A,#N/A,FALSE,"JOHN DULEY";#N/A,#N/A,FALSE,"MARTIN BRENIG-JONES";#N/A,#N/A,FALSE,"LOUISE KING";#N/A,#N/A,FALSE,"JOHN FORD"}</definedName>
    <definedName name="dgnfg" localSheetId="5" hidden="1">{#N/A,#N/A,FALSE,"TERRY CARLIN";#N/A,#N/A,FALSE,"CHARLES McLEAN";#N/A,#N/A,FALSE,"GEOFF GUTRIDGE";#N/A,#N/A,FALSE,"SUE SPITTLE";#N/A,#N/A,FALSE,"JOHN DULEY";#N/A,#N/A,FALSE,"MARTIN BRENIG-JONES";#N/A,#N/A,FALSE,"LOUISE KING";#N/A,#N/A,FALSE,"JOHN FORD"}</definedName>
    <definedName name="dgnfg" hidden="1">{#N/A,#N/A,FALSE,"TERRY CARLIN";#N/A,#N/A,FALSE,"CHARLES McLEAN";#N/A,#N/A,FALSE,"GEOFF GUTRIDGE";#N/A,#N/A,FALSE,"SUE SPITTLE";#N/A,#N/A,FALSE,"JOHN DULEY";#N/A,#N/A,FALSE,"MARTIN BRENIG-JONES";#N/A,#N/A,FALSE,"LOUISE KING";#N/A,#N/A,FALSE,"JOHN FORD"}</definedName>
    <definedName name="dgsdfgs" localSheetId="5" hidden="1">{#N/A,#N/A,FALSE,"TERRY CARLIN";#N/A,#N/A,FALSE,"CHARLES McLEAN";#N/A,#N/A,FALSE,"GEOFF GUTRIDGE";#N/A,#N/A,FALSE,"SUE SPITTLE";#N/A,#N/A,FALSE,"JOHN DULEY";#N/A,#N/A,FALSE,"MARTIN BRENIG-JONES";#N/A,#N/A,FALSE,"LOUISE KING";#N/A,#N/A,FALSE,"JOHN FORD"}</definedName>
    <definedName name="dgsdfgs" hidden="1">{#N/A,#N/A,FALSE,"TERRY CARLIN";#N/A,#N/A,FALSE,"CHARLES McLEAN";#N/A,#N/A,FALSE,"GEOFF GUTRIDGE";#N/A,#N/A,FALSE,"SUE SPITTLE";#N/A,#N/A,FALSE,"JOHN DULEY";#N/A,#N/A,FALSE,"MARTIN BRENIG-JONES";#N/A,#N/A,FALSE,"LOUISE KING";#N/A,#N/A,FALSE,"JOHN FORD"}</definedName>
    <definedName name="digitalchannels">[26]C4!$E$154:$I$154,[26]C4!$B$165:$I$165</definedName>
    <definedName name="DISC_POSTPAY_OUTLOOK2008">'[30]Postpay Disc. - Outlook 2008'!$B$8:$DP$77</definedName>
    <definedName name="djfjgh" localSheetId="5" hidden="1">{#N/A,#N/A,FALSE,"TERRY CARLIN";#N/A,#N/A,FALSE,"CHARLES McLEAN";#N/A,#N/A,FALSE,"GEOFF GUTRIDGE";#N/A,#N/A,FALSE,"SUE SPITTLE";#N/A,#N/A,FALSE,"JOHN DULEY";#N/A,#N/A,FALSE,"MARTIN BRENIG-JONES";#N/A,#N/A,FALSE,"LOUISE KING";#N/A,#N/A,FALSE,"JOHN FORD"}</definedName>
    <definedName name="djfjgh" hidden="1">{#N/A,#N/A,FALSE,"TERRY CARLIN";#N/A,#N/A,FALSE,"CHARLES McLEAN";#N/A,#N/A,FALSE,"GEOFF GUTRIDGE";#N/A,#N/A,FALSE,"SUE SPITTLE";#N/A,#N/A,FALSE,"JOHN DULEY";#N/A,#N/A,FALSE,"MARTIN BRENIG-JONES";#N/A,#N/A,FALSE,"LOUISE KING";#N/A,#N/A,FALSE,"JOHN FORD"}</definedName>
    <definedName name="djghkukyu" localSheetId="5" hidden="1">{#N/A,#N/A,FALSE,"TERRY CARLIN";#N/A,#N/A,FALSE,"CHARLES McLEAN";#N/A,#N/A,FALSE,"GEOFF GUTRIDGE";#N/A,#N/A,FALSE,"SUE SPITTLE";#N/A,#N/A,FALSE,"JOHN DULEY";#N/A,#N/A,FALSE,"MARTIN BRENIG-JONES";#N/A,#N/A,FALSE,"LOUISE KING";#N/A,#N/A,FALSE,"JOHN FORD"}</definedName>
    <definedName name="djghkukyu" hidden="1">{#N/A,#N/A,FALSE,"TERRY CARLIN";#N/A,#N/A,FALSE,"CHARLES McLEAN";#N/A,#N/A,FALSE,"GEOFF GUTRIDGE";#N/A,#N/A,FALSE,"SUE SPITTLE";#N/A,#N/A,FALSE,"JOHN DULEY";#N/A,#N/A,FALSE,"MARTIN BRENIG-JONES";#N/A,#N/A,FALSE,"LOUISE KING";#N/A,#N/A,FALSE,"JOHN FORD"}</definedName>
    <definedName name="DMBBMB">OFFSET('[18]Revenue Report'!$X$843,0,0,1,'[18]Revenue Report'!$E$2)</definedName>
    <definedName name="dmhdgmg" localSheetId="5" hidden="1">{#N/A,#N/A,FALSE,"Find_duplicates_for_Feb_online_"}</definedName>
    <definedName name="dmhdgmg" hidden="1">{#N/A,#N/A,FALSE,"Find_duplicates_for_Feb_online_"}</definedName>
    <definedName name="DMIMB">OFFSET('[18]Revenue Report'!$X$739,0,0,1,'[18]Revenue Report'!$E$2)</definedName>
    <definedName name="DMIP">OFFSET('[18]Revenue Report'!$X$705,0,0,1,'[18]Revenue Report'!$E$2)</definedName>
    <definedName name="DMMSM">OFFSET('[18]Revenue Report'!$X$596,0,0,1,'[18]Revenue Report'!$E$2)</definedName>
    <definedName name="DMMSP">OFFSET('[18]Revenue Report'!$X$583,0,0,1,'[18]Revenue Report'!$E$2)</definedName>
    <definedName name="dngfnd" localSheetId="5" hidden="1">{#N/A,#N/A,FALSE,"TERRY CARLIN";#N/A,#N/A,FALSE,"CHARLES McLEAN";#N/A,#N/A,FALSE,"GEOFF GUTRIDGE";#N/A,#N/A,FALSE,"SUE SPITTLE";#N/A,#N/A,FALSE,"JOHN DULEY";#N/A,#N/A,FALSE,"MARTIN BRENIG-JONES";#N/A,#N/A,FALSE,"LOUISE KING";#N/A,#N/A,FALSE,"JOHN FORD"}</definedName>
    <definedName name="dngfnd" hidden="1">{#N/A,#N/A,FALSE,"TERRY CARLIN";#N/A,#N/A,FALSE,"CHARLES McLEAN";#N/A,#N/A,FALSE,"GEOFF GUTRIDGE";#N/A,#N/A,FALSE,"SUE SPITTLE";#N/A,#N/A,FALSE,"JOHN DULEY";#N/A,#N/A,FALSE,"MARTIN BRENIG-JONES";#N/A,#N/A,FALSE,"LOUISE KING";#N/A,#N/A,FALSE,"JOHN FORD"}</definedName>
    <definedName name="done">[31]MASTER!$C$9</definedName>
    <definedName name="dora"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dora"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DPEMAILMB">OFFSET('[18]Revenue Report'!$X$941,0,0,1,'[18]Revenue Report'!$E$2)</definedName>
    <definedName name="DQR">OFFSET('[18]Revenue Report'!$X$188,0,0,1,'[18]Revenue Report'!$E$2)</definedName>
    <definedName name="DRE_Teixeira1" localSheetId="5" hidden="1">{#N/A,#N/A,FALSE,"model"}</definedName>
    <definedName name="DRE_Teixeira1" hidden="1">{#N/A,#N/A,FALSE,"model"}</definedName>
    <definedName name="DRE_Teixeira2" localSheetId="5" hidden="1">{#N/A,#N/A,FALSE,"model"}</definedName>
    <definedName name="DRE_Teixeira2" hidden="1">{#N/A,#N/A,FALSE,"model"}</definedName>
    <definedName name="Drivers">#REF!</definedName>
    <definedName name="DRW" localSheetId="5" hidden="1">{#N/A,#N/A,FALSE,"model"}</definedName>
    <definedName name="DRW" hidden="1">{#N/A,#N/A,FALSE,"model"}</definedName>
    <definedName name="ds"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ds"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dsasdasd" localSheetId="5" hidden="1">{"'100'!$A$1:$M$83"}</definedName>
    <definedName name="dsasdasd" hidden="1">{"'100'!$A$1:$M$83"}</definedName>
    <definedName name="DSMSM">OFFSET('[18]Revenue Report'!$X$365,0,0,1,'[18]Revenue Report'!$E$2)</definedName>
    <definedName name="DSMSMR">OFFSET('[18]Revenue Report'!$X$430,0,0,1,'[18]Revenue Report'!$E$2)</definedName>
    <definedName name="DSMSP">OFFSET('[18]Revenue Report'!$X$347,0,0,1,'[18]Revenue Report'!$E$2)</definedName>
    <definedName name="dssssssss" localSheetId="5" hidden="1">{#N/A,#N/A,FALSE,"TERRY CARLIN";#N/A,#N/A,FALSE,"CHARLES McLEAN";#N/A,#N/A,FALSE,"GEOFF GUTRIDGE";#N/A,#N/A,FALSE,"SUE SPITTLE";#N/A,#N/A,FALSE,"JOHN DULEY";#N/A,#N/A,FALSE,"MARTIN BRENIG-JONES";#N/A,#N/A,FALSE,"LOUISE KING";#N/A,#N/A,FALSE,"JOHN FORD"}</definedName>
    <definedName name="dssssssss" hidden="1">{#N/A,#N/A,FALSE,"TERRY CARLIN";#N/A,#N/A,FALSE,"CHARLES McLEAN";#N/A,#N/A,FALSE,"GEOFF GUTRIDGE";#N/A,#N/A,FALSE,"SUE SPITTLE";#N/A,#N/A,FALSE,"JOHN DULEY";#N/A,#N/A,FALSE,"MARTIN BRENIG-JONES";#N/A,#N/A,FALSE,"LOUISE KING";#N/A,#N/A,FALSE,"JOHN FORD"}</definedName>
    <definedName name="dsva" localSheetId="5" hidden="1">{#N/A,#N/A,FALSE,"TERRY CARLIN";#N/A,#N/A,FALSE,"CHARLES McLEAN";#N/A,#N/A,FALSE,"GEOFF GUTRIDGE";#N/A,#N/A,FALSE,"SUE SPITTLE";#N/A,#N/A,FALSE,"JOHN DULEY";#N/A,#N/A,FALSE,"MARTIN BRENIG-JONES";#N/A,#N/A,FALSE,"LOUISE KING";#N/A,#N/A,FALSE,"JOHN FORD"}</definedName>
    <definedName name="dsva" hidden="1">{#N/A,#N/A,FALSE,"TERRY CARLIN";#N/A,#N/A,FALSE,"CHARLES McLEAN";#N/A,#N/A,FALSE,"GEOFF GUTRIDGE";#N/A,#N/A,FALSE,"SUE SPITTLE";#N/A,#N/A,FALSE,"JOHN DULEY";#N/A,#N/A,FALSE,"MARTIN BRENIG-JONES";#N/A,#N/A,FALSE,"LOUISE KING";#N/A,#N/A,FALSE,"JOHN FORD"}</definedName>
    <definedName name="dvaaaacf" localSheetId="5" hidden="1">{#N/A,#N/A,FALSE,"TERRY CARLIN";#N/A,#N/A,FALSE,"CHARLES McLEAN";#N/A,#N/A,FALSE,"GEOFF GUTRIDGE";#N/A,#N/A,FALSE,"SUE SPITTLE";#N/A,#N/A,FALSE,"JOHN DULEY";#N/A,#N/A,FALSE,"MARTIN BRENIG-JONES";#N/A,#N/A,FALSE,"LOUISE KING";#N/A,#N/A,FALSE,"JOHN FORD"}</definedName>
    <definedName name="dvaaaacf" hidden="1">{#N/A,#N/A,FALSE,"TERRY CARLIN";#N/A,#N/A,FALSE,"CHARLES McLEAN";#N/A,#N/A,FALSE,"GEOFF GUTRIDGE";#N/A,#N/A,FALSE,"SUE SPITTLE";#N/A,#N/A,FALSE,"JOHN DULEY";#N/A,#N/A,FALSE,"MARTIN BRENIG-JONES";#N/A,#N/A,FALSE,"LOUISE KING";#N/A,#N/A,FALSE,"JOHN FORD"}</definedName>
    <definedName name="dwadw" localSheetId="5" hidden="1">{#N/A,#N/A,FALSE,"TERRY CARLIN";#N/A,#N/A,FALSE,"CHARLES McLEAN";#N/A,#N/A,FALSE,"GEOFF GUTRIDGE";#N/A,#N/A,FALSE,"SUE SPITTLE";#N/A,#N/A,FALSE,"JOHN DULEY";#N/A,#N/A,FALSE,"MARTIN BRENIG-JONES";#N/A,#N/A,FALSE,"LOUISE KING";#N/A,#N/A,FALSE,"JOHN FORD"}</definedName>
    <definedName name="dwadw" hidden="1">{#N/A,#N/A,FALSE,"TERRY CARLIN";#N/A,#N/A,FALSE,"CHARLES McLEAN";#N/A,#N/A,FALSE,"GEOFF GUTRIDGE";#N/A,#N/A,FALSE,"SUE SPITTLE";#N/A,#N/A,FALSE,"JOHN DULEY";#N/A,#N/A,FALSE,"MARTIN BRENIG-JONES";#N/A,#N/A,FALSE,"LOUISE KING";#N/A,#N/A,FALSE,"JOHN FORD"}</definedName>
    <definedName name="dwqdq" localSheetId="5" hidden="1">{#N/A,#N/A,FALSE,"TERRY CARLIN";#N/A,#N/A,FALSE,"CHARLES McLEAN";#N/A,#N/A,FALSE,"GEOFF GUTRIDGE";#N/A,#N/A,FALSE,"SUE SPITTLE";#N/A,#N/A,FALSE,"JOHN DULEY";#N/A,#N/A,FALSE,"MARTIN BRENIG-JONES";#N/A,#N/A,FALSE,"LOUISE KING";#N/A,#N/A,FALSE,"JOHN FORD"}</definedName>
    <definedName name="dwqdq" hidden="1">{#N/A,#N/A,FALSE,"TERRY CARLIN";#N/A,#N/A,FALSE,"CHARLES McLEAN";#N/A,#N/A,FALSE,"GEOFF GUTRIDGE";#N/A,#N/A,FALSE,"SUE SPITTLE";#N/A,#N/A,FALSE,"JOHN DULEY";#N/A,#N/A,FALSE,"MARTIN BRENIG-JONES";#N/A,#N/A,FALSE,"LOUISE KING";#N/A,#N/A,FALSE,"JOHN FORD"}</definedName>
    <definedName name="dwqdqw" localSheetId="5" hidden="1">{#N/A,#N/A,FALSE,"TERRY CARLIN";#N/A,#N/A,FALSE,"CHARLES McLEAN";#N/A,#N/A,FALSE,"GEOFF GUTRIDGE";#N/A,#N/A,FALSE,"SUE SPITTLE";#N/A,#N/A,FALSE,"JOHN DULEY";#N/A,#N/A,FALSE,"MARTIN BRENIG-JONES";#N/A,#N/A,FALSE,"LOUISE KING";#N/A,#N/A,FALSE,"JOHN FORD"}</definedName>
    <definedName name="dwqdqw" hidden="1">{#N/A,#N/A,FALSE,"TERRY CARLIN";#N/A,#N/A,FALSE,"CHARLES McLEAN";#N/A,#N/A,FALSE,"GEOFF GUTRIDGE";#N/A,#N/A,FALSE,"SUE SPITTLE";#N/A,#N/A,FALSE,"JOHN DULEY";#N/A,#N/A,FALSE,"MARTIN BRENIG-JONES";#N/A,#N/A,FALSE,"LOUISE KING";#N/A,#N/A,FALSE,"JOHN FORD"}</definedName>
    <definedName name="dwqrfewqft" localSheetId="5" hidden="1">{#N/A,#N/A,FALSE,"TERRY CARLIN";#N/A,#N/A,FALSE,"CHARLES McLEAN";#N/A,#N/A,FALSE,"GEOFF GUTRIDGE";#N/A,#N/A,FALSE,"SUE SPITTLE";#N/A,#N/A,FALSE,"JOHN DULEY";#N/A,#N/A,FALSE,"MARTIN BRENIG-JONES";#N/A,#N/A,FALSE,"LOUISE KING";#N/A,#N/A,FALSE,"JOHN FORD"}</definedName>
    <definedName name="dwqrfewqft" hidden="1">{#N/A,#N/A,FALSE,"TERRY CARLIN";#N/A,#N/A,FALSE,"CHARLES McLEAN";#N/A,#N/A,FALSE,"GEOFF GUTRIDGE";#N/A,#N/A,FALSE,"SUE SPITTLE";#N/A,#N/A,FALSE,"JOHN DULEY";#N/A,#N/A,FALSE,"MARTIN BRENIG-JONES";#N/A,#N/A,FALSE,"LOUISE KING";#N/A,#N/A,FALSE,"JOHN FORD"}</definedName>
    <definedName name="e4ttwerfswa\r" localSheetId="5" hidden="1">{#N/A,#N/A,FALSE,"TERRY CARLIN";#N/A,#N/A,FALSE,"CHARLES McLEAN";#N/A,#N/A,FALSE,"GEOFF GUTRIDGE";#N/A,#N/A,FALSE,"SUE SPITTLE";#N/A,#N/A,FALSE,"JOHN DULEY";#N/A,#N/A,FALSE,"MARTIN BRENIG-JONES";#N/A,#N/A,FALSE,"LOUISE KING";#N/A,#N/A,FALSE,"JOHN FORD"}</definedName>
    <definedName name="e4ttwerfswa\r" hidden="1">{#N/A,#N/A,FALSE,"TERRY CARLIN";#N/A,#N/A,FALSE,"CHARLES McLEAN";#N/A,#N/A,FALSE,"GEOFF GUTRIDGE";#N/A,#N/A,FALSE,"SUE SPITTLE";#N/A,#N/A,FALSE,"JOHN DULEY";#N/A,#N/A,FALSE,"MARTIN BRENIG-JONES";#N/A,#N/A,FALSE,"LOUISE KING";#N/A,#N/A,FALSE,"JOHN FORD"}</definedName>
    <definedName name="EBITDAafterCARC2009">#REF!</definedName>
    <definedName name="EBITDAafterCARC2010">#REF!</definedName>
    <definedName name="EBITDAExceptionl2009">#REF!</definedName>
    <definedName name="EBITDAExceptionl2010">#REF!</definedName>
    <definedName name="edfszcf" localSheetId="5" hidden="1">{#N/A,#N/A,FALSE,"TERRY CARLIN";#N/A,#N/A,FALSE,"CHARLES McLEAN";#N/A,#N/A,FALSE,"GEOFF GUTRIDGE";#N/A,#N/A,FALSE,"SUE SPITTLE";#N/A,#N/A,FALSE,"JOHN DULEY";#N/A,#N/A,FALSE,"MARTIN BRENIG-JONES";#N/A,#N/A,FALSE,"LOUISE KING";#N/A,#N/A,FALSE,"JOHN FORD"}</definedName>
    <definedName name="edfszcf" hidden="1">{#N/A,#N/A,FALSE,"TERRY CARLIN";#N/A,#N/A,FALSE,"CHARLES McLEAN";#N/A,#N/A,FALSE,"GEOFF GUTRIDGE";#N/A,#N/A,FALSE,"SUE SPITTLE";#N/A,#N/A,FALSE,"JOHN DULEY";#N/A,#N/A,FALSE,"MARTIN BRENIG-JONES";#N/A,#N/A,FALSE,"LOUISE KING";#N/A,#N/A,FALSE,"JOHN FORD"}</definedName>
    <definedName name="edr" localSheetId="5" hidden="1">{"'100'!$A$1:$M$83"}</definedName>
    <definedName name="edr" hidden="1">{"'100'!$A$1:$M$83"}</definedName>
    <definedName name="ee" localSheetId="5" hidden="1">{"'100'!$A$1:$M$83"}</definedName>
    <definedName name="ee" localSheetId="9" hidden="1">{"'100'!$A$1:$M$83"}</definedName>
    <definedName name="ee" hidden="1">{"DJH3",#N/A,FALSE,"PFL00805";"PJB3",#N/A,FALSE,"PFL00805";"JMD3",#N/A,FALSE,"PFL00805";"DNB3",#N/A,FALSE,"PFL00805";"MJP3",#N/A,FALSE,"PFL00805";"RAB3",#N/A,FALSE,"PFL00805";"GJW3",#N/A,FALSE,"PFL00805";"MASTER3",#N/A,FALSE,"PFL00805"}</definedName>
    <definedName name="eee" localSheetId="5" hidden="1">{#N/A,#N/A,FALSE,"TERRY CARLIN";#N/A,#N/A,FALSE,"CHARLES McLEAN";#N/A,#N/A,FALSE,"GEOFF GUTRIDGE";#N/A,#N/A,FALSE,"SUE SPITTLE";#N/A,#N/A,FALSE,"JOHN DULEY";#N/A,#N/A,FALSE,"MARTIN BRENIG-JONES";#N/A,#N/A,FALSE,"LOUISE KING";#N/A,#N/A,FALSE,"JOHN FORD"}</definedName>
    <definedName name="eee" hidden="1">{#N/A,#N/A,FALSE,"TERRY CARLIN";#N/A,#N/A,FALSE,"CHARLES McLEAN";#N/A,#N/A,FALSE,"GEOFF GUTRIDGE";#N/A,#N/A,FALSE,"SUE SPITTLE";#N/A,#N/A,FALSE,"JOHN DULEY";#N/A,#N/A,FALSE,"MARTIN BRENIG-JONES";#N/A,#N/A,FALSE,"LOUISE KING";#N/A,#N/A,FALSE,"JOHN FORD"}</definedName>
    <definedName name="eeee" localSheetId="5" hidden="1">{"'100'!$A$1:$M$83"}</definedName>
    <definedName name="eeee" hidden="1">{"'100'!$A$1:$M$83"}</definedName>
    <definedName name="eeeee" localSheetId="5" hidden="1">{"'100'!$A$1:$M$83"}</definedName>
    <definedName name="eeeee" hidden="1">{"'100'!$A$1:$M$83"}</definedName>
    <definedName name="eeeeee" localSheetId="5" hidden="1">{"'100'!$A$1:$M$83"}</definedName>
    <definedName name="eeeeee" hidden="1">{"'100'!$A$1:$M$83"}</definedName>
    <definedName name="eeeeeee" localSheetId="5" hidden="1">{#N/A,#N/A,FALSE,"TERRY CARLIN";#N/A,#N/A,FALSE,"CHARLES McLEAN";#N/A,#N/A,FALSE,"GEOFF GUTRIDGE";#N/A,#N/A,FALSE,"SUE SPITTLE";#N/A,#N/A,FALSE,"JOHN DULEY";#N/A,#N/A,FALSE,"MARTIN BRENIG-JONES";#N/A,#N/A,FALSE,"LOUISE KING";#N/A,#N/A,FALSE,"JOHN FORD"}</definedName>
    <definedName name="eeeeeee" hidden="1">{#N/A,#N/A,FALSE,"TERRY CARLIN";#N/A,#N/A,FALSE,"CHARLES McLEAN";#N/A,#N/A,FALSE,"GEOFF GUTRIDGE";#N/A,#N/A,FALSE,"SUE SPITTLE";#N/A,#N/A,FALSE,"JOHN DULEY";#N/A,#N/A,FALSE,"MARTIN BRENIG-JONES";#N/A,#N/A,FALSE,"LOUISE KING";#N/A,#N/A,FALSE,"JOHN FORD"}</definedName>
    <definedName name="eeeeeeeeeeee" localSheetId="5" hidden="1">{#N/A,#N/A,FALSE,"TERRY CARLIN";#N/A,#N/A,FALSE,"CHARLES McLEAN";#N/A,#N/A,FALSE,"GEOFF GUTRIDGE";#N/A,#N/A,FALSE,"SUE SPITTLE";#N/A,#N/A,FALSE,"JOHN DULEY";#N/A,#N/A,FALSE,"MARTIN BRENIG-JONES";#N/A,#N/A,FALSE,"LOUISE KING";#N/A,#N/A,FALSE,"JOHN FORD"}</definedName>
    <definedName name="eeeeeeeeeeee" hidden="1">{#N/A,#N/A,FALSE,"TERRY CARLIN";#N/A,#N/A,FALSE,"CHARLES McLEAN";#N/A,#N/A,FALSE,"GEOFF GUTRIDGE";#N/A,#N/A,FALSE,"SUE SPITTLE";#N/A,#N/A,FALSE,"JOHN DULEY";#N/A,#N/A,FALSE,"MARTIN BRENIG-JONES";#N/A,#N/A,FALSE,"LOUISE KING";#N/A,#N/A,FALSE,"JOHN FORD"}</definedName>
    <definedName name="eeeeeeeeeeeeeee" localSheetId="5" hidden="1">{#N/A,#N/A,FALSE,"TERRY CARLIN";#N/A,#N/A,FALSE,"CHARLES McLEAN";#N/A,#N/A,FALSE,"GEOFF GUTRIDGE";#N/A,#N/A,FALSE,"SUE SPITTLE";#N/A,#N/A,FALSE,"JOHN DULEY";#N/A,#N/A,FALSE,"MARTIN BRENIG-JONES";#N/A,#N/A,FALSE,"LOUISE KING";#N/A,#N/A,FALSE,"JOHN FORD"}</definedName>
    <definedName name="eeeeeeeeeeeeeee" hidden="1">{#N/A,#N/A,FALSE,"TERRY CARLIN";#N/A,#N/A,FALSE,"CHARLES McLEAN";#N/A,#N/A,FALSE,"GEOFF GUTRIDGE";#N/A,#N/A,FALSE,"SUE SPITTLE";#N/A,#N/A,FALSE,"JOHN DULEY";#N/A,#N/A,FALSE,"MARTIN BRENIG-JONES";#N/A,#N/A,FALSE,"LOUISE KING";#N/A,#N/A,FALSE,"JOHN FORD"}</definedName>
    <definedName name="efwfwefw" localSheetId="5" hidden="1">{#N/A,#N/A,FALSE,"Find_duplicates_for_Feb_online_"}</definedName>
    <definedName name="efwfwefw" hidden="1">{#N/A,#N/A,FALSE,"Find_duplicates_for_Feb_online_"}</definedName>
    <definedName name="egegeth" localSheetId="5" hidden="1">{#N/A,#N/A,FALSE,"Find_duplicates_for_Feb_online_"}</definedName>
    <definedName name="egegeth" hidden="1">{#N/A,#N/A,FALSE,"Find_duplicates_for_Feb_online_"}</definedName>
    <definedName name="egerg" localSheetId="5" hidden="1">{#N/A,#N/A,FALSE,"TERRY CARLIN";#N/A,#N/A,FALSE,"CHARLES McLEAN";#N/A,#N/A,FALSE,"GEOFF GUTRIDGE";#N/A,#N/A,FALSE,"SUE SPITTLE";#N/A,#N/A,FALSE,"JOHN DULEY";#N/A,#N/A,FALSE,"MARTIN BRENIG-JONES";#N/A,#N/A,FALSE,"LOUISE KING";#N/A,#N/A,FALSE,"JOHN FORD"}</definedName>
    <definedName name="egerg" hidden="1">{#N/A,#N/A,FALSE,"TERRY CARLIN";#N/A,#N/A,FALSE,"CHARLES McLEAN";#N/A,#N/A,FALSE,"GEOFF GUTRIDGE";#N/A,#N/A,FALSE,"SUE SPITTLE";#N/A,#N/A,FALSE,"JOHN DULEY";#N/A,#N/A,FALSE,"MARTIN BRENIG-JONES";#N/A,#N/A,FALSE,"LOUISE KING";#N/A,#N/A,FALSE,"JOHN FORD"}</definedName>
    <definedName name="egrgreqg" localSheetId="5" hidden="1">{#N/A,#N/A,FALSE,"TERRY CARLIN";#N/A,#N/A,FALSE,"CHARLES McLEAN";#N/A,#N/A,FALSE,"GEOFF GUTRIDGE";#N/A,#N/A,FALSE,"SUE SPITTLE";#N/A,#N/A,FALSE,"JOHN DULEY";#N/A,#N/A,FALSE,"MARTIN BRENIG-JONES";#N/A,#N/A,FALSE,"LOUISE KING";#N/A,#N/A,FALSE,"JOHN FORD"}</definedName>
    <definedName name="egrgreqg" hidden="1">{#N/A,#N/A,FALSE,"TERRY CARLIN";#N/A,#N/A,FALSE,"CHARLES McLEAN";#N/A,#N/A,FALSE,"GEOFF GUTRIDGE";#N/A,#N/A,FALSE,"SUE SPITTLE";#N/A,#N/A,FALSE,"JOHN DULEY";#N/A,#N/A,FALSE,"MARTIN BRENIG-JONES";#N/A,#N/A,FALSE,"LOUISE KING";#N/A,#N/A,FALSE,"JOHN FORD"}</definedName>
    <definedName name="eht" localSheetId="5" hidden="1">{"'100'!$A$1:$M$83"}</definedName>
    <definedName name="eht" hidden="1">{"'100'!$A$1:$M$83"}</definedName>
    <definedName name="emi"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emi"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Entity">'[18]Controls and lookups'!$A$11:$A$17</definedName>
    <definedName name="EPMWorkbookOptions_1" hidden="1">"SAEAAB|LCAAAAAAABADtvQdgHEmWJSYvbcp7f0r1StfgdKEIgGATJNiQQBDswYjN5pLsHWlHIymrKoHKZVZlXWYWQMztnbz33nvvvffee||997o7nU4n99//P1xmZAFs9s5K2smeIYCqyB8/fnwfPyIe/x7vFmV6mddNUS0/|2h3vPNRmi|n1axYXnz20bo939799KPf4|g3Th5/t6rfTqrq7Zerlpo2Kb23bB69a4rPPpq37erR3btXV1fjq3v"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"jqr64u7ezs3v39/7i|evpPF9k28WyabPlNP/IvjW7|a2PqNc0ffwqP6/zZv7l8stVvjw6z8omf3w3/JDbnZR5Vj/N2uzL5evsMjctux9zWzOWl3XV5tM2n5nW/S/C9lez9C6IYRsqNY7|H0p|MExIAQAA"</definedName>
    <definedName name="EPMWorkbookOptions_3" hidden="1">"wQivexjvooRKWDgRDN0TG9O/jVt4vZLF8|LRb5smF8h5s6XJugDbV6Pa|uLIyTqqzqo7Ze54/vRr7Y9CqPIvJmb3T6IjFGm79rn2WXVV20hBdPiLzc||4W7z8r6qb1EIh/3wFksRwm0G1b|e2|Wha/aJ3zyI9PTr786sWb3//ZiUx2rM0mUEJ4kvL7O7v3DnY9ALEp4Xe/rGd5fbTz|K78EoXerMrs|mVdrfK6vT7avf/p/fN8cr59/9PZ/vb|3"</definedName>
    <definedName name="EPMWorkbookOptions_4" hidden="1">"vnD7YP7eb69k|V7|7PJg/0Hk3voOXwrAvh51rSv85IEPp99kS8mpLcizULejDagJvK|R6bvhbT8/vh7L49fnb548|1d|vXZCcly75UB0N8u8jqrp/Nr1zQlTfloWZSffQQW|qgjS967kQm83buP724e9OO7t6GexwA/azx78tUrouvJ7/P1uXVnZ5|U8e2Zdff/f8xqiEi8Sf97/iP2DJrdqtUAez49fnP8|suvXp18fXV67979|/v7|7dn0L33"</definedName>
    <definedName name="EPMWorkbookOptions_5" hidden="1">"YNAsfzh5|HD/4fZsMrm3vX9/92B7cv4g284|nd2bPLx3f2/vfPb/AgZ1ZAw16Zsv3xw///86t37TRPnyJ5/v/n|dJv/vkeDPXx0//frC||mD3Z2Dgwe3F9577yG8/x|xLkzBkEW/fXr8VPyjn9cSHKHMiy9/f/n0/|Mk|X|PAH/51cnXFl9yDj/99N699/AO9///J79EwJBHKUnx/3Hu/AZJ8RP/X6fF/3sk9eXz4xdvfp|XX9/avn/m4f7//8T"</definedName>
    <definedName name="EPMWorkbookOptions_6" hidden="1">"VUDFk1Hu/z8vff/fB77/78PenYO//6yz7zZKGCPL7P/nq6ec/okqXKj/x7GTvR1TxqXJ88ub/6wT5f4||f336|RdE2B|iuv/0/3/qXonYyYvwStL/xxn1G6XIl2||/f91evy/R3DfnH3xw3TSHvz/T2pBwZBB93Z2H4x3/79sbn82CPLzOj0UpcmnP6JJjyYPfyQ4IUEO/n9AkP/3mLufPH31|uzLFz9Ei3fw/z|Lp0T8Pi8xn/z|r7968sX/1z"</definedName>
    <definedName name="EPMWorkbookOptions_7" hidden="1">"n0GyEFRZRfHT8/e3369EfkoP8RX/x/nQ7/71FcX5wev/7q1enrH6Lmevj/P81lqCgM|vL01dmXT89OfsSl79MowCbe6PHd49WqLKZZS3Ds58GnpjlBq5ZLQpw|e5q1GX/sf/im6g7|8av8vM6b|ZfLL1f58ug8K5v88d3wQ253UuZZDaBfLl9nl7lp2f2Y2363qt9Oquot8WbLZDSt|1|E7a9mPGuu4ZcrGd//Axg0fw5ELQAA"</definedName>
    <definedName name="EPMWorkbookOptions_8" hidden="1">"Bulx8mXL35EkGAR|PTZV7/XjyjiUeT/B3m7b5Qen589e/b/dYL8v8nUvfrJs5MfZh7z4f8fTR0TMeTT1wj68M3tmJVB/7|SWb9hqvx8DmwGSEIq/vVXT16fvHr5//mw5v89mu3N2Rc/TLW2u/Meei3LH04ePtx/uD2bTO5t79/fPdienD/ItrNPZ/cmD|/d39s7n/2/QK|BhCGv7u3s3h9zHP7/dUb9Rmlyb7y78yOCBATZ|f98Zv4bJcjej6Sm"</definedName>
    <definedName name="EPMWorkbookOptions_9" hidden="1">"R5P9/3/Q5P89Ju|L0|PXX706ff3DNHu772H2/j/izhsyfp8XGl|evjr78unZyY/Y9H0aBdjEGz2|e7xalcU0awmO/Tz41DQnaNVySYjTZ0|zNuOP/Q/fVN3BP36Vn9d5M/9y|eUqXx6dZ2WTP74bfsjtTso8qwH0y|Xr7DI3Lbsfc9vvVvXbSVW9Jd5smYymdf|LsP3VjGfNNfxyJeP7fwCP8FfU900AAA=="</definedName>
    <definedName name="erawg" localSheetId="5" hidden="1">{#N/A,#N/A,FALSE,"TERRY CARLIN";#N/A,#N/A,FALSE,"CHARLES McLEAN";#N/A,#N/A,FALSE,"GEOFF GUTRIDGE";#N/A,#N/A,FALSE,"SUE SPITTLE";#N/A,#N/A,FALSE,"JOHN DULEY";#N/A,#N/A,FALSE,"MARTIN BRENIG-JONES";#N/A,#N/A,FALSE,"LOUISE KING";#N/A,#N/A,FALSE,"JOHN FORD"}</definedName>
    <definedName name="erawg" hidden="1">{#N/A,#N/A,FALSE,"TERRY CARLIN";#N/A,#N/A,FALSE,"CHARLES McLEAN";#N/A,#N/A,FALSE,"GEOFF GUTRIDGE";#N/A,#N/A,FALSE,"SUE SPITTLE";#N/A,#N/A,FALSE,"JOHN DULEY";#N/A,#N/A,FALSE,"MARTIN BRENIG-JONES";#N/A,#N/A,FALSE,"LOUISE KING";#N/A,#N/A,FALSE,"JOHN FORD"}</definedName>
    <definedName name="erbrebe" localSheetId="5" hidden="1">{#N/A,#N/A,FALSE,"TERRY CARLIN";#N/A,#N/A,FALSE,"CHARLES McLEAN";#N/A,#N/A,FALSE,"GEOFF GUTRIDGE";#N/A,#N/A,FALSE,"SUE SPITTLE";#N/A,#N/A,FALSE,"JOHN DULEY";#N/A,#N/A,FALSE,"MARTIN BRENIG-JONES";#N/A,#N/A,FALSE,"LOUISE KING";#N/A,#N/A,FALSE,"JOHN FORD"}</definedName>
    <definedName name="erbrebe" hidden="1">{#N/A,#N/A,FALSE,"TERRY CARLIN";#N/A,#N/A,FALSE,"CHARLES McLEAN";#N/A,#N/A,FALSE,"GEOFF GUTRIDGE";#N/A,#N/A,FALSE,"SUE SPITTLE";#N/A,#N/A,FALSE,"JOHN DULEY";#N/A,#N/A,FALSE,"MARTIN BRENIG-JONES";#N/A,#N/A,FALSE,"LOUISE KING";#N/A,#N/A,FALSE,"JOHN FORD"}</definedName>
    <definedName name="ere" localSheetId="5" hidden="1">{"'100'!$A$1:$M$83"}</definedName>
    <definedName name="ere" hidden="1">{"'100'!$A$1:$M$83"}</definedName>
    <definedName name="erhyerhe" localSheetId="5" hidden="1">{#N/A,#N/A,FALSE,"TERRY CARLIN";#N/A,#N/A,FALSE,"CHARLES McLEAN";#N/A,#N/A,FALSE,"GEOFF GUTRIDGE";#N/A,#N/A,FALSE,"SUE SPITTLE";#N/A,#N/A,FALSE,"JOHN DULEY";#N/A,#N/A,FALSE,"MARTIN BRENIG-JONES";#N/A,#N/A,FALSE,"LOUISE KING";#N/A,#N/A,FALSE,"JOHN FORD"}</definedName>
    <definedName name="erhyerhe" hidden="1">{#N/A,#N/A,FALSE,"TERRY CARLIN";#N/A,#N/A,FALSE,"CHARLES McLEAN";#N/A,#N/A,FALSE,"GEOFF GUTRIDGE";#N/A,#N/A,FALSE,"SUE SPITTLE";#N/A,#N/A,FALSE,"JOHN DULEY";#N/A,#N/A,FALSE,"MARTIN BRENIG-JONES";#N/A,#N/A,FALSE,"LOUISE KING";#N/A,#N/A,FALSE,"JOHN FORD"}</definedName>
    <definedName name="Erosion_of_Connection_Fee__2008_onwards">"ConnectionFeeErosion"</definedName>
    <definedName name="erterr" localSheetId="5" hidden="1">{#N/A,#N/A,FALSE,"TERRY CARLIN";#N/A,#N/A,FALSE,"CHARLES McLEAN";#N/A,#N/A,FALSE,"GEOFF GUTRIDGE";#N/A,#N/A,FALSE,"SUE SPITTLE";#N/A,#N/A,FALSE,"JOHN DULEY";#N/A,#N/A,FALSE,"MARTIN BRENIG-JONES";#N/A,#N/A,FALSE,"LOUISE KING";#N/A,#N/A,FALSE,"JOHN FORD"}</definedName>
    <definedName name="erterr" hidden="1">{#N/A,#N/A,FALSE,"TERRY CARLIN";#N/A,#N/A,FALSE,"CHARLES McLEAN";#N/A,#N/A,FALSE,"GEOFF GUTRIDGE";#N/A,#N/A,FALSE,"SUE SPITTLE";#N/A,#N/A,FALSE,"JOHN DULEY";#N/A,#N/A,FALSE,"MARTIN BRENIG-JONES";#N/A,#N/A,FALSE,"LOUISE KING";#N/A,#N/A,FALSE,"JOHN FORD"}</definedName>
    <definedName name="EssfHasNonUnique">FALSE</definedName>
    <definedName name="EssLatest">"BegBalance"</definedName>
    <definedName name="EssOptions">"A3100000000011000011001100020_030.009No Access"</definedName>
    <definedName name="EssSamplingValue">100</definedName>
    <definedName name="esw" localSheetId="5" hidden="1">{"'100'!$A$1:$M$83"}</definedName>
    <definedName name="esw" hidden="1">{"'100'!$A$1:$M$83"}</definedName>
    <definedName name="etherth" localSheetId="5" hidden="1">{#N/A,#N/A,FALSE,"TERRY CARLIN";#N/A,#N/A,FALSE,"CHARLES McLEAN";#N/A,#N/A,FALSE,"GEOFF GUTRIDGE";#N/A,#N/A,FALSE,"SUE SPITTLE";#N/A,#N/A,FALSE,"JOHN DULEY";#N/A,#N/A,FALSE,"MARTIN BRENIG-JONES";#N/A,#N/A,FALSE,"LOUISE KING";#N/A,#N/A,FALSE,"JOHN FORD"}</definedName>
    <definedName name="etherth" hidden="1">{#N/A,#N/A,FALSE,"TERRY CARLIN";#N/A,#N/A,FALSE,"CHARLES McLEAN";#N/A,#N/A,FALSE,"GEOFF GUTRIDGE";#N/A,#N/A,FALSE,"SUE SPITTLE";#N/A,#N/A,FALSE,"JOHN DULEY";#N/A,#N/A,FALSE,"MARTIN BRENIG-JONES";#N/A,#N/A,FALSE,"LOUISE KING";#N/A,#N/A,FALSE,"JOHN FORD"}</definedName>
    <definedName name="EV__EVCOM_OPTIONS__" hidden="1">8</definedName>
    <definedName name="EV__EXPOPTIONS__" hidden="1">0</definedName>
    <definedName name="EV__LASTREFTIME__" hidden="1">42227.4582638889</definedName>
    <definedName name="EV__MAXEXPCOLS__" hidden="1">100</definedName>
    <definedName name="EV__MAXEXPROWS__" hidden="1">1000</definedName>
    <definedName name="EV__MEMORYCVW__" hidden="1">0</definedName>
    <definedName name="EV__WBEVMODE__" hidden="1">0</definedName>
    <definedName name="EV__WBREFOPTIONS__" hidden="1">134217732</definedName>
    <definedName name="EV__WBVERSION__" hidden="1">0</definedName>
    <definedName name="ewtrwetw" localSheetId="5" hidden="1">{#N/A,#N/A,FALSE,"TERRY CARLIN";#N/A,#N/A,FALSE,"CHARLES McLEAN";#N/A,#N/A,FALSE,"GEOFF GUTRIDGE";#N/A,#N/A,FALSE,"SUE SPITTLE";#N/A,#N/A,FALSE,"JOHN DULEY";#N/A,#N/A,FALSE,"MARTIN BRENIG-JONES";#N/A,#N/A,FALSE,"LOUISE KING";#N/A,#N/A,FALSE,"JOHN FORD"}</definedName>
    <definedName name="ewtrwetw" hidden="1">{#N/A,#N/A,FALSE,"TERRY CARLIN";#N/A,#N/A,FALSE,"CHARLES McLEAN";#N/A,#N/A,FALSE,"GEOFF GUTRIDGE";#N/A,#N/A,FALSE,"SUE SPITTLE";#N/A,#N/A,FALSE,"JOHN DULEY";#N/A,#N/A,FALSE,"MARTIN BRENIG-JONES";#N/A,#N/A,FALSE,"LOUISE KING";#N/A,#N/A,FALSE,"JOHN FORD"}</definedName>
    <definedName name="f" localSheetId="5" hidden="1">{"'100'!$A$1:$M$83"}</definedName>
    <definedName name="f" hidden="1">{"'100'!$A$1:$M$83"}</definedName>
    <definedName name="faesf" localSheetId="5" hidden="1">{#N/A,#N/A,FALSE,"TERRY CARLIN";#N/A,#N/A,FALSE,"CHARLES McLEAN";#N/A,#N/A,FALSE,"GEOFF GUTRIDGE";#N/A,#N/A,FALSE,"SUE SPITTLE";#N/A,#N/A,FALSE,"JOHN DULEY";#N/A,#N/A,FALSE,"MARTIN BRENIG-JONES";#N/A,#N/A,FALSE,"LOUISE KING";#N/A,#N/A,FALSE,"JOHN FORD"}</definedName>
    <definedName name="faesf" hidden="1">{#N/A,#N/A,FALSE,"TERRY CARLIN";#N/A,#N/A,FALSE,"CHARLES McLEAN";#N/A,#N/A,FALSE,"GEOFF GUTRIDGE";#N/A,#N/A,FALSE,"SUE SPITTLE";#N/A,#N/A,FALSE,"JOHN DULEY";#N/A,#N/A,FALSE,"MARTIN BRENIG-JONES";#N/A,#N/A,FALSE,"LOUISE KING";#N/A,#N/A,FALSE,"JOHN FORD"}</definedName>
    <definedName name="fasdfasf" localSheetId="5" hidden="1">{#N/A,#N/A,FALSE,"TERRY CARLIN";#N/A,#N/A,FALSE,"CHARLES McLEAN";#N/A,#N/A,FALSE,"GEOFF GUTRIDGE";#N/A,#N/A,FALSE,"SUE SPITTLE";#N/A,#N/A,FALSE,"JOHN DULEY";#N/A,#N/A,FALSE,"MARTIN BRENIG-JONES";#N/A,#N/A,FALSE,"LOUISE KING";#N/A,#N/A,FALSE,"JOHN FORD"}</definedName>
    <definedName name="fasdfasf" hidden="1">{#N/A,#N/A,FALSE,"TERRY CARLIN";#N/A,#N/A,FALSE,"CHARLES McLEAN";#N/A,#N/A,FALSE,"GEOFF GUTRIDGE";#N/A,#N/A,FALSE,"SUE SPITTLE";#N/A,#N/A,FALSE,"JOHN DULEY";#N/A,#N/A,FALSE,"MARTIN BRENIG-JONES";#N/A,#N/A,FALSE,"LOUISE KING";#N/A,#N/A,FALSE,"JOHN FORD"}</definedName>
    <definedName name="fasfd" localSheetId="5" hidden="1">{"'100'!$A$1:$M$83"}</definedName>
    <definedName name="fasfd" hidden="1">{"'100'!$A$1:$M$83"}</definedName>
    <definedName name="fbsng" localSheetId="5" hidden="1">{#N/A,#N/A,FALSE,"TERRY CARLIN";#N/A,#N/A,FALSE,"CHARLES McLEAN";#N/A,#N/A,FALSE,"GEOFF GUTRIDGE";#N/A,#N/A,FALSE,"SUE SPITTLE";#N/A,#N/A,FALSE,"JOHN DULEY";#N/A,#N/A,FALSE,"MARTIN BRENIG-JONES";#N/A,#N/A,FALSE,"LOUISE KING";#N/A,#N/A,FALSE,"JOHN FORD"}</definedName>
    <definedName name="fbsng" hidden="1">{#N/A,#N/A,FALSE,"TERRY CARLIN";#N/A,#N/A,FALSE,"CHARLES McLEAN";#N/A,#N/A,FALSE,"GEOFF GUTRIDGE";#N/A,#N/A,FALSE,"SUE SPITTLE";#N/A,#N/A,FALSE,"JOHN DULEY";#N/A,#N/A,FALSE,"MARTIN BRENIG-JONES";#N/A,#N/A,FALSE,"LOUISE KING";#N/A,#N/A,FALSE,"JOHN FORD"}</definedName>
    <definedName name="fbtrnhtr" localSheetId="5" hidden="1">{#N/A,#N/A,FALSE,"TERRY CARLIN";#N/A,#N/A,FALSE,"CHARLES McLEAN";#N/A,#N/A,FALSE,"GEOFF GUTRIDGE";#N/A,#N/A,FALSE,"SUE SPITTLE";#N/A,#N/A,FALSE,"JOHN DULEY";#N/A,#N/A,FALSE,"MARTIN BRENIG-JONES";#N/A,#N/A,FALSE,"LOUISE KING";#N/A,#N/A,FALSE,"JOHN FORD"}</definedName>
    <definedName name="fbtrnhtr" hidden="1">{#N/A,#N/A,FALSE,"TERRY CARLIN";#N/A,#N/A,FALSE,"CHARLES McLEAN";#N/A,#N/A,FALSE,"GEOFF GUTRIDGE";#N/A,#N/A,FALSE,"SUE SPITTLE";#N/A,#N/A,FALSE,"JOHN DULEY";#N/A,#N/A,FALSE,"MARTIN BRENIG-JONES";#N/A,#N/A,FALSE,"LOUISE KING";#N/A,#N/A,FALSE,"JOHN FORD"}</definedName>
    <definedName name="fdasfa" localSheetId="5" hidden="1">{#N/A,#N/A,FALSE,"TERRY CARLIN";#N/A,#N/A,FALSE,"CHARLES McLEAN";#N/A,#N/A,FALSE,"GEOFF GUTRIDGE";#N/A,#N/A,FALSE,"SUE SPITTLE";#N/A,#N/A,FALSE,"JOHN DULEY";#N/A,#N/A,FALSE,"MARTIN BRENIG-JONES";#N/A,#N/A,FALSE,"LOUISE KING";#N/A,#N/A,FALSE,"JOHN FORD"}</definedName>
    <definedName name="fdasfa" hidden="1">{#N/A,#N/A,FALSE,"TERRY CARLIN";#N/A,#N/A,FALSE,"CHARLES McLEAN";#N/A,#N/A,FALSE,"GEOFF GUTRIDGE";#N/A,#N/A,FALSE,"SUE SPITTLE";#N/A,#N/A,FALSE,"JOHN DULEY";#N/A,#N/A,FALSE,"MARTIN BRENIG-JONES";#N/A,#N/A,FALSE,"LOUISE KING";#N/A,#N/A,FALSE,"JOHN FORD"}</definedName>
    <definedName name="FDD_0_0" hidden="1">"A30681"</definedName>
    <definedName name="FDD_0_1" hidden="1">"A31047"</definedName>
    <definedName name="FDD_0_10" hidden="1">"A34334"</definedName>
    <definedName name="FDD_0_11" hidden="1">"A34699"</definedName>
    <definedName name="FDD_0_12" hidden="1">"A35064"</definedName>
    <definedName name="FDD_0_13" hidden="1">"A35430"</definedName>
    <definedName name="FDD_0_14" hidden="1">"A35795"</definedName>
    <definedName name="FDD_0_2" hidden="1">"A31412"</definedName>
    <definedName name="FDD_0_3" hidden="1">"A31777"</definedName>
    <definedName name="FDD_0_4" hidden="1">"A32142"</definedName>
    <definedName name="FDD_0_5" hidden="1">"A32508"</definedName>
    <definedName name="FDD_0_6" hidden="1">"A32873"</definedName>
    <definedName name="FDD_0_7" hidden="1">"A33238"</definedName>
    <definedName name="FDD_0_8" hidden="1">"A33603"</definedName>
    <definedName name="FDD_0_9" hidden="1">"A33969"</definedName>
    <definedName name="FDD_1_0" hidden="1">"U25569"</definedName>
    <definedName name="FDD_10_0" hidden="1">"A25569"</definedName>
    <definedName name="FDD_100_0" hidden="1">"A25569"</definedName>
    <definedName name="FDD_101_0" hidden="1">"A25569"</definedName>
    <definedName name="FDD_102_0" hidden="1">"A25569"</definedName>
    <definedName name="FDD_103_0" hidden="1">"A25569"</definedName>
    <definedName name="FDD_104_0" hidden="1">"A25569"</definedName>
    <definedName name="FDD_105_0" hidden="1">"A25569"</definedName>
    <definedName name="FDD_106_0" hidden="1">"A25569"</definedName>
    <definedName name="FDD_107_0" hidden="1">"A25569"</definedName>
    <definedName name="FDD_108_0" hidden="1">"A25569"</definedName>
    <definedName name="FDD_109_0" hidden="1">"A25569"</definedName>
    <definedName name="FDD_11_0" hidden="1">"A25569"</definedName>
    <definedName name="FDD_110_0" hidden="1">"A25569"</definedName>
    <definedName name="FDD_111_0" hidden="1">"A25569"</definedName>
    <definedName name="FDD_112_0" hidden="1">"A25569"</definedName>
    <definedName name="FDD_113_0" hidden="1">"A25569"</definedName>
    <definedName name="FDD_114_0" hidden="1">"A25569"</definedName>
    <definedName name="FDD_115_0" hidden="1">"A25569"</definedName>
    <definedName name="FDD_116_0" hidden="1">"A25569"</definedName>
    <definedName name="FDD_117_0" hidden="1">"A30681"</definedName>
    <definedName name="FDD_117_1" hidden="1">"A31047"</definedName>
    <definedName name="FDD_117_10" hidden="1">"A34334"</definedName>
    <definedName name="FDD_117_11" hidden="1">"A34699"</definedName>
    <definedName name="FDD_117_12" hidden="1">"A35064"</definedName>
    <definedName name="FDD_117_13" hidden="1">"A35430"</definedName>
    <definedName name="FDD_117_14" hidden="1">"A35795"</definedName>
    <definedName name="FDD_117_2" hidden="1">"A31412"</definedName>
    <definedName name="FDD_117_3" hidden="1">"A31777"</definedName>
    <definedName name="FDD_117_4" hidden="1">"A32142"</definedName>
    <definedName name="FDD_117_5" hidden="1">"A32508"</definedName>
    <definedName name="FDD_117_6" hidden="1">"A32873"</definedName>
    <definedName name="FDD_117_7" hidden="1">"A33238"</definedName>
    <definedName name="FDD_117_8" hidden="1">"A33603"</definedName>
    <definedName name="FDD_117_9" hidden="1">"A33969"</definedName>
    <definedName name="FDD_118_0" hidden="1">"A30681"</definedName>
    <definedName name="FDD_118_1" hidden="1">"A31047"</definedName>
    <definedName name="FDD_118_10" hidden="1">"A34334"</definedName>
    <definedName name="FDD_118_11" hidden="1">"A34699"</definedName>
    <definedName name="FDD_118_12" hidden="1">"A35064"</definedName>
    <definedName name="FDD_118_13" hidden="1">"A35430"</definedName>
    <definedName name="FDD_118_14" hidden="1">"A35795"</definedName>
    <definedName name="FDD_118_2" hidden="1">"A31412"</definedName>
    <definedName name="FDD_118_3" hidden="1">"A31777"</definedName>
    <definedName name="FDD_118_4" hidden="1">"A32142"</definedName>
    <definedName name="FDD_118_5" hidden="1">"A32508"</definedName>
    <definedName name="FDD_118_6" hidden="1">"A32873"</definedName>
    <definedName name="FDD_118_7" hidden="1">"A33238"</definedName>
    <definedName name="FDD_118_8" hidden="1">"A33603"</definedName>
    <definedName name="FDD_118_9" hidden="1">"A33969"</definedName>
    <definedName name="FDD_119_0" hidden="1">"A30681"</definedName>
    <definedName name="FDD_119_1" hidden="1">"A31047"</definedName>
    <definedName name="FDD_119_10" hidden="1">"A34334"</definedName>
    <definedName name="FDD_119_11" hidden="1">"A34699"</definedName>
    <definedName name="FDD_119_12" hidden="1">"A35064"</definedName>
    <definedName name="FDD_119_13" hidden="1">"A35430"</definedName>
    <definedName name="FDD_119_14" hidden="1">"A35795"</definedName>
    <definedName name="FDD_119_2" hidden="1">"A31412"</definedName>
    <definedName name="FDD_119_3" hidden="1">"A31777"</definedName>
    <definedName name="FDD_119_4" hidden="1">"A32142"</definedName>
    <definedName name="FDD_119_5" hidden="1">"A32508"</definedName>
    <definedName name="FDD_119_6" hidden="1">"A32873"</definedName>
    <definedName name="FDD_119_7" hidden="1">"A33238"</definedName>
    <definedName name="FDD_119_8" hidden="1">"A33603"</definedName>
    <definedName name="FDD_119_9" hidden="1">"A33969"</definedName>
    <definedName name="FDD_12_0" hidden="1">"A25569"</definedName>
    <definedName name="FDD_120_0" hidden="1">"A30681"</definedName>
    <definedName name="FDD_120_1" hidden="1">"A31047"</definedName>
    <definedName name="FDD_120_10" hidden="1">"A34334"</definedName>
    <definedName name="FDD_120_11" hidden="1">"A34699"</definedName>
    <definedName name="FDD_120_12" hidden="1">"A35064"</definedName>
    <definedName name="FDD_120_13" hidden="1">"A35430"</definedName>
    <definedName name="FDD_120_14" hidden="1">"A35795"</definedName>
    <definedName name="FDD_120_2" hidden="1">"A31412"</definedName>
    <definedName name="FDD_120_3" hidden="1">"A31777"</definedName>
    <definedName name="FDD_120_4" hidden="1">"A32142"</definedName>
    <definedName name="FDD_120_5" hidden="1">"A32508"</definedName>
    <definedName name="FDD_120_6" hidden="1">"A32873"</definedName>
    <definedName name="FDD_120_7" hidden="1">"A33238"</definedName>
    <definedName name="FDD_120_8" hidden="1">"A33603"</definedName>
    <definedName name="FDD_120_9" hidden="1">"A33969"</definedName>
    <definedName name="FDD_121_0" hidden="1">"A30681"</definedName>
    <definedName name="FDD_121_1" hidden="1">"A31047"</definedName>
    <definedName name="FDD_121_10" hidden="1">"A34334"</definedName>
    <definedName name="FDD_121_11" hidden="1">"A34699"</definedName>
    <definedName name="FDD_121_12" hidden="1">"A35064"</definedName>
    <definedName name="FDD_121_13" hidden="1">"A35430"</definedName>
    <definedName name="FDD_121_14" hidden="1">"A35795"</definedName>
    <definedName name="FDD_121_2" hidden="1">"A31412"</definedName>
    <definedName name="FDD_121_3" hidden="1">"A31777"</definedName>
    <definedName name="FDD_121_4" hidden="1">"A32142"</definedName>
    <definedName name="FDD_121_5" hidden="1">"A32508"</definedName>
    <definedName name="FDD_121_6" hidden="1">"A32873"</definedName>
    <definedName name="FDD_121_7" hidden="1">"A33238"</definedName>
    <definedName name="FDD_121_8" hidden="1">"A33603"</definedName>
    <definedName name="FDD_121_9" hidden="1">"A33969"</definedName>
    <definedName name="FDD_122_0" hidden="1">"A30681"</definedName>
    <definedName name="FDD_122_1" hidden="1">"A31047"</definedName>
    <definedName name="FDD_122_10" hidden="1">"A34334"</definedName>
    <definedName name="FDD_122_11" hidden="1">"A34699"</definedName>
    <definedName name="FDD_122_12" hidden="1">"A35064"</definedName>
    <definedName name="FDD_122_13" hidden="1">"A35430"</definedName>
    <definedName name="FDD_122_14" hidden="1">"A35795"</definedName>
    <definedName name="FDD_122_2" hidden="1">"A31412"</definedName>
    <definedName name="FDD_122_3" hidden="1">"A31777"</definedName>
    <definedName name="FDD_122_4" hidden="1">"A32142"</definedName>
    <definedName name="FDD_122_5" hidden="1">"A32508"</definedName>
    <definedName name="FDD_122_6" hidden="1">"A32873"</definedName>
    <definedName name="FDD_122_7" hidden="1">"A33238"</definedName>
    <definedName name="FDD_122_8" hidden="1">"A33603"</definedName>
    <definedName name="FDD_122_9" hidden="1">"A33969"</definedName>
    <definedName name="FDD_123_0" hidden="1">"A30681"</definedName>
    <definedName name="FDD_123_1" hidden="1">"A31047"</definedName>
    <definedName name="FDD_123_10" hidden="1">"A34334"</definedName>
    <definedName name="FDD_123_11" hidden="1">"A34699"</definedName>
    <definedName name="FDD_123_12" hidden="1">"A35064"</definedName>
    <definedName name="FDD_123_13" hidden="1">"A35430"</definedName>
    <definedName name="FDD_123_14" hidden="1">"A35795"</definedName>
    <definedName name="FDD_123_2" hidden="1">"A31412"</definedName>
    <definedName name="FDD_123_3" hidden="1">"A31777"</definedName>
    <definedName name="FDD_123_4" hidden="1">"A32142"</definedName>
    <definedName name="FDD_123_5" hidden="1">"A32508"</definedName>
    <definedName name="FDD_123_6" hidden="1">"A32873"</definedName>
    <definedName name="FDD_123_7" hidden="1">"A33238"</definedName>
    <definedName name="FDD_123_8" hidden="1">"A33603"</definedName>
    <definedName name="FDD_123_9" hidden="1">"A33969"</definedName>
    <definedName name="FDD_124_0" hidden="1">"A30681"</definedName>
    <definedName name="FDD_124_1" hidden="1">"A31047"</definedName>
    <definedName name="FDD_124_10" hidden="1">"A34334"</definedName>
    <definedName name="FDD_124_11" hidden="1">"A34699"</definedName>
    <definedName name="FDD_124_12" hidden="1">"A35064"</definedName>
    <definedName name="FDD_124_13" hidden="1">"A35430"</definedName>
    <definedName name="FDD_124_14" hidden="1">"A35795"</definedName>
    <definedName name="FDD_124_2" hidden="1">"A31412"</definedName>
    <definedName name="FDD_124_3" hidden="1">"A31777"</definedName>
    <definedName name="FDD_124_4" hidden="1">"A32142"</definedName>
    <definedName name="FDD_124_5" hidden="1">"A32508"</definedName>
    <definedName name="FDD_124_6" hidden="1">"A32873"</definedName>
    <definedName name="FDD_124_7" hidden="1">"A33238"</definedName>
    <definedName name="FDD_124_8" hidden="1">"A33603"</definedName>
    <definedName name="FDD_124_9" hidden="1">"A33969"</definedName>
    <definedName name="FDD_125_0" hidden="1">"A30681"</definedName>
    <definedName name="FDD_125_1" hidden="1">"A31047"</definedName>
    <definedName name="FDD_125_10" hidden="1">"A34334"</definedName>
    <definedName name="FDD_125_11" hidden="1">"A34699"</definedName>
    <definedName name="FDD_125_12" hidden="1">"A35064"</definedName>
    <definedName name="FDD_125_13" hidden="1">"A35430"</definedName>
    <definedName name="FDD_125_14" hidden="1">"A35795"</definedName>
    <definedName name="FDD_125_2" hidden="1">"A31412"</definedName>
    <definedName name="FDD_125_3" hidden="1">"A31777"</definedName>
    <definedName name="FDD_125_4" hidden="1">"A32142"</definedName>
    <definedName name="FDD_125_5" hidden="1">"A32508"</definedName>
    <definedName name="FDD_125_6" hidden="1">"A32873"</definedName>
    <definedName name="FDD_125_7" hidden="1">"A33238"</definedName>
    <definedName name="FDD_125_8" hidden="1">"A33603"</definedName>
    <definedName name="FDD_125_9" hidden="1">"A33969"</definedName>
    <definedName name="FDD_126_0" hidden="1">"A30681"</definedName>
    <definedName name="FDD_126_1" hidden="1">"A31047"</definedName>
    <definedName name="FDD_126_10" hidden="1">"A34334"</definedName>
    <definedName name="FDD_126_11" hidden="1">"A34699"</definedName>
    <definedName name="FDD_126_12" hidden="1">"A35064"</definedName>
    <definedName name="FDD_126_13" hidden="1">"A35430"</definedName>
    <definedName name="FDD_126_14" hidden="1">"A35795"</definedName>
    <definedName name="FDD_126_2" hidden="1">"A31412"</definedName>
    <definedName name="FDD_126_3" hidden="1">"A31777"</definedName>
    <definedName name="FDD_126_4" hidden="1">"A32142"</definedName>
    <definedName name="FDD_126_5" hidden="1">"A32508"</definedName>
    <definedName name="FDD_126_6" hidden="1">"A32873"</definedName>
    <definedName name="FDD_126_7" hidden="1">"A33238"</definedName>
    <definedName name="FDD_126_8" hidden="1">"A33603"</definedName>
    <definedName name="FDD_126_9" hidden="1">"A33969"</definedName>
    <definedName name="FDD_127_0" hidden="1">"A30681"</definedName>
    <definedName name="FDD_127_1" hidden="1">"A31047"</definedName>
    <definedName name="FDD_127_10" hidden="1">"A34334"</definedName>
    <definedName name="FDD_127_11" hidden="1">"A34699"</definedName>
    <definedName name="FDD_127_12" hidden="1">"A35064"</definedName>
    <definedName name="FDD_127_13" hidden="1">"A35430"</definedName>
    <definedName name="FDD_127_14" hidden="1">"A35795"</definedName>
    <definedName name="FDD_127_2" hidden="1">"A31412"</definedName>
    <definedName name="FDD_127_3" hidden="1">"A31777"</definedName>
    <definedName name="FDD_127_4" hidden="1">"A32142"</definedName>
    <definedName name="FDD_127_5" hidden="1">"A32508"</definedName>
    <definedName name="FDD_127_6" hidden="1">"A32873"</definedName>
    <definedName name="FDD_127_7" hidden="1">"A33238"</definedName>
    <definedName name="FDD_127_8" hidden="1">"A33603"</definedName>
    <definedName name="FDD_127_9" hidden="1">"A33969"</definedName>
    <definedName name="FDD_128_0" hidden="1">"A30681"</definedName>
    <definedName name="FDD_128_1" hidden="1">"A31047"</definedName>
    <definedName name="FDD_128_10" hidden="1">"A34334"</definedName>
    <definedName name="FDD_128_11" hidden="1">"A34699"</definedName>
    <definedName name="FDD_128_12" hidden="1">"A35064"</definedName>
    <definedName name="FDD_128_13" hidden="1">"A35430"</definedName>
    <definedName name="FDD_128_14" hidden="1">"A35795"</definedName>
    <definedName name="FDD_128_2" hidden="1">"A31412"</definedName>
    <definedName name="FDD_128_3" hidden="1">"A31777"</definedName>
    <definedName name="FDD_128_4" hidden="1">"A32142"</definedName>
    <definedName name="FDD_128_5" hidden="1">"A32508"</definedName>
    <definedName name="FDD_128_6" hidden="1">"A32873"</definedName>
    <definedName name="FDD_128_7" hidden="1">"A33238"</definedName>
    <definedName name="FDD_128_8" hidden="1">"A33603"</definedName>
    <definedName name="FDD_128_9" hidden="1">"A33969"</definedName>
    <definedName name="FDD_129_0" hidden="1">"A30681"</definedName>
    <definedName name="FDD_129_1" hidden="1">"A31047"</definedName>
    <definedName name="FDD_129_10" hidden="1">"A34334"</definedName>
    <definedName name="FDD_129_11" hidden="1">"A34699"</definedName>
    <definedName name="FDD_129_12" hidden="1">"A35064"</definedName>
    <definedName name="FDD_129_13" hidden="1">"A35430"</definedName>
    <definedName name="FDD_129_14" hidden="1">"A35795"</definedName>
    <definedName name="FDD_129_2" hidden="1">"A31412"</definedName>
    <definedName name="FDD_129_3" hidden="1">"A31777"</definedName>
    <definedName name="FDD_129_4" hidden="1">"A32142"</definedName>
    <definedName name="FDD_129_5" hidden="1">"A32508"</definedName>
    <definedName name="FDD_129_6" hidden="1">"A32873"</definedName>
    <definedName name="FDD_129_7" hidden="1">"A33238"</definedName>
    <definedName name="FDD_129_8" hidden="1">"A33603"</definedName>
    <definedName name="FDD_129_9" hidden="1">"A33969"</definedName>
    <definedName name="FDD_13_0" hidden="1">"A25569"</definedName>
    <definedName name="FDD_130_0" hidden="1">"A30681"</definedName>
    <definedName name="FDD_130_1" hidden="1">"A31047"</definedName>
    <definedName name="FDD_130_10" hidden="1">"A34334"</definedName>
    <definedName name="FDD_130_11" hidden="1">"A34699"</definedName>
    <definedName name="FDD_130_12" hidden="1">"A35064"</definedName>
    <definedName name="FDD_130_13" hidden="1">"A35430"</definedName>
    <definedName name="FDD_130_14" hidden="1">"A35795"</definedName>
    <definedName name="FDD_130_2" hidden="1">"A31412"</definedName>
    <definedName name="FDD_130_3" hidden="1">"A31777"</definedName>
    <definedName name="FDD_130_4" hidden="1">"A32142"</definedName>
    <definedName name="FDD_130_5" hidden="1">"A32508"</definedName>
    <definedName name="FDD_130_6" hidden="1">"A32873"</definedName>
    <definedName name="FDD_130_7" hidden="1">"A33238"</definedName>
    <definedName name="FDD_130_8" hidden="1">"A33603"</definedName>
    <definedName name="FDD_130_9" hidden="1">"A33969"</definedName>
    <definedName name="FDD_131_0" hidden="1">"A30681"</definedName>
    <definedName name="FDD_131_1" hidden="1">"A31047"</definedName>
    <definedName name="FDD_131_10" hidden="1">"A34334"</definedName>
    <definedName name="FDD_131_11" hidden="1">"A34699"</definedName>
    <definedName name="FDD_131_12" hidden="1">"A35064"</definedName>
    <definedName name="FDD_131_13" hidden="1">"A35430"</definedName>
    <definedName name="FDD_131_14" hidden="1">"A35795"</definedName>
    <definedName name="FDD_131_2" hidden="1">"A31412"</definedName>
    <definedName name="FDD_131_3" hidden="1">"A31777"</definedName>
    <definedName name="FDD_131_4" hidden="1">"A32142"</definedName>
    <definedName name="FDD_131_5" hidden="1">"A32508"</definedName>
    <definedName name="FDD_131_6" hidden="1">"A32873"</definedName>
    <definedName name="FDD_131_7" hidden="1">"A33238"</definedName>
    <definedName name="FDD_131_8" hidden="1">"A33603"</definedName>
    <definedName name="FDD_131_9" hidden="1">"A33969"</definedName>
    <definedName name="FDD_132_0" hidden="1">"U30681"</definedName>
    <definedName name="FDD_132_1" hidden="1">"U31047"</definedName>
    <definedName name="FDD_132_10" hidden="1">"U34334"</definedName>
    <definedName name="FDD_132_11" hidden="1">"U34699"</definedName>
    <definedName name="FDD_132_12" hidden="1">"U35064"</definedName>
    <definedName name="FDD_132_13" hidden="1">"U35430"</definedName>
    <definedName name="FDD_132_14" hidden="1">"U35795"</definedName>
    <definedName name="FDD_132_2" hidden="1">"U31412"</definedName>
    <definedName name="FDD_132_3" hidden="1">"U31777"</definedName>
    <definedName name="FDD_132_4" hidden="1">"U32142"</definedName>
    <definedName name="FDD_132_5" hidden="1">"U32508"</definedName>
    <definedName name="FDD_132_6" hidden="1">"U32873"</definedName>
    <definedName name="FDD_132_7" hidden="1">"U33238"</definedName>
    <definedName name="FDD_132_8" hidden="1">"U33603"</definedName>
    <definedName name="FDD_132_9" hidden="1">"U33969"</definedName>
    <definedName name="FDD_133_0" hidden="1">"A30681"</definedName>
    <definedName name="FDD_133_1" hidden="1">"A31047"</definedName>
    <definedName name="FDD_133_10" hidden="1">"A34334"</definedName>
    <definedName name="FDD_133_11" hidden="1">"A34699"</definedName>
    <definedName name="FDD_133_12" hidden="1">"A35064"</definedName>
    <definedName name="FDD_133_13" hidden="1">"A35430"</definedName>
    <definedName name="FDD_133_14" hidden="1">"A35795"</definedName>
    <definedName name="FDD_133_2" hidden="1">"A31412"</definedName>
    <definedName name="FDD_133_3" hidden="1">"A31777"</definedName>
    <definedName name="FDD_133_4" hidden="1">"A32142"</definedName>
    <definedName name="FDD_133_5" hidden="1">"A32508"</definedName>
    <definedName name="FDD_133_6" hidden="1">"A32873"</definedName>
    <definedName name="FDD_133_7" hidden="1">"A33238"</definedName>
    <definedName name="FDD_133_8" hidden="1">"A33603"</definedName>
    <definedName name="FDD_133_9" hidden="1">"A33969"</definedName>
    <definedName name="FDD_134_0" hidden="1">"A30681"</definedName>
    <definedName name="FDD_134_1" hidden="1">"A31047"</definedName>
    <definedName name="FDD_134_10" hidden="1">"A34334"</definedName>
    <definedName name="FDD_134_11" hidden="1">"A34699"</definedName>
    <definedName name="FDD_134_12" hidden="1">"A35064"</definedName>
    <definedName name="FDD_134_13" hidden="1">"A35430"</definedName>
    <definedName name="FDD_134_14" hidden="1">"A35795"</definedName>
    <definedName name="FDD_134_2" hidden="1">"A31412"</definedName>
    <definedName name="FDD_134_3" hidden="1">"A31777"</definedName>
    <definedName name="FDD_134_4" hidden="1">"A32142"</definedName>
    <definedName name="FDD_134_5" hidden="1">"A32508"</definedName>
    <definedName name="FDD_134_6" hidden="1">"A32873"</definedName>
    <definedName name="FDD_134_7" hidden="1">"A33238"</definedName>
    <definedName name="FDD_134_8" hidden="1">"A33603"</definedName>
    <definedName name="FDD_134_9" hidden="1">"A33969"</definedName>
    <definedName name="FDD_135_0" hidden="1">"A30681"</definedName>
    <definedName name="FDD_135_1" hidden="1">"A31047"</definedName>
    <definedName name="FDD_135_10" hidden="1">"A34334"</definedName>
    <definedName name="FDD_135_11" hidden="1">"A34699"</definedName>
    <definedName name="FDD_135_12" hidden="1">"A35064"</definedName>
    <definedName name="FDD_135_13" hidden="1">"A35430"</definedName>
    <definedName name="FDD_135_14" hidden="1">"A35795"</definedName>
    <definedName name="FDD_135_2" hidden="1">"A31412"</definedName>
    <definedName name="FDD_135_3" hidden="1">"A31777"</definedName>
    <definedName name="FDD_135_4" hidden="1">"A32142"</definedName>
    <definedName name="FDD_135_5" hidden="1">"A32508"</definedName>
    <definedName name="FDD_135_6" hidden="1">"A32873"</definedName>
    <definedName name="FDD_135_7" hidden="1">"A33238"</definedName>
    <definedName name="FDD_135_8" hidden="1">"A33603"</definedName>
    <definedName name="FDD_135_9" hidden="1">"A33969"</definedName>
    <definedName name="FDD_136_0" hidden="1">"A30681"</definedName>
    <definedName name="FDD_136_1" hidden="1">"A31047"</definedName>
    <definedName name="FDD_136_10" hidden="1">"A34334"</definedName>
    <definedName name="FDD_136_11" hidden="1">"A34699"</definedName>
    <definedName name="FDD_136_12" hidden="1">"A35064"</definedName>
    <definedName name="FDD_136_13" hidden="1">"A35430"</definedName>
    <definedName name="FDD_136_14" hidden="1">"A35795"</definedName>
    <definedName name="FDD_136_2" hidden="1">"A31412"</definedName>
    <definedName name="FDD_136_3" hidden="1">"A31777"</definedName>
    <definedName name="FDD_136_4" hidden="1">"A32142"</definedName>
    <definedName name="FDD_136_5" hidden="1">"A32508"</definedName>
    <definedName name="FDD_136_6" hidden="1">"A32873"</definedName>
    <definedName name="FDD_136_7" hidden="1">"A33238"</definedName>
    <definedName name="FDD_136_8" hidden="1">"A33603"</definedName>
    <definedName name="FDD_136_9" hidden="1">"A33969"</definedName>
    <definedName name="FDD_137_0" hidden="1">"A30681"</definedName>
    <definedName name="FDD_137_1" hidden="1">"A31047"</definedName>
    <definedName name="FDD_137_10" hidden="1">"A34334"</definedName>
    <definedName name="FDD_137_11" hidden="1">"A34699"</definedName>
    <definedName name="FDD_137_12" hidden="1">"A35064"</definedName>
    <definedName name="FDD_137_13" hidden="1">"A35430"</definedName>
    <definedName name="FDD_137_14" hidden="1">"A35795"</definedName>
    <definedName name="FDD_137_2" hidden="1">"A31412"</definedName>
    <definedName name="FDD_137_3" hidden="1">"A31777"</definedName>
    <definedName name="FDD_137_4" hidden="1">"A32142"</definedName>
    <definedName name="FDD_137_5" hidden="1">"A32508"</definedName>
    <definedName name="FDD_137_6" hidden="1">"A32873"</definedName>
    <definedName name="FDD_137_7" hidden="1">"A33238"</definedName>
    <definedName name="FDD_137_8" hidden="1">"A33603"</definedName>
    <definedName name="FDD_137_9" hidden="1">"A33969"</definedName>
    <definedName name="FDD_138_0" hidden="1">"A30681"</definedName>
    <definedName name="FDD_138_1" hidden="1">"A31047"</definedName>
    <definedName name="FDD_138_10" hidden="1">"A34334"</definedName>
    <definedName name="FDD_138_11" hidden="1">"A34699"</definedName>
    <definedName name="FDD_138_12" hidden="1">"A35064"</definedName>
    <definedName name="FDD_138_13" hidden="1">"A35430"</definedName>
    <definedName name="FDD_138_14" hidden="1">"A35795"</definedName>
    <definedName name="FDD_138_2" hidden="1">"A31412"</definedName>
    <definedName name="FDD_138_3" hidden="1">"A31777"</definedName>
    <definedName name="FDD_138_4" hidden="1">"A32142"</definedName>
    <definedName name="FDD_138_5" hidden="1">"A32508"</definedName>
    <definedName name="FDD_138_6" hidden="1">"A32873"</definedName>
    <definedName name="FDD_138_7" hidden="1">"A33238"</definedName>
    <definedName name="FDD_138_8" hidden="1">"A33603"</definedName>
    <definedName name="FDD_138_9" hidden="1">"A33969"</definedName>
    <definedName name="FDD_139_0" hidden="1">"A30681"</definedName>
    <definedName name="FDD_139_1" hidden="1">"A31047"</definedName>
    <definedName name="FDD_139_10" hidden="1">"U34334"</definedName>
    <definedName name="FDD_139_11" hidden="1">"U34699"</definedName>
    <definedName name="FDD_139_12" hidden="1">"U35064"</definedName>
    <definedName name="FDD_139_13" hidden="1">"U35430"</definedName>
    <definedName name="FDD_139_14" hidden="1">"U35795"</definedName>
    <definedName name="FDD_139_2" hidden="1">"A31412"</definedName>
    <definedName name="FDD_139_3" hidden="1">"U31777"</definedName>
    <definedName name="FDD_139_4" hidden="1">"U32142"</definedName>
    <definedName name="FDD_139_5" hidden="1">"U32508"</definedName>
    <definedName name="FDD_139_6" hidden="1">"U32873"</definedName>
    <definedName name="FDD_139_7" hidden="1">"U33238"</definedName>
    <definedName name="FDD_139_8" hidden="1">"U33603"</definedName>
    <definedName name="FDD_139_9" hidden="1">"U33969"</definedName>
    <definedName name="FDD_14_0" hidden="1">"A25569"</definedName>
    <definedName name="FDD_140_0" hidden="1">"A25569"</definedName>
    <definedName name="FDD_141_0" hidden="1">"A30681"</definedName>
    <definedName name="FDD_141_1" hidden="1">"A31047"</definedName>
    <definedName name="FDD_141_10" hidden="1">"A34334"</definedName>
    <definedName name="FDD_141_11" hidden="1">"A34699"</definedName>
    <definedName name="FDD_141_12" hidden="1">"A35064"</definedName>
    <definedName name="FDD_141_13" hidden="1">"A35430"</definedName>
    <definedName name="FDD_141_14" hidden="1">"A35795"</definedName>
    <definedName name="FDD_141_2" hidden="1">"A31412"</definedName>
    <definedName name="FDD_141_3" hidden="1">"A31777"</definedName>
    <definedName name="FDD_141_4" hidden="1">"A32142"</definedName>
    <definedName name="FDD_141_5" hidden="1">"A32508"</definedName>
    <definedName name="FDD_141_6" hidden="1">"A32873"</definedName>
    <definedName name="FDD_141_7" hidden="1">"A33238"</definedName>
    <definedName name="FDD_141_8" hidden="1">"A33603"</definedName>
    <definedName name="FDD_141_9" hidden="1">"A33969"</definedName>
    <definedName name="FDD_142_0" hidden="1">"A30681"</definedName>
    <definedName name="FDD_142_1" hidden="1">"A31047"</definedName>
    <definedName name="FDD_142_10" hidden="1">"A34334"</definedName>
    <definedName name="FDD_142_11" hidden="1">"A34699"</definedName>
    <definedName name="FDD_142_12" hidden="1">"A35064"</definedName>
    <definedName name="FDD_142_13" hidden="1">"A35430"</definedName>
    <definedName name="FDD_142_14" hidden="1">"A35795"</definedName>
    <definedName name="FDD_142_2" hidden="1">"A31412"</definedName>
    <definedName name="FDD_142_3" hidden="1">"A31777"</definedName>
    <definedName name="FDD_142_4" hidden="1">"A32142"</definedName>
    <definedName name="FDD_142_5" hidden="1">"A32508"</definedName>
    <definedName name="FDD_142_6" hidden="1">"A32873"</definedName>
    <definedName name="FDD_142_7" hidden="1">"A33238"</definedName>
    <definedName name="FDD_142_8" hidden="1">"A33603"</definedName>
    <definedName name="FDD_142_9" hidden="1">"A33969"</definedName>
    <definedName name="FDD_143_0" hidden="1">"A30681"</definedName>
    <definedName name="FDD_143_1" hidden="1">"A31047"</definedName>
    <definedName name="FDD_143_10" hidden="1">"A34334"</definedName>
    <definedName name="FDD_143_11" hidden="1">"A34699"</definedName>
    <definedName name="FDD_143_12" hidden="1">"A35064"</definedName>
    <definedName name="FDD_143_13" hidden="1">"A35430"</definedName>
    <definedName name="FDD_143_14" hidden="1">"A35795"</definedName>
    <definedName name="FDD_143_2" hidden="1">"A31412"</definedName>
    <definedName name="FDD_143_3" hidden="1">"A31777"</definedName>
    <definedName name="FDD_143_4" hidden="1">"A32142"</definedName>
    <definedName name="FDD_143_5" hidden="1">"A32508"</definedName>
    <definedName name="FDD_143_6" hidden="1">"A32873"</definedName>
    <definedName name="FDD_143_7" hidden="1">"A33238"</definedName>
    <definedName name="FDD_143_8" hidden="1">"A33603"</definedName>
    <definedName name="FDD_143_9" hidden="1">"A33969"</definedName>
    <definedName name="FDD_144_0" hidden="1">"A30681"</definedName>
    <definedName name="FDD_144_1" hidden="1">"A31047"</definedName>
    <definedName name="FDD_144_10" hidden="1">"A34334"</definedName>
    <definedName name="FDD_144_11" hidden="1">"A34699"</definedName>
    <definedName name="FDD_144_12" hidden="1">"A35064"</definedName>
    <definedName name="FDD_144_13" hidden="1">"A35430"</definedName>
    <definedName name="FDD_144_14" hidden="1">"A35795"</definedName>
    <definedName name="FDD_144_2" hidden="1">"A31412"</definedName>
    <definedName name="FDD_144_3" hidden="1">"A31777"</definedName>
    <definedName name="FDD_144_4" hidden="1">"A32142"</definedName>
    <definedName name="FDD_144_5" hidden="1">"A32508"</definedName>
    <definedName name="FDD_144_6" hidden="1">"A32873"</definedName>
    <definedName name="FDD_144_7" hidden="1">"A33238"</definedName>
    <definedName name="FDD_144_8" hidden="1">"A33603"</definedName>
    <definedName name="FDD_144_9" hidden="1">"A33969"</definedName>
    <definedName name="FDD_145_0" hidden="1">"A30681"</definedName>
    <definedName name="FDD_145_1" hidden="1">"A31047"</definedName>
    <definedName name="FDD_145_10" hidden="1">"A34334"</definedName>
    <definedName name="FDD_145_11" hidden="1">"A34699"</definedName>
    <definedName name="FDD_145_12" hidden="1">"A35064"</definedName>
    <definedName name="FDD_145_13" hidden="1">"A35430"</definedName>
    <definedName name="FDD_145_14" hidden="1">"A35795"</definedName>
    <definedName name="FDD_145_2" hidden="1">"A31412"</definedName>
    <definedName name="FDD_145_3" hidden="1">"A31777"</definedName>
    <definedName name="FDD_145_4" hidden="1">"A32142"</definedName>
    <definedName name="FDD_145_5" hidden="1">"A32508"</definedName>
    <definedName name="FDD_145_6" hidden="1">"A32873"</definedName>
    <definedName name="FDD_145_7" hidden="1">"A33238"</definedName>
    <definedName name="FDD_145_8" hidden="1">"A33603"</definedName>
    <definedName name="FDD_145_9" hidden="1">"A33969"</definedName>
    <definedName name="FDD_146_0" hidden="1">"A30681"</definedName>
    <definedName name="FDD_146_1" hidden="1">"A31047"</definedName>
    <definedName name="FDD_146_10" hidden="1">"A34334"</definedName>
    <definedName name="FDD_146_11" hidden="1">"A34699"</definedName>
    <definedName name="FDD_146_12" hidden="1">"A35064"</definedName>
    <definedName name="FDD_146_13" hidden="1">"A35430"</definedName>
    <definedName name="FDD_146_14" hidden="1">"A35795"</definedName>
    <definedName name="FDD_146_2" hidden="1">"A31412"</definedName>
    <definedName name="FDD_146_3" hidden="1">"A31777"</definedName>
    <definedName name="FDD_146_4" hidden="1">"A32142"</definedName>
    <definedName name="FDD_146_5" hidden="1">"A32508"</definedName>
    <definedName name="FDD_146_6" hidden="1">"A32873"</definedName>
    <definedName name="FDD_146_7" hidden="1">"A33238"</definedName>
    <definedName name="FDD_146_8" hidden="1">"A33603"</definedName>
    <definedName name="FDD_146_9" hidden="1">"A33969"</definedName>
    <definedName name="FDD_147_0" hidden="1">"U30681"</definedName>
    <definedName name="FDD_147_1" hidden="1">"U31047"</definedName>
    <definedName name="FDD_147_10" hidden="1">"U34334"</definedName>
    <definedName name="FDD_147_11" hidden="1">"U34699"</definedName>
    <definedName name="FDD_147_12" hidden="1">"U35064"</definedName>
    <definedName name="FDD_147_13" hidden="1">"U35430"</definedName>
    <definedName name="FDD_147_14" hidden="1">"U35795"</definedName>
    <definedName name="FDD_147_2" hidden="1">"U31412"</definedName>
    <definedName name="FDD_147_3" hidden="1">"U31777"</definedName>
    <definedName name="FDD_147_4" hidden="1">"U32142"</definedName>
    <definedName name="FDD_147_5" hidden="1">"U32508"</definedName>
    <definedName name="FDD_147_6" hidden="1">"U32873"</definedName>
    <definedName name="FDD_147_7" hidden="1">"U33238"</definedName>
    <definedName name="FDD_147_8" hidden="1">"U33603"</definedName>
    <definedName name="FDD_147_9" hidden="1">"U33969"</definedName>
    <definedName name="FDD_148_0" hidden="1">"A30681"</definedName>
    <definedName name="FDD_148_1" hidden="1">"A31047"</definedName>
    <definedName name="FDD_148_10" hidden="1">"A34334"</definedName>
    <definedName name="FDD_148_11" hidden="1">"A34699"</definedName>
    <definedName name="FDD_148_12" hidden="1">"A35064"</definedName>
    <definedName name="FDD_148_13" hidden="1">"A35430"</definedName>
    <definedName name="FDD_148_14" hidden="1">"A35795"</definedName>
    <definedName name="FDD_148_2" hidden="1">"A31412"</definedName>
    <definedName name="FDD_148_3" hidden="1">"A31777"</definedName>
    <definedName name="FDD_148_4" hidden="1">"A32142"</definedName>
    <definedName name="FDD_148_5" hidden="1">"A32508"</definedName>
    <definedName name="FDD_148_6" hidden="1">"A32873"</definedName>
    <definedName name="FDD_148_7" hidden="1">"A33238"</definedName>
    <definedName name="FDD_148_8" hidden="1">"A33603"</definedName>
    <definedName name="FDD_148_9" hidden="1">"A33969"</definedName>
    <definedName name="FDD_149_0" hidden="1">"U30681"</definedName>
    <definedName name="FDD_149_1" hidden="1">"U31047"</definedName>
    <definedName name="FDD_149_10" hidden="1">"U34334"</definedName>
    <definedName name="FDD_149_11" hidden="1">"U34699"</definedName>
    <definedName name="FDD_149_12" hidden="1">"U35064"</definedName>
    <definedName name="FDD_149_13" hidden="1">"U35430"</definedName>
    <definedName name="FDD_149_14" hidden="1">"A35795"</definedName>
    <definedName name="FDD_149_2" hidden="1">"U31412"</definedName>
    <definedName name="FDD_149_3" hidden="1">"U31777"</definedName>
    <definedName name="FDD_149_4" hidden="1">"U32142"</definedName>
    <definedName name="FDD_149_5" hidden="1">"U32508"</definedName>
    <definedName name="FDD_149_6" hidden="1">"U32873"</definedName>
    <definedName name="FDD_149_7" hidden="1">"U33238"</definedName>
    <definedName name="FDD_149_8" hidden="1">"U33603"</definedName>
    <definedName name="FDD_149_9" hidden="1">"U33969"</definedName>
    <definedName name="FDD_15_0" hidden="1">"A25569"</definedName>
    <definedName name="FDD_151_0" hidden="1">"A30681"</definedName>
    <definedName name="FDD_151_1" hidden="1">"A31047"</definedName>
    <definedName name="FDD_151_10" hidden="1">"A34334"</definedName>
    <definedName name="FDD_151_11" hidden="1">"A34699"</definedName>
    <definedName name="FDD_151_12" hidden="1">"A35064"</definedName>
    <definedName name="FDD_151_13" hidden="1">"A35430"</definedName>
    <definedName name="FDD_151_14" hidden="1">"A35795"</definedName>
    <definedName name="FDD_151_2" hidden="1">"A31412"</definedName>
    <definedName name="FDD_151_3" hidden="1">"A31777"</definedName>
    <definedName name="FDD_151_4" hidden="1">"A32142"</definedName>
    <definedName name="FDD_151_5" hidden="1">"A32508"</definedName>
    <definedName name="FDD_151_6" hidden="1">"A32873"</definedName>
    <definedName name="FDD_151_7" hidden="1">"A33238"</definedName>
    <definedName name="FDD_151_8" hidden="1">"A33603"</definedName>
    <definedName name="FDD_151_9" hidden="1">"A33969"</definedName>
    <definedName name="FDD_152_0" hidden="1">"A30681"</definedName>
    <definedName name="FDD_152_1" hidden="1">"A31047"</definedName>
    <definedName name="FDD_152_10" hidden="1">"A34334"</definedName>
    <definedName name="FDD_152_11" hidden="1">"A34699"</definedName>
    <definedName name="FDD_152_12" hidden="1">"A35064"</definedName>
    <definedName name="FDD_152_13" hidden="1">"A35430"</definedName>
    <definedName name="FDD_152_14" hidden="1">"A35795"</definedName>
    <definedName name="FDD_152_15" hidden="1">"E36160"</definedName>
    <definedName name="FDD_152_2" hidden="1">"A31412"</definedName>
    <definedName name="FDD_152_3" hidden="1">"A31777"</definedName>
    <definedName name="FDD_152_4" hidden="1">"A32142"</definedName>
    <definedName name="FDD_152_5" hidden="1">"A32508"</definedName>
    <definedName name="FDD_152_6" hidden="1">"A32873"</definedName>
    <definedName name="FDD_152_7" hidden="1">"A33238"</definedName>
    <definedName name="FDD_152_8" hidden="1">"A33603"</definedName>
    <definedName name="FDD_152_9" hidden="1">"A33969"</definedName>
    <definedName name="FDD_153_0" hidden="1">"A30681"</definedName>
    <definedName name="FDD_153_1" hidden="1">"A31047"</definedName>
    <definedName name="FDD_153_10" hidden="1">"A34334"</definedName>
    <definedName name="FDD_153_11" hidden="1">"A34699"</definedName>
    <definedName name="FDD_153_12" hidden="1">"A35064"</definedName>
    <definedName name="FDD_153_13" hidden="1">"A35430"</definedName>
    <definedName name="FDD_153_14" hidden="1">"A35795"</definedName>
    <definedName name="FDD_153_2" hidden="1">"A31412"</definedName>
    <definedName name="FDD_153_3" hidden="1">"A31777"</definedName>
    <definedName name="FDD_153_4" hidden="1">"A32142"</definedName>
    <definedName name="FDD_153_5" hidden="1">"A32508"</definedName>
    <definedName name="FDD_153_6" hidden="1">"A32873"</definedName>
    <definedName name="FDD_153_7" hidden="1">"A33238"</definedName>
    <definedName name="FDD_153_8" hidden="1">"A33603"</definedName>
    <definedName name="FDD_153_9" hidden="1">"A33969"</definedName>
    <definedName name="FDD_154_0" hidden="1">"A30681"</definedName>
    <definedName name="FDD_154_1" hidden="1">"A31047"</definedName>
    <definedName name="FDD_154_10" hidden="1">"A34334"</definedName>
    <definedName name="FDD_154_11" hidden="1">"A34699"</definedName>
    <definedName name="FDD_154_12" hidden="1">"A35064"</definedName>
    <definedName name="FDD_154_13" hidden="1">"A35430"</definedName>
    <definedName name="FDD_154_14" hidden="1">"A35795"</definedName>
    <definedName name="FDD_154_2" hidden="1">"A31412"</definedName>
    <definedName name="FDD_154_3" hidden="1">"A31777"</definedName>
    <definedName name="FDD_154_4" hidden="1">"A32142"</definedName>
    <definedName name="FDD_154_5" hidden="1">"A32508"</definedName>
    <definedName name="FDD_154_6" hidden="1">"A32873"</definedName>
    <definedName name="FDD_154_7" hidden="1">"A33238"</definedName>
    <definedName name="FDD_154_8" hidden="1">"A33603"</definedName>
    <definedName name="FDD_154_9" hidden="1">"A33969"</definedName>
    <definedName name="FDD_155_0" hidden="1">"A25569"</definedName>
    <definedName name="FDD_156_0" hidden="1">"A30681"</definedName>
    <definedName name="FDD_156_1" hidden="1">"A31047"</definedName>
    <definedName name="FDD_156_10" hidden="1">"A34334"</definedName>
    <definedName name="FDD_156_11" hidden="1">"A34699"</definedName>
    <definedName name="FDD_156_12" hidden="1">"A35064"</definedName>
    <definedName name="FDD_156_13" hidden="1">"A35430"</definedName>
    <definedName name="FDD_156_14" hidden="1">"A35795"</definedName>
    <definedName name="FDD_156_15" hidden="1">"E36160"</definedName>
    <definedName name="FDD_156_2" hidden="1">"A31412"</definedName>
    <definedName name="FDD_156_3" hidden="1">"A31777"</definedName>
    <definedName name="FDD_156_4" hidden="1">"A32142"</definedName>
    <definedName name="FDD_156_5" hidden="1">"A32508"</definedName>
    <definedName name="FDD_156_6" hidden="1">"A32873"</definedName>
    <definedName name="FDD_156_7" hidden="1">"A33238"</definedName>
    <definedName name="FDD_156_8" hidden="1">"A33603"</definedName>
    <definedName name="FDD_156_9" hidden="1">"A33969"</definedName>
    <definedName name="FDD_157_0" hidden="1">"A30681"</definedName>
    <definedName name="FDD_157_1" hidden="1">"A31047"</definedName>
    <definedName name="FDD_157_10" hidden="1">"A34334"</definedName>
    <definedName name="FDD_157_11" hidden="1">"A34699"</definedName>
    <definedName name="FDD_157_12" hidden="1">"A35064"</definedName>
    <definedName name="FDD_157_13" hidden="1">"A35430"</definedName>
    <definedName name="FDD_157_14" hidden="1">"A35795"</definedName>
    <definedName name="FDD_157_2" hidden="1">"A31412"</definedName>
    <definedName name="FDD_157_3" hidden="1">"A31777"</definedName>
    <definedName name="FDD_157_4" hidden="1">"A32142"</definedName>
    <definedName name="FDD_157_5" hidden="1">"A32508"</definedName>
    <definedName name="FDD_157_6" hidden="1">"A32873"</definedName>
    <definedName name="FDD_157_7" hidden="1">"A33238"</definedName>
    <definedName name="FDD_157_8" hidden="1">"A33603"</definedName>
    <definedName name="FDD_157_9" hidden="1">"A33969"</definedName>
    <definedName name="FDD_158_0" hidden="1">"A30681"</definedName>
    <definedName name="FDD_158_1" hidden="1">"A31047"</definedName>
    <definedName name="FDD_158_10" hidden="1">"A34334"</definedName>
    <definedName name="FDD_158_11" hidden="1">"A34699"</definedName>
    <definedName name="FDD_158_12" hidden="1">"A35064"</definedName>
    <definedName name="FDD_158_13" hidden="1">"A35430"</definedName>
    <definedName name="FDD_158_14" hidden="1">"A35795"</definedName>
    <definedName name="FDD_158_15" hidden="1">"E36160"</definedName>
    <definedName name="FDD_158_2" hidden="1">"A31412"</definedName>
    <definedName name="FDD_158_3" hidden="1">"A31777"</definedName>
    <definedName name="FDD_158_4" hidden="1">"A32142"</definedName>
    <definedName name="FDD_158_5" hidden="1">"A32508"</definedName>
    <definedName name="FDD_158_6" hidden="1">"A32873"</definedName>
    <definedName name="FDD_158_7" hidden="1">"A33238"</definedName>
    <definedName name="FDD_158_8" hidden="1">"A33603"</definedName>
    <definedName name="FDD_158_9" hidden="1">"A33969"</definedName>
    <definedName name="FDD_159_0" hidden="1">"A30681"</definedName>
    <definedName name="FDD_159_1" hidden="1">"A31047"</definedName>
    <definedName name="FDD_159_10" hidden="1">"A34334"</definedName>
    <definedName name="FDD_159_11" hidden="1">"A34699"</definedName>
    <definedName name="FDD_159_12" hidden="1">"A35064"</definedName>
    <definedName name="FDD_159_13" hidden="1">"A35430"</definedName>
    <definedName name="FDD_159_14" hidden="1">"A35795"</definedName>
    <definedName name="FDD_159_2" hidden="1">"A31412"</definedName>
    <definedName name="FDD_159_3" hidden="1">"A31777"</definedName>
    <definedName name="FDD_159_4" hidden="1">"A32142"</definedName>
    <definedName name="FDD_159_5" hidden="1">"A32508"</definedName>
    <definedName name="FDD_159_6" hidden="1">"A32873"</definedName>
    <definedName name="FDD_159_7" hidden="1">"A33238"</definedName>
    <definedName name="FDD_159_8" hidden="1">"A33603"</definedName>
    <definedName name="FDD_159_9" hidden="1">"A33969"</definedName>
    <definedName name="FDD_16_0" hidden="1">"A25569"</definedName>
    <definedName name="FDD_160_0" hidden="1">"A30681"</definedName>
    <definedName name="FDD_160_1" hidden="1">"A31047"</definedName>
    <definedName name="FDD_160_10" hidden="1">"A34334"</definedName>
    <definedName name="FDD_160_11" hidden="1">"A34699"</definedName>
    <definedName name="FDD_160_12" hidden="1">"A35064"</definedName>
    <definedName name="FDD_160_13" hidden="1">"A35430"</definedName>
    <definedName name="FDD_160_14" hidden="1">"A35795"</definedName>
    <definedName name="FDD_160_15" hidden="1">"E36160"</definedName>
    <definedName name="FDD_160_2" hidden="1">"A31412"</definedName>
    <definedName name="FDD_160_3" hidden="1">"A31777"</definedName>
    <definedName name="FDD_160_4" hidden="1">"A32142"</definedName>
    <definedName name="FDD_160_5" hidden="1">"A32508"</definedName>
    <definedName name="FDD_160_6" hidden="1">"A32873"</definedName>
    <definedName name="FDD_160_7" hidden="1">"A33238"</definedName>
    <definedName name="FDD_160_8" hidden="1">"A33603"</definedName>
    <definedName name="FDD_160_9" hidden="1">"A33969"</definedName>
    <definedName name="FDD_161_0" hidden="1">"A30681"</definedName>
    <definedName name="FDD_161_1" hidden="1">"A31047"</definedName>
    <definedName name="FDD_161_10" hidden="1">"A34334"</definedName>
    <definedName name="FDD_161_11" hidden="1">"A34699"</definedName>
    <definedName name="FDD_161_12" hidden="1">"A35064"</definedName>
    <definedName name="FDD_161_13" hidden="1">"A35430"</definedName>
    <definedName name="FDD_161_14" hidden="1">"A35795"</definedName>
    <definedName name="FDD_161_2" hidden="1">"A31412"</definedName>
    <definedName name="FDD_161_3" hidden="1">"A31777"</definedName>
    <definedName name="FDD_161_4" hidden="1">"A32142"</definedName>
    <definedName name="FDD_161_5" hidden="1">"A32508"</definedName>
    <definedName name="FDD_161_6" hidden="1">"A32873"</definedName>
    <definedName name="FDD_161_7" hidden="1">"A33238"</definedName>
    <definedName name="FDD_161_8" hidden="1">"A33603"</definedName>
    <definedName name="FDD_161_9" hidden="1">"A33969"</definedName>
    <definedName name="FDD_162_0" hidden="1">"A30681"</definedName>
    <definedName name="FDD_162_1" hidden="1">"A31047"</definedName>
    <definedName name="FDD_162_10" hidden="1">"A34334"</definedName>
    <definedName name="FDD_162_11" hidden="1">"A34699"</definedName>
    <definedName name="FDD_162_12" hidden="1">"A35064"</definedName>
    <definedName name="FDD_162_13" hidden="1">"A35430"</definedName>
    <definedName name="FDD_162_14" hidden="1">"A35795"</definedName>
    <definedName name="FDD_162_2" hidden="1">"A31412"</definedName>
    <definedName name="FDD_162_3" hidden="1">"A31777"</definedName>
    <definedName name="FDD_162_4" hidden="1">"A32142"</definedName>
    <definedName name="FDD_162_5" hidden="1">"A32508"</definedName>
    <definedName name="FDD_162_6" hidden="1">"A32873"</definedName>
    <definedName name="FDD_162_7" hidden="1">"A33238"</definedName>
    <definedName name="FDD_162_8" hidden="1">"A33603"</definedName>
    <definedName name="FDD_162_9" hidden="1">"A33969"</definedName>
    <definedName name="FDD_163_0" hidden="1">"A30681"</definedName>
    <definedName name="FDD_163_1" hidden="1">"A31047"</definedName>
    <definedName name="FDD_163_10" hidden="1">"A34334"</definedName>
    <definedName name="FDD_163_11" hidden="1">"A34699"</definedName>
    <definedName name="FDD_163_12" hidden="1">"A35064"</definedName>
    <definedName name="FDD_163_13" hidden="1">"A35430"</definedName>
    <definedName name="FDD_163_14" hidden="1">"A35795"</definedName>
    <definedName name="FDD_163_2" hidden="1">"A31412"</definedName>
    <definedName name="FDD_163_3" hidden="1">"A31777"</definedName>
    <definedName name="FDD_163_4" hidden="1">"A32142"</definedName>
    <definedName name="FDD_163_5" hidden="1">"A32508"</definedName>
    <definedName name="FDD_163_6" hidden="1">"A32873"</definedName>
    <definedName name="FDD_163_7" hidden="1">"A33238"</definedName>
    <definedName name="FDD_163_8" hidden="1">"A33603"</definedName>
    <definedName name="FDD_163_9" hidden="1">"A33969"</definedName>
    <definedName name="FDD_164_0" hidden="1">"A25569"</definedName>
    <definedName name="FDD_165_0" hidden="1">"A30681"</definedName>
    <definedName name="FDD_165_1" hidden="1">"A31047"</definedName>
    <definedName name="FDD_165_10" hidden="1">"A34334"</definedName>
    <definedName name="FDD_165_11" hidden="1">"A34699"</definedName>
    <definedName name="FDD_165_12" hidden="1">"A35064"</definedName>
    <definedName name="FDD_165_13" hidden="1">"A35430"</definedName>
    <definedName name="FDD_165_14" hidden="1">"A35795"</definedName>
    <definedName name="FDD_165_2" hidden="1">"A31412"</definedName>
    <definedName name="FDD_165_3" hidden="1">"A31777"</definedName>
    <definedName name="FDD_165_4" hidden="1">"A32142"</definedName>
    <definedName name="FDD_165_5" hidden="1">"A32508"</definedName>
    <definedName name="FDD_165_6" hidden="1">"A32873"</definedName>
    <definedName name="FDD_165_7" hidden="1">"A33238"</definedName>
    <definedName name="FDD_165_8" hidden="1">"A33603"</definedName>
    <definedName name="FDD_165_9" hidden="1">"A33969"</definedName>
    <definedName name="FDD_166_0" hidden="1">"A30681"</definedName>
    <definedName name="FDD_166_1" hidden="1">"A31047"</definedName>
    <definedName name="FDD_166_10" hidden="1">"A34334"</definedName>
    <definedName name="FDD_166_11" hidden="1">"A34699"</definedName>
    <definedName name="FDD_166_12" hidden="1">"A35064"</definedName>
    <definedName name="FDD_166_13" hidden="1">"A35430"</definedName>
    <definedName name="FDD_166_14" hidden="1">"A35795"</definedName>
    <definedName name="FDD_166_2" hidden="1">"A31412"</definedName>
    <definedName name="FDD_166_3" hidden="1">"A31777"</definedName>
    <definedName name="FDD_166_4" hidden="1">"A32142"</definedName>
    <definedName name="FDD_166_5" hidden="1">"A32508"</definedName>
    <definedName name="FDD_166_6" hidden="1">"A32873"</definedName>
    <definedName name="FDD_166_7" hidden="1">"A33238"</definedName>
    <definedName name="FDD_166_8" hidden="1">"A33603"</definedName>
    <definedName name="FDD_166_9" hidden="1">"A33969"</definedName>
    <definedName name="FDD_167_0" hidden="1">"A30681"</definedName>
    <definedName name="FDD_167_1" hidden="1">"A31047"</definedName>
    <definedName name="FDD_167_10" hidden="1">"A34334"</definedName>
    <definedName name="FDD_167_11" hidden="1">"A34699"</definedName>
    <definedName name="FDD_167_12" hidden="1">"A35064"</definedName>
    <definedName name="FDD_167_13" hidden="1">"A35430"</definedName>
    <definedName name="FDD_167_14" hidden="1">"A35795"</definedName>
    <definedName name="FDD_167_2" hidden="1">"A31412"</definedName>
    <definedName name="FDD_167_3" hidden="1">"A31777"</definedName>
    <definedName name="FDD_167_4" hidden="1">"A32142"</definedName>
    <definedName name="FDD_167_5" hidden="1">"A32508"</definedName>
    <definedName name="FDD_167_6" hidden="1">"A32873"</definedName>
    <definedName name="FDD_167_7" hidden="1">"A33238"</definedName>
    <definedName name="FDD_167_8" hidden="1">"A33603"</definedName>
    <definedName name="FDD_167_9" hidden="1">"A33969"</definedName>
    <definedName name="FDD_168_0" hidden="1">"E36160"</definedName>
    <definedName name="FDD_168_1" hidden="1">"E36525"</definedName>
    <definedName name="FDD_168_2" hidden="1">"E36891"</definedName>
    <definedName name="FDD_169_0" hidden="1">"A30681"</definedName>
    <definedName name="FDD_169_1" hidden="1">"A31047"</definedName>
    <definedName name="FDD_169_10" hidden="1">"A34334"</definedName>
    <definedName name="FDD_169_11" hidden="1">"A34699"</definedName>
    <definedName name="FDD_169_12" hidden="1">"A35064"</definedName>
    <definedName name="FDD_169_13" hidden="1">"A35430"</definedName>
    <definedName name="FDD_169_14" hidden="1">"A35795"</definedName>
    <definedName name="FDD_169_2" hidden="1">"A31412"</definedName>
    <definedName name="FDD_169_3" hidden="1">"A31777"</definedName>
    <definedName name="FDD_169_4" hidden="1">"A32142"</definedName>
    <definedName name="FDD_169_5" hidden="1">"A32508"</definedName>
    <definedName name="FDD_169_6" hidden="1">"A32873"</definedName>
    <definedName name="FDD_169_7" hidden="1">"A33238"</definedName>
    <definedName name="FDD_169_8" hidden="1">"A33603"</definedName>
    <definedName name="FDD_169_9" hidden="1">"A33969"</definedName>
    <definedName name="FDD_17_0" hidden="1">"A25569"</definedName>
    <definedName name="FDD_170_0" hidden="1">"A30681"</definedName>
    <definedName name="FDD_170_1" hidden="1">"A31047"</definedName>
    <definedName name="FDD_170_10" hidden="1">"A34334"</definedName>
    <definedName name="FDD_170_11" hidden="1">"A34699"</definedName>
    <definedName name="FDD_170_12" hidden="1">"A35064"</definedName>
    <definedName name="FDD_170_13" hidden="1">"A35430"</definedName>
    <definedName name="FDD_170_14" hidden="1">"A35795"</definedName>
    <definedName name="FDD_170_2" hidden="1">"A31412"</definedName>
    <definedName name="FDD_170_3" hidden="1">"A31777"</definedName>
    <definedName name="FDD_170_4" hidden="1">"A32142"</definedName>
    <definedName name="FDD_170_5" hidden="1">"A32508"</definedName>
    <definedName name="FDD_170_6" hidden="1">"A32873"</definedName>
    <definedName name="FDD_170_7" hidden="1">"A33238"</definedName>
    <definedName name="FDD_170_8" hidden="1">"A33603"</definedName>
    <definedName name="FDD_170_9" hidden="1">"A33969"</definedName>
    <definedName name="FDD_171_0" hidden="1">"A30681"</definedName>
    <definedName name="FDD_171_1" hidden="1">"A31047"</definedName>
    <definedName name="FDD_171_10" hidden="1">"A34334"</definedName>
    <definedName name="FDD_171_11" hidden="1">"A34699"</definedName>
    <definedName name="FDD_171_12" hidden="1">"A35064"</definedName>
    <definedName name="FDD_171_13" hidden="1">"A35430"</definedName>
    <definedName name="FDD_171_14" hidden="1">"A35795"</definedName>
    <definedName name="FDD_171_2" hidden="1">"A31412"</definedName>
    <definedName name="FDD_171_3" hidden="1">"A31777"</definedName>
    <definedName name="FDD_171_4" hidden="1">"A32142"</definedName>
    <definedName name="FDD_171_5" hidden="1">"A32508"</definedName>
    <definedName name="FDD_171_6" hidden="1">"A32873"</definedName>
    <definedName name="FDD_171_7" hidden="1">"A33238"</definedName>
    <definedName name="FDD_171_8" hidden="1">"A33603"</definedName>
    <definedName name="FDD_171_9" hidden="1">"A33969"</definedName>
    <definedName name="FDD_172_0" hidden="1">"A30681"</definedName>
    <definedName name="FDD_172_1" hidden="1">"A31047"</definedName>
    <definedName name="FDD_172_10" hidden="1">"A34334"</definedName>
    <definedName name="FDD_172_11" hidden="1">"A34699"</definedName>
    <definedName name="FDD_172_12" hidden="1">"A35064"</definedName>
    <definedName name="FDD_172_13" hidden="1">"A35430"</definedName>
    <definedName name="FDD_172_14" hidden="1">"A35795"</definedName>
    <definedName name="FDD_172_2" hidden="1">"A31412"</definedName>
    <definedName name="FDD_172_3" hidden="1">"A31777"</definedName>
    <definedName name="FDD_172_4" hidden="1">"A32142"</definedName>
    <definedName name="FDD_172_5" hidden="1">"A32508"</definedName>
    <definedName name="FDD_172_6" hidden="1">"A32873"</definedName>
    <definedName name="FDD_172_7" hidden="1">"A33238"</definedName>
    <definedName name="FDD_172_8" hidden="1">"A33603"</definedName>
    <definedName name="FDD_172_9" hidden="1">"A33969"</definedName>
    <definedName name="FDD_173_0" hidden="1">"A30681"</definedName>
    <definedName name="FDD_173_1" hidden="1">"A31047"</definedName>
    <definedName name="FDD_173_10" hidden="1">"A34334"</definedName>
    <definedName name="FDD_173_11" hidden="1">"A34699"</definedName>
    <definedName name="FDD_173_12" hidden="1">"A35064"</definedName>
    <definedName name="FDD_173_13" hidden="1">"A35430"</definedName>
    <definedName name="FDD_173_14" hidden="1">"A35795"</definedName>
    <definedName name="FDD_173_2" hidden="1">"A31412"</definedName>
    <definedName name="FDD_173_3" hidden="1">"A31777"</definedName>
    <definedName name="FDD_173_4" hidden="1">"A32142"</definedName>
    <definedName name="FDD_173_5" hidden="1">"A32508"</definedName>
    <definedName name="FDD_173_6" hidden="1">"A32873"</definedName>
    <definedName name="FDD_173_7" hidden="1">"A33238"</definedName>
    <definedName name="FDD_173_8" hidden="1">"A33603"</definedName>
    <definedName name="FDD_173_9" hidden="1">"A33969"</definedName>
    <definedName name="FDD_174_0" hidden="1">"A30681"</definedName>
    <definedName name="FDD_174_1" hidden="1">"A31047"</definedName>
    <definedName name="FDD_174_10" hidden="1">"A34334"</definedName>
    <definedName name="FDD_174_11" hidden="1">"A34699"</definedName>
    <definedName name="FDD_174_12" hidden="1">"A35064"</definedName>
    <definedName name="FDD_174_13" hidden="1">"A35430"</definedName>
    <definedName name="FDD_174_14" hidden="1">"A35795"</definedName>
    <definedName name="FDD_174_2" hidden="1">"A31412"</definedName>
    <definedName name="FDD_174_3" hidden="1">"A31777"</definedName>
    <definedName name="FDD_174_4" hidden="1">"A32142"</definedName>
    <definedName name="FDD_174_5" hidden="1">"A32508"</definedName>
    <definedName name="FDD_174_6" hidden="1">"A32873"</definedName>
    <definedName name="FDD_174_7" hidden="1">"A33238"</definedName>
    <definedName name="FDD_174_8" hidden="1">"A33603"</definedName>
    <definedName name="FDD_174_9" hidden="1">"A33969"</definedName>
    <definedName name="FDD_175_0" hidden="1">"E36160"</definedName>
    <definedName name="FDD_175_1" hidden="1">"E36525"</definedName>
    <definedName name="FDD_175_2" hidden="1">"E36891"</definedName>
    <definedName name="FDD_176_0" hidden="1">"E36160"</definedName>
    <definedName name="FDD_176_1" hidden="1">"E36525"</definedName>
    <definedName name="FDD_176_2" hidden="1">"E36891"</definedName>
    <definedName name="FDD_177_0" hidden="1">"E36160"</definedName>
    <definedName name="FDD_177_1" hidden="1">"E36525"</definedName>
    <definedName name="FDD_177_2" hidden="1">"E36891"</definedName>
    <definedName name="FDD_178_0" hidden="1">"E36160"</definedName>
    <definedName name="FDD_178_1" hidden="1">"E36525"</definedName>
    <definedName name="FDD_178_2" hidden="1">"E36891"</definedName>
    <definedName name="FDD_179_0" hidden="1">"E36160"</definedName>
    <definedName name="FDD_179_1" hidden="1">"E36525"</definedName>
    <definedName name="FDD_179_2" hidden="1">"E36891"</definedName>
    <definedName name="FDD_18_0" hidden="1">"A25569"</definedName>
    <definedName name="FDD_180_0" hidden="1">"E36160"</definedName>
    <definedName name="FDD_180_1" hidden="1">"E36525"</definedName>
    <definedName name="FDD_180_2" hidden="1">"E36891"</definedName>
    <definedName name="FDD_181_0" hidden="1">"E36160"</definedName>
    <definedName name="FDD_181_1" hidden="1">"E36525"</definedName>
    <definedName name="FDD_181_2" hidden="1">"E36891"</definedName>
    <definedName name="FDD_182_0" hidden="1">"E36160"</definedName>
    <definedName name="FDD_182_1" hidden="1">"E36525"</definedName>
    <definedName name="FDD_182_2" hidden="1">"E36891"</definedName>
    <definedName name="FDD_183_0" hidden="1">"E36160"</definedName>
    <definedName name="FDD_183_1" hidden="1">"E36525"</definedName>
    <definedName name="FDD_183_2" hidden="1">"E36891"</definedName>
    <definedName name="FDD_184_0" hidden="1">"E36160"</definedName>
    <definedName name="FDD_184_1" hidden="1">"E36525"</definedName>
    <definedName name="FDD_184_2" hidden="1">"E36891"</definedName>
    <definedName name="FDD_185_0" hidden="1">"E36160"</definedName>
    <definedName name="FDD_185_1" hidden="1">"E36525"</definedName>
    <definedName name="FDD_185_2" hidden="1">"E36891"</definedName>
    <definedName name="FDD_186_0" hidden="1">"E36160"</definedName>
    <definedName name="FDD_186_1" hidden="1">"E36525"</definedName>
    <definedName name="FDD_186_2" hidden="1">"E36891"</definedName>
    <definedName name="FDD_187_0" hidden="1">"E36160"</definedName>
    <definedName name="FDD_187_1" hidden="1">"E36525"</definedName>
    <definedName name="FDD_187_2" hidden="1">"E36891"</definedName>
    <definedName name="FDD_188_0" hidden="1">"A30681"</definedName>
    <definedName name="FDD_188_1" hidden="1">"A31047"</definedName>
    <definedName name="FDD_188_10" hidden="1">"A34334"</definedName>
    <definedName name="FDD_188_11" hidden="1">"A34699"</definedName>
    <definedName name="FDD_188_12" hidden="1">"A35064"</definedName>
    <definedName name="FDD_188_13" hidden="1">"A35430"</definedName>
    <definedName name="FDD_188_14" hidden="1">"A35795"</definedName>
    <definedName name="FDD_188_2" hidden="1">"A31412"</definedName>
    <definedName name="FDD_188_3" hidden="1">"A31777"</definedName>
    <definedName name="FDD_188_4" hidden="1">"A32142"</definedName>
    <definedName name="FDD_188_5" hidden="1">"A32508"</definedName>
    <definedName name="FDD_188_6" hidden="1">"A32873"</definedName>
    <definedName name="FDD_188_7" hidden="1">"A33238"</definedName>
    <definedName name="FDD_188_8" hidden="1">"A33603"</definedName>
    <definedName name="FDD_188_9" hidden="1">"A33969"</definedName>
    <definedName name="FDD_189_0" hidden="1">"A30681"</definedName>
    <definedName name="FDD_189_1" hidden="1">"A31047"</definedName>
    <definedName name="FDD_189_10" hidden="1">"A34334"</definedName>
    <definedName name="FDD_189_11" hidden="1">"A34699"</definedName>
    <definedName name="FDD_189_12" hidden="1">"A35064"</definedName>
    <definedName name="FDD_189_13" hidden="1">"A35430"</definedName>
    <definedName name="FDD_189_14" hidden="1">"A35795"</definedName>
    <definedName name="FDD_189_2" hidden="1">"A31412"</definedName>
    <definedName name="FDD_189_3" hidden="1">"A31777"</definedName>
    <definedName name="FDD_189_4" hidden="1">"A32142"</definedName>
    <definedName name="FDD_189_5" hidden="1">"A32508"</definedName>
    <definedName name="FDD_189_6" hidden="1">"A32873"</definedName>
    <definedName name="FDD_189_7" hidden="1">"A33238"</definedName>
    <definedName name="FDD_189_8" hidden="1">"A33603"</definedName>
    <definedName name="FDD_189_9" hidden="1">"A33969"</definedName>
    <definedName name="FDD_19_0" hidden="1">"A25569"</definedName>
    <definedName name="FDD_190_0" hidden="1">"A30681"</definedName>
    <definedName name="FDD_190_1" hidden="1">"A31047"</definedName>
    <definedName name="FDD_190_10" hidden="1">"A34334"</definedName>
    <definedName name="FDD_190_11" hidden="1">"A34699"</definedName>
    <definedName name="FDD_190_12" hidden="1">"A35064"</definedName>
    <definedName name="FDD_190_13" hidden="1">"A35430"</definedName>
    <definedName name="FDD_190_14" hidden="1">"A35795"</definedName>
    <definedName name="FDD_190_2" hidden="1">"A31412"</definedName>
    <definedName name="FDD_190_3" hidden="1">"A31777"</definedName>
    <definedName name="FDD_190_4" hidden="1">"A32142"</definedName>
    <definedName name="FDD_190_5" hidden="1">"A32508"</definedName>
    <definedName name="FDD_190_6" hidden="1">"A32873"</definedName>
    <definedName name="FDD_190_7" hidden="1">"A33238"</definedName>
    <definedName name="FDD_190_8" hidden="1">"A33603"</definedName>
    <definedName name="FDD_190_9" hidden="1">"A33969"</definedName>
    <definedName name="FDD_191_0" hidden="1">"A30681"</definedName>
    <definedName name="FDD_191_1" hidden="1">"A31047"</definedName>
    <definedName name="FDD_191_10" hidden="1">"A34334"</definedName>
    <definedName name="FDD_191_11" hidden="1">"A34699"</definedName>
    <definedName name="FDD_191_12" hidden="1">"A35064"</definedName>
    <definedName name="FDD_191_13" hidden="1">"A35430"</definedName>
    <definedName name="FDD_191_14" hidden="1">"A35795"</definedName>
    <definedName name="FDD_191_2" hidden="1">"A31412"</definedName>
    <definedName name="FDD_191_3" hidden="1">"A31777"</definedName>
    <definedName name="FDD_191_4" hidden="1">"A32142"</definedName>
    <definedName name="FDD_191_5" hidden="1">"A32508"</definedName>
    <definedName name="FDD_191_6" hidden="1">"A32873"</definedName>
    <definedName name="FDD_191_7" hidden="1">"A33238"</definedName>
    <definedName name="FDD_191_8" hidden="1">"A33603"</definedName>
    <definedName name="FDD_191_9" hidden="1">"A33969"</definedName>
    <definedName name="FDD_192_0" hidden="1">"E36160"</definedName>
    <definedName name="FDD_192_1" hidden="1">"E36525"</definedName>
    <definedName name="FDD_192_2" hidden="1">"E36891"</definedName>
    <definedName name="FDD_193_0" hidden="1">"A30681"</definedName>
    <definedName name="FDD_193_1" hidden="1">"A31047"</definedName>
    <definedName name="FDD_193_10" hidden="1">"A34334"</definedName>
    <definedName name="FDD_193_11" hidden="1">"A34699"</definedName>
    <definedName name="FDD_193_12" hidden="1">"A35064"</definedName>
    <definedName name="FDD_193_13" hidden="1">"A35430"</definedName>
    <definedName name="FDD_193_14" hidden="1">"A35795"</definedName>
    <definedName name="FDD_193_2" hidden="1">"A31412"</definedName>
    <definedName name="FDD_193_3" hidden="1">"A31777"</definedName>
    <definedName name="FDD_193_4" hidden="1">"A32142"</definedName>
    <definedName name="FDD_193_5" hidden="1">"A32508"</definedName>
    <definedName name="FDD_193_6" hidden="1">"A32873"</definedName>
    <definedName name="FDD_193_7" hidden="1">"A33238"</definedName>
    <definedName name="FDD_193_8" hidden="1">"A33603"</definedName>
    <definedName name="FDD_193_9" hidden="1">"A33969"</definedName>
    <definedName name="FDD_194_0" hidden="1">"A30681"</definedName>
    <definedName name="FDD_194_1" hidden="1">"A31047"</definedName>
    <definedName name="FDD_194_10" hidden="1">"A34334"</definedName>
    <definedName name="FDD_194_11" hidden="1">"A34699"</definedName>
    <definedName name="FDD_194_12" hidden="1">"A35064"</definedName>
    <definedName name="FDD_194_13" hidden="1">"A35430"</definedName>
    <definedName name="FDD_194_14" hidden="1">"A35795"</definedName>
    <definedName name="FDD_194_2" hidden="1">"A31412"</definedName>
    <definedName name="FDD_194_3" hidden="1">"A31777"</definedName>
    <definedName name="FDD_194_4" hidden="1">"A32142"</definedName>
    <definedName name="FDD_194_5" hidden="1">"A32508"</definedName>
    <definedName name="FDD_194_6" hidden="1">"A32873"</definedName>
    <definedName name="FDD_194_7" hidden="1">"A33238"</definedName>
    <definedName name="FDD_194_8" hidden="1">"A33603"</definedName>
    <definedName name="FDD_194_9" hidden="1">"A33969"</definedName>
    <definedName name="FDD_195_0" hidden="1">"A30681"</definedName>
    <definedName name="FDD_195_1" hidden="1">"A31047"</definedName>
    <definedName name="FDD_195_10" hidden="1">"A34334"</definedName>
    <definedName name="FDD_195_11" hidden="1">"A34699"</definedName>
    <definedName name="FDD_195_12" hidden="1">"A35064"</definedName>
    <definedName name="FDD_195_13" hidden="1">"A35430"</definedName>
    <definedName name="FDD_195_14" hidden="1">"A35795"</definedName>
    <definedName name="FDD_195_2" hidden="1">"A31412"</definedName>
    <definedName name="FDD_195_3" hidden="1">"A31777"</definedName>
    <definedName name="FDD_195_4" hidden="1">"A32142"</definedName>
    <definedName name="FDD_195_5" hidden="1">"A32508"</definedName>
    <definedName name="FDD_195_6" hidden="1">"A32873"</definedName>
    <definedName name="FDD_195_7" hidden="1">"A33238"</definedName>
    <definedName name="FDD_195_8" hidden="1">"A33603"</definedName>
    <definedName name="FDD_195_9" hidden="1">"A33969"</definedName>
    <definedName name="FDD_196_0" hidden="1">"E36160"</definedName>
    <definedName name="FDD_196_1" hidden="1">"E36525"</definedName>
    <definedName name="FDD_196_2" hidden="1">"E36891"</definedName>
    <definedName name="FDD_197_0" hidden="1">"A30681"</definedName>
    <definedName name="FDD_197_1" hidden="1">"A31047"</definedName>
    <definedName name="FDD_197_10" hidden="1">"A34334"</definedName>
    <definedName name="FDD_197_11" hidden="1">"A34699"</definedName>
    <definedName name="FDD_197_12" hidden="1">"A35064"</definedName>
    <definedName name="FDD_197_13" hidden="1">"A35430"</definedName>
    <definedName name="FDD_197_14" hidden="1">"A35795"</definedName>
    <definedName name="FDD_197_2" hidden="1">"A31412"</definedName>
    <definedName name="FDD_197_3" hidden="1">"A31777"</definedName>
    <definedName name="FDD_197_4" hidden="1">"A32142"</definedName>
    <definedName name="FDD_197_5" hidden="1">"A32508"</definedName>
    <definedName name="FDD_197_6" hidden="1">"A32873"</definedName>
    <definedName name="FDD_197_7" hidden="1">"A33238"</definedName>
    <definedName name="FDD_197_8" hidden="1">"A33603"</definedName>
    <definedName name="FDD_197_9" hidden="1">"A33969"</definedName>
    <definedName name="FDD_198_0" hidden="1">"A30681"</definedName>
    <definedName name="FDD_198_1" hidden="1">"A31047"</definedName>
    <definedName name="FDD_198_10" hidden="1">"U34334"</definedName>
    <definedName name="FDD_198_11" hidden="1">"U34699"</definedName>
    <definedName name="FDD_198_12" hidden="1">"U35064"</definedName>
    <definedName name="FDD_198_13" hidden="1">"U35430"</definedName>
    <definedName name="FDD_198_14" hidden="1">"U35795"</definedName>
    <definedName name="FDD_198_2" hidden="1">"A31412"</definedName>
    <definedName name="FDD_198_3" hidden="1">"U31777"</definedName>
    <definedName name="FDD_198_4" hidden="1">"U32142"</definedName>
    <definedName name="FDD_198_5" hidden="1">"U32508"</definedName>
    <definedName name="FDD_198_6" hidden="1">"U32873"</definedName>
    <definedName name="FDD_198_7" hidden="1">"U33238"</definedName>
    <definedName name="FDD_198_8" hidden="1">"U33603"</definedName>
    <definedName name="FDD_198_9" hidden="1">"U33969"</definedName>
    <definedName name="FDD_199_0" hidden="1">"E36160"</definedName>
    <definedName name="FDD_199_1" hidden="1">"E36525"</definedName>
    <definedName name="FDD_199_2" hidden="1">"E36891"</definedName>
    <definedName name="FDD_2_0" hidden="1">"A25569"</definedName>
    <definedName name="FDD_20_0" hidden="1">"A25569"</definedName>
    <definedName name="FDD_200_0" hidden="1">"E36160"</definedName>
    <definedName name="FDD_200_1" hidden="1">"E36525"</definedName>
    <definedName name="FDD_200_2" hidden="1">"E36891"</definedName>
    <definedName name="FDD_201_0" hidden="1">"A30681"</definedName>
    <definedName name="FDD_201_1" hidden="1">"A31047"</definedName>
    <definedName name="FDD_201_10" hidden="1">"A34334"</definedName>
    <definedName name="FDD_201_11" hidden="1">"A34699"</definedName>
    <definedName name="FDD_201_12" hidden="1">"A35064"</definedName>
    <definedName name="FDD_201_13" hidden="1">"A35430"</definedName>
    <definedName name="FDD_201_14" hidden="1">"A35795"</definedName>
    <definedName name="FDD_201_2" hidden="1">"A31412"</definedName>
    <definedName name="FDD_201_3" hidden="1">"A31777"</definedName>
    <definedName name="FDD_201_4" hidden="1">"A32142"</definedName>
    <definedName name="FDD_201_5" hidden="1">"A32508"</definedName>
    <definedName name="FDD_201_6" hidden="1">"A32873"</definedName>
    <definedName name="FDD_201_7" hidden="1">"A33238"</definedName>
    <definedName name="FDD_201_8" hidden="1">"A33603"</definedName>
    <definedName name="FDD_201_9" hidden="1">"A33969"</definedName>
    <definedName name="FDD_202_0" hidden="1">"A30681"</definedName>
    <definedName name="FDD_202_1" hidden="1">"A31047"</definedName>
    <definedName name="FDD_202_10" hidden="1">"A34334"</definedName>
    <definedName name="FDD_202_11" hidden="1">"A34699"</definedName>
    <definedName name="FDD_202_12" hidden="1">"A35064"</definedName>
    <definedName name="FDD_202_13" hidden="1">"A35430"</definedName>
    <definedName name="FDD_202_14" hidden="1">"A35795"</definedName>
    <definedName name="FDD_202_2" hidden="1">"A31412"</definedName>
    <definedName name="FDD_202_3" hidden="1">"A31777"</definedName>
    <definedName name="FDD_202_4" hidden="1">"A32142"</definedName>
    <definedName name="FDD_202_5" hidden="1">"A32508"</definedName>
    <definedName name="FDD_202_6" hidden="1">"A32873"</definedName>
    <definedName name="FDD_202_7" hidden="1">"A33238"</definedName>
    <definedName name="FDD_202_8" hidden="1">"A33603"</definedName>
    <definedName name="FDD_202_9" hidden="1">"A33969"</definedName>
    <definedName name="FDD_203_0" hidden="1">"E36160"</definedName>
    <definedName name="FDD_203_1" hidden="1">"E36525"</definedName>
    <definedName name="FDD_203_2" hidden="1">"E36891"</definedName>
    <definedName name="FDD_204_0" hidden="1">"A25569"</definedName>
    <definedName name="FDD_205_0" hidden="1">"A25569"</definedName>
    <definedName name="FDD_206_0" hidden="1">"A25569"</definedName>
    <definedName name="FDD_207_0" hidden="1">"A25569"</definedName>
    <definedName name="FDD_208_0" hidden="1">"E36160"</definedName>
    <definedName name="FDD_208_1" hidden="1">"E36525"</definedName>
    <definedName name="FDD_208_2" hidden="1">"E36891"</definedName>
    <definedName name="FDD_209_0" hidden="1">"A25569"</definedName>
    <definedName name="FDD_21_0" hidden="1">"A25569"</definedName>
    <definedName name="FDD_210_0" hidden="1">"A25569"</definedName>
    <definedName name="FDD_211_0" hidden="1">"A25569"</definedName>
    <definedName name="FDD_212_0" hidden="1">"A25569"</definedName>
    <definedName name="FDD_213_0" hidden="1">"E36160"</definedName>
    <definedName name="FDD_213_1" hidden="1">"E36525"</definedName>
    <definedName name="FDD_213_2" hidden="1">"E36891"</definedName>
    <definedName name="FDD_214_0" hidden="1">"A25569"</definedName>
    <definedName name="FDD_215_0" hidden="1">"A25569"</definedName>
    <definedName name="FDD_216_0" hidden="1">"A25569"</definedName>
    <definedName name="FDD_217_0" hidden="1">"A25569"</definedName>
    <definedName name="FDD_218_0" hidden="1">"E36160"</definedName>
    <definedName name="FDD_218_1" hidden="1">"E36525"</definedName>
    <definedName name="FDD_218_2" hidden="1">"E36891"</definedName>
    <definedName name="FDD_219_0" hidden="1">"U25569"</definedName>
    <definedName name="FDD_22_0" hidden="1">"A25569"</definedName>
    <definedName name="FDD_220_0" hidden="1">"U25569"</definedName>
    <definedName name="FDD_221_0" hidden="1">"U25569"</definedName>
    <definedName name="FDD_222_0" hidden="1">"U25569"</definedName>
    <definedName name="FDD_223_0" hidden="1">"E36160"</definedName>
    <definedName name="FDD_223_1" hidden="1">"E36525"</definedName>
    <definedName name="FDD_223_2" hidden="1">"E36891"</definedName>
    <definedName name="FDD_224_0" hidden="1">"A25569"</definedName>
    <definedName name="FDD_225_0" hidden="1">"A25569"</definedName>
    <definedName name="FDD_226_0" hidden="1">"A25569"</definedName>
    <definedName name="FDD_227_0" hidden="1">"A25569"</definedName>
    <definedName name="FDD_228_0" hidden="1">"E36160"</definedName>
    <definedName name="FDD_228_1" hidden="1">"E36525"</definedName>
    <definedName name="FDD_228_2" hidden="1">"E36891"</definedName>
    <definedName name="FDD_229_0" hidden="1">"A25569"</definedName>
    <definedName name="FDD_23_0" hidden="1">"A25569"</definedName>
    <definedName name="FDD_230_0" hidden="1">"A25569"</definedName>
    <definedName name="FDD_231_0" hidden="1">"A25569"</definedName>
    <definedName name="FDD_232_0" hidden="1">"A25569"</definedName>
    <definedName name="FDD_233_0" hidden="1">"A25569"</definedName>
    <definedName name="FDD_234_0" hidden="1">"A25569"</definedName>
    <definedName name="FDD_235_0" hidden="1">"A25569"</definedName>
    <definedName name="FDD_236_0" hidden="1">"A25569"</definedName>
    <definedName name="FDD_237_0" hidden="1">"A25569"</definedName>
    <definedName name="FDD_238_0" hidden="1">"A30681"</definedName>
    <definedName name="FDD_238_1" hidden="1">"A31047"</definedName>
    <definedName name="FDD_238_10" hidden="1">"A34334"</definedName>
    <definedName name="FDD_238_11" hidden="1">"A34699"</definedName>
    <definedName name="FDD_238_12" hidden="1">"A35064"</definedName>
    <definedName name="FDD_238_13" hidden="1">"A35430"</definedName>
    <definedName name="FDD_238_14" hidden="1">"A35795"</definedName>
    <definedName name="FDD_238_2" hidden="1">"A31412"</definedName>
    <definedName name="FDD_238_3" hidden="1">"A31777"</definedName>
    <definedName name="FDD_238_4" hidden="1">"A32142"</definedName>
    <definedName name="FDD_238_5" hidden="1">"A32508"</definedName>
    <definedName name="FDD_238_6" hidden="1">"A32873"</definedName>
    <definedName name="FDD_238_7" hidden="1">"A33238"</definedName>
    <definedName name="FDD_238_8" hidden="1">"A33603"</definedName>
    <definedName name="FDD_238_9" hidden="1">"A33969"</definedName>
    <definedName name="FDD_24_0" hidden="1">"A25569"</definedName>
    <definedName name="FDD_243_0" hidden="1">"E36160"</definedName>
    <definedName name="FDD_243_1" hidden="1">"E36525"</definedName>
    <definedName name="FDD_243_2" hidden="1">"E36891"</definedName>
    <definedName name="FDD_244_0" hidden="1">"A25569"</definedName>
    <definedName name="FDD_245_0" hidden="1">"A25569"</definedName>
    <definedName name="FDD_246_0" hidden="1">"A25569"</definedName>
    <definedName name="FDD_247_0" hidden="1">"A25569"</definedName>
    <definedName name="FDD_248_0" hidden="1">"E36160"</definedName>
    <definedName name="FDD_248_1" hidden="1">"E36525"</definedName>
    <definedName name="FDD_248_2" hidden="1">"E36891"</definedName>
    <definedName name="FDD_249_0" hidden="1">"A25569"</definedName>
    <definedName name="FDD_25_0" hidden="1">"A25569"</definedName>
    <definedName name="FDD_250_0" hidden="1">"A25569"</definedName>
    <definedName name="FDD_251_0" hidden="1">"A25569"</definedName>
    <definedName name="FDD_252_0" hidden="1">"A25569"</definedName>
    <definedName name="FDD_253_0" hidden="1">"E36160"</definedName>
    <definedName name="FDD_253_1" hidden="1">"E36525"</definedName>
    <definedName name="FDD_253_2" hidden="1">"E36891"</definedName>
    <definedName name="FDD_254_0" hidden="1">"E36160"</definedName>
    <definedName name="FDD_254_1" hidden="1">"E36525"</definedName>
    <definedName name="FDD_254_2" hidden="1">"E36891"</definedName>
    <definedName name="FDD_255_0" hidden="1">"E36160"</definedName>
    <definedName name="FDD_255_1" hidden="1">"E36525"</definedName>
    <definedName name="FDD_255_2" hidden="1">"E36891"</definedName>
    <definedName name="FDD_256_0" hidden="1">"U36160"</definedName>
    <definedName name="FDD_256_1" hidden="1">"U36525"</definedName>
    <definedName name="FDD_256_2" hidden="1">"U36891"</definedName>
    <definedName name="FDD_257_0" hidden="1">"E36160"</definedName>
    <definedName name="FDD_257_1" hidden="1">"E36525"</definedName>
    <definedName name="FDD_257_2" hidden="1">"E36891"</definedName>
    <definedName name="FDD_258_0" hidden="1">"E36160"</definedName>
    <definedName name="FDD_258_1" hidden="1">"E36525"</definedName>
    <definedName name="FDD_258_2" hidden="1">"E36891"</definedName>
    <definedName name="FDD_259_0" hidden="1">"E36160"</definedName>
    <definedName name="FDD_259_1" hidden="1">"E36525"</definedName>
    <definedName name="FDD_259_2" hidden="1">"E36891"</definedName>
    <definedName name="FDD_26_0" hidden="1">"A25569"</definedName>
    <definedName name="FDD_260_0" hidden="1">"E36160"</definedName>
    <definedName name="FDD_260_1" hidden="1">"E36525"</definedName>
    <definedName name="FDD_260_2" hidden="1">"E36891"</definedName>
    <definedName name="FDD_261_0" hidden="1">"E36160"</definedName>
    <definedName name="FDD_261_1" hidden="1">"E36525"</definedName>
    <definedName name="FDD_261_2" hidden="1">"E36891"</definedName>
    <definedName name="FDD_264_0" hidden="1">"E36160"</definedName>
    <definedName name="FDD_264_1" hidden="1">"E36525"</definedName>
    <definedName name="FDD_264_2" hidden="1">"E36891"</definedName>
    <definedName name="FDD_265_0" hidden="1">"A25569"</definedName>
    <definedName name="FDD_266_0" hidden="1">"A25569"</definedName>
    <definedName name="FDD_267_0" hidden="1">"A25569"</definedName>
    <definedName name="FDD_268_0" hidden="1">"A25569"</definedName>
    <definedName name="FDD_269_0" hidden="1">"E36160"</definedName>
    <definedName name="FDD_269_1" hidden="1">"E36525"</definedName>
    <definedName name="FDD_269_2" hidden="1">"E36891"</definedName>
    <definedName name="FDD_27_0" hidden="1">"A25569"</definedName>
    <definedName name="FDD_270_0" hidden="1">"A25569"</definedName>
    <definedName name="FDD_271_0" hidden="1">"A25569"</definedName>
    <definedName name="FDD_272_0" hidden="1">"A25569"</definedName>
    <definedName name="FDD_273_0" hidden="1">"A25569"</definedName>
    <definedName name="FDD_274_0" hidden="1">"E36160"</definedName>
    <definedName name="FDD_274_1" hidden="1">"E36525"</definedName>
    <definedName name="FDD_274_2" hidden="1">"E36891"</definedName>
    <definedName name="FDD_275_0" hidden="1">"A25569"</definedName>
    <definedName name="FDD_276_0" hidden="1">"A25569"</definedName>
    <definedName name="FDD_277_0" hidden="1">"A25569"</definedName>
    <definedName name="FDD_278_0" hidden="1">"A25569"</definedName>
    <definedName name="FDD_279_0" hidden="1">"E36160"</definedName>
    <definedName name="FDD_279_1" hidden="1">"E36525"</definedName>
    <definedName name="FDD_279_2" hidden="1">"E36891"</definedName>
    <definedName name="FDD_28_0" hidden="1">"A25569"</definedName>
    <definedName name="FDD_280_0" hidden="1">"E36160"</definedName>
    <definedName name="FDD_280_1" hidden="1">"E36525"</definedName>
    <definedName name="FDD_280_2" hidden="1">"E36891"</definedName>
    <definedName name="FDD_281_0" hidden="1">"E36160"</definedName>
    <definedName name="FDD_281_1" hidden="1">"E36525"</definedName>
    <definedName name="FDD_281_2" hidden="1">"E36891"</definedName>
    <definedName name="FDD_282_0" hidden="1">"E36160"</definedName>
    <definedName name="FDD_282_1" hidden="1">"E36525"</definedName>
    <definedName name="FDD_282_2" hidden="1">"E36891"</definedName>
    <definedName name="FDD_283_0" hidden="1">"E36160"</definedName>
    <definedName name="FDD_283_1" hidden="1">"E36525"</definedName>
    <definedName name="FDD_283_2" hidden="1">"E36891"</definedName>
    <definedName name="FDD_284_0" hidden="1">"A30681"</definedName>
    <definedName name="FDD_284_1" hidden="1">"A31047"</definedName>
    <definedName name="FDD_284_10" hidden="1">"A34334"</definedName>
    <definedName name="FDD_284_11" hidden="1">"A34699"</definedName>
    <definedName name="FDD_284_12" hidden="1">"A35064"</definedName>
    <definedName name="FDD_284_13" hidden="1">"A35430"</definedName>
    <definedName name="FDD_284_14" hidden="1">"A35795"</definedName>
    <definedName name="FDD_284_2" hidden="1">"A31412"</definedName>
    <definedName name="FDD_284_3" hidden="1">"A31777"</definedName>
    <definedName name="FDD_284_4" hidden="1">"A32142"</definedName>
    <definedName name="FDD_284_5" hidden="1">"A32508"</definedName>
    <definedName name="FDD_284_6" hidden="1">"A32873"</definedName>
    <definedName name="FDD_284_7" hidden="1">"A33238"</definedName>
    <definedName name="FDD_284_8" hidden="1">"A33603"</definedName>
    <definedName name="FDD_284_9" hidden="1">"A33969"</definedName>
    <definedName name="FDD_285_0" hidden="1">"A35795"</definedName>
    <definedName name="FDD_285_1" hidden="1">"E36160"</definedName>
    <definedName name="FDD_285_10" hidden="1">"E39447"</definedName>
    <definedName name="FDD_285_11" hidden="1">"E39813"</definedName>
    <definedName name="FDD_285_12" hidden="1">"E40178"</definedName>
    <definedName name="FDD_285_13" hidden="1">"E40543"</definedName>
    <definedName name="FDD_285_14" hidden="1">"E40908"</definedName>
    <definedName name="FDD_285_15" hidden="1">"E41274"</definedName>
    <definedName name="FDD_285_16" hidden="1">"E41639"</definedName>
    <definedName name="FDD_285_17" hidden="1">"E42004"</definedName>
    <definedName name="FDD_285_18" hidden="1">"E42369"</definedName>
    <definedName name="FDD_285_19" hidden="1">"E42735"</definedName>
    <definedName name="FDD_285_2" hidden="1">"E36525"</definedName>
    <definedName name="FDD_285_20" hidden="1">"E43100"</definedName>
    <definedName name="FDD_285_21" hidden="1">"E43465"</definedName>
    <definedName name="FDD_285_22" hidden="1">"E43830"</definedName>
    <definedName name="FDD_285_23" hidden="1">"E44196"</definedName>
    <definedName name="FDD_285_24" hidden="1">"E44561"</definedName>
    <definedName name="FDD_285_25" hidden="1">"E44926"</definedName>
    <definedName name="FDD_285_3" hidden="1">"E36891"</definedName>
    <definedName name="FDD_285_4" hidden="1">"E37256"</definedName>
    <definedName name="FDD_285_5" hidden="1">"E37621"</definedName>
    <definedName name="FDD_285_6" hidden="1">"E37986"</definedName>
    <definedName name="FDD_285_7" hidden="1">"E38352"</definedName>
    <definedName name="FDD_285_8" hidden="1">"E38717"</definedName>
    <definedName name="FDD_285_9" hidden="1">"E39082"</definedName>
    <definedName name="FDD_286_0" hidden="1">"E36160"</definedName>
    <definedName name="FDD_286_1" hidden="1">"E36525"</definedName>
    <definedName name="FDD_286_10" hidden="1">"E39813"</definedName>
    <definedName name="FDD_286_11" hidden="1">"E40178"</definedName>
    <definedName name="FDD_286_12" hidden="1">"E40543"</definedName>
    <definedName name="FDD_286_13" hidden="1">"E40908"</definedName>
    <definedName name="FDD_286_14" hidden="1">"E41274"</definedName>
    <definedName name="FDD_286_15" hidden="1">"E41639"</definedName>
    <definedName name="FDD_286_16" hidden="1">"E42004"</definedName>
    <definedName name="FDD_286_17" hidden="1">"E42369"</definedName>
    <definedName name="FDD_286_18" hidden="1">"E42735"</definedName>
    <definedName name="FDD_286_19" hidden="1">"E43100"</definedName>
    <definedName name="FDD_286_2" hidden="1">"E36891"</definedName>
    <definedName name="FDD_286_20" hidden="1">"E43465"</definedName>
    <definedName name="FDD_286_21" hidden="1">"E43830"</definedName>
    <definedName name="FDD_286_22" hidden="1">"E44196"</definedName>
    <definedName name="FDD_286_23" hidden="1">"E44561"</definedName>
    <definedName name="FDD_286_24" hidden="1">"E44926"</definedName>
    <definedName name="FDD_286_3" hidden="1">"E37256"</definedName>
    <definedName name="FDD_286_4" hidden="1">"E37621"</definedName>
    <definedName name="FDD_286_5" hidden="1">"E37986"</definedName>
    <definedName name="FDD_286_6" hidden="1">"E38352"</definedName>
    <definedName name="FDD_286_7" hidden="1">"E38717"</definedName>
    <definedName name="FDD_286_8" hidden="1">"E39082"</definedName>
    <definedName name="FDD_286_9" hidden="1">"E39447"</definedName>
    <definedName name="FDD_287_0" hidden="1">"A25569"</definedName>
    <definedName name="FDD_288_0" hidden="1">"A25569"</definedName>
    <definedName name="FDD_289_0" hidden="1">"A36890"</definedName>
    <definedName name="FDD_29_0" hidden="1">"A25569"</definedName>
    <definedName name="FDD_290_0" hidden="1">"A36890"</definedName>
    <definedName name="FDD_291_0" hidden="1">"A25569"</definedName>
    <definedName name="FDD_295_0" hidden="1">"U25569"</definedName>
    <definedName name="FDD_296_0" hidden="1">"A25569"</definedName>
    <definedName name="FDD_297_0" hidden="1">"A25569"</definedName>
    <definedName name="FDD_298_0" hidden="1">"A25569"</definedName>
    <definedName name="FDD_299_0" hidden="1">"A25569"</definedName>
    <definedName name="FDD_3_0" hidden="1">"A25569"</definedName>
    <definedName name="FDD_30_0" hidden="1">"A25569"</definedName>
    <definedName name="FDD_300_0" hidden="1">"U25569"</definedName>
    <definedName name="FDD_301_0" hidden="1">"U35795"</definedName>
    <definedName name="FDD_301_1" hidden="1">"U36160"</definedName>
    <definedName name="FDD_301_2" hidden="1">"U36525"</definedName>
    <definedName name="FDD_302_0" hidden="1">"U35795"</definedName>
    <definedName name="FDD_302_1" hidden="1">"U36160"</definedName>
    <definedName name="FDD_302_2" hidden="1">"U36525"</definedName>
    <definedName name="FDD_303_0" hidden="1">"U35795"</definedName>
    <definedName name="FDD_303_1" hidden="1">"U36160"</definedName>
    <definedName name="FDD_303_2" hidden="1">"U36525"</definedName>
    <definedName name="FDD_304_0" hidden="1">"U35795"</definedName>
    <definedName name="FDD_304_1" hidden="1">"U36160"</definedName>
    <definedName name="FDD_304_2" hidden="1">"U36525"</definedName>
    <definedName name="FDD_305_0" hidden="1">"A30681"</definedName>
    <definedName name="FDD_305_1" hidden="1">"A31047"</definedName>
    <definedName name="FDD_305_10" hidden="1">"U34334"</definedName>
    <definedName name="FDD_305_11" hidden="1">"U34699"</definedName>
    <definedName name="FDD_305_12" hidden="1">"U35064"</definedName>
    <definedName name="FDD_305_13" hidden="1">"U35430"</definedName>
    <definedName name="FDD_305_14" hidden="1">"U35795"</definedName>
    <definedName name="FDD_305_2" hidden="1">"A31412"</definedName>
    <definedName name="FDD_305_3" hidden="1">"U31777"</definedName>
    <definedName name="FDD_305_4" hidden="1">"U32142"</definedName>
    <definedName name="FDD_305_5" hidden="1">"U32508"</definedName>
    <definedName name="FDD_305_6" hidden="1">"U32873"</definedName>
    <definedName name="FDD_305_7" hidden="1">"U33238"</definedName>
    <definedName name="FDD_305_8" hidden="1">"U33603"</definedName>
    <definedName name="FDD_305_9" hidden="1">"U33969"</definedName>
    <definedName name="FDD_306_0" hidden="1">"U35795"</definedName>
    <definedName name="FDD_306_1" hidden="1">"E36160"</definedName>
    <definedName name="FDD_306_2" hidden="1">"U36525"</definedName>
    <definedName name="FDD_307_0" hidden="1">"A35795"</definedName>
    <definedName name="FDD_307_1" hidden="1">"U36160"</definedName>
    <definedName name="FDD_307_2" hidden="1">"U36525"</definedName>
    <definedName name="FDD_31_0" hidden="1">"A25569"</definedName>
    <definedName name="FDD_32_0" hidden="1">"A25569"</definedName>
    <definedName name="FDD_33_0" hidden="1">"A25569"</definedName>
    <definedName name="FDD_34_0" hidden="1">"A25569"</definedName>
    <definedName name="FDD_35_0" hidden="1">"A25569"</definedName>
    <definedName name="FDD_36_0" hidden="1">"A25569"</definedName>
    <definedName name="FDD_37_0" hidden="1">"A25569"</definedName>
    <definedName name="FDD_38_0" hidden="1">"A25569"</definedName>
    <definedName name="FDD_39_0" hidden="1">"A25569"</definedName>
    <definedName name="FDD_4_0" hidden="1">"A25569"</definedName>
    <definedName name="FDD_40_0" hidden="1">"A25569"</definedName>
    <definedName name="FDD_41_0" hidden="1">"U25569"</definedName>
    <definedName name="FDD_42_0" hidden="1">"U25569"</definedName>
    <definedName name="FDD_43_0" hidden="1">"A25569"</definedName>
    <definedName name="FDD_44_0" hidden="1">"A30681"</definedName>
    <definedName name="FDD_44_1" hidden="1">"A31047"</definedName>
    <definedName name="FDD_44_10" hidden="1">"A34334"</definedName>
    <definedName name="FDD_44_11" hidden="1">"A34699"</definedName>
    <definedName name="FDD_44_12" hidden="1">"A35064"</definedName>
    <definedName name="FDD_44_13" hidden="1">"A35430"</definedName>
    <definedName name="FDD_44_14" hidden="1">"A35795"</definedName>
    <definedName name="FDD_44_2" hidden="1">"A31412"</definedName>
    <definedName name="FDD_44_3" hidden="1">"A31777"</definedName>
    <definedName name="FDD_44_4" hidden="1">"A32142"</definedName>
    <definedName name="FDD_44_5" hidden="1">"A32508"</definedName>
    <definedName name="FDD_44_6" hidden="1">"A32873"</definedName>
    <definedName name="FDD_44_7" hidden="1">"A33238"</definedName>
    <definedName name="FDD_44_8" hidden="1">"A33603"</definedName>
    <definedName name="FDD_44_9" hidden="1">"A33969"</definedName>
    <definedName name="FDD_45_0" hidden="1">"A30681"</definedName>
    <definedName name="FDD_45_1" hidden="1">"A31047"</definedName>
    <definedName name="FDD_45_10" hidden="1">"A34334"</definedName>
    <definedName name="FDD_45_11" hidden="1">"A34699"</definedName>
    <definedName name="FDD_45_12" hidden="1">"A35064"</definedName>
    <definedName name="FDD_45_13" hidden="1">"A35430"</definedName>
    <definedName name="FDD_45_14" hidden="1">"A35795"</definedName>
    <definedName name="FDD_45_2" hidden="1">"A31412"</definedName>
    <definedName name="FDD_45_3" hidden="1">"A31777"</definedName>
    <definedName name="FDD_45_4" hidden="1">"A32142"</definedName>
    <definedName name="FDD_45_5" hidden="1">"A32508"</definedName>
    <definedName name="FDD_45_6" hidden="1">"A32873"</definedName>
    <definedName name="FDD_45_7" hidden="1">"A33238"</definedName>
    <definedName name="FDD_45_8" hidden="1">"A33603"</definedName>
    <definedName name="FDD_45_9" hidden="1">"A33969"</definedName>
    <definedName name="FDD_46_0" hidden="1">"A30681"</definedName>
    <definedName name="FDD_46_1" hidden="1">"A31047"</definedName>
    <definedName name="FDD_46_10" hidden="1">"A34334"</definedName>
    <definedName name="FDD_46_11" hidden="1">"A34699"</definedName>
    <definedName name="FDD_46_12" hidden="1">"A35064"</definedName>
    <definedName name="FDD_46_13" hidden="1">"A35430"</definedName>
    <definedName name="FDD_46_14" hidden="1">"A35795"</definedName>
    <definedName name="FDD_46_2" hidden="1">"A31412"</definedName>
    <definedName name="FDD_46_3" hidden="1">"A31777"</definedName>
    <definedName name="FDD_46_4" hidden="1">"A32142"</definedName>
    <definedName name="FDD_46_5" hidden="1">"A32508"</definedName>
    <definedName name="FDD_46_6" hidden="1">"A32873"</definedName>
    <definedName name="FDD_46_7" hidden="1">"A33238"</definedName>
    <definedName name="FDD_46_8" hidden="1">"A33603"</definedName>
    <definedName name="FDD_46_9" hidden="1">"A33969"</definedName>
    <definedName name="FDD_47_0" hidden="1">"A30681"</definedName>
    <definedName name="FDD_47_1" hidden="1">"A31047"</definedName>
    <definedName name="FDD_47_10" hidden="1">"A34334"</definedName>
    <definedName name="FDD_47_11" hidden="1">"A34699"</definedName>
    <definedName name="FDD_47_12" hidden="1">"A35064"</definedName>
    <definedName name="FDD_47_13" hidden="1">"A35430"</definedName>
    <definedName name="FDD_47_14" hidden="1">"A35795"</definedName>
    <definedName name="FDD_47_2" hidden="1">"A31412"</definedName>
    <definedName name="FDD_47_3" hidden="1">"A31777"</definedName>
    <definedName name="FDD_47_4" hidden="1">"A32142"</definedName>
    <definedName name="FDD_47_5" hidden="1">"A32508"</definedName>
    <definedName name="FDD_47_6" hidden="1">"A32873"</definedName>
    <definedName name="FDD_47_7" hidden="1">"A33238"</definedName>
    <definedName name="FDD_47_8" hidden="1">"A33603"</definedName>
    <definedName name="FDD_47_9" hidden="1">"A33969"</definedName>
    <definedName name="FDD_48_0" hidden="1">"A30681"</definedName>
    <definedName name="FDD_48_1" hidden="1">"A31047"</definedName>
    <definedName name="FDD_48_10" hidden="1">"A34334"</definedName>
    <definedName name="FDD_48_11" hidden="1">"A34699"</definedName>
    <definedName name="FDD_48_12" hidden="1">"A35064"</definedName>
    <definedName name="FDD_48_13" hidden="1">"A35430"</definedName>
    <definedName name="FDD_48_14" hidden="1">"A35795"</definedName>
    <definedName name="FDD_48_2" hidden="1">"A31412"</definedName>
    <definedName name="FDD_48_3" hidden="1">"A31777"</definedName>
    <definedName name="FDD_48_4" hidden="1">"A32142"</definedName>
    <definedName name="FDD_48_5" hidden="1">"A32508"</definedName>
    <definedName name="FDD_48_6" hidden="1">"A32873"</definedName>
    <definedName name="FDD_48_7" hidden="1">"A33238"</definedName>
    <definedName name="FDD_48_8" hidden="1">"A33603"</definedName>
    <definedName name="FDD_48_9" hidden="1">"A33969"</definedName>
    <definedName name="FDD_49_0" hidden="1">"A30681"</definedName>
    <definedName name="FDD_49_1" hidden="1">"A31047"</definedName>
    <definedName name="FDD_49_10" hidden="1">"A34334"</definedName>
    <definedName name="FDD_49_11" hidden="1">"A34699"</definedName>
    <definedName name="FDD_49_12" hidden="1">"A35064"</definedName>
    <definedName name="FDD_49_13" hidden="1">"A35430"</definedName>
    <definedName name="FDD_49_14" hidden="1">"A35795"</definedName>
    <definedName name="FDD_49_2" hidden="1">"A31412"</definedName>
    <definedName name="FDD_49_3" hidden="1">"A31777"</definedName>
    <definedName name="FDD_49_4" hidden="1">"A32142"</definedName>
    <definedName name="FDD_49_5" hidden="1">"A32508"</definedName>
    <definedName name="FDD_49_6" hidden="1">"A32873"</definedName>
    <definedName name="FDD_49_7" hidden="1">"A33238"</definedName>
    <definedName name="FDD_49_8" hidden="1">"A33603"</definedName>
    <definedName name="FDD_49_9" hidden="1">"A33969"</definedName>
    <definedName name="FDD_5_0" hidden="1">"A25569"</definedName>
    <definedName name="FDD_50_0" hidden="1">"A30681"</definedName>
    <definedName name="FDD_50_1" hidden="1">"A31047"</definedName>
    <definedName name="FDD_50_10" hidden="1">"A34334"</definedName>
    <definedName name="FDD_50_11" hidden="1">"A34699"</definedName>
    <definedName name="FDD_50_12" hidden="1">"A35064"</definedName>
    <definedName name="FDD_50_13" hidden="1">"A35430"</definedName>
    <definedName name="FDD_50_14" hidden="1">"A35795"</definedName>
    <definedName name="FDD_50_2" hidden="1">"A31412"</definedName>
    <definedName name="FDD_50_3" hidden="1">"A31777"</definedName>
    <definedName name="FDD_50_4" hidden="1">"A32142"</definedName>
    <definedName name="FDD_50_5" hidden="1">"A32508"</definedName>
    <definedName name="FDD_50_6" hidden="1">"A32873"</definedName>
    <definedName name="FDD_50_7" hidden="1">"A33238"</definedName>
    <definedName name="FDD_50_8" hidden="1">"A33603"</definedName>
    <definedName name="FDD_50_9" hidden="1">"A33969"</definedName>
    <definedName name="FDD_51_0" hidden="1">"A30681"</definedName>
    <definedName name="FDD_51_1" hidden="1">"A31047"</definedName>
    <definedName name="FDD_51_10" hidden="1">"A34334"</definedName>
    <definedName name="FDD_51_11" hidden="1">"A34699"</definedName>
    <definedName name="FDD_51_12" hidden="1">"A35064"</definedName>
    <definedName name="FDD_51_13" hidden="1">"A35430"</definedName>
    <definedName name="FDD_51_14" hidden="1">"A35795"</definedName>
    <definedName name="FDD_51_2" hidden="1">"A31412"</definedName>
    <definedName name="FDD_51_3" hidden="1">"A31777"</definedName>
    <definedName name="FDD_51_4" hidden="1">"A32142"</definedName>
    <definedName name="FDD_51_5" hidden="1">"A32508"</definedName>
    <definedName name="FDD_51_6" hidden="1">"A32873"</definedName>
    <definedName name="FDD_51_7" hidden="1">"A33238"</definedName>
    <definedName name="FDD_51_8" hidden="1">"A33603"</definedName>
    <definedName name="FDD_51_9" hidden="1">"A33969"</definedName>
    <definedName name="FDD_52_0" hidden="1">"A30681"</definedName>
    <definedName name="FDD_52_1" hidden="1">"A31047"</definedName>
    <definedName name="FDD_52_10" hidden="1">"A34334"</definedName>
    <definedName name="FDD_52_11" hidden="1">"A34699"</definedName>
    <definedName name="FDD_52_12" hidden="1">"A35064"</definedName>
    <definedName name="FDD_52_13" hidden="1">"A35430"</definedName>
    <definedName name="FDD_52_14" hidden="1">"A35795"</definedName>
    <definedName name="FDD_52_2" hidden="1">"A31412"</definedName>
    <definedName name="FDD_52_3" hidden="1">"A31777"</definedName>
    <definedName name="FDD_52_4" hidden="1">"A32142"</definedName>
    <definedName name="FDD_52_5" hidden="1">"A32508"</definedName>
    <definedName name="FDD_52_6" hidden="1">"A32873"</definedName>
    <definedName name="FDD_52_7" hidden="1">"A33238"</definedName>
    <definedName name="FDD_52_8" hidden="1">"A33603"</definedName>
    <definedName name="FDD_52_9" hidden="1">"A33969"</definedName>
    <definedName name="FDD_53_0" hidden="1">"U30681"</definedName>
    <definedName name="FDD_53_1" hidden="1">"A31047"</definedName>
    <definedName name="FDD_53_10" hidden="1">"A34334"</definedName>
    <definedName name="FDD_53_11" hidden="1">"A34699"</definedName>
    <definedName name="FDD_53_12" hidden="1">"A35064"</definedName>
    <definedName name="FDD_53_13" hidden="1">"A35430"</definedName>
    <definedName name="FDD_53_14" hidden="1">"A35795"</definedName>
    <definedName name="FDD_53_2" hidden="1">"A31412"</definedName>
    <definedName name="FDD_53_3" hidden="1">"A31777"</definedName>
    <definedName name="FDD_53_4" hidden="1">"A32142"</definedName>
    <definedName name="FDD_53_5" hidden="1">"A32508"</definedName>
    <definedName name="FDD_53_6" hidden="1">"A32873"</definedName>
    <definedName name="FDD_53_7" hidden="1">"A33238"</definedName>
    <definedName name="FDD_53_8" hidden="1">"A33603"</definedName>
    <definedName name="FDD_53_9" hidden="1">"A33969"</definedName>
    <definedName name="FDD_54_0" hidden="1">"A30681"</definedName>
    <definedName name="FDD_54_1" hidden="1">"A31047"</definedName>
    <definedName name="FDD_54_10" hidden="1">"A34334"</definedName>
    <definedName name="FDD_54_11" hidden="1">"A34699"</definedName>
    <definedName name="FDD_54_12" hidden="1">"A35064"</definedName>
    <definedName name="FDD_54_13" hidden="1">"A35430"</definedName>
    <definedName name="FDD_54_14" hidden="1">"A35795"</definedName>
    <definedName name="FDD_54_2" hidden="1">"A31412"</definedName>
    <definedName name="FDD_54_3" hidden="1">"A31777"</definedName>
    <definedName name="FDD_54_4" hidden="1">"A32142"</definedName>
    <definedName name="FDD_54_5" hidden="1">"A32508"</definedName>
    <definedName name="FDD_54_6" hidden="1">"A32873"</definedName>
    <definedName name="FDD_54_7" hidden="1">"A33238"</definedName>
    <definedName name="FDD_54_8" hidden="1">"A33603"</definedName>
    <definedName name="FDD_54_9" hidden="1">"A33969"</definedName>
    <definedName name="FDD_55_0" hidden="1">"A30681"</definedName>
    <definedName name="FDD_55_1" hidden="1">"A31047"</definedName>
    <definedName name="FDD_55_10" hidden="1">"A34334"</definedName>
    <definedName name="FDD_55_11" hidden="1">"A34699"</definedName>
    <definedName name="FDD_55_12" hidden="1">"A35064"</definedName>
    <definedName name="FDD_55_13" hidden="1">"A35430"</definedName>
    <definedName name="FDD_55_14" hidden="1">"A35795"</definedName>
    <definedName name="FDD_55_2" hidden="1">"A31412"</definedName>
    <definedName name="FDD_55_3" hidden="1">"A31777"</definedName>
    <definedName name="FDD_55_4" hidden="1">"A32142"</definedName>
    <definedName name="FDD_55_5" hidden="1">"A32508"</definedName>
    <definedName name="FDD_55_6" hidden="1">"A32873"</definedName>
    <definedName name="FDD_55_7" hidden="1">"A33238"</definedName>
    <definedName name="FDD_55_8" hidden="1">"A33603"</definedName>
    <definedName name="FDD_55_9" hidden="1">"A33969"</definedName>
    <definedName name="FDD_56_0" hidden="1">"A30681"</definedName>
    <definedName name="FDD_56_1" hidden="1">"A31047"</definedName>
    <definedName name="FDD_56_10" hidden="1">"A34334"</definedName>
    <definedName name="FDD_56_11" hidden="1">"A34699"</definedName>
    <definedName name="FDD_56_12" hidden="1">"A35064"</definedName>
    <definedName name="FDD_56_13" hidden="1">"A35430"</definedName>
    <definedName name="FDD_56_14" hidden="1">"A35795"</definedName>
    <definedName name="FDD_56_2" hidden="1">"A31412"</definedName>
    <definedName name="FDD_56_3" hidden="1">"A31777"</definedName>
    <definedName name="FDD_56_4" hidden="1">"A32142"</definedName>
    <definedName name="FDD_56_5" hidden="1">"A32508"</definedName>
    <definedName name="FDD_56_6" hidden="1">"A32873"</definedName>
    <definedName name="FDD_56_7" hidden="1">"A33238"</definedName>
    <definedName name="FDD_56_8" hidden="1">"A33603"</definedName>
    <definedName name="FDD_56_9" hidden="1">"A33969"</definedName>
    <definedName name="FDD_57_0" hidden="1">"A30681"</definedName>
    <definedName name="FDD_57_1" hidden="1">"A31047"</definedName>
    <definedName name="FDD_57_10" hidden="1">"A34334"</definedName>
    <definedName name="FDD_57_11" hidden="1">"A34699"</definedName>
    <definedName name="FDD_57_12" hidden="1">"A35064"</definedName>
    <definedName name="FDD_57_13" hidden="1">"A35430"</definedName>
    <definedName name="FDD_57_14" hidden="1">"A35795"</definedName>
    <definedName name="FDD_57_2" hidden="1">"A31412"</definedName>
    <definedName name="FDD_57_3" hidden="1">"A31777"</definedName>
    <definedName name="FDD_57_4" hidden="1">"A32142"</definedName>
    <definedName name="FDD_57_5" hidden="1">"A32508"</definedName>
    <definedName name="FDD_57_6" hidden="1">"A32873"</definedName>
    <definedName name="FDD_57_7" hidden="1">"A33238"</definedName>
    <definedName name="FDD_57_8" hidden="1">"A33603"</definedName>
    <definedName name="FDD_57_9" hidden="1">"A33969"</definedName>
    <definedName name="FDD_58_0" hidden="1">"A30681"</definedName>
    <definedName name="FDD_58_1" hidden="1">"A31047"</definedName>
    <definedName name="FDD_58_10" hidden="1">"A34334"</definedName>
    <definedName name="FDD_58_11" hidden="1">"A34699"</definedName>
    <definedName name="FDD_58_12" hidden="1">"A35064"</definedName>
    <definedName name="FDD_58_13" hidden="1">"A35430"</definedName>
    <definedName name="FDD_58_14" hidden="1">"A35795"</definedName>
    <definedName name="FDD_58_2" hidden="1">"A31412"</definedName>
    <definedName name="FDD_58_3" hidden="1">"A31777"</definedName>
    <definedName name="FDD_58_4" hidden="1">"A32142"</definedName>
    <definedName name="FDD_58_5" hidden="1">"A32508"</definedName>
    <definedName name="FDD_58_6" hidden="1">"A32873"</definedName>
    <definedName name="FDD_58_7" hidden="1">"A33238"</definedName>
    <definedName name="FDD_58_8" hidden="1">"A33603"</definedName>
    <definedName name="FDD_58_9" hidden="1">"A33969"</definedName>
    <definedName name="FDD_59_0" hidden="1">"A30681"</definedName>
    <definedName name="FDD_59_1" hidden="1">"A31047"</definedName>
    <definedName name="FDD_59_10" hidden="1">"A34334"</definedName>
    <definedName name="FDD_59_11" hidden="1">"A34699"</definedName>
    <definedName name="FDD_59_12" hidden="1">"A35064"</definedName>
    <definedName name="FDD_59_13" hidden="1">"A35430"</definedName>
    <definedName name="FDD_59_14" hidden="1">"A35795"</definedName>
    <definedName name="FDD_59_2" hidden="1">"A31412"</definedName>
    <definedName name="FDD_59_3" hidden="1">"A31777"</definedName>
    <definedName name="FDD_59_4" hidden="1">"A32142"</definedName>
    <definedName name="FDD_59_5" hidden="1">"A32508"</definedName>
    <definedName name="FDD_59_6" hidden="1">"A32873"</definedName>
    <definedName name="FDD_59_7" hidden="1">"A33238"</definedName>
    <definedName name="FDD_59_8" hidden="1">"A33603"</definedName>
    <definedName name="FDD_59_9" hidden="1">"A33969"</definedName>
    <definedName name="FDD_6_0" hidden="1">"A25569"</definedName>
    <definedName name="FDD_60_0" hidden="1">"A30681"</definedName>
    <definedName name="FDD_60_1" hidden="1">"A31047"</definedName>
    <definedName name="FDD_60_10" hidden="1">"A34334"</definedName>
    <definedName name="FDD_60_11" hidden="1">"A34699"</definedName>
    <definedName name="FDD_60_12" hidden="1">"A35064"</definedName>
    <definedName name="FDD_60_13" hidden="1">"A35430"</definedName>
    <definedName name="FDD_60_14" hidden="1">"A35795"</definedName>
    <definedName name="FDD_60_2" hidden="1">"A31412"</definedName>
    <definedName name="FDD_60_3" hidden="1">"A31777"</definedName>
    <definedName name="FDD_60_4" hidden="1">"A32142"</definedName>
    <definedName name="FDD_60_5" hidden="1">"A32508"</definedName>
    <definedName name="FDD_60_6" hidden="1">"A32873"</definedName>
    <definedName name="FDD_60_7" hidden="1">"A33238"</definedName>
    <definedName name="FDD_60_8" hidden="1">"A33603"</definedName>
    <definedName name="FDD_60_9" hidden="1">"A33969"</definedName>
    <definedName name="FDD_61_0" hidden="1">"A30681"</definedName>
    <definedName name="FDD_61_1" hidden="1">"A31047"</definedName>
    <definedName name="FDD_61_10" hidden="1">"A34334"</definedName>
    <definedName name="FDD_61_11" hidden="1">"A34699"</definedName>
    <definedName name="FDD_61_12" hidden="1">"A35064"</definedName>
    <definedName name="FDD_61_13" hidden="1">"A35430"</definedName>
    <definedName name="FDD_61_14" hidden="1">"A35795"</definedName>
    <definedName name="FDD_61_2" hidden="1">"A31412"</definedName>
    <definedName name="FDD_61_3" hidden="1">"A31777"</definedName>
    <definedName name="FDD_61_4" hidden="1">"A32142"</definedName>
    <definedName name="FDD_61_5" hidden="1">"A32508"</definedName>
    <definedName name="FDD_61_6" hidden="1">"A32873"</definedName>
    <definedName name="FDD_61_7" hidden="1">"A33238"</definedName>
    <definedName name="FDD_61_8" hidden="1">"A33603"</definedName>
    <definedName name="FDD_61_9" hidden="1">"A33969"</definedName>
    <definedName name="FDD_62_0" hidden="1">"A30681"</definedName>
    <definedName name="FDD_62_1" hidden="1">"A31047"</definedName>
    <definedName name="FDD_62_10" hidden="1">"A34334"</definedName>
    <definedName name="FDD_62_11" hidden="1">"A34699"</definedName>
    <definedName name="FDD_62_12" hidden="1">"A35064"</definedName>
    <definedName name="FDD_62_13" hidden="1">"A35430"</definedName>
    <definedName name="FDD_62_14" hidden="1">"A35795"</definedName>
    <definedName name="FDD_62_2" hidden="1">"A31412"</definedName>
    <definedName name="FDD_62_3" hidden="1">"A31777"</definedName>
    <definedName name="FDD_62_4" hidden="1">"A32142"</definedName>
    <definedName name="FDD_62_5" hidden="1">"A32508"</definedName>
    <definedName name="FDD_62_6" hidden="1">"A32873"</definedName>
    <definedName name="FDD_62_7" hidden="1">"A33238"</definedName>
    <definedName name="FDD_62_8" hidden="1">"A33603"</definedName>
    <definedName name="FDD_62_9" hidden="1">"A33969"</definedName>
    <definedName name="FDD_63_0" hidden="1">"A30681"</definedName>
    <definedName name="FDD_63_1" hidden="1">"A31047"</definedName>
    <definedName name="FDD_63_10" hidden="1">"A34334"</definedName>
    <definedName name="FDD_63_11" hidden="1">"A34699"</definedName>
    <definedName name="FDD_63_12" hidden="1">"A35064"</definedName>
    <definedName name="FDD_63_13" hidden="1">"A35430"</definedName>
    <definedName name="FDD_63_14" hidden="1">"A35795"</definedName>
    <definedName name="FDD_63_2" hidden="1">"A31412"</definedName>
    <definedName name="FDD_63_3" hidden="1">"A31777"</definedName>
    <definedName name="FDD_63_4" hidden="1">"A32142"</definedName>
    <definedName name="FDD_63_5" hidden="1">"A32508"</definedName>
    <definedName name="FDD_63_6" hidden="1">"A32873"</definedName>
    <definedName name="FDD_63_7" hidden="1">"A33238"</definedName>
    <definedName name="FDD_63_8" hidden="1">"A33603"</definedName>
    <definedName name="FDD_63_9" hidden="1">"A33969"</definedName>
    <definedName name="FDD_64_0" hidden="1">"A30681"</definedName>
    <definedName name="FDD_64_1" hidden="1">"A31047"</definedName>
    <definedName name="FDD_64_10" hidden="1">"A34334"</definedName>
    <definedName name="FDD_64_11" hidden="1">"A34699"</definedName>
    <definedName name="FDD_64_12" hidden="1">"A35064"</definedName>
    <definedName name="FDD_64_13" hidden="1">"A35430"</definedName>
    <definedName name="FDD_64_14" hidden="1">"A35795"</definedName>
    <definedName name="FDD_64_2" hidden="1">"A31412"</definedName>
    <definedName name="FDD_64_3" hidden="1">"A31777"</definedName>
    <definedName name="FDD_64_4" hidden="1">"A32142"</definedName>
    <definedName name="FDD_64_5" hidden="1">"A32508"</definedName>
    <definedName name="FDD_64_6" hidden="1">"A32873"</definedName>
    <definedName name="FDD_64_7" hidden="1">"A33238"</definedName>
    <definedName name="FDD_64_8" hidden="1">"A33603"</definedName>
    <definedName name="FDD_64_9" hidden="1">"A33969"</definedName>
    <definedName name="FDD_65_0" hidden="1">"A30681"</definedName>
    <definedName name="FDD_65_1" hidden="1">"A31047"</definedName>
    <definedName name="FDD_65_10" hidden="1">"A34334"</definedName>
    <definedName name="FDD_65_11" hidden="1">"A34699"</definedName>
    <definedName name="FDD_65_12" hidden="1">"A35064"</definedName>
    <definedName name="FDD_65_13" hidden="1">"A35430"</definedName>
    <definedName name="FDD_65_14" hidden="1">"A35795"</definedName>
    <definedName name="FDD_65_2" hidden="1">"A31412"</definedName>
    <definedName name="FDD_65_3" hidden="1">"A31777"</definedName>
    <definedName name="FDD_65_4" hidden="1">"A32142"</definedName>
    <definedName name="FDD_65_5" hidden="1">"A32508"</definedName>
    <definedName name="FDD_65_6" hidden="1">"A32873"</definedName>
    <definedName name="FDD_65_7" hidden="1">"A33238"</definedName>
    <definedName name="FDD_65_8" hidden="1">"A33603"</definedName>
    <definedName name="FDD_65_9" hidden="1">"A33969"</definedName>
    <definedName name="FDD_66_0" hidden="1">"A30681"</definedName>
    <definedName name="FDD_66_1" hidden="1">"A31047"</definedName>
    <definedName name="FDD_66_10" hidden="1">"A34334"</definedName>
    <definedName name="FDD_66_11" hidden="1">"A34699"</definedName>
    <definedName name="FDD_66_12" hidden="1">"A35064"</definedName>
    <definedName name="FDD_66_13" hidden="1">"A35430"</definedName>
    <definedName name="FDD_66_14" hidden="1">"A35795"</definedName>
    <definedName name="FDD_66_2" hidden="1">"A31412"</definedName>
    <definedName name="FDD_66_3" hidden="1">"A31777"</definedName>
    <definedName name="FDD_66_4" hidden="1">"A32142"</definedName>
    <definedName name="FDD_66_5" hidden="1">"A32508"</definedName>
    <definedName name="FDD_66_6" hidden="1">"A32873"</definedName>
    <definedName name="FDD_66_7" hidden="1">"A33238"</definedName>
    <definedName name="FDD_66_8" hidden="1">"A33603"</definedName>
    <definedName name="FDD_66_9" hidden="1">"A33969"</definedName>
    <definedName name="FDD_67_0" hidden="1">"A30681"</definedName>
    <definedName name="FDD_67_1" hidden="1">"A31047"</definedName>
    <definedName name="FDD_67_10" hidden="1">"A34334"</definedName>
    <definedName name="FDD_67_11" hidden="1">"A34699"</definedName>
    <definedName name="FDD_67_12" hidden="1">"A35064"</definedName>
    <definedName name="FDD_67_13" hidden="1">"A35430"</definedName>
    <definedName name="FDD_67_14" hidden="1">"A35795"</definedName>
    <definedName name="FDD_67_2" hidden="1">"A31412"</definedName>
    <definedName name="FDD_67_3" hidden="1">"A31777"</definedName>
    <definedName name="FDD_67_4" hidden="1">"A32142"</definedName>
    <definedName name="FDD_67_5" hidden="1">"A32508"</definedName>
    <definedName name="FDD_67_6" hidden="1">"A32873"</definedName>
    <definedName name="FDD_67_7" hidden="1">"A33238"</definedName>
    <definedName name="FDD_67_8" hidden="1">"A33603"</definedName>
    <definedName name="FDD_67_9" hidden="1">"A33969"</definedName>
    <definedName name="FDD_68_0" hidden="1">"A30681"</definedName>
    <definedName name="FDD_68_1" hidden="1">"A31047"</definedName>
    <definedName name="FDD_68_10" hidden="1">"A34334"</definedName>
    <definedName name="FDD_68_11" hidden="1">"A34699"</definedName>
    <definedName name="FDD_68_12" hidden="1">"A35064"</definedName>
    <definedName name="FDD_68_13" hidden="1">"A35430"</definedName>
    <definedName name="FDD_68_14" hidden="1">"A35795"</definedName>
    <definedName name="FDD_68_2" hidden="1">"A31412"</definedName>
    <definedName name="FDD_68_3" hidden="1">"A31777"</definedName>
    <definedName name="FDD_68_4" hidden="1">"A32142"</definedName>
    <definedName name="FDD_68_5" hidden="1">"A32508"</definedName>
    <definedName name="FDD_68_6" hidden="1">"A32873"</definedName>
    <definedName name="FDD_68_7" hidden="1">"A33238"</definedName>
    <definedName name="FDD_68_8" hidden="1">"A33603"</definedName>
    <definedName name="FDD_68_9" hidden="1">"A33969"</definedName>
    <definedName name="FDD_69_0" hidden="1">"U30681"</definedName>
    <definedName name="FDD_69_1" hidden="1">"A31047"</definedName>
    <definedName name="FDD_69_10" hidden="1">"A34334"</definedName>
    <definedName name="FDD_69_11" hidden="1">"A34699"</definedName>
    <definedName name="FDD_69_12" hidden="1">"A35064"</definedName>
    <definedName name="FDD_69_13" hidden="1">"A35430"</definedName>
    <definedName name="FDD_69_14" hidden="1">"A35795"</definedName>
    <definedName name="FDD_69_2" hidden="1">"A31412"</definedName>
    <definedName name="FDD_69_3" hidden="1">"A31777"</definedName>
    <definedName name="FDD_69_4" hidden="1">"A32142"</definedName>
    <definedName name="FDD_69_5" hidden="1">"A32508"</definedName>
    <definedName name="FDD_69_6" hidden="1">"A32873"</definedName>
    <definedName name="FDD_69_7" hidden="1">"A33238"</definedName>
    <definedName name="FDD_69_8" hidden="1">"A33603"</definedName>
    <definedName name="FDD_69_9" hidden="1">"A33969"</definedName>
    <definedName name="FDD_7_0" hidden="1">"A25569"</definedName>
    <definedName name="FDD_70_0" hidden="1">"A30681"</definedName>
    <definedName name="FDD_70_1" hidden="1">"A31047"</definedName>
    <definedName name="FDD_70_10" hidden="1">"A34334"</definedName>
    <definedName name="FDD_70_11" hidden="1">"A34699"</definedName>
    <definedName name="FDD_70_12" hidden="1">"A35064"</definedName>
    <definedName name="FDD_70_13" hidden="1">"A35430"</definedName>
    <definedName name="FDD_70_14" hidden="1">"A35795"</definedName>
    <definedName name="FDD_70_2" hidden="1">"A31412"</definedName>
    <definedName name="FDD_70_3" hidden="1">"A31777"</definedName>
    <definedName name="FDD_70_4" hidden="1">"A32142"</definedName>
    <definedName name="FDD_70_5" hidden="1">"A32508"</definedName>
    <definedName name="FDD_70_6" hidden="1">"A32873"</definedName>
    <definedName name="FDD_70_7" hidden="1">"A33238"</definedName>
    <definedName name="FDD_70_8" hidden="1">"A33603"</definedName>
    <definedName name="FDD_70_9" hidden="1">"A33969"</definedName>
    <definedName name="FDD_71_0" hidden="1">"A30681"</definedName>
    <definedName name="FDD_71_1" hidden="1">"A31047"</definedName>
    <definedName name="FDD_71_10" hidden="1">"A34334"</definedName>
    <definedName name="FDD_71_11" hidden="1">"A34699"</definedName>
    <definedName name="FDD_71_12" hidden="1">"A35064"</definedName>
    <definedName name="FDD_71_13" hidden="1">"A35430"</definedName>
    <definedName name="FDD_71_14" hidden="1">"A35795"</definedName>
    <definedName name="FDD_71_2" hidden="1">"A31412"</definedName>
    <definedName name="FDD_71_3" hidden="1">"A31777"</definedName>
    <definedName name="FDD_71_4" hidden="1">"A32142"</definedName>
    <definedName name="FDD_71_5" hidden="1">"A32508"</definedName>
    <definedName name="FDD_71_6" hidden="1">"A32873"</definedName>
    <definedName name="FDD_71_7" hidden="1">"A33238"</definedName>
    <definedName name="FDD_71_8" hidden="1">"A33603"</definedName>
    <definedName name="FDD_71_9" hidden="1">"A33969"</definedName>
    <definedName name="FDD_72_0" hidden="1">"A30681"</definedName>
    <definedName name="FDD_72_1" hidden="1">"A31047"</definedName>
    <definedName name="FDD_72_10" hidden="1">"A34334"</definedName>
    <definedName name="FDD_72_11" hidden="1">"A34699"</definedName>
    <definedName name="FDD_72_12" hidden="1">"A35064"</definedName>
    <definedName name="FDD_72_13" hidden="1">"A35430"</definedName>
    <definedName name="FDD_72_14" hidden="1">"A35795"</definedName>
    <definedName name="FDD_72_2" hidden="1">"A31412"</definedName>
    <definedName name="FDD_72_3" hidden="1">"A31777"</definedName>
    <definedName name="FDD_72_4" hidden="1">"A32142"</definedName>
    <definedName name="FDD_72_5" hidden="1">"A32508"</definedName>
    <definedName name="FDD_72_6" hidden="1">"A32873"</definedName>
    <definedName name="FDD_72_7" hidden="1">"A33238"</definedName>
    <definedName name="FDD_72_8" hidden="1">"A33603"</definedName>
    <definedName name="FDD_72_9" hidden="1">"A33969"</definedName>
    <definedName name="FDD_73_0" hidden="1">"A30681"</definedName>
    <definedName name="FDD_73_1" hidden="1">"A31047"</definedName>
    <definedName name="FDD_73_10" hidden="1">"A34334"</definedName>
    <definedName name="FDD_73_11" hidden="1">"A34699"</definedName>
    <definedName name="FDD_73_12" hidden="1">"A35064"</definedName>
    <definedName name="FDD_73_13" hidden="1">"A35430"</definedName>
    <definedName name="FDD_73_14" hidden="1">"A35795"</definedName>
    <definedName name="FDD_73_2" hidden="1">"A31412"</definedName>
    <definedName name="FDD_73_3" hidden="1">"A31777"</definedName>
    <definedName name="FDD_73_4" hidden="1">"A32142"</definedName>
    <definedName name="FDD_73_5" hidden="1">"A32508"</definedName>
    <definedName name="FDD_73_6" hidden="1">"A32873"</definedName>
    <definedName name="FDD_73_7" hidden="1">"A33238"</definedName>
    <definedName name="FDD_73_8" hidden="1">"A33603"</definedName>
    <definedName name="FDD_73_9" hidden="1">"A33969"</definedName>
    <definedName name="FDD_74_0" hidden="1">"A30681"</definedName>
    <definedName name="FDD_74_1" hidden="1">"A31047"</definedName>
    <definedName name="FDD_74_10" hidden="1">"A34334"</definedName>
    <definedName name="FDD_74_11" hidden="1">"A34699"</definedName>
    <definedName name="FDD_74_12" hidden="1">"A35064"</definedName>
    <definedName name="FDD_74_13" hidden="1">"A35430"</definedName>
    <definedName name="FDD_74_14" hidden="1">"A35795"</definedName>
    <definedName name="FDD_74_2" hidden="1">"A31412"</definedName>
    <definedName name="FDD_74_3" hidden="1">"A31777"</definedName>
    <definedName name="FDD_74_4" hidden="1">"A32142"</definedName>
    <definedName name="FDD_74_5" hidden="1">"A32508"</definedName>
    <definedName name="FDD_74_6" hidden="1">"A32873"</definedName>
    <definedName name="FDD_74_7" hidden="1">"A33238"</definedName>
    <definedName name="FDD_74_8" hidden="1">"A33603"</definedName>
    <definedName name="FDD_74_9" hidden="1">"A33969"</definedName>
    <definedName name="FDD_75_0" hidden="1">"A30681"</definedName>
    <definedName name="FDD_75_1" hidden="1">"A31047"</definedName>
    <definedName name="FDD_75_10" hidden="1">"A34334"</definedName>
    <definedName name="FDD_75_11" hidden="1">"A34699"</definedName>
    <definedName name="FDD_75_12" hidden="1">"A35064"</definedName>
    <definedName name="FDD_75_13" hidden="1">"A35430"</definedName>
    <definedName name="FDD_75_14" hidden="1">"A35795"</definedName>
    <definedName name="FDD_75_2" hidden="1">"A31412"</definedName>
    <definedName name="FDD_75_3" hidden="1">"A31777"</definedName>
    <definedName name="FDD_75_4" hidden="1">"A32142"</definedName>
    <definedName name="FDD_75_5" hidden="1">"A32508"</definedName>
    <definedName name="FDD_75_6" hidden="1">"A32873"</definedName>
    <definedName name="FDD_75_7" hidden="1">"A33238"</definedName>
    <definedName name="FDD_75_8" hidden="1">"A33603"</definedName>
    <definedName name="FDD_75_9" hidden="1">"A33969"</definedName>
    <definedName name="FDD_76_0" hidden="1">"A30681"</definedName>
    <definedName name="FDD_76_1" hidden="1">"A31047"</definedName>
    <definedName name="FDD_76_10" hidden="1">"A34334"</definedName>
    <definedName name="FDD_76_11" hidden="1">"A34699"</definedName>
    <definedName name="FDD_76_12" hidden="1">"A35064"</definedName>
    <definedName name="FDD_76_13" hidden="1">"A35430"</definedName>
    <definedName name="FDD_76_14" hidden="1">"A35795"</definedName>
    <definedName name="FDD_76_2" hidden="1">"A31412"</definedName>
    <definedName name="FDD_76_3" hidden="1">"A31777"</definedName>
    <definedName name="FDD_76_4" hidden="1">"A32142"</definedName>
    <definedName name="FDD_76_5" hidden="1">"A32508"</definedName>
    <definedName name="FDD_76_6" hidden="1">"A32873"</definedName>
    <definedName name="FDD_76_7" hidden="1">"A33238"</definedName>
    <definedName name="FDD_76_8" hidden="1">"A33603"</definedName>
    <definedName name="FDD_76_9" hidden="1">"A33969"</definedName>
    <definedName name="FDD_77_0" hidden="1">"A30681"</definedName>
    <definedName name="FDD_77_1" hidden="1">"A31047"</definedName>
    <definedName name="FDD_77_10" hidden="1">"A34334"</definedName>
    <definedName name="FDD_77_11" hidden="1">"A34699"</definedName>
    <definedName name="FDD_77_12" hidden="1">"A35064"</definedName>
    <definedName name="FDD_77_13" hidden="1">"A35430"</definedName>
    <definedName name="FDD_77_14" hidden="1">"A35795"</definedName>
    <definedName name="FDD_77_2" hidden="1">"A31412"</definedName>
    <definedName name="FDD_77_3" hidden="1">"A31777"</definedName>
    <definedName name="FDD_77_4" hidden="1">"A32142"</definedName>
    <definedName name="FDD_77_5" hidden="1">"A32508"</definedName>
    <definedName name="FDD_77_6" hidden="1">"A32873"</definedName>
    <definedName name="FDD_77_7" hidden="1">"A33238"</definedName>
    <definedName name="FDD_77_8" hidden="1">"A33603"</definedName>
    <definedName name="FDD_77_9" hidden="1">"A33969"</definedName>
    <definedName name="FDD_78_0" hidden="1">"A30681"</definedName>
    <definedName name="FDD_78_1" hidden="1">"A31047"</definedName>
    <definedName name="FDD_78_10" hidden="1">"A34334"</definedName>
    <definedName name="FDD_78_11" hidden="1">"A34699"</definedName>
    <definedName name="FDD_78_12" hidden="1">"A35064"</definedName>
    <definedName name="FDD_78_13" hidden="1">"A35430"</definedName>
    <definedName name="FDD_78_14" hidden="1">"A35795"</definedName>
    <definedName name="FDD_78_2" hidden="1">"A31412"</definedName>
    <definedName name="FDD_78_3" hidden="1">"A31777"</definedName>
    <definedName name="FDD_78_4" hidden="1">"A32142"</definedName>
    <definedName name="FDD_78_5" hidden="1">"A32508"</definedName>
    <definedName name="FDD_78_6" hidden="1">"A32873"</definedName>
    <definedName name="FDD_78_7" hidden="1">"A33238"</definedName>
    <definedName name="FDD_78_8" hidden="1">"A33603"</definedName>
    <definedName name="FDD_78_9" hidden="1">"A33969"</definedName>
    <definedName name="FDD_79_0" hidden="1">"A30681"</definedName>
    <definedName name="FDD_79_1" hidden="1">"A31047"</definedName>
    <definedName name="FDD_79_10" hidden="1">"A34334"</definedName>
    <definedName name="FDD_79_11" hidden="1">"A34699"</definedName>
    <definedName name="FDD_79_12" hidden="1">"A35064"</definedName>
    <definedName name="FDD_79_13" hidden="1">"A35430"</definedName>
    <definedName name="FDD_79_14" hidden="1">"A35795"</definedName>
    <definedName name="FDD_79_2" hidden="1">"A31412"</definedName>
    <definedName name="FDD_79_3" hidden="1">"A31777"</definedName>
    <definedName name="FDD_79_4" hidden="1">"A32142"</definedName>
    <definedName name="FDD_79_5" hidden="1">"A32508"</definedName>
    <definedName name="FDD_79_6" hidden="1">"A32873"</definedName>
    <definedName name="FDD_79_7" hidden="1">"A33238"</definedName>
    <definedName name="FDD_79_8" hidden="1">"A33603"</definedName>
    <definedName name="FDD_79_9" hidden="1">"A33969"</definedName>
    <definedName name="FDD_8_0" hidden="1">"A25569"</definedName>
    <definedName name="FDD_80_0" hidden="1">"A30681"</definedName>
    <definedName name="FDD_80_1" hidden="1">"A31047"</definedName>
    <definedName name="FDD_80_10" hidden="1">"A34334"</definedName>
    <definedName name="FDD_80_11" hidden="1">"A34699"</definedName>
    <definedName name="FDD_80_12" hidden="1">"A35064"</definedName>
    <definedName name="FDD_80_13" hidden="1">"A35430"</definedName>
    <definedName name="FDD_80_14" hidden="1">"A35795"</definedName>
    <definedName name="FDD_80_2" hidden="1">"A31412"</definedName>
    <definedName name="FDD_80_3" hidden="1">"A31777"</definedName>
    <definedName name="FDD_80_4" hidden="1">"A32142"</definedName>
    <definedName name="FDD_80_5" hidden="1">"A32508"</definedName>
    <definedName name="FDD_80_6" hidden="1">"A32873"</definedName>
    <definedName name="FDD_80_7" hidden="1">"A33238"</definedName>
    <definedName name="FDD_80_8" hidden="1">"A33603"</definedName>
    <definedName name="FDD_80_9" hidden="1">"A33969"</definedName>
    <definedName name="FDD_81_0" hidden="1">"A30681"</definedName>
    <definedName name="FDD_81_1" hidden="1">"A31047"</definedName>
    <definedName name="FDD_81_10" hidden="1">"A34334"</definedName>
    <definedName name="FDD_81_11" hidden="1">"A34699"</definedName>
    <definedName name="FDD_81_12" hidden="1">"A35064"</definedName>
    <definedName name="FDD_81_13" hidden="1">"A35430"</definedName>
    <definedName name="FDD_81_14" hidden="1">"A35795"</definedName>
    <definedName name="FDD_81_2" hidden="1">"A31412"</definedName>
    <definedName name="FDD_81_3" hidden="1">"A31777"</definedName>
    <definedName name="FDD_81_4" hidden="1">"A32142"</definedName>
    <definedName name="FDD_81_5" hidden="1">"A32508"</definedName>
    <definedName name="FDD_81_6" hidden="1">"A32873"</definedName>
    <definedName name="FDD_81_7" hidden="1">"A33238"</definedName>
    <definedName name="FDD_81_8" hidden="1">"A33603"</definedName>
    <definedName name="FDD_81_9" hidden="1">"A33969"</definedName>
    <definedName name="FDD_82_0" hidden="1">"A30681"</definedName>
    <definedName name="FDD_82_1" hidden="1">"A31047"</definedName>
    <definedName name="FDD_82_10" hidden="1">"A34334"</definedName>
    <definedName name="FDD_82_11" hidden="1">"A34699"</definedName>
    <definedName name="FDD_82_12" hidden="1">"A35064"</definedName>
    <definedName name="FDD_82_13" hidden="1">"A35430"</definedName>
    <definedName name="FDD_82_14" hidden="1">"A35795"</definedName>
    <definedName name="FDD_82_2" hidden="1">"A31412"</definedName>
    <definedName name="FDD_82_3" hidden="1">"A31777"</definedName>
    <definedName name="FDD_82_4" hidden="1">"A32142"</definedName>
    <definedName name="FDD_82_5" hidden="1">"A32508"</definedName>
    <definedName name="FDD_82_6" hidden="1">"A32873"</definedName>
    <definedName name="FDD_82_7" hidden="1">"A33238"</definedName>
    <definedName name="FDD_82_8" hidden="1">"A33603"</definedName>
    <definedName name="FDD_82_9" hidden="1">"A33969"</definedName>
    <definedName name="FDD_83_0" hidden="1">"A30681"</definedName>
    <definedName name="FDD_83_1" hidden="1">"A31047"</definedName>
    <definedName name="FDD_83_10" hidden="1">"A34334"</definedName>
    <definedName name="FDD_83_11" hidden="1">"A34699"</definedName>
    <definedName name="FDD_83_12" hidden="1">"A35064"</definedName>
    <definedName name="FDD_83_13" hidden="1">"A35430"</definedName>
    <definedName name="FDD_83_14" hidden="1">"A35795"</definedName>
    <definedName name="FDD_83_2" hidden="1">"A31412"</definedName>
    <definedName name="FDD_83_3" hidden="1">"A31777"</definedName>
    <definedName name="FDD_83_4" hidden="1">"A32142"</definedName>
    <definedName name="FDD_83_5" hidden="1">"A32508"</definedName>
    <definedName name="FDD_83_6" hidden="1">"A32873"</definedName>
    <definedName name="FDD_83_7" hidden="1">"A33238"</definedName>
    <definedName name="FDD_83_8" hidden="1">"A33603"</definedName>
    <definedName name="FDD_83_9" hidden="1">"A33969"</definedName>
    <definedName name="FDD_84_0" hidden="1">"A30681"</definedName>
    <definedName name="FDD_84_1" hidden="1">"A31047"</definedName>
    <definedName name="FDD_84_10" hidden="1">"A34334"</definedName>
    <definedName name="FDD_84_11" hidden="1">"A34699"</definedName>
    <definedName name="FDD_84_12" hidden="1">"A35064"</definedName>
    <definedName name="FDD_84_13" hidden="1">"A35430"</definedName>
    <definedName name="FDD_84_14" hidden="1">"A35795"</definedName>
    <definedName name="FDD_84_2" hidden="1">"A31412"</definedName>
    <definedName name="FDD_84_3" hidden="1">"A31777"</definedName>
    <definedName name="FDD_84_4" hidden="1">"A32142"</definedName>
    <definedName name="FDD_84_5" hidden="1">"A32508"</definedName>
    <definedName name="FDD_84_6" hidden="1">"A32873"</definedName>
    <definedName name="FDD_84_7" hidden="1">"A33238"</definedName>
    <definedName name="FDD_84_8" hidden="1">"A33603"</definedName>
    <definedName name="FDD_84_9" hidden="1">"A33969"</definedName>
    <definedName name="FDD_85_0" hidden="1">"A30681"</definedName>
    <definedName name="FDD_85_1" hidden="1">"A31047"</definedName>
    <definedName name="FDD_85_10" hidden="1">"A34334"</definedName>
    <definedName name="FDD_85_11" hidden="1">"A34699"</definedName>
    <definedName name="FDD_85_12" hidden="1">"A35064"</definedName>
    <definedName name="FDD_85_13" hidden="1">"A35430"</definedName>
    <definedName name="FDD_85_14" hidden="1">"A35795"</definedName>
    <definedName name="FDD_85_2" hidden="1">"A31412"</definedName>
    <definedName name="FDD_85_3" hidden="1">"A31777"</definedName>
    <definedName name="FDD_85_4" hidden="1">"A32142"</definedName>
    <definedName name="FDD_85_5" hidden="1">"A32508"</definedName>
    <definedName name="FDD_85_6" hidden="1">"A32873"</definedName>
    <definedName name="FDD_85_7" hidden="1">"A33238"</definedName>
    <definedName name="FDD_85_8" hidden="1">"A33603"</definedName>
    <definedName name="FDD_85_9" hidden="1">"A33969"</definedName>
    <definedName name="FDD_86_0" hidden="1">"A30681"</definedName>
    <definedName name="FDD_86_1" hidden="1">"A31047"</definedName>
    <definedName name="FDD_86_10" hidden="1">"A34334"</definedName>
    <definedName name="FDD_86_11" hidden="1">"A34699"</definedName>
    <definedName name="FDD_86_12" hidden="1">"A35064"</definedName>
    <definedName name="FDD_86_13" hidden="1">"A35430"</definedName>
    <definedName name="FDD_86_14" hidden="1">"A35795"</definedName>
    <definedName name="FDD_86_2" hidden="1">"A31412"</definedName>
    <definedName name="FDD_86_3" hidden="1">"A31777"</definedName>
    <definedName name="FDD_86_4" hidden="1">"A32142"</definedName>
    <definedName name="FDD_86_5" hidden="1">"A32508"</definedName>
    <definedName name="FDD_86_6" hidden="1">"A32873"</definedName>
    <definedName name="FDD_86_7" hidden="1">"A33238"</definedName>
    <definedName name="FDD_86_8" hidden="1">"A33603"</definedName>
    <definedName name="FDD_86_9" hidden="1">"A33969"</definedName>
    <definedName name="FDD_87_0" hidden="1">"A30681"</definedName>
    <definedName name="FDD_87_1" hidden="1">"A31047"</definedName>
    <definedName name="FDD_87_10" hidden="1">"A34334"</definedName>
    <definedName name="FDD_87_11" hidden="1">"A34699"</definedName>
    <definedName name="FDD_87_12" hidden="1">"A35064"</definedName>
    <definedName name="FDD_87_13" hidden="1">"A35430"</definedName>
    <definedName name="FDD_87_14" hidden="1">"A35795"</definedName>
    <definedName name="FDD_87_2" hidden="1">"A31412"</definedName>
    <definedName name="FDD_87_3" hidden="1">"A31777"</definedName>
    <definedName name="FDD_87_4" hidden="1">"A32142"</definedName>
    <definedName name="FDD_87_5" hidden="1">"A32508"</definedName>
    <definedName name="FDD_87_6" hidden="1">"A32873"</definedName>
    <definedName name="FDD_87_7" hidden="1">"A33238"</definedName>
    <definedName name="FDD_87_8" hidden="1">"A33603"</definedName>
    <definedName name="FDD_87_9" hidden="1">"A33969"</definedName>
    <definedName name="FDD_88_0" hidden="1">"A30681"</definedName>
    <definedName name="FDD_88_1" hidden="1">"A31047"</definedName>
    <definedName name="FDD_88_10" hidden="1">"A34334"</definedName>
    <definedName name="FDD_88_11" hidden="1">"A34699"</definedName>
    <definedName name="FDD_88_12" hidden="1">"A35064"</definedName>
    <definedName name="FDD_88_13" hidden="1">"A35430"</definedName>
    <definedName name="FDD_88_14" hidden="1">"A35795"</definedName>
    <definedName name="FDD_88_2" hidden="1">"A31412"</definedName>
    <definedName name="FDD_88_3" hidden="1">"A31777"</definedName>
    <definedName name="FDD_88_4" hidden="1">"A32142"</definedName>
    <definedName name="FDD_88_5" hidden="1">"A32508"</definedName>
    <definedName name="FDD_88_6" hidden="1">"A32873"</definedName>
    <definedName name="FDD_88_7" hidden="1">"A33238"</definedName>
    <definedName name="FDD_88_8" hidden="1">"A33603"</definedName>
    <definedName name="FDD_88_9" hidden="1">"A33969"</definedName>
    <definedName name="FDD_89_0" hidden="1">"A30681"</definedName>
    <definedName name="FDD_89_1" hidden="1">"A31047"</definedName>
    <definedName name="FDD_89_10" hidden="1">"A34334"</definedName>
    <definedName name="FDD_89_11" hidden="1">"A34699"</definedName>
    <definedName name="FDD_89_12" hidden="1">"A35064"</definedName>
    <definedName name="FDD_89_13" hidden="1">"A35430"</definedName>
    <definedName name="FDD_89_14" hidden="1">"A35795"</definedName>
    <definedName name="FDD_89_2" hidden="1">"A31412"</definedName>
    <definedName name="FDD_89_3" hidden="1">"A31777"</definedName>
    <definedName name="FDD_89_4" hidden="1">"A32142"</definedName>
    <definedName name="FDD_89_5" hidden="1">"A32508"</definedName>
    <definedName name="FDD_89_6" hidden="1">"A32873"</definedName>
    <definedName name="FDD_89_7" hidden="1">"A33238"</definedName>
    <definedName name="FDD_89_8" hidden="1">"A33603"</definedName>
    <definedName name="FDD_89_9" hidden="1">"A33969"</definedName>
    <definedName name="FDD_9_0" hidden="1">"A25569"</definedName>
    <definedName name="FDD_90_0" hidden="1">"A30681"</definedName>
    <definedName name="FDD_90_1" hidden="1">"A31047"</definedName>
    <definedName name="FDD_90_10" hidden="1">"A34334"</definedName>
    <definedName name="FDD_90_11" hidden="1">"A34699"</definedName>
    <definedName name="FDD_90_12" hidden="1">"A35064"</definedName>
    <definedName name="FDD_90_13" hidden="1">"A35430"</definedName>
    <definedName name="FDD_90_14" hidden="1">"A35795"</definedName>
    <definedName name="FDD_90_2" hidden="1">"A31412"</definedName>
    <definedName name="FDD_90_3" hidden="1">"A31777"</definedName>
    <definedName name="FDD_90_4" hidden="1">"A32142"</definedName>
    <definedName name="FDD_90_5" hidden="1">"A32508"</definedName>
    <definedName name="FDD_90_6" hidden="1">"A32873"</definedName>
    <definedName name="FDD_90_7" hidden="1">"A33238"</definedName>
    <definedName name="FDD_90_8" hidden="1">"A33603"</definedName>
    <definedName name="FDD_90_9" hidden="1">"A33969"</definedName>
    <definedName name="FDD_91_0" hidden="1">"A30681"</definedName>
    <definedName name="FDD_91_1" hidden="1">"A31047"</definedName>
    <definedName name="FDD_91_10" hidden="1">"A34334"</definedName>
    <definedName name="FDD_91_11" hidden="1">"A34699"</definedName>
    <definedName name="FDD_91_12" hidden="1">"A35064"</definedName>
    <definedName name="FDD_91_13" hidden="1">"A35430"</definedName>
    <definedName name="FDD_91_14" hidden="1">"A35795"</definedName>
    <definedName name="FDD_91_2" hidden="1">"A31412"</definedName>
    <definedName name="FDD_91_3" hidden="1">"A31777"</definedName>
    <definedName name="FDD_91_4" hidden="1">"A32142"</definedName>
    <definedName name="FDD_91_5" hidden="1">"A32508"</definedName>
    <definedName name="FDD_91_6" hidden="1">"A32873"</definedName>
    <definedName name="FDD_91_7" hidden="1">"A33238"</definedName>
    <definedName name="FDD_91_8" hidden="1">"A33603"</definedName>
    <definedName name="FDD_91_9" hidden="1">"A33969"</definedName>
    <definedName name="FDD_92_0" hidden="1">"A30681"</definedName>
    <definedName name="FDD_92_1" hidden="1">"A31047"</definedName>
    <definedName name="FDD_92_10" hidden="1">"A34334"</definedName>
    <definedName name="FDD_92_11" hidden="1">"A34699"</definedName>
    <definedName name="FDD_92_12" hidden="1">"A35064"</definedName>
    <definedName name="FDD_92_13" hidden="1">"A35430"</definedName>
    <definedName name="FDD_92_14" hidden="1">"A35795"</definedName>
    <definedName name="FDD_92_2" hidden="1">"A31412"</definedName>
    <definedName name="FDD_92_3" hidden="1">"A31777"</definedName>
    <definedName name="FDD_92_4" hidden="1">"A32142"</definedName>
    <definedName name="FDD_92_5" hidden="1">"A32508"</definedName>
    <definedName name="FDD_92_6" hidden="1">"A32873"</definedName>
    <definedName name="FDD_92_7" hidden="1">"A33238"</definedName>
    <definedName name="FDD_92_8" hidden="1">"A33603"</definedName>
    <definedName name="FDD_92_9" hidden="1">"A33969"</definedName>
    <definedName name="FDD_93_0" hidden="1">"A30681"</definedName>
    <definedName name="FDD_93_1" hidden="1">"A31047"</definedName>
    <definedName name="FDD_93_10" hidden="1">"A34334"</definedName>
    <definedName name="FDD_93_11" hidden="1">"A34699"</definedName>
    <definedName name="FDD_93_12" hidden="1">"A35064"</definedName>
    <definedName name="FDD_93_13" hidden="1">"A35430"</definedName>
    <definedName name="FDD_93_14" hidden="1">"A35795"</definedName>
    <definedName name="FDD_93_2" hidden="1">"A31412"</definedName>
    <definedName name="FDD_93_3" hidden="1">"A31777"</definedName>
    <definedName name="FDD_93_4" hidden="1">"A32142"</definedName>
    <definedName name="FDD_93_5" hidden="1">"A32508"</definedName>
    <definedName name="FDD_93_6" hidden="1">"A32873"</definedName>
    <definedName name="FDD_93_7" hidden="1">"A33238"</definedName>
    <definedName name="FDD_93_8" hidden="1">"A33603"</definedName>
    <definedName name="FDD_93_9" hidden="1">"A33969"</definedName>
    <definedName name="FDD_94_0" hidden="1">"A30681"</definedName>
    <definedName name="FDD_94_1" hidden="1">"A31047"</definedName>
    <definedName name="FDD_94_10" hidden="1">"A34334"</definedName>
    <definedName name="FDD_94_11" hidden="1">"A34699"</definedName>
    <definedName name="FDD_94_12" hidden="1">"A35064"</definedName>
    <definedName name="FDD_94_13" hidden="1">"A35430"</definedName>
    <definedName name="FDD_94_14" hidden="1">"A35795"</definedName>
    <definedName name="FDD_94_2" hidden="1">"A31412"</definedName>
    <definedName name="FDD_94_3" hidden="1">"A31777"</definedName>
    <definedName name="FDD_94_4" hidden="1">"A32142"</definedName>
    <definedName name="FDD_94_5" hidden="1">"A32508"</definedName>
    <definedName name="FDD_94_6" hidden="1">"A32873"</definedName>
    <definedName name="FDD_94_7" hidden="1">"A33238"</definedName>
    <definedName name="FDD_94_8" hidden="1">"A33603"</definedName>
    <definedName name="FDD_94_9" hidden="1">"A33969"</definedName>
    <definedName name="FDD_95_0" hidden="1">"A30681"</definedName>
    <definedName name="FDD_95_1" hidden="1">"A31047"</definedName>
    <definedName name="FDD_95_10" hidden="1">"A34334"</definedName>
    <definedName name="FDD_95_11" hidden="1">"A34699"</definedName>
    <definedName name="FDD_95_12" hidden="1">"A35064"</definedName>
    <definedName name="FDD_95_13" hidden="1">"A35430"</definedName>
    <definedName name="FDD_95_14" hidden="1">"A35795"</definedName>
    <definedName name="FDD_95_2" hidden="1">"A31412"</definedName>
    <definedName name="FDD_95_3" hidden="1">"A31777"</definedName>
    <definedName name="FDD_95_4" hidden="1">"A32142"</definedName>
    <definedName name="FDD_95_5" hidden="1">"A32508"</definedName>
    <definedName name="FDD_95_6" hidden="1">"A32873"</definedName>
    <definedName name="FDD_95_7" hidden="1">"A33238"</definedName>
    <definedName name="FDD_95_8" hidden="1">"A33603"</definedName>
    <definedName name="FDD_95_9" hidden="1">"A33969"</definedName>
    <definedName name="FDD_96_0" hidden="1">"U30681"</definedName>
    <definedName name="FDD_96_1" hidden="1">"A31047"</definedName>
    <definedName name="FDD_96_10" hidden="1">"A34334"</definedName>
    <definedName name="FDD_96_11" hidden="1">"A34699"</definedName>
    <definedName name="FDD_96_12" hidden="1">"A35064"</definedName>
    <definedName name="FDD_96_13" hidden="1">"A35430"</definedName>
    <definedName name="FDD_96_14" hidden="1">"A35795"</definedName>
    <definedName name="FDD_96_2" hidden="1">"A31412"</definedName>
    <definedName name="FDD_96_3" hidden="1">"A31777"</definedName>
    <definedName name="FDD_96_4" hidden="1">"A32142"</definedName>
    <definedName name="FDD_96_5" hidden="1">"A32508"</definedName>
    <definedName name="FDD_96_6" hidden="1">"A32873"</definedName>
    <definedName name="FDD_96_7" hidden="1">"A33238"</definedName>
    <definedName name="FDD_96_8" hidden="1">"A33603"</definedName>
    <definedName name="FDD_96_9" hidden="1">"A33969"</definedName>
    <definedName name="FDD_97_0" hidden="1">"U30681"</definedName>
    <definedName name="FDD_97_1" hidden="1">"A31047"</definedName>
    <definedName name="FDD_97_10" hidden="1">"A34334"</definedName>
    <definedName name="FDD_97_11" hidden="1">"A34699"</definedName>
    <definedName name="FDD_97_12" hidden="1">"A35064"</definedName>
    <definedName name="FDD_97_13" hidden="1">"A35430"</definedName>
    <definedName name="FDD_97_14" hidden="1">"A35795"</definedName>
    <definedName name="FDD_97_2" hidden="1">"A31412"</definedName>
    <definedName name="FDD_97_3" hidden="1">"A31777"</definedName>
    <definedName name="FDD_97_4" hidden="1">"A32142"</definedName>
    <definedName name="FDD_97_5" hidden="1">"A32508"</definedName>
    <definedName name="FDD_97_6" hidden="1">"A32873"</definedName>
    <definedName name="FDD_97_7" hidden="1">"A33238"</definedName>
    <definedName name="FDD_97_8" hidden="1">"A33603"</definedName>
    <definedName name="FDD_97_9" hidden="1">"A33969"</definedName>
    <definedName name="FDD_98_0" hidden="1">"U30681"</definedName>
    <definedName name="FDD_98_1" hidden="1">"A31047"</definedName>
    <definedName name="FDD_98_10" hidden="1">"A34334"</definedName>
    <definedName name="FDD_98_11" hidden="1">"A34699"</definedName>
    <definedName name="FDD_98_12" hidden="1">"A35064"</definedName>
    <definedName name="FDD_98_13" hidden="1">"A35430"</definedName>
    <definedName name="FDD_98_14" hidden="1">"A35795"</definedName>
    <definedName name="FDD_98_2" hidden="1">"A31412"</definedName>
    <definedName name="FDD_98_3" hidden="1">"A31777"</definedName>
    <definedName name="FDD_98_4" hidden="1">"A32142"</definedName>
    <definedName name="FDD_98_5" hidden="1">"A32508"</definedName>
    <definedName name="FDD_98_6" hidden="1">"A32873"</definedName>
    <definedName name="FDD_98_7" hidden="1">"A33238"</definedName>
    <definedName name="FDD_98_8" hidden="1">"A33603"</definedName>
    <definedName name="FDD_98_9" hidden="1">"A33969"</definedName>
    <definedName name="FDD_99_0" hidden="1">"U30681"</definedName>
    <definedName name="FDD_99_1" hidden="1">"A31047"</definedName>
    <definedName name="FDD_99_10" hidden="1">"A34334"</definedName>
    <definedName name="FDD_99_11" hidden="1">"A34699"</definedName>
    <definedName name="FDD_99_12" hidden="1">"A35064"</definedName>
    <definedName name="FDD_99_13" hidden="1">"A35430"</definedName>
    <definedName name="FDD_99_14" hidden="1">"A35795"</definedName>
    <definedName name="FDD_99_2" hidden="1">"A31412"</definedName>
    <definedName name="FDD_99_3" hidden="1">"A31777"</definedName>
    <definedName name="FDD_99_4" hidden="1">"A32142"</definedName>
    <definedName name="FDD_99_5" hidden="1">"A32508"</definedName>
    <definedName name="FDD_99_6" hidden="1">"A32873"</definedName>
    <definedName name="FDD_99_7" hidden="1">"A33238"</definedName>
    <definedName name="FDD_99_8" hidden="1">"A33603"</definedName>
    <definedName name="FDD_99_9" hidden="1">"A33969"</definedName>
    <definedName name="fdfs" localSheetId="5" hidden="1">{#N/A,#N/A,FALSE,"TERRY CARLIN";#N/A,#N/A,FALSE,"CHARLES McLEAN";#N/A,#N/A,FALSE,"GEOFF GUTRIDGE";#N/A,#N/A,FALSE,"SUE SPITTLE";#N/A,#N/A,FALSE,"JOHN DULEY";#N/A,#N/A,FALSE,"MARTIN BRENIG-JONES";#N/A,#N/A,FALSE,"LOUISE KING";#N/A,#N/A,FALSE,"JOHN FORD"}</definedName>
    <definedName name="fdfs" hidden="1">{#N/A,#N/A,FALSE,"TERRY CARLIN";#N/A,#N/A,FALSE,"CHARLES McLEAN";#N/A,#N/A,FALSE,"GEOFF GUTRIDGE";#N/A,#N/A,FALSE,"SUE SPITTLE";#N/A,#N/A,FALSE,"JOHN DULEY";#N/A,#N/A,FALSE,"MARTIN BRENIG-JONES";#N/A,#N/A,FALSE,"LOUISE KING";#N/A,#N/A,FALSE,"JOHN FORD"}</definedName>
    <definedName name="fdgsgsd" localSheetId="5" hidden="1">{#N/A,#N/A,FALSE,"TERRY CARLIN";#N/A,#N/A,FALSE,"CHARLES McLEAN";#N/A,#N/A,FALSE,"GEOFF GUTRIDGE";#N/A,#N/A,FALSE,"SUE SPITTLE";#N/A,#N/A,FALSE,"JOHN DULEY";#N/A,#N/A,FALSE,"MARTIN BRENIG-JONES";#N/A,#N/A,FALSE,"LOUISE KING";#N/A,#N/A,FALSE,"JOHN FORD"}</definedName>
    <definedName name="fdgsgsd" hidden="1">{#N/A,#N/A,FALSE,"TERRY CARLIN";#N/A,#N/A,FALSE,"CHARLES McLEAN";#N/A,#N/A,FALSE,"GEOFF GUTRIDGE";#N/A,#N/A,FALSE,"SUE SPITTLE";#N/A,#N/A,FALSE,"JOHN DULEY";#N/A,#N/A,FALSE,"MARTIN BRENIG-JONES";#N/A,#N/A,FALSE,"LOUISE KING";#N/A,#N/A,FALSE,"JOHN FORD"}</definedName>
    <definedName name="fdhz" localSheetId="5" hidden="1">{0}</definedName>
    <definedName name="fdhz" hidden="1">{0}</definedName>
    <definedName name="fdsfsd" localSheetId="5" hidden="1">{#N/A,#N/A,FALSE,"TERRY CARLIN";#N/A,#N/A,FALSE,"CHARLES McLEAN";#N/A,#N/A,FALSE,"GEOFF GUTRIDGE";#N/A,#N/A,FALSE,"SUE SPITTLE";#N/A,#N/A,FALSE,"JOHN DULEY";#N/A,#N/A,FALSE,"MARTIN BRENIG-JONES";#N/A,#N/A,FALSE,"LOUISE KING";#N/A,#N/A,FALSE,"JOHN FORD"}</definedName>
    <definedName name="fdsfsd" hidden="1">{#N/A,#N/A,FALSE,"TERRY CARLIN";#N/A,#N/A,FALSE,"CHARLES McLEAN";#N/A,#N/A,FALSE,"GEOFF GUTRIDGE";#N/A,#N/A,FALSE,"SUE SPITTLE";#N/A,#N/A,FALSE,"JOHN DULEY";#N/A,#N/A,FALSE,"MARTIN BRENIG-JONES";#N/A,#N/A,FALSE,"LOUISE KING";#N/A,#N/A,FALSE,"JOHN FORD"}</definedName>
    <definedName name="fdsfsfsdf" localSheetId="5" hidden="1">{#N/A,#N/A,FALSE,"TERRY CARLIN";#N/A,#N/A,FALSE,"CHARLES McLEAN";#N/A,#N/A,FALSE,"GEOFF GUTRIDGE";#N/A,#N/A,FALSE,"SUE SPITTLE";#N/A,#N/A,FALSE,"JOHN DULEY";#N/A,#N/A,FALSE,"MARTIN BRENIG-JONES";#N/A,#N/A,FALSE,"LOUISE KING";#N/A,#N/A,FALSE,"JOHN FORD"}</definedName>
    <definedName name="fdsfsfsdf" hidden="1">{#N/A,#N/A,FALSE,"TERRY CARLIN";#N/A,#N/A,FALSE,"CHARLES McLEAN";#N/A,#N/A,FALSE,"GEOFF GUTRIDGE";#N/A,#N/A,FALSE,"SUE SPITTLE";#N/A,#N/A,FALSE,"JOHN DULEY";#N/A,#N/A,FALSE,"MARTIN BRENIG-JONES";#N/A,#N/A,FALSE,"LOUISE KING";#N/A,#N/A,FALSE,"JOHN FORD"}</definedName>
    <definedName name="feffffffff" localSheetId="5" hidden="1">{#N/A,#N/A,FALSE,"TERRY CARLIN";#N/A,#N/A,FALSE,"CHARLES McLEAN";#N/A,#N/A,FALSE,"GEOFF GUTRIDGE";#N/A,#N/A,FALSE,"SUE SPITTLE";#N/A,#N/A,FALSE,"JOHN DULEY";#N/A,#N/A,FALSE,"MARTIN BRENIG-JONES";#N/A,#N/A,FALSE,"LOUISE KING";#N/A,#N/A,FALSE,"JOHN FORD"}</definedName>
    <definedName name="feffffffff" hidden="1">{#N/A,#N/A,FALSE,"TERRY CARLIN";#N/A,#N/A,FALSE,"CHARLES McLEAN";#N/A,#N/A,FALSE,"GEOFF GUTRIDGE";#N/A,#N/A,FALSE,"SUE SPITTLE";#N/A,#N/A,FALSE,"JOHN DULEY";#N/A,#N/A,FALSE,"MARTIN BRENIG-JONES";#N/A,#N/A,FALSE,"LOUISE KING";#N/A,#N/A,FALSE,"JOHN FORD"}</definedName>
    <definedName name="ff" localSheetId="5" hidden="1">{#N/A,#N/A,FALSE,"TERRY CARLIN";#N/A,#N/A,FALSE,"CHARLES McLEAN";#N/A,#N/A,FALSE,"GEOFF GUTRIDGE";#N/A,#N/A,FALSE,"SUE SPITTLE";#N/A,#N/A,FALSE,"JOHN DULEY";#N/A,#N/A,FALSE,"MARTIN BRENIG-JONES";#N/A,#N/A,FALSE,"LOUISE KING";#N/A,#N/A,FALSE,"JOHN FORD"}</definedName>
    <definedName name="ff" hidden="1">{#N/A,#N/A,FALSE,"TERRY CARLIN";#N/A,#N/A,FALSE,"CHARLES McLEAN";#N/A,#N/A,FALSE,"GEOFF GUTRIDGE";#N/A,#N/A,FALSE,"SUE SPITTLE";#N/A,#N/A,FALSE,"JOHN DULEY";#N/A,#N/A,FALSE,"MARTIN BRENIG-JONES";#N/A,#N/A,FALSE,"LOUISE KING";#N/A,#N/A,FALSE,"JOHN FORD"}</definedName>
    <definedName name="fff" localSheetId="5" hidden="1">{#N/A,#N/A,FALSE,"voz corporativa";#N/A,#N/A,FALSE,"Transmisión de datos";#N/A,#N/A,FALSE,"Videoconferencia";#N/A,#N/A,FALSE,"Correo electrónico";#N/A,#N/A,FALSE,"Correo de voz";#N/A,#N/A,FALSE,"Megafax";#N/A,#N/A,FALSE,"Edi";#N/A,#N/A,FALSE,"Internet";#N/A,#N/A,FALSE,"VSAT";#N/A,#N/A,FALSE,"ing ult. milla"}</definedName>
    <definedName name="fff" hidden="1">{#N/A,#N/A,FALSE,"voz corporativa";#N/A,#N/A,FALSE,"Transmisión de datos";#N/A,#N/A,FALSE,"Videoconferencia";#N/A,#N/A,FALSE,"Correo electrónico";#N/A,#N/A,FALSE,"Correo de voz";#N/A,#N/A,FALSE,"Megafax";#N/A,#N/A,FALSE,"Edi";#N/A,#N/A,FALSE,"Internet";#N/A,#N/A,FALSE,"VSAT";#N/A,#N/A,FALSE,"ing ult. milla"}</definedName>
    <definedName name="ffff"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ff" localSheetId="5" hidden="1">{#N/A,#N/A,FALSE,"voz corporativa";#N/A,#N/A,FALSE,"Transmisión de datos";#N/A,#N/A,FALSE,"Videoconferencia";#N/A,#N/A,FALSE,"Correo electrónico";#N/A,#N/A,FALSE,"Correo de voz";#N/A,#N/A,FALSE,"Megafax";#N/A,#N/A,FALSE,"Edi";#N/A,#N/A,FALSE,"Internet";#N/A,#N/A,FALSE,"VSAT";#N/A,#N/A,FALSE,"ing ult. milla"}</definedName>
    <definedName name="ffffff" hidden="1">{#N/A,#N/A,FALSE,"voz corporativa";#N/A,#N/A,FALSE,"Transmisión de datos";#N/A,#N/A,FALSE,"Videoconferencia";#N/A,#N/A,FALSE,"Correo electrónico";#N/A,#N/A,FALSE,"Correo de voz";#N/A,#N/A,FALSE,"Megafax";#N/A,#N/A,FALSE,"Edi";#N/A,#N/A,FALSE,"Internet";#N/A,#N/A,FALSE,"VSAT";#N/A,#N/A,FALSE,"ing ult. milla"}</definedName>
    <definedName name="fffffff" localSheetId="5" hidden="1">{#N/A,#N/A,FALSE,"TERRY CARLIN";#N/A,#N/A,FALSE,"CHARLES McLEAN";#N/A,#N/A,FALSE,"GEOFF GUTRIDGE";#N/A,#N/A,FALSE,"SUE SPITTLE";#N/A,#N/A,FALSE,"JOHN DULEY";#N/A,#N/A,FALSE,"MARTIN BRENIG-JONES";#N/A,#N/A,FALSE,"LOUISE KING";#N/A,#N/A,FALSE,"JOHN FORD"}</definedName>
    <definedName name="fffffff" hidden="1">{#N/A,#N/A,FALSE,"TERRY CARLIN";#N/A,#N/A,FALSE,"CHARLES McLEAN";#N/A,#N/A,FALSE,"GEOFF GUTRIDGE";#N/A,#N/A,FALSE,"SUE SPITTLE";#N/A,#N/A,FALSE,"JOHN DULEY";#N/A,#N/A,FALSE,"MARTIN BRENIG-JONES";#N/A,#N/A,FALSE,"LOUISE KING";#N/A,#N/A,FALSE,"JOHN FORD"}</definedName>
    <definedName name="fffffffff" localSheetId="5" hidden="1">{#N/A,#N/A,FALSE,"Find_duplicates_for_Feb_online_"}</definedName>
    <definedName name="fffffffff" hidden="1">{#N/A,#N/A,FALSE,"Find_duplicates_for_Feb_online_"}</definedName>
    <definedName name="ffffffffff" localSheetId="5" hidden="1">{#N/A,#N/A,FALSE,"TERRY CARLIN";#N/A,#N/A,FALSE,"CHARLES McLEAN";#N/A,#N/A,FALSE,"GEOFF GUTRIDGE";#N/A,#N/A,FALSE,"SUE SPITTLE";#N/A,#N/A,FALSE,"JOHN DULEY";#N/A,#N/A,FALSE,"MARTIN BRENIG-JONES";#N/A,#N/A,FALSE,"LOUISE KING";#N/A,#N/A,FALSE,"JOHN FORD"}</definedName>
    <definedName name="ffffffffff" hidden="1">{#N/A,#N/A,FALSE,"TERRY CARLIN";#N/A,#N/A,FALSE,"CHARLES McLEAN";#N/A,#N/A,FALSE,"GEOFF GUTRIDGE";#N/A,#N/A,FALSE,"SUE SPITTLE";#N/A,#N/A,FALSE,"JOHN DULEY";#N/A,#N/A,FALSE,"MARTIN BRENIG-JONES";#N/A,#N/A,FALSE,"LOUISE KING";#N/A,#N/A,FALSE,"JOHN FORD"}</definedName>
    <definedName name="FFFFFFFFFFF" localSheetId="5" hidden="1">{#N/A,#N/A,FALSE,"model"}</definedName>
    <definedName name="FFFFFFFFFFF" hidden="1">{#N/A,#N/A,FALSE,"model"}</definedName>
    <definedName name="ffwefw" localSheetId="5" hidden="1">{#N/A,#N/A,FALSE,"Find_duplicates_for_Feb_online_"}</definedName>
    <definedName name="ffwefw" hidden="1">{#N/A,#N/A,FALSE,"Find_duplicates_for_Feb_online_"}</definedName>
    <definedName name="fgbdbb" localSheetId="5" hidden="1">{#N/A,#N/A,FALSE,"TERRY CARLIN";#N/A,#N/A,FALSE,"CHARLES McLEAN";#N/A,#N/A,FALSE,"GEOFF GUTRIDGE";#N/A,#N/A,FALSE,"SUE SPITTLE";#N/A,#N/A,FALSE,"JOHN DULEY";#N/A,#N/A,FALSE,"MARTIN BRENIG-JONES";#N/A,#N/A,FALSE,"LOUISE KING";#N/A,#N/A,FALSE,"JOHN FORD"}</definedName>
    <definedName name="fgbdbb" hidden="1">{#N/A,#N/A,FALSE,"TERRY CARLIN";#N/A,#N/A,FALSE,"CHARLES McLEAN";#N/A,#N/A,FALSE,"GEOFF GUTRIDGE";#N/A,#N/A,FALSE,"SUE SPITTLE";#N/A,#N/A,FALSE,"JOHN DULEY";#N/A,#N/A,FALSE,"MARTIN BRENIG-JONES";#N/A,#N/A,FALSE,"LOUISE KING";#N/A,#N/A,FALSE,"JOHN FORD"}</definedName>
    <definedName name="FGHDE" localSheetId="5" hidden="1">{#N/A,#N/A,FALSE,"PERSONAL";#N/A,#N/A,FALSE,"explotación";#N/A,#N/A,FALSE,"generales"}</definedName>
    <definedName name="FGHDE" hidden="1">{#N/A,#N/A,FALSE,"PERSONAL";#N/A,#N/A,FALSE,"explotación";#N/A,#N/A,FALSE,"generales"}</definedName>
    <definedName name="fnfgngfn" localSheetId="5" hidden="1">{#N/A,#N/A,FALSE,"TERRY CARLIN";#N/A,#N/A,FALSE,"CHARLES McLEAN";#N/A,#N/A,FALSE,"GEOFF GUTRIDGE";#N/A,#N/A,FALSE,"SUE SPITTLE";#N/A,#N/A,FALSE,"JOHN DULEY";#N/A,#N/A,FALSE,"MARTIN BRENIG-JONES";#N/A,#N/A,FALSE,"LOUISE KING";#N/A,#N/A,FALSE,"JOHN FORD"}</definedName>
    <definedName name="fnfgngfn" hidden="1">{#N/A,#N/A,FALSE,"TERRY CARLIN";#N/A,#N/A,FALSE,"CHARLES McLEAN";#N/A,#N/A,FALSE,"GEOFF GUTRIDGE";#N/A,#N/A,FALSE,"SUE SPITTLE";#N/A,#N/A,FALSE,"JOHN DULEY";#N/A,#N/A,FALSE,"MARTIN BRENIG-JONES";#N/A,#N/A,FALSE,"LOUISE KING";#N/A,#N/A,FALSE,"JOHN FORD"}</definedName>
    <definedName name="fnnfgnfg" localSheetId="5" hidden="1">{#N/A,#N/A,FALSE,"TERRY CARLIN";#N/A,#N/A,FALSE,"CHARLES McLEAN";#N/A,#N/A,FALSE,"GEOFF GUTRIDGE";#N/A,#N/A,FALSE,"SUE SPITTLE";#N/A,#N/A,FALSE,"JOHN DULEY";#N/A,#N/A,FALSE,"MARTIN BRENIG-JONES";#N/A,#N/A,FALSE,"LOUISE KING";#N/A,#N/A,FALSE,"JOHN FORD"}</definedName>
    <definedName name="fnnfgnfg" hidden="1">{#N/A,#N/A,FALSE,"TERRY CARLIN";#N/A,#N/A,FALSE,"CHARLES McLEAN";#N/A,#N/A,FALSE,"GEOFF GUTRIDGE";#N/A,#N/A,FALSE,"SUE SPITTLE";#N/A,#N/A,FALSE,"JOHN DULEY";#N/A,#N/A,FALSE,"MARTIN BRENIG-JONES";#N/A,#N/A,FALSE,"LOUISE KING";#N/A,#N/A,FALSE,"JOHN FORD"}</definedName>
    <definedName name="forecast" localSheetId="5" hidden="1">{"cover a","1q",FALSE,"Cover";"Op Earn Mgd Q1",#N/A,FALSE,"Op-Earn (Mng)";"Op Earn Rpt Q1",#N/A,FALSE,"Op-Earn (Rpt)";"Loans",#N/A,FALSE,"Loans";"Credit Costs",#N/A,FALSE,"CCosts";"Net Interest Margin",#N/A,FALSE,"Margin";"Nonint Income",#N/A,FALSE,"NonII";"Nonint Exp",#N/A,FALSE,"NonIE";"Valuation",#N/A,FALSE,"Valuation"}</definedName>
    <definedName name="forecast" hidden="1">{"cover a","1q",FALSE,"Cover";"Op Earn Mgd Q1",#N/A,FALSE,"Op-Earn (Mng)";"Op Earn Rpt Q1",#N/A,FALSE,"Op-Earn (Rpt)";"Loans",#N/A,FALSE,"Loans";"Credit Costs",#N/A,FALSE,"CCosts";"Net Interest Margin",#N/A,FALSE,"Margin";"Nonint Income",#N/A,FALSE,"NonII";"Nonint Exp",#N/A,FALSE,"NonIE";"Valuation",#N/A,FALSE,"Valuation"}</definedName>
    <definedName name="fqwef" localSheetId="5" hidden="1">{#N/A,#N/A,FALSE,"TERRY CARLIN";#N/A,#N/A,FALSE,"CHARLES McLEAN";#N/A,#N/A,FALSE,"GEOFF GUTRIDGE";#N/A,#N/A,FALSE,"SUE SPITTLE";#N/A,#N/A,FALSE,"JOHN DULEY";#N/A,#N/A,FALSE,"MARTIN BRENIG-JONES";#N/A,#N/A,FALSE,"LOUISE KING";#N/A,#N/A,FALSE,"JOHN FORD"}</definedName>
    <definedName name="fqwef" hidden="1">{#N/A,#N/A,FALSE,"TERRY CARLIN";#N/A,#N/A,FALSE,"CHARLES McLEAN";#N/A,#N/A,FALSE,"GEOFF GUTRIDGE";#N/A,#N/A,FALSE,"SUE SPITTLE";#N/A,#N/A,FALSE,"JOHN DULEY";#N/A,#N/A,FALSE,"MARTIN BRENIG-JONES";#N/A,#N/A,FALSE,"LOUISE KING";#N/A,#N/A,FALSE,"JOHN FORD"}</definedName>
    <definedName name="frsafa" localSheetId="5" hidden="1">{#N/A,#N/A,FALSE,"TERRY CARLIN";#N/A,#N/A,FALSE,"CHARLES McLEAN";#N/A,#N/A,FALSE,"GEOFF GUTRIDGE";#N/A,#N/A,FALSE,"SUE SPITTLE";#N/A,#N/A,FALSE,"JOHN DULEY";#N/A,#N/A,FALSE,"MARTIN BRENIG-JONES";#N/A,#N/A,FALSE,"LOUISE KING";#N/A,#N/A,FALSE,"JOHN FORD"}</definedName>
    <definedName name="frsafa" hidden="1">{#N/A,#N/A,FALSE,"TERRY CARLIN";#N/A,#N/A,FALSE,"CHARLES McLEAN";#N/A,#N/A,FALSE,"GEOFF GUTRIDGE";#N/A,#N/A,FALSE,"SUE SPITTLE";#N/A,#N/A,FALSE,"JOHN DULEY";#N/A,#N/A,FALSE,"MARTIN BRENIG-JONES";#N/A,#N/A,FALSE,"LOUISE KING";#N/A,#N/A,FALSE,"JOHN FORD"}</definedName>
    <definedName name="frtyjyuki" localSheetId="5" hidden="1">{"UKGAAP balance sheet",#N/A,FALSE,"Balance Sheet"}</definedName>
    <definedName name="frtyjyuki" hidden="1">{"UKGAAP balance sheet",#N/A,FALSE,"Balance Sheet"}</definedName>
    <definedName name="fsafada" localSheetId="5" hidden="1">{#N/A,#N/A,FALSE,"TERRY CARLIN";#N/A,#N/A,FALSE,"CHARLES McLEAN";#N/A,#N/A,FALSE,"GEOFF GUTRIDGE";#N/A,#N/A,FALSE,"SUE SPITTLE";#N/A,#N/A,FALSE,"JOHN DULEY";#N/A,#N/A,FALSE,"MARTIN BRENIG-JONES";#N/A,#N/A,FALSE,"LOUISE KING";#N/A,#N/A,FALSE,"JOHN FORD"}</definedName>
    <definedName name="fsafada" hidden="1">{#N/A,#N/A,FALSE,"TERRY CARLIN";#N/A,#N/A,FALSE,"CHARLES McLEAN";#N/A,#N/A,FALSE,"GEOFF GUTRIDGE";#N/A,#N/A,FALSE,"SUE SPITTLE";#N/A,#N/A,FALSE,"JOHN DULEY";#N/A,#N/A,FALSE,"MARTIN BRENIG-JONES";#N/A,#N/A,FALSE,"LOUISE KING";#N/A,#N/A,FALSE,"JOHN FORD"}</definedName>
    <definedName name="fsdag" localSheetId="5" hidden="1">{#N/A,#N/A,FALSE,"TERRY CARLIN";#N/A,#N/A,FALSE,"CHARLES McLEAN";#N/A,#N/A,FALSE,"GEOFF GUTRIDGE";#N/A,#N/A,FALSE,"SUE SPITTLE";#N/A,#N/A,FALSE,"JOHN DULEY";#N/A,#N/A,FALSE,"MARTIN BRENIG-JONES";#N/A,#N/A,FALSE,"LOUISE KING";#N/A,#N/A,FALSE,"JOHN FORD"}</definedName>
    <definedName name="fsdag" hidden="1">{#N/A,#N/A,FALSE,"TERRY CARLIN";#N/A,#N/A,FALSE,"CHARLES McLEAN";#N/A,#N/A,FALSE,"GEOFF GUTRIDGE";#N/A,#N/A,FALSE,"SUE SPITTLE";#N/A,#N/A,FALSE,"JOHN DULEY";#N/A,#N/A,FALSE,"MARTIN BRENIG-JONES";#N/A,#N/A,FALSE,"LOUISE KING";#N/A,#N/A,FALSE,"JOHN FORD"}</definedName>
    <definedName name="fsffss" localSheetId="5" hidden="1">{#N/A,#N/A,FALSE,"TERRY CARLIN";#N/A,#N/A,FALSE,"CHARLES McLEAN";#N/A,#N/A,FALSE,"GEOFF GUTRIDGE";#N/A,#N/A,FALSE,"SUE SPITTLE";#N/A,#N/A,FALSE,"JOHN DULEY";#N/A,#N/A,FALSE,"MARTIN BRENIG-JONES";#N/A,#N/A,FALSE,"LOUISE KING";#N/A,#N/A,FALSE,"JOHN FORD"}</definedName>
    <definedName name="fsffss" hidden="1">{#N/A,#N/A,FALSE,"TERRY CARLIN";#N/A,#N/A,FALSE,"CHARLES McLEAN";#N/A,#N/A,FALSE,"GEOFF GUTRIDGE";#N/A,#N/A,FALSE,"SUE SPITTLE";#N/A,#N/A,FALSE,"JOHN DULEY";#N/A,#N/A,FALSE,"MARTIN BRENIG-JONES";#N/A,#N/A,FALSE,"LOUISE KING";#N/A,#N/A,FALSE,"JOHN FORD"}</definedName>
    <definedName name="FUNCTION" localSheetId="5" hidden="1">{"UKGAAP balance sheet",#N/A,FALSE,"Balance Sheet"}</definedName>
    <definedName name="FUNCTION" hidden="1">{"UKGAAP balance sheet",#N/A,FALSE,"Balance Sheet"}</definedName>
    <definedName name="g"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g"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gaehtrjr" localSheetId="5" hidden="1">{#N/A,#N/A,FALSE,"TERRY CARLIN";#N/A,#N/A,FALSE,"CHARLES McLEAN";#N/A,#N/A,FALSE,"GEOFF GUTRIDGE";#N/A,#N/A,FALSE,"SUE SPITTLE";#N/A,#N/A,FALSE,"JOHN DULEY";#N/A,#N/A,FALSE,"MARTIN BRENIG-JONES";#N/A,#N/A,FALSE,"LOUISE KING";#N/A,#N/A,FALSE,"JOHN FORD"}</definedName>
    <definedName name="gaehtrjr" hidden="1">{#N/A,#N/A,FALSE,"TERRY CARLIN";#N/A,#N/A,FALSE,"CHARLES McLEAN";#N/A,#N/A,FALSE,"GEOFF GUTRIDGE";#N/A,#N/A,FALSE,"SUE SPITTLE";#N/A,#N/A,FALSE,"JOHN DULEY";#N/A,#N/A,FALSE,"MARTIN BRENIG-JONES";#N/A,#N/A,FALSE,"LOUISE KING";#N/A,#N/A,FALSE,"JOHN FORD"}</definedName>
    <definedName name="gaerg" localSheetId="5" hidden="1">{#N/A,#N/A,FALSE,"TERRY CARLIN";#N/A,#N/A,FALSE,"CHARLES McLEAN";#N/A,#N/A,FALSE,"GEOFF GUTRIDGE";#N/A,#N/A,FALSE,"SUE SPITTLE";#N/A,#N/A,FALSE,"JOHN DULEY";#N/A,#N/A,FALSE,"MARTIN BRENIG-JONES";#N/A,#N/A,FALSE,"LOUISE KING";#N/A,#N/A,FALSE,"JOHN FORD"}</definedName>
    <definedName name="gaerg" hidden="1">{#N/A,#N/A,FALSE,"TERRY CARLIN";#N/A,#N/A,FALSE,"CHARLES McLEAN";#N/A,#N/A,FALSE,"GEOFF GUTRIDGE";#N/A,#N/A,FALSE,"SUE SPITTLE";#N/A,#N/A,FALSE,"JOHN DULEY";#N/A,#N/A,FALSE,"MARTIN BRENIG-JONES";#N/A,#N/A,FALSE,"LOUISE KING";#N/A,#N/A,FALSE,"JOHN FORD"}</definedName>
    <definedName name="gas"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gas"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Gastosgescopy"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Gastosgescopy"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gastosgescopy1"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gastosgescopy1"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gdfavadf" localSheetId="5" hidden="1">{#N/A,#N/A,FALSE,"TERRY CARLIN";#N/A,#N/A,FALSE,"CHARLES McLEAN";#N/A,#N/A,FALSE,"GEOFF GUTRIDGE";#N/A,#N/A,FALSE,"SUE SPITTLE";#N/A,#N/A,FALSE,"JOHN DULEY";#N/A,#N/A,FALSE,"MARTIN BRENIG-JONES";#N/A,#N/A,FALSE,"LOUISE KING";#N/A,#N/A,FALSE,"JOHN FORD"}</definedName>
    <definedName name="gdfavadf" hidden="1">{#N/A,#N/A,FALSE,"TERRY CARLIN";#N/A,#N/A,FALSE,"CHARLES McLEAN";#N/A,#N/A,FALSE,"GEOFF GUTRIDGE";#N/A,#N/A,FALSE,"SUE SPITTLE";#N/A,#N/A,FALSE,"JOHN DULEY";#N/A,#N/A,FALSE,"MARTIN BRENIG-JONES";#N/A,#N/A,FALSE,"LOUISE KING";#N/A,#N/A,FALSE,"JOHN FORD"}</definedName>
    <definedName name="gdfgvsdvs" localSheetId="5" hidden="1">{#N/A,#N/A,FALSE,"TERRY CARLIN";#N/A,#N/A,FALSE,"CHARLES McLEAN";#N/A,#N/A,FALSE,"GEOFF GUTRIDGE";#N/A,#N/A,FALSE,"SUE SPITTLE";#N/A,#N/A,FALSE,"JOHN DULEY";#N/A,#N/A,FALSE,"MARTIN BRENIG-JONES";#N/A,#N/A,FALSE,"LOUISE KING";#N/A,#N/A,FALSE,"JOHN FORD"}</definedName>
    <definedName name="gdfgvsdvs" hidden="1">{#N/A,#N/A,FALSE,"TERRY CARLIN";#N/A,#N/A,FALSE,"CHARLES McLEAN";#N/A,#N/A,FALSE,"GEOFF GUTRIDGE";#N/A,#N/A,FALSE,"SUE SPITTLE";#N/A,#N/A,FALSE,"JOHN DULEY";#N/A,#N/A,FALSE,"MARTIN BRENIG-JONES";#N/A,#N/A,FALSE,"LOUISE KING";#N/A,#N/A,FALSE,"JOHN FORD"}</definedName>
    <definedName name="gdgdg" localSheetId="5" hidden="1">{#N/A,#N/A,FALSE,"TERRY CARLIN";#N/A,#N/A,FALSE,"CHARLES McLEAN";#N/A,#N/A,FALSE,"GEOFF GUTRIDGE";#N/A,#N/A,FALSE,"SUE SPITTLE";#N/A,#N/A,FALSE,"JOHN DULEY";#N/A,#N/A,FALSE,"MARTIN BRENIG-JONES";#N/A,#N/A,FALSE,"LOUISE KING";#N/A,#N/A,FALSE,"JOHN FORD"}</definedName>
    <definedName name="gdgdg" hidden="1">{#N/A,#N/A,FALSE,"TERRY CARLIN";#N/A,#N/A,FALSE,"CHARLES McLEAN";#N/A,#N/A,FALSE,"GEOFF GUTRIDGE";#N/A,#N/A,FALSE,"SUE SPITTLE";#N/A,#N/A,FALSE,"JOHN DULEY";#N/A,#N/A,FALSE,"MARTIN BRENIG-JONES";#N/A,#N/A,FALSE,"LOUISE KING";#N/A,#N/A,FALSE,"JOHN FORD"}</definedName>
    <definedName name="gerag" localSheetId="5" hidden="1">{#N/A,#N/A,FALSE,"TERRY CARLIN";#N/A,#N/A,FALSE,"CHARLES McLEAN";#N/A,#N/A,FALSE,"GEOFF GUTRIDGE";#N/A,#N/A,FALSE,"SUE SPITTLE";#N/A,#N/A,FALSE,"JOHN DULEY";#N/A,#N/A,FALSE,"MARTIN BRENIG-JONES";#N/A,#N/A,FALSE,"LOUISE KING";#N/A,#N/A,FALSE,"JOHN FORD"}</definedName>
    <definedName name="gerag" hidden="1">{#N/A,#N/A,FALSE,"TERRY CARLIN";#N/A,#N/A,FALSE,"CHARLES McLEAN";#N/A,#N/A,FALSE,"GEOFF GUTRIDGE";#N/A,#N/A,FALSE,"SUE SPITTLE";#N/A,#N/A,FALSE,"JOHN DULEY";#N/A,#N/A,FALSE,"MARTIN BRENIG-JONES";#N/A,#N/A,FALSE,"LOUISE KING";#N/A,#N/A,FALSE,"JOHN FORD"}</definedName>
    <definedName name="gerager" localSheetId="5" hidden="1">{#N/A,#N/A,FALSE,"Find_duplicates_for_Feb_online_"}</definedName>
    <definedName name="gerager" hidden="1">{#N/A,#N/A,FALSE,"Find_duplicates_for_Feb_online_"}</definedName>
    <definedName name="gerson" hidden="1">#REF!</definedName>
    <definedName name="gfdgdgfdg" localSheetId="5" hidden="1">{#N/A,#N/A,FALSE,"TERRY CARLIN";#N/A,#N/A,FALSE,"CHARLES McLEAN";#N/A,#N/A,FALSE,"GEOFF GUTRIDGE";#N/A,#N/A,FALSE,"SUE SPITTLE";#N/A,#N/A,FALSE,"JOHN DULEY";#N/A,#N/A,FALSE,"MARTIN BRENIG-JONES";#N/A,#N/A,FALSE,"LOUISE KING";#N/A,#N/A,FALSE,"JOHN FORD"}</definedName>
    <definedName name="gfdgdgfdg" hidden="1">{#N/A,#N/A,FALSE,"TERRY CARLIN";#N/A,#N/A,FALSE,"CHARLES McLEAN";#N/A,#N/A,FALSE,"GEOFF GUTRIDGE";#N/A,#N/A,FALSE,"SUE SPITTLE";#N/A,#N/A,FALSE,"JOHN DULEY";#N/A,#N/A,FALSE,"MARTIN BRENIG-JONES";#N/A,#N/A,FALSE,"LOUISE KING";#N/A,#N/A,FALSE,"JOHN FORD"}</definedName>
    <definedName name="gfdgsd" localSheetId="5" hidden="1">{#N/A,#N/A,FALSE,"TERRY CARLIN";#N/A,#N/A,FALSE,"CHARLES McLEAN";#N/A,#N/A,FALSE,"GEOFF GUTRIDGE";#N/A,#N/A,FALSE,"SUE SPITTLE";#N/A,#N/A,FALSE,"JOHN DULEY";#N/A,#N/A,FALSE,"MARTIN BRENIG-JONES";#N/A,#N/A,FALSE,"LOUISE KING";#N/A,#N/A,FALSE,"JOHN FORD"}</definedName>
    <definedName name="gfdgsd" hidden="1">{#N/A,#N/A,FALSE,"TERRY CARLIN";#N/A,#N/A,FALSE,"CHARLES McLEAN";#N/A,#N/A,FALSE,"GEOFF GUTRIDGE";#N/A,#N/A,FALSE,"SUE SPITTLE";#N/A,#N/A,FALSE,"JOHN DULEY";#N/A,#N/A,FALSE,"MARTIN BRENIG-JONES";#N/A,#N/A,FALSE,"LOUISE KING";#N/A,#N/A,FALSE,"JOHN FORD"}</definedName>
    <definedName name="gfefef" localSheetId="5" hidden="1">{#N/A,#N/A,FALSE,"TERRY CARLIN";#N/A,#N/A,FALSE,"CHARLES McLEAN";#N/A,#N/A,FALSE,"GEOFF GUTRIDGE";#N/A,#N/A,FALSE,"SUE SPITTLE";#N/A,#N/A,FALSE,"JOHN DULEY";#N/A,#N/A,FALSE,"MARTIN BRENIG-JONES";#N/A,#N/A,FALSE,"LOUISE KING";#N/A,#N/A,FALSE,"JOHN FORD"}</definedName>
    <definedName name="gfefef" hidden="1">{#N/A,#N/A,FALSE,"TERRY CARLIN";#N/A,#N/A,FALSE,"CHARLES McLEAN";#N/A,#N/A,FALSE,"GEOFF GUTRIDGE";#N/A,#N/A,FALSE,"SUE SPITTLE";#N/A,#N/A,FALSE,"JOHN DULEY";#N/A,#N/A,FALSE,"MARTIN BRENIG-JONES";#N/A,#N/A,FALSE,"LOUISE KING";#N/A,#N/A,FALSE,"JOHN FORD"}</definedName>
    <definedName name="gfffffffff" localSheetId="5" hidden="1">{#N/A,#N/A,FALSE,"TERRY CARLIN";#N/A,#N/A,FALSE,"CHARLES McLEAN";#N/A,#N/A,FALSE,"GEOFF GUTRIDGE";#N/A,#N/A,FALSE,"SUE SPITTLE";#N/A,#N/A,FALSE,"JOHN DULEY";#N/A,#N/A,FALSE,"MARTIN BRENIG-JONES";#N/A,#N/A,FALSE,"LOUISE KING";#N/A,#N/A,FALSE,"JOHN FORD"}</definedName>
    <definedName name="gfffffffff" hidden="1">{#N/A,#N/A,FALSE,"TERRY CARLIN";#N/A,#N/A,FALSE,"CHARLES McLEAN";#N/A,#N/A,FALSE,"GEOFF GUTRIDGE";#N/A,#N/A,FALSE,"SUE SPITTLE";#N/A,#N/A,FALSE,"JOHN DULEY";#N/A,#N/A,FALSE,"MARTIN BRENIG-JONES";#N/A,#N/A,FALSE,"LOUISE KING";#N/A,#N/A,FALSE,"JOHN FORD"}</definedName>
    <definedName name="gfhfghf" localSheetId="5" hidden="1">{#N/A,#N/A,FALSE,"TERRY CARLIN";#N/A,#N/A,FALSE,"CHARLES McLEAN";#N/A,#N/A,FALSE,"GEOFF GUTRIDGE";#N/A,#N/A,FALSE,"SUE SPITTLE";#N/A,#N/A,FALSE,"JOHN DULEY";#N/A,#N/A,FALSE,"MARTIN BRENIG-JONES";#N/A,#N/A,FALSE,"LOUISE KING";#N/A,#N/A,FALSE,"JOHN FORD"}</definedName>
    <definedName name="gfhfghf" hidden="1">{#N/A,#N/A,FALSE,"TERRY CARLIN";#N/A,#N/A,FALSE,"CHARLES McLEAN";#N/A,#N/A,FALSE,"GEOFF GUTRIDGE";#N/A,#N/A,FALSE,"SUE SPITTLE";#N/A,#N/A,FALSE,"JOHN DULEY";#N/A,#N/A,FALSE,"MARTIN BRENIG-JONES";#N/A,#N/A,FALSE,"LOUISE KING";#N/A,#N/A,FALSE,"JOHN FORD"}</definedName>
    <definedName name="gfhgfhfg" localSheetId="5" hidden="1">{#N/A,#N/A,FALSE,"TERRY CARLIN";#N/A,#N/A,FALSE,"CHARLES McLEAN";#N/A,#N/A,FALSE,"GEOFF GUTRIDGE";#N/A,#N/A,FALSE,"SUE SPITTLE";#N/A,#N/A,FALSE,"JOHN DULEY";#N/A,#N/A,FALSE,"MARTIN BRENIG-JONES";#N/A,#N/A,FALSE,"LOUISE KING";#N/A,#N/A,FALSE,"JOHN FORD"}</definedName>
    <definedName name="gfhgfhfg" hidden="1">{#N/A,#N/A,FALSE,"TERRY CARLIN";#N/A,#N/A,FALSE,"CHARLES McLEAN";#N/A,#N/A,FALSE,"GEOFF GUTRIDGE";#N/A,#N/A,FALSE,"SUE SPITTLE";#N/A,#N/A,FALSE,"JOHN DULEY";#N/A,#N/A,FALSE,"MARTIN BRENIG-JONES";#N/A,#N/A,FALSE,"LOUISE KING";#N/A,#N/A,FALSE,"JOHN FORD"}</definedName>
    <definedName name="gfngngf" localSheetId="5" hidden="1">{#N/A,#N/A,FALSE,"TERRY CARLIN";#N/A,#N/A,FALSE,"CHARLES McLEAN";#N/A,#N/A,FALSE,"GEOFF GUTRIDGE";#N/A,#N/A,FALSE,"SUE SPITTLE";#N/A,#N/A,FALSE,"JOHN DULEY";#N/A,#N/A,FALSE,"MARTIN BRENIG-JONES";#N/A,#N/A,FALSE,"LOUISE KING";#N/A,#N/A,FALSE,"JOHN FORD"}</definedName>
    <definedName name="gfngngf" hidden="1">{#N/A,#N/A,FALSE,"TERRY CARLIN";#N/A,#N/A,FALSE,"CHARLES McLEAN";#N/A,#N/A,FALSE,"GEOFF GUTRIDGE";#N/A,#N/A,FALSE,"SUE SPITTLE";#N/A,#N/A,FALSE,"JOHN DULEY";#N/A,#N/A,FALSE,"MARTIN BRENIG-JONES";#N/A,#N/A,FALSE,"LOUISE KING";#N/A,#N/A,FALSE,"JOHN FORD"}</definedName>
    <definedName name="gfrewrg" localSheetId="5" hidden="1">{0}</definedName>
    <definedName name="gfrewrg" hidden="1">{0}</definedName>
    <definedName name="gfsdaga" localSheetId="5" hidden="1">{#N/A,#N/A,FALSE,"TERRY CARLIN";#N/A,#N/A,FALSE,"CHARLES McLEAN";#N/A,#N/A,FALSE,"GEOFF GUTRIDGE";#N/A,#N/A,FALSE,"SUE SPITTLE";#N/A,#N/A,FALSE,"JOHN DULEY";#N/A,#N/A,FALSE,"MARTIN BRENIG-JONES";#N/A,#N/A,FALSE,"LOUISE KING";#N/A,#N/A,FALSE,"JOHN FORD"}</definedName>
    <definedName name="gfsdaga" hidden="1">{#N/A,#N/A,FALSE,"TERRY CARLIN";#N/A,#N/A,FALSE,"CHARLES McLEAN";#N/A,#N/A,FALSE,"GEOFF GUTRIDGE";#N/A,#N/A,FALSE,"SUE SPITTLE";#N/A,#N/A,FALSE,"JOHN DULEY";#N/A,#N/A,FALSE,"MARTIN BRENIG-JONES";#N/A,#N/A,FALSE,"LOUISE KING";#N/A,#N/A,FALSE,"JOHN FORD"}</definedName>
    <definedName name="gggg" localSheetId="5" hidden="1">{#N/A,#N/A,FALSE,"TERRY CARLIN";#N/A,#N/A,FALSE,"CHARLES McLEAN";#N/A,#N/A,FALSE,"GEOFF GUTRIDGE";#N/A,#N/A,FALSE,"SUE SPITTLE";#N/A,#N/A,FALSE,"JOHN DULEY";#N/A,#N/A,FALSE,"MARTIN BRENIG-JONES";#N/A,#N/A,FALSE,"LOUISE KING";#N/A,#N/A,FALSE,"JOHN FORD"}</definedName>
    <definedName name="gggg" hidden="1">{#N/A,#N/A,FALSE,"TERRY CARLIN";#N/A,#N/A,FALSE,"CHARLES McLEAN";#N/A,#N/A,FALSE,"GEOFF GUTRIDGE";#N/A,#N/A,FALSE,"SUE SPITTLE";#N/A,#N/A,FALSE,"JOHN DULEY";#N/A,#N/A,FALSE,"MARTIN BRENIG-JONES";#N/A,#N/A,FALSE,"LOUISE KING";#N/A,#N/A,FALSE,"JOHN FORD"}</definedName>
    <definedName name="gggggggg" localSheetId="5" hidden="1">{#N/A,#N/A,FALSE,"TERRY CARLIN";#N/A,#N/A,FALSE,"CHARLES McLEAN";#N/A,#N/A,FALSE,"GEOFF GUTRIDGE";#N/A,#N/A,FALSE,"SUE SPITTLE";#N/A,#N/A,FALSE,"JOHN DULEY";#N/A,#N/A,FALSE,"MARTIN BRENIG-JONES";#N/A,#N/A,FALSE,"LOUISE KING";#N/A,#N/A,FALSE,"JOHN FORD"}</definedName>
    <definedName name="gggggggg" hidden="1">{#N/A,#N/A,FALSE,"TERRY CARLIN";#N/A,#N/A,FALSE,"CHARLES McLEAN";#N/A,#N/A,FALSE,"GEOFF GUTRIDGE";#N/A,#N/A,FALSE,"SUE SPITTLE";#N/A,#N/A,FALSE,"JOHN DULEY";#N/A,#N/A,FALSE,"MARTIN BRENIG-JONES";#N/A,#N/A,FALSE,"LOUISE KING";#N/A,#N/A,FALSE,"JOHN FORD"}</definedName>
    <definedName name="ggggggggg" localSheetId="5" hidden="1">{#N/A,#N/A,FALSE,"TERRY CARLIN";#N/A,#N/A,FALSE,"CHARLES McLEAN";#N/A,#N/A,FALSE,"GEOFF GUTRIDGE";#N/A,#N/A,FALSE,"SUE SPITTLE";#N/A,#N/A,FALSE,"JOHN DULEY";#N/A,#N/A,FALSE,"MARTIN BRENIG-JONES";#N/A,#N/A,FALSE,"LOUISE KING";#N/A,#N/A,FALSE,"JOHN FORD"}</definedName>
    <definedName name="ggggggggg" hidden="1">{#N/A,#N/A,FALSE,"TERRY CARLIN";#N/A,#N/A,FALSE,"CHARLES McLEAN";#N/A,#N/A,FALSE,"GEOFF GUTRIDGE";#N/A,#N/A,FALSE,"SUE SPITTLE";#N/A,#N/A,FALSE,"JOHN DULEY";#N/A,#N/A,FALSE,"MARTIN BRENIG-JONES";#N/A,#N/A,FALSE,"LOUISE KING";#N/A,#N/A,FALSE,"JOHN FORD"}</definedName>
    <definedName name="ggggggggggggggggggggg" localSheetId="5" hidden="1">{#N/A,#N/A,FALSE,"TERRY CARLIN";#N/A,#N/A,FALSE,"CHARLES McLEAN";#N/A,#N/A,FALSE,"GEOFF GUTRIDGE";#N/A,#N/A,FALSE,"SUE SPITTLE";#N/A,#N/A,FALSE,"JOHN DULEY";#N/A,#N/A,FALSE,"MARTIN BRENIG-JONES";#N/A,#N/A,FALSE,"LOUISE KING";#N/A,#N/A,FALSE,"JOHN FORD"}</definedName>
    <definedName name="ggggggggggggggggggggg" hidden="1">{#N/A,#N/A,FALSE,"TERRY CARLIN";#N/A,#N/A,FALSE,"CHARLES McLEAN";#N/A,#N/A,FALSE,"GEOFF GUTRIDGE";#N/A,#N/A,FALSE,"SUE SPITTLE";#N/A,#N/A,FALSE,"JOHN DULEY";#N/A,#N/A,FALSE,"MARTIN BRENIG-JONES";#N/A,#N/A,FALSE,"LOUISE KING";#N/A,#N/A,FALSE,"JOHN FORD"}</definedName>
    <definedName name="gggre" localSheetId="5" hidden="1">{#N/A,#N/A,FALSE,"TERRY CARLIN";#N/A,#N/A,FALSE,"CHARLES McLEAN";#N/A,#N/A,FALSE,"GEOFF GUTRIDGE";#N/A,#N/A,FALSE,"SUE SPITTLE";#N/A,#N/A,FALSE,"JOHN DULEY";#N/A,#N/A,FALSE,"MARTIN BRENIG-JONES";#N/A,#N/A,FALSE,"LOUISE KING";#N/A,#N/A,FALSE,"JOHN FORD"}</definedName>
    <definedName name="gggre" hidden="1">{#N/A,#N/A,FALSE,"TERRY CARLIN";#N/A,#N/A,FALSE,"CHARLES McLEAN";#N/A,#N/A,FALSE,"GEOFF GUTRIDGE";#N/A,#N/A,FALSE,"SUE SPITTLE";#N/A,#N/A,FALSE,"JOHN DULEY";#N/A,#N/A,FALSE,"MARTIN BRENIG-JONES";#N/A,#N/A,FALSE,"LOUISE KING";#N/A,#N/A,FALSE,"JOHN FORD"}</definedName>
    <definedName name="ggrgrege" localSheetId="5" hidden="1">{#N/A,#N/A,FALSE,"TERRY CARLIN";#N/A,#N/A,FALSE,"CHARLES McLEAN";#N/A,#N/A,FALSE,"GEOFF GUTRIDGE";#N/A,#N/A,FALSE,"SUE SPITTLE";#N/A,#N/A,FALSE,"JOHN DULEY";#N/A,#N/A,FALSE,"MARTIN BRENIG-JONES";#N/A,#N/A,FALSE,"LOUISE KING";#N/A,#N/A,FALSE,"JOHN FORD"}</definedName>
    <definedName name="ggrgrege" hidden="1">{#N/A,#N/A,FALSE,"TERRY CARLIN";#N/A,#N/A,FALSE,"CHARLES McLEAN";#N/A,#N/A,FALSE,"GEOFF GUTRIDGE";#N/A,#N/A,FALSE,"SUE SPITTLE";#N/A,#N/A,FALSE,"JOHN DULEY";#N/A,#N/A,FALSE,"MARTIN BRENIG-JONES";#N/A,#N/A,FALSE,"LOUISE KING";#N/A,#N/A,FALSE,"JOHN FORD"}</definedName>
    <definedName name="gh" localSheetId="5" hidden="1">{#N/A,#N/A,FALSE,"TERRY CARLIN";#N/A,#N/A,FALSE,"CHARLES McLEAN";#N/A,#N/A,FALSE,"GEOFF GUTRIDGE";#N/A,#N/A,FALSE,"SUE SPITTLE";#N/A,#N/A,FALSE,"JOHN DULEY";#N/A,#N/A,FALSE,"MARTIN BRENIG-JONES";#N/A,#N/A,FALSE,"LOUISE KING";#N/A,#N/A,FALSE,"JOHN FORD"}</definedName>
    <definedName name="gh" localSheetId="9" hidden="1">{#N/A,#N/A,FALSE,"TERRY CARLIN";#N/A,#N/A,FALSE,"CHARLES McLEAN";#N/A,#N/A,FALSE,"GEOFF GUTRIDGE";#N/A,#N/A,FALSE,"SUE SPITTLE";#N/A,#N/A,FALSE,"JOHN DULEY";#N/A,#N/A,FALSE,"MARTIN BRENIG-JONES";#N/A,#N/A,FALSE,"LOUISE KING";#N/A,#N/A,FALSE,"JOHN FORD"}</definedName>
    <definedName name="gh">MONTH([32]B6!Report_Month)</definedName>
    <definedName name="gh1v1" localSheetId="5" hidden="1">{"'100'!$A$1:$M$83"}</definedName>
    <definedName name="gh1v1" hidden="1">{"'100'!$A$1:$M$83"}</definedName>
    <definedName name="gh2v1" localSheetId="5" hidden="1">{"'100'!$A$1:$M$83"}</definedName>
    <definedName name="gh2v1" hidden="1">{"'100'!$A$1:$M$83"}</definedName>
    <definedName name="ghdf" localSheetId="5" hidden="1">{"'100'!$A$1:$M$83"}</definedName>
    <definedName name="ghdf" hidden="1">{"'100'!$A$1:$M$83"}</definedName>
    <definedName name="ghrgreg" localSheetId="5" hidden="1">{#N/A,#N/A,FALSE,"TERRY CARLIN";#N/A,#N/A,FALSE,"CHARLES McLEAN";#N/A,#N/A,FALSE,"GEOFF GUTRIDGE";#N/A,#N/A,FALSE,"SUE SPITTLE";#N/A,#N/A,FALSE,"JOHN DULEY";#N/A,#N/A,FALSE,"MARTIN BRENIG-JONES";#N/A,#N/A,FALSE,"LOUISE KING";#N/A,#N/A,FALSE,"JOHN FORD"}</definedName>
    <definedName name="ghrgreg" hidden="1">{#N/A,#N/A,FALSE,"TERRY CARLIN";#N/A,#N/A,FALSE,"CHARLES McLEAN";#N/A,#N/A,FALSE,"GEOFF GUTRIDGE";#N/A,#N/A,FALSE,"SUE SPITTLE";#N/A,#N/A,FALSE,"JOHN DULEY";#N/A,#N/A,FALSE,"MARTIN BRENIG-JONES";#N/A,#N/A,FALSE,"LOUISE KING";#N/A,#N/A,FALSE,"JOHN FORD"}</definedName>
    <definedName name="ghteasr" localSheetId="5" hidden="1">{#N/A,#N/A,FALSE,"TERRY CARLIN";#N/A,#N/A,FALSE,"CHARLES McLEAN";#N/A,#N/A,FALSE,"GEOFF GUTRIDGE";#N/A,#N/A,FALSE,"SUE SPITTLE";#N/A,#N/A,FALSE,"JOHN DULEY";#N/A,#N/A,FALSE,"MARTIN BRENIG-JONES";#N/A,#N/A,FALSE,"LOUISE KING";#N/A,#N/A,FALSE,"JOHN FORD"}</definedName>
    <definedName name="ghteasr" hidden="1">{#N/A,#N/A,FALSE,"TERRY CARLIN";#N/A,#N/A,FALSE,"CHARLES McLEAN";#N/A,#N/A,FALSE,"GEOFF GUTRIDGE";#N/A,#N/A,FALSE,"SUE SPITTLE";#N/A,#N/A,FALSE,"JOHN DULEY";#N/A,#N/A,FALSE,"MARTIN BRENIG-JONES";#N/A,#N/A,FALSE,"LOUISE KING";#N/A,#N/A,FALSE,"JOHN FORD"}</definedName>
    <definedName name="gngfdn" localSheetId="5" hidden="1">{#N/A,#N/A,FALSE,"TERRY CARLIN";#N/A,#N/A,FALSE,"CHARLES McLEAN";#N/A,#N/A,FALSE,"GEOFF GUTRIDGE";#N/A,#N/A,FALSE,"SUE SPITTLE";#N/A,#N/A,FALSE,"JOHN DULEY";#N/A,#N/A,FALSE,"MARTIN BRENIG-JONES";#N/A,#N/A,FALSE,"LOUISE KING";#N/A,#N/A,FALSE,"JOHN FORD"}</definedName>
    <definedName name="gngfdn" hidden="1">{#N/A,#N/A,FALSE,"TERRY CARLIN";#N/A,#N/A,FALSE,"CHARLES McLEAN";#N/A,#N/A,FALSE,"GEOFF GUTRIDGE";#N/A,#N/A,FALSE,"SUE SPITTLE";#N/A,#N/A,FALSE,"JOHN DULEY";#N/A,#N/A,FALSE,"MARTIN BRENIG-JONES";#N/A,#N/A,FALSE,"LOUISE KING";#N/A,#N/A,FALSE,"JOHN FORD"}</definedName>
    <definedName name="GraphData_Desc">[33]GRAPHDATA!$Q:$Q</definedName>
    <definedName name="greag" localSheetId="5" hidden="1">{#N/A,#N/A,FALSE,"TERRY CARLIN";#N/A,#N/A,FALSE,"CHARLES McLEAN";#N/A,#N/A,FALSE,"GEOFF GUTRIDGE";#N/A,#N/A,FALSE,"SUE SPITTLE";#N/A,#N/A,FALSE,"JOHN DULEY";#N/A,#N/A,FALSE,"MARTIN BRENIG-JONES";#N/A,#N/A,FALSE,"LOUISE KING";#N/A,#N/A,FALSE,"JOHN FORD"}</definedName>
    <definedName name="greag" hidden="1">{#N/A,#N/A,FALSE,"TERRY CARLIN";#N/A,#N/A,FALSE,"CHARLES McLEAN";#N/A,#N/A,FALSE,"GEOFF GUTRIDGE";#N/A,#N/A,FALSE,"SUE SPITTLE";#N/A,#N/A,FALSE,"JOHN DULEY";#N/A,#N/A,FALSE,"MARTIN BRENIG-JONES";#N/A,#N/A,FALSE,"LOUISE KING";#N/A,#N/A,FALSE,"JOHN FORD"}</definedName>
    <definedName name="gregeag" localSheetId="5" hidden="1">{#N/A,#N/A,FALSE,"TERRY CARLIN";#N/A,#N/A,FALSE,"CHARLES McLEAN";#N/A,#N/A,FALSE,"GEOFF GUTRIDGE";#N/A,#N/A,FALSE,"SUE SPITTLE";#N/A,#N/A,FALSE,"JOHN DULEY";#N/A,#N/A,FALSE,"MARTIN BRENIG-JONES";#N/A,#N/A,FALSE,"LOUISE KING";#N/A,#N/A,FALSE,"JOHN FORD"}</definedName>
    <definedName name="gregeag" hidden="1">{#N/A,#N/A,FALSE,"TERRY CARLIN";#N/A,#N/A,FALSE,"CHARLES McLEAN";#N/A,#N/A,FALSE,"GEOFF GUTRIDGE";#N/A,#N/A,FALSE,"SUE SPITTLE";#N/A,#N/A,FALSE,"JOHN DULEY";#N/A,#N/A,FALSE,"MARTIN BRENIG-JONES";#N/A,#N/A,FALSE,"LOUISE KING";#N/A,#N/A,FALSE,"JOHN FORD"}</definedName>
    <definedName name="gregerg" localSheetId="5" hidden="1">{#N/A,#N/A,FALSE,"TERRY CARLIN";#N/A,#N/A,FALSE,"CHARLES McLEAN";#N/A,#N/A,FALSE,"GEOFF GUTRIDGE";#N/A,#N/A,FALSE,"SUE SPITTLE";#N/A,#N/A,FALSE,"JOHN DULEY";#N/A,#N/A,FALSE,"MARTIN BRENIG-JONES";#N/A,#N/A,FALSE,"LOUISE KING";#N/A,#N/A,FALSE,"JOHN FORD"}</definedName>
    <definedName name="gregerg" hidden="1">{#N/A,#N/A,FALSE,"TERRY CARLIN";#N/A,#N/A,FALSE,"CHARLES McLEAN";#N/A,#N/A,FALSE,"GEOFF GUTRIDGE";#N/A,#N/A,FALSE,"SUE SPITTLE";#N/A,#N/A,FALSE,"JOHN DULEY";#N/A,#N/A,FALSE,"MARTIN BRENIG-JONES";#N/A,#N/A,FALSE,"LOUISE KING";#N/A,#N/A,FALSE,"JOHN FORD"}</definedName>
    <definedName name="grgggs" localSheetId="5" hidden="1">{#N/A,#N/A,FALSE,"TERRY CARLIN";#N/A,#N/A,FALSE,"CHARLES McLEAN";#N/A,#N/A,FALSE,"GEOFF GUTRIDGE";#N/A,#N/A,FALSE,"SUE SPITTLE";#N/A,#N/A,FALSE,"JOHN DULEY";#N/A,#N/A,FALSE,"MARTIN BRENIG-JONES";#N/A,#N/A,FALSE,"LOUISE KING";#N/A,#N/A,FALSE,"JOHN FORD"}</definedName>
    <definedName name="grgggs" hidden="1">{#N/A,#N/A,FALSE,"TERRY CARLIN";#N/A,#N/A,FALSE,"CHARLES McLEAN";#N/A,#N/A,FALSE,"GEOFF GUTRIDGE";#N/A,#N/A,FALSE,"SUE SPITTLE";#N/A,#N/A,FALSE,"JOHN DULEY";#N/A,#N/A,FALSE,"MARTIN BRENIG-JONES";#N/A,#N/A,FALSE,"LOUISE KING";#N/A,#N/A,FALSE,"JOHN FORD"}</definedName>
    <definedName name="grgreg" localSheetId="5" hidden="1">{#N/A,#N/A,FALSE,"Find_duplicates_for_Feb_online_"}</definedName>
    <definedName name="grgreg" hidden="1">{#N/A,#N/A,FALSE,"Find_duplicates_for_Feb_online_"}</definedName>
    <definedName name="gsaraseg" localSheetId="5" hidden="1">{#N/A,#N/A,FALSE,"TERRY CARLIN";#N/A,#N/A,FALSE,"CHARLES McLEAN";#N/A,#N/A,FALSE,"GEOFF GUTRIDGE";#N/A,#N/A,FALSE,"SUE SPITTLE";#N/A,#N/A,FALSE,"JOHN DULEY";#N/A,#N/A,FALSE,"MARTIN BRENIG-JONES";#N/A,#N/A,FALSE,"LOUISE KING";#N/A,#N/A,FALSE,"JOHN FORD"}</definedName>
    <definedName name="gsaraseg" hidden="1">{#N/A,#N/A,FALSE,"TERRY CARLIN";#N/A,#N/A,FALSE,"CHARLES McLEAN";#N/A,#N/A,FALSE,"GEOFF GUTRIDGE";#N/A,#N/A,FALSE,"SUE SPITTLE";#N/A,#N/A,FALSE,"JOHN DULEY";#N/A,#N/A,FALSE,"MARTIN BRENIG-JONES";#N/A,#N/A,FALSE,"LOUISE KING";#N/A,#N/A,FALSE,"JOHN FORD"}</definedName>
    <definedName name="gsgsg" localSheetId="5" hidden="1">{#N/A,#N/A,FALSE,"TERRY CARLIN";#N/A,#N/A,FALSE,"CHARLES McLEAN";#N/A,#N/A,FALSE,"GEOFF GUTRIDGE";#N/A,#N/A,FALSE,"SUE SPITTLE";#N/A,#N/A,FALSE,"JOHN DULEY";#N/A,#N/A,FALSE,"MARTIN BRENIG-JONES";#N/A,#N/A,FALSE,"LOUISE KING";#N/A,#N/A,FALSE,"JOHN FORD"}</definedName>
    <definedName name="gsgsg" hidden="1">{#N/A,#N/A,FALSE,"TERRY CARLIN";#N/A,#N/A,FALSE,"CHARLES McLEAN";#N/A,#N/A,FALSE,"GEOFF GUTRIDGE";#N/A,#N/A,FALSE,"SUE SPITTLE";#N/A,#N/A,FALSE,"JOHN DULEY";#N/A,#N/A,FALSE,"MARTIN BRENIG-JONES";#N/A,#N/A,FALSE,"LOUISE KING";#N/A,#N/A,FALSE,"JOHN FORD"}</definedName>
    <definedName name="gsgw" localSheetId="5" hidden="1">{#N/A,#N/A,FALSE,"TERRY CARLIN";#N/A,#N/A,FALSE,"CHARLES McLEAN";#N/A,#N/A,FALSE,"GEOFF GUTRIDGE";#N/A,#N/A,FALSE,"SUE SPITTLE";#N/A,#N/A,FALSE,"JOHN DULEY";#N/A,#N/A,FALSE,"MARTIN BRENIG-JONES";#N/A,#N/A,FALSE,"LOUISE KING";#N/A,#N/A,FALSE,"JOHN FORD"}</definedName>
    <definedName name="gsgw" hidden="1">{#N/A,#N/A,FALSE,"TERRY CARLIN";#N/A,#N/A,FALSE,"CHARLES McLEAN";#N/A,#N/A,FALSE,"GEOFF GUTRIDGE";#N/A,#N/A,FALSE,"SUE SPITTLE";#N/A,#N/A,FALSE,"JOHN DULEY";#N/A,#N/A,FALSE,"MARTIN BRENIG-JONES";#N/A,#N/A,FALSE,"LOUISE KING";#N/A,#N/A,FALSE,"JOHN FORD"}</definedName>
    <definedName name="gut" localSheetId="5" hidden="1">{"'100'!$A$1:$M$83"}</definedName>
    <definedName name="gut" hidden="1">{"'100'!$A$1:$M$83"}</definedName>
    <definedName name="h" localSheetId="5"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h"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haethe" localSheetId="5" hidden="1">{#N/A,#N/A,FALSE,"TERRY CARLIN";#N/A,#N/A,FALSE,"CHARLES McLEAN";#N/A,#N/A,FALSE,"GEOFF GUTRIDGE";#N/A,#N/A,FALSE,"SUE SPITTLE";#N/A,#N/A,FALSE,"JOHN DULEY";#N/A,#N/A,FALSE,"MARTIN BRENIG-JONES";#N/A,#N/A,FALSE,"LOUISE KING";#N/A,#N/A,FALSE,"JOHN FORD"}</definedName>
    <definedName name="haethe" hidden="1">{#N/A,#N/A,FALSE,"TERRY CARLIN";#N/A,#N/A,FALSE,"CHARLES McLEAN";#N/A,#N/A,FALSE,"GEOFF GUTRIDGE";#N/A,#N/A,FALSE,"SUE SPITTLE";#N/A,#N/A,FALSE,"JOHN DULEY";#N/A,#N/A,FALSE,"MARTIN BRENIG-JONES";#N/A,#N/A,FALSE,"LOUISE KING";#N/A,#N/A,FALSE,"JOHN FORD"}</definedName>
    <definedName name="handset">[19]MASTER!$C$7</definedName>
    <definedName name="Handset1">[34]TABLE!$G$5</definedName>
    <definedName name="Handset10">[27]TABLE!$G$14</definedName>
    <definedName name="Handset11">[27]TABLE!$G$15</definedName>
    <definedName name="Handset12">[27]TABLE!$G$16</definedName>
    <definedName name="Handset13">[27]TABLE!$G$17</definedName>
    <definedName name="Handset14">[27]TABLE!$G$18</definedName>
    <definedName name="Handset15">[27]TABLE!$G$19</definedName>
    <definedName name="Handset2">[34]TABLE!$G$6</definedName>
    <definedName name="Handset3">[34]TABLE!$G$7</definedName>
    <definedName name="Handset4">[35]TABLE!$H$8</definedName>
    <definedName name="Handset5">[35]TABLE!$H$9</definedName>
    <definedName name="Handset6">[35]TABLE!$H$10</definedName>
    <definedName name="Handset7">[35]TABLE!$H$11</definedName>
    <definedName name="Handset8">[35]TABLE!$H$12</definedName>
    <definedName name="Handset9">[35]TABLE!$H$13</definedName>
    <definedName name="handsettype">[25]TABLE!$E$24:$E$35</definedName>
    <definedName name="hbgbhg" localSheetId="5" hidden="1">{#N/A,#N/A,FALSE,"TERRY CARLIN";#N/A,#N/A,FALSE,"CHARLES McLEAN";#N/A,#N/A,FALSE,"GEOFF GUTRIDGE";#N/A,#N/A,FALSE,"SUE SPITTLE";#N/A,#N/A,FALSE,"JOHN DULEY";#N/A,#N/A,FALSE,"MARTIN BRENIG-JONES";#N/A,#N/A,FALSE,"LOUISE KING";#N/A,#N/A,FALSE,"JOHN FORD"}</definedName>
    <definedName name="hbgbhg" hidden="1">{#N/A,#N/A,FALSE,"TERRY CARLIN";#N/A,#N/A,FALSE,"CHARLES McLEAN";#N/A,#N/A,FALSE,"GEOFF GUTRIDGE";#N/A,#N/A,FALSE,"SUE SPITTLE";#N/A,#N/A,FALSE,"JOHN DULEY";#N/A,#N/A,FALSE,"MARTIN BRENIG-JONES";#N/A,#N/A,FALSE,"LOUISE KING";#N/A,#N/A,FALSE,"JOHN FORD"}</definedName>
    <definedName name="hdferther" localSheetId="5" hidden="1">{#N/A,#N/A,FALSE,"TERRY CARLIN";#N/A,#N/A,FALSE,"CHARLES McLEAN";#N/A,#N/A,FALSE,"GEOFF GUTRIDGE";#N/A,#N/A,FALSE,"SUE SPITTLE";#N/A,#N/A,FALSE,"JOHN DULEY";#N/A,#N/A,FALSE,"MARTIN BRENIG-JONES";#N/A,#N/A,FALSE,"LOUISE KING";#N/A,#N/A,FALSE,"JOHN FORD"}</definedName>
    <definedName name="hdferther" hidden="1">{#N/A,#N/A,FALSE,"TERRY CARLIN";#N/A,#N/A,FALSE,"CHARLES McLEAN";#N/A,#N/A,FALSE,"GEOFF GUTRIDGE";#N/A,#N/A,FALSE,"SUE SPITTLE";#N/A,#N/A,FALSE,"JOHN DULEY";#N/A,#N/A,FALSE,"MARTIN BRENIG-JONES";#N/A,#N/A,FALSE,"LOUISE KING";#N/A,#N/A,FALSE,"JOHN FORD"}</definedName>
    <definedName name="hea" localSheetId="5" hidden="1">{#N/A,#N/A,FALSE,"TERRY CARLIN";#N/A,#N/A,FALSE,"CHARLES McLEAN";#N/A,#N/A,FALSE,"GEOFF GUTRIDGE";#N/A,#N/A,FALSE,"SUE SPITTLE";#N/A,#N/A,FALSE,"JOHN DULEY";#N/A,#N/A,FALSE,"MARTIN BRENIG-JONES";#N/A,#N/A,FALSE,"LOUISE KING";#N/A,#N/A,FALSE,"JOHN FORD"}</definedName>
    <definedName name="hea" hidden="1">{#N/A,#N/A,FALSE,"TERRY CARLIN";#N/A,#N/A,FALSE,"CHARLES McLEAN";#N/A,#N/A,FALSE,"GEOFF GUTRIDGE";#N/A,#N/A,FALSE,"SUE SPITTLE";#N/A,#N/A,FALSE,"JOHN DULEY";#N/A,#N/A,FALSE,"MARTIN BRENIG-JONES";#N/A,#N/A,FALSE,"LOUISE KING";#N/A,#N/A,FALSE,"JOHN FORD"}</definedName>
    <definedName name="hegh" localSheetId="5" hidden="1">{#N/A,#N/A,FALSE,"TERRY CARLIN";#N/A,#N/A,FALSE,"CHARLES McLEAN";#N/A,#N/A,FALSE,"GEOFF GUTRIDGE";#N/A,#N/A,FALSE,"SUE SPITTLE";#N/A,#N/A,FALSE,"JOHN DULEY";#N/A,#N/A,FALSE,"MARTIN BRENIG-JONES";#N/A,#N/A,FALSE,"LOUISE KING";#N/A,#N/A,FALSE,"JOHN FORD"}</definedName>
    <definedName name="hegh" hidden="1">{#N/A,#N/A,FALSE,"TERRY CARLIN";#N/A,#N/A,FALSE,"CHARLES McLEAN";#N/A,#N/A,FALSE,"GEOFF GUTRIDGE";#N/A,#N/A,FALSE,"SUE SPITTLE";#N/A,#N/A,FALSE,"JOHN DULEY";#N/A,#N/A,FALSE,"MARTIN BRENIG-JONES";#N/A,#N/A,FALSE,"LOUISE KING";#N/A,#N/A,FALSE,"JOHN FORD"}</definedName>
    <definedName name="hegherh" localSheetId="5" hidden="1">{#N/A,#N/A,FALSE,"TERRY CARLIN";#N/A,#N/A,FALSE,"CHARLES McLEAN";#N/A,#N/A,FALSE,"GEOFF GUTRIDGE";#N/A,#N/A,FALSE,"SUE SPITTLE";#N/A,#N/A,FALSE,"JOHN DULEY";#N/A,#N/A,FALSE,"MARTIN BRENIG-JONES";#N/A,#N/A,FALSE,"LOUISE KING";#N/A,#N/A,FALSE,"JOHN FORD"}</definedName>
    <definedName name="hegherh" hidden="1">{#N/A,#N/A,FALSE,"TERRY CARLIN";#N/A,#N/A,FALSE,"CHARLES McLEAN";#N/A,#N/A,FALSE,"GEOFF GUTRIDGE";#N/A,#N/A,FALSE,"SUE SPITTLE";#N/A,#N/A,FALSE,"JOHN DULEY";#N/A,#N/A,FALSE,"MARTIN BRENIG-JONES";#N/A,#N/A,FALSE,"LOUISE KING";#N/A,#N/A,FALSE,"JOHN FORD"}</definedName>
    <definedName name="hfdbfbc" localSheetId="5" hidden="1">{#N/A,#N/A,FALSE,"TERRY CARLIN";#N/A,#N/A,FALSE,"CHARLES McLEAN";#N/A,#N/A,FALSE,"GEOFF GUTRIDGE";#N/A,#N/A,FALSE,"SUE SPITTLE";#N/A,#N/A,FALSE,"JOHN DULEY";#N/A,#N/A,FALSE,"MARTIN BRENIG-JONES";#N/A,#N/A,FALSE,"LOUISE KING";#N/A,#N/A,FALSE,"JOHN FORD"}</definedName>
    <definedName name="hfdbfbc" hidden="1">{#N/A,#N/A,FALSE,"TERRY CARLIN";#N/A,#N/A,FALSE,"CHARLES McLEAN";#N/A,#N/A,FALSE,"GEOFF GUTRIDGE";#N/A,#N/A,FALSE,"SUE SPITTLE";#N/A,#N/A,FALSE,"JOHN DULEY";#N/A,#N/A,FALSE,"MARTIN BRENIG-JONES";#N/A,#N/A,FALSE,"LOUISE KING";#N/A,#N/A,FALSE,"JOHN FORD"}</definedName>
    <definedName name="hfthf" localSheetId="5" hidden="1">{#N/A,#N/A,FALSE,"TERRY CARLIN";#N/A,#N/A,FALSE,"CHARLES McLEAN";#N/A,#N/A,FALSE,"GEOFF GUTRIDGE";#N/A,#N/A,FALSE,"SUE SPITTLE";#N/A,#N/A,FALSE,"JOHN DULEY";#N/A,#N/A,FALSE,"MARTIN BRENIG-JONES";#N/A,#N/A,FALSE,"LOUISE KING";#N/A,#N/A,FALSE,"JOHN FORD"}</definedName>
    <definedName name="hfthf" hidden="1">{#N/A,#N/A,FALSE,"TERRY CARLIN";#N/A,#N/A,FALSE,"CHARLES McLEAN";#N/A,#N/A,FALSE,"GEOFF GUTRIDGE";#N/A,#N/A,FALSE,"SUE SPITTLE";#N/A,#N/A,FALSE,"JOHN DULEY";#N/A,#N/A,FALSE,"MARTIN BRENIG-JONES";#N/A,#N/A,FALSE,"LOUISE KING";#N/A,#N/A,FALSE,"JOHN FORD"}</definedName>
    <definedName name="hg" localSheetId="5" hidden="1">{"'100'!$A$1:$M$83"}</definedName>
    <definedName name="hg" hidden="1">{"'100'!$A$1:$M$83"}</definedName>
    <definedName name="hg2v1" localSheetId="5" hidden="1">{"'100'!$A$1:$M$83"}</definedName>
    <definedName name="hg2v1" hidden="1">{"'100'!$A$1:$M$83"}</definedName>
    <definedName name="hg3v1" localSheetId="5" hidden="1">{"'100'!$A$1:$M$83"}</definedName>
    <definedName name="hg3v1" hidden="1">{"'100'!$A$1:$M$83"}</definedName>
    <definedName name="hgfdhg" localSheetId="5" hidden="1">{#N/A,#N/A,FALSE,"TERRY CARLIN";#N/A,#N/A,FALSE,"CHARLES McLEAN";#N/A,#N/A,FALSE,"GEOFF GUTRIDGE";#N/A,#N/A,FALSE,"SUE SPITTLE";#N/A,#N/A,FALSE,"JOHN DULEY";#N/A,#N/A,FALSE,"MARTIN BRENIG-JONES";#N/A,#N/A,FALSE,"LOUISE KING";#N/A,#N/A,FALSE,"JOHN FORD"}</definedName>
    <definedName name="hgfdhg" hidden="1">{#N/A,#N/A,FALSE,"TERRY CARLIN";#N/A,#N/A,FALSE,"CHARLES McLEAN";#N/A,#N/A,FALSE,"GEOFF GUTRIDGE";#N/A,#N/A,FALSE,"SUE SPITTLE";#N/A,#N/A,FALSE,"JOHN DULEY";#N/A,#N/A,FALSE,"MARTIN BRENIG-JONES";#N/A,#N/A,FALSE,"LOUISE KING";#N/A,#N/A,FALSE,"JOHN FORD"}</definedName>
    <definedName name="hgfhgfhf" localSheetId="5" hidden="1">{#N/A,#N/A,FALSE,"TERRY CARLIN";#N/A,#N/A,FALSE,"CHARLES McLEAN";#N/A,#N/A,FALSE,"GEOFF GUTRIDGE";#N/A,#N/A,FALSE,"SUE SPITTLE";#N/A,#N/A,FALSE,"JOHN DULEY";#N/A,#N/A,FALSE,"MARTIN BRENIG-JONES";#N/A,#N/A,FALSE,"LOUISE KING";#N/A,#N/A,FALSE,"JOHN FORD"}</definedName>
    <definedName name="hgfhgfhf" hidden="1">{#N/A,#N/A,FALSE,"TERRY CARLIN";#N/A,#N/A,FALSE,"CHARLES McLEAN";#N/A,#N/A,FALSE,"GEOFF GUTRIDGE";#N/A,#N/A,FALSE,"SUE SPITTLE";#N/A,#N/A,FALSE,"JOHN DULEY";#N/A,#N/A,FALSE,"MARTIN BRENIG-JONES";#N/A,#N/A,FALSE,"LOUISE KING";#N/A,#N/A,FALSE,"JOHN FORD"}</definedName>
    <definedName name="hgfjgjghj" localSheetId="5" hidden="1">{#N/A,#N/A,FALSE,"TERRY CARLIN";#N/A,#N/A,FALSE,"CHARLES McLEAN";#N/A,#N/A,FALSE,"GEOFF GUTRIDGE";#N/A,#N/A,FALSE,"SUE SPITTLE";#N/A,#N/A,FALSE,"JOHN DULEY";#N/A,#N/A,FALSE,"MARTIN BRENIG-JONES";#N/A,#N/A,FALSE,"LOUISE KING";#N/A,#N/A,FALSE,"JOHN FORD"}</definedName>
    <definedName name="hgfjgjghj" hidden="1">{#N/A,#N/A,FALSE,"TERRY CARLIN";#N/A,#N/A,FALSE,"CHARLES McLEAN";#N/A,#N/A,FALSE,"GEOFF GUTRIDGE";#N/A,#N/A,FALSE,"SUE SPITTLE";#N/A,#N/A,FALSE,"JOHN DULEY";#N/A,#N/A,FALSE,"MARTIN BRENIG-JONES";#N/A,#N/A,FALSE,"LOUISE KING";#N/A,#N/A,FALSE,"JOHN FORD"}</definedName>
    <definedName name="hgthth" localSheetId="5" hidden="1">{#N/A,#N/A,FALSE,"TERRY CARLIN";#N/A,#N/A,FALSE,"CHARLES McLEAN";#N/A,#N/A,FALSE,"GEOFF GUTRIDGE";#N/A,#N/A,FALSE,"SUE SPITTLE";#N/A,#N/A,FALSE,"JOHN DULEY";#N/A,#N/A,FALSE,"MARTIN BRENIG-JONES";#N/A,#N/A,FALSE,"LOUISE KING";#N/A,#N/A,FALSE,"JOHN FORD"}</definedName>
    <definedName name="hgthth" hidden="1">{#N/A,#N/A,FALSE,"TERRY CARLIN";#N/A,#N/A,FALSE,"CHARLES McLEAN";#N/A,#N/A,FALSE,"GEOFF GUTRIDGE";#N/A,#N/A,FALSE,"SUE SPITTLE";#N/A,#N/A,FALSE,"JOHN DULEY";#N/A,#N/A,FALSE,"MARTIN BRENIG-JONES";#N/A,#N/A,FALSE,"LOUISE KING";#N/A,#N/A,FALSE,"JOHN FORD"}</definedName>
    <definedName name="hhh" localSheetId="5" hidden="1">{#N/A,#N/A,FALSE,"TERRY CARLIN";#N/A,#N/A,FALSE,"CHARLES McLEAN";#N/A,#N/A,FALSE,"GEOFF GUTRIDGE";#N/A,#N/A,FALSE,"SUE SPITTLE";#N/A,#N/A,FALSE,"JOHN DULEY";#N/A,#N/A,FALSE,"MARTIN BRENIG-JONES";#N/A,#N/A,FALSE,"LOUISE KING";#N/A,#N/A,FALSE,"JOHN FORD"}</definedName>
    <definedName name="hhh" hidden="1">{#N/A,#N/A,FALSE,"TERRY CARLIN";#N/A,#N/A,FALSE,"CHARLES McLEAN";#N/A,#N/A,FALSE,"GEOFF GUTRIDGE";#N/A,#N/A,FALSE,"SUE SPITTLE";#N/A,#N/A,FALSE,"JOHN DULEY";#N/A,#N/A,FALSE,"MARTIN BRENIG-JONES";#N/A,#N/A,FALSE,"LOUISE KING";#N/A,#N/A,FALSE,"JOHN FORD"}</definedName>
    <definedName name="hhhhh" localSheetId="5" hidden="1">{#N/A,#N/A,FALSE,"TERRY CARLIN";#N/A,#N/A,FALSE,"CHARLES McLEAN";#N/A,#N/A,FALSE,"GEOFF GUTRIDGE";#N/A,#N/A,FALSE,"SUE SPITTLE";#N/A,#N/A,FALSE,"JOHN DULEY";#N/A,#N/A,FALSE,"MARTIN BRENIG-JONES";#N/A,#N/A,FALSE,"LOUISE KING";#N/A,#N/A,FALSE,"JOHN FORD"}</definedName>
    <definedName name="hhhhh" hidden="1">{#N/A,#N/A,FALSE,"TERRY CARLIN";#N/A,#N/A,FALSE,"CHARLES McLEAN";#N/A,#N/A,FALSE,"GEOFF GUTRIDGE";#N/A,#N/A,FALSE,"SUE SPITTLE";#N/A,#N/A,FALSE,"JOHN DULEY";#N/A,#N/A,FALSE,"MARTIN BRENIG-JONES";#N/A,#N/A,FALSE,"LOUISE KING";#N/A,#N/A,FALSE,"JOHN FORD"}</definedName>
    <definedName name="hhhhhhhhhhhh" localSheetId="5" hidden="1">{#N/A,#N/A,FALSE,"TERRY CARLIN";#N/A,#N/A,FALSE,"CHARLES McLEAN";#N/A,#N/A,FALSE,"GEOFF GUTRIDGE";#N/A,#N/A,FALSE,"SUE SPITTLE";#N/A,#N/A,FALSE,"JOHN DULEY";#N/A,#N/A,FALSE,"MARTIN BRENIG-JONES";#N/A,#N/A,FALSE,"LOUISE KING";#N/A,#N/A,FALSE,"JOHN FORD"}</definedName>
    <definedName name="hhhhhhhhhhhh" hidden="1">{#N/A,#N/A,FALSE,"TERRY CARLIN";#N/A,#N/A,FALSE,"CHARLES McLEAN";#N/A,#N/A,FALSE,"GEOFF GUTRIDGE";#N/A,#N/A,FALSE,"SUE SPITTLE";#N/A,#N/A,FALSE,"JOHN DULEY";#N/A,#N/A,FALSE,"MARTIN BRENIG-JONES";#N/A,#N/A,FALSE,"LOUISE KING";#N/A,#N/A,FALSE,"JOHN FORD"}</definedName>
    <definedName name="hhjj" localSheetId="5" hidden="1">{"'100'!$A$1:$M$83"}</definedName>
    <definedName name="hhjj" hidden="1">{"'100'!$A$1:$M$83"}</definedName>
    <definedName name="hhte" localSheetId="5" hidden="1">{#N/A,#N/A,FALSE,"Find_duplicates_for_Feb_online_"}</definedName>
    <definedName name="hhte" hidden="1">{#N/A,#N/A,FALSE,"Find_duplicates_for_Feb_online_"}</definedName>
    <definedName name="hjfgjrjrtjr" localSheetId="5" hidden="1">{#N/A,#N/A,FALSE,"TERRY CARLIN";#N/A,#N/A,FALSE,"CHARLES McLEAN";#N/A,#N/A,FALSE,"GEOFF GUTRIDGE";#N/A,#N/A,FALSE,"SUE SPITTLE";#N/A,#N/A,FALSE,"JOHN DULEY";#N/A,#N/A,FALSE,"MARTIN BRENIG-JONES";#N/A,#N/A,FALSE,"LOUISE KING";#N/A,#N/A,FALSE,"JOHN FORD"}</definedName>
    <definedName name="hjfgjrjrtjr" hidden="1">{#N/A,#N/A,FALSE,"TERRY CARLIN";#N/A,#N/A,FALSE,"CHARLES McLEAN";#N/A,#N/A,FALSE,"GEOFF GUTRIDGE";#N/A,#N/A,FALSE,"SUE SPITTLE";#N/A,#N/A,FALSE,"JOHN DULEY";#N/A,#N/A,FALSE,"MARTIN BRENIG-JONES";#N/A,#N/A,FALSE,"LOUISE KING";#N/A,#N/A,FALSE,"JOHN FORD"}</definedName>
    <definedName name="hjfjyjj" localSheetId="5" hidden="1">{#N/A,#N/A,FALSE,"TERRY CARLIN";#N/A,#N/A,FALSE,"CHARLES McLEAN";#N/A,#N/A,FALSE,"GEOFF GUTRIDGE";#N/A,#N/A,FALSE,"SUE SPITTLE";#N/A,#N/A,FALSE,"JOHN DULEY";#N/A,#N/A,FALSE,"MARTIN BRENIG-JONES";#N/A,#N/A,FALSE,"LOUISE KING";#N/A,#N/A,FALSE,"JOHN FORD"}</definedName>
    <definedName name="hjfjyjj" hidden="1">{#N/A,#N/A,FALSE,"TERRY CARLIN";#N/A,#N/A,FALSE,"CHARLES McLEAN";#N/A,#N/A,FALSE,"GEOFF GUTRIDGE";#N/A,#N/A,FALSE,"SUE SPITTLE";#N/A,#N/A,FALSE,"JOHN DULEY";#N/A,#N/A,FALSE,"MARTIN BRENIG-JONES";#N/A,#N/A,FALSE,"LOUISE KING";#N/A,#N/A,FALSE,"JOHN FORD"}</definedName>
    <definedName name="hjjyytjyt" localSheetId="5" hidden="1">{#N/A,#N/A,FALSE,"TERRY CARLIN";#N/A,#N/A,FALSE,"CHARLES McLEAN";#N/A,#N/A,FALSE,"GEOFF GUTRIDGE";#N/A,#N/A,FALSE,"SUE SPITTLE";#N/A,#N/A,FALSE,"JOHN DULEY";#N/A,#N/A,FALSE,"MARTIN BRENIG-JONES";#N/A,#N/A,FALSE,"LOUISE KING";#N/A,#N/A,FALSE,"JOHN FORD"}</definedName>
    <definedName name="hjjyytjyt" hidden="1">{#N/A,#N/A,FALSE,"TERRY CARLIN";#N/A,#N/A,FALSE,"CHARLES McLEAN";#N/A,#N/A,FALSE,"GEOFF GUTRIDGE";#N/A,#N/A,FALSE,"SUE SPITTLE";#N/A,#N/A,FALSE,"JOHN DULEY";#N/A,#N/A,FALSE,"MARTIN BRENIG-JONES";#N/A,#N/A,FALSE,"LOUISE KING";#N/A,#N/A,FALSE,"JOHN FORD"}</definedName>
    <definedName name="hjtrjy" localSheetId="5" hidden="1">{#N/A,#N/A,FALSE,"TERRY CARLIN";#N/A,#N/A,FALSE,"CHARLES McLEAN";#N/A,#N/A,FALSE,"GEOFF GUTRIDGE";#N/A,#N/A,FALSE,"SUE SPITTLE";#N/A,#N/A,FALSE,"JOHN DULEY";#N/A,#N/A,FALSE,"MARTIN BRENIG-JONES";#N/A,#N/A,FALSE,"LOUISE KING";#N/A,#N/A,FALSE,"JOHN FORD"}</definedName>
    <definedName name="hjtrjy" hidden="1">{#N/A,#N/A,FALSE,"TERRY CARLIN";#N/A,#N/A,FALSE,"CHARLES McLEAN";#N/A,#N/A,FALSE,"GEOFF GUTRIDGE";#N/A,#N/A,FALSE,"SUE SPITTLE";#N/A,#N/A,FALSE,"JOHN DULEY";#N/A,#N/A,FALSE,"MARTIN BRENIG-JONES";#N/A,#N/A,FALSE,"LOUISE KING";#N/A,#N/A,FALSE,"JOHN FORD"}</definedName>
    <definedName name="hmghmghmg" localSheetId="5" hidden="1">{#N/A,#N/A,FALSE,"TERRY CARLIN";#N/A,#N/A,FALSE,"CHARLES McLEAN";#N/A,#N/A,FALSE,"GEOFF GUTRIDGE";#N/A,#N/A,FALSE,"SUE SPITTLE";#N/A,#N/A,FALSE,"JOHN DULEY";#N/A,#N/A,FALSE,"MARTIN BRENIG-JONES";#N/A,#N/A,FALSE,"LOUISE KING";#N/A,#N/A,FALSE,"JOHN FORD"}</definedName>
    <definedName name="hmghmghmg" hidden="1">{#N/A,#N/A,FALSE,"TERRY CARLIN";#N/A,#N/A,FALSE,"CHARLES McLEAN";#N/A,#N/A,FALSE,"GEOFF GUTRIDGE";#N/A,#N/A,FALSE,"SUE SPITTLE";#N/A,#N/A,FALSE,"JOHN DULEY";#N/A,#N/A,FALSE,"MARTIN BRENIG-JONES";#N/A,#N/A,FALSE,"LOUISE KING";#N/A,#N/A,FALSE,"JOHN FORD"}</definedName>
    <definedName name="Home?">'[18]Controls and lookups'!$A$400:$A$401</definedName>
    <definedName name="hrteah" localSheetId="5" hidden="1">{#N/A,#N/A,FALSE,"TERRY CARLIN";#N/A,#N/A,FALSE,"CHARLES McLEAN";#N/A,#N/A,FALSE,"GEOFF GUTRIDGE";#N/A,#N/A,FALSE,"SUE SPITTLE";#N/A,#N/A,FALSE,"JOHN DULEY";#N/A,#N/A,FALSE,"MARTIN BRENIG-JONES";#N/A,#N/A,FALSE,"LOUISE KING";#N/A,#N/A,FALSE,"JOHN FORD"}</definedName>
    <definedName name="hrteah" hidden="1">{#N/A,#N/A,FALSE,"TERRY CARLIN";#N/A,#N/A,FALSE,"CHARLES McLEAN";#N/A,#N/A,FALSE,"GEOFF GUTRIDGE";#N/A,#N/A,FALSE,"SUE SPITTLE";#N/A,#N/A,FALSE,"JOHN DULEY";#N/A,#N/A,FALSE,"MARTIN BRENIG-JONES";#N/A,#N/A,FALSE,"LOUISE KING";#N/A,#N/A,FALSE,"JOHN FORD"}</definedName>
    <definedName name="hrweeeeeeee" localSheetId="5" hidden="1">{#N/A,#N/A,FALSE,"TERRY CARLIN";#N/A,#N/A,FALSE,"CHARLES McLEAN";#N/A,#N/A,FALSE,"GEOFF GUTRIDGE";#N/A,#N/A,FALSE,"SUE SPITTLE";#N/A,#N/A,FALSE,"JOHN DULEY";#N/A,#N/A,FALSE,"MARTIN BRENIG-JONES";#N/A,#N/A,FALSE,"LOUISE KING";#N/A,#N/A,FALSE,"JOHN FORD"}</definedName>
    <definedName name="hrweeeeeeee" hidden="1">{#N/A,#N/A,FALSE,"TERRY CARLIN";#N/A,#N/A,FALSE,"CHARLES McLEAN";#N/A,#N/A,FALSE,"GEOFF GUTRIDGE";#N/A,#N/A,FALSE,"SUE SPITTLE";#N/A,#N/A,FALSE,"JOHN DULEY";#N/A,#N/A,FALSE,"MARTIN BRENIG-JONES";#N/A,#N/A,FALSE,"LOUISE KING";#N/A,#N/A,FALSE,"JOHN FORD"}</definedName>
    <definedName name="hte" localSheetId="5" hidden="1">{#N/A,#N/A,FALSE,"Find_duplicates_for_Feb_online_"}</definedName>
    <definedName name="hte" hidden="1">{#N/A,#N/A,FALSE,"Find_duplicates_for_Feb_online_"}</definedName>
    <definedName name="htgh" localSheetId="5" hidden="1">{"'100'!$A$1:$M$83"}</definedName>
    <definedName name="htgh" hidden="1">{"'100'!$A$1:$M$83"}</definedName>
    <definedName name="hthehe" localSheetId="5" hidden="1">{#N/A,#N/A,FALSE,"TERRY CARLIN";#N/A,#N/A,FALSE,"CHARLES McLEAN";#N/A,#N/A,FALSE,"GEOFF GUTRIDGE";#N/A,#N/A,FALSE,"SUE SPITTLE";#N/A,#N/A,FALSE,"JOHN DULEY";#N/A,#N/A,FALSE,"MARTIN BRENIG-JONES";#N/A,#N/A,FALSE,"LOUISE KING";#N/A,#N/A,FALSE,"JOHN FORD"}</definedName>
    <definedName name="hthehe" hidden="1">{#N/A,#N/A,FALSE,"TERRY CARLIN";#N/A,#N/A,FALSE,"CHARLES McLEAN";#N/A,#N/A,FALSE,"GEOFF GUTRIDGE";#N/A,#N/A,FALSE,"SUE SPITTLE";#N/A,#N/A,FALSE,"JOHN DULEY";#N/A,#N/A,FALSE,"MARTIN BRENIG-JONES";#N/A,#N/A,FALSE,"LOUISE KING";#N/A,#N/A,FALSE,"JOHN FORD"}</definedName>
    <definedName name="hthrthtr" localSheetId="5" hidden="1">{#N/A,#N/A,FALSE,"TERRY CARLIN";#N/A,#N/A,FALSE,"CHARLES McLEAN";#N/A,#N/A,FALSE,"GEOFF GUTRIDGE";#N/A,#N/A,FALSE,"SUE SPITTLE";#N/A,#N/A,FALSE,"JOHN DULEY";#N/A,#N/A,FALSE,"MARTIN BRENIG-JONES";#N/A,#N/A,FALSE,"LOUISE KING";#N/A,#N/A,FALSE,"JOHN FORD"}</definedName>
    <definedName name="hthrthtr" hidden="1">{#N/A,#N/A,FALSE,"TERRY CARLIN";#N/A,#N/A,FALSE,"CHARLES McLEAN";#N/A,#N/A,FALSE,"GEOFF GUTRIDGE";#N/A,#N/A,FALSE,"SUE SPITTLE";#N/A,#N/A,FALSE,"JOHN DULEY";#N/A,#N/A,FALSE,"MARTIN BRENIG-JONES";#N/A,#N/A,FALSE,"LOUISE KING";#N/A,#N/A,FALSE,"JOHN FORD"}</definedName>
    <definedName name="hththth" localSheetId="5" hidden="1">{#N/A,#N/A,FALSE,"TERRY CARLIN";#N/A,#N/A,FALSE,"CHARLES McLEAN";#N/A,#N/A,FALSE,"GEOFF GUTRIDGE";#N/A,#N/A,FALSE,"SUE SPITTLE";#N/A,#N/A,FALSE,"JOHN DULEY";#N/A,#N/A,FALSE,"MARTIN BRENIG-JONES";#N/A,#N/A,FALSE,"LOUISE KING";#N/A,#N/A,FALSE,"JOHN FORD"}</definedName>
    <definedName name="hththth" hidden="1">{#N/A,#N/A,FALSE,"TERRY CARLIN";#N/A,#N/A,FALSE,"CHARLES McLEAN";#N/A,#N/A,FALSE,"GEOFF GUTRIDGE";#N/A,#N/A,FALSE,"SUE SPITTLE";#N/A,#N/A,FALSE,"JOHN DULEY";#N/A,#N/A,FALSE,"MARTIN BRENIG-JONES";#N/A,#N/A,FALSE,"LOUISE KING";#N/A,#N/A,FALSE,"JOHN FORD"}</definedName>
    <definedName name="hthtrh" localSheetId="5" hidden="1">{#N/A,#N/A,FALSE,"TERRY CARLIN";#N/A,#N/A,FALSE,"CHARLES McLEAN";#N/A,#N/A,FALSE,"GEOFF GUTRIDGE";#N/A,#N/A,FALSE,"SUE SPITTLE";#N/A,#N/A,FALSE,"JOHN DULEY";#N/A,#N/A,FALSE,"MARTIN BRENIG-JONES";#N/A,#N/A,FALSE,"LOUISE KING";#N/A,#N/A,FALSE,"JOHN FORD"}</definedName>
    <definedName name="hthtrh" hidden="1">{#N/A,#N/A,FALSE,"TERRY CARLIN";#N/A,#N/A,FALSE,"CHARLES McLEAN";#N/A,#N/A,FALSE,"GEOFF GUTRIDGE";#N/A,#N/A,FALSE,"SUE SPITTLE";#N/A,#N/A,FALSE,"JOHN DULEY";#N/A,#N/A,FALSE,"MARTIN BRENIG-JONES";#N/A,#N/A,FALSE,"LOUISE KING";#N/A,#N/A,FALSE,"JOHN FORD"}</definedName>
    <definedName name="HTM_Control_Old" localSheetId="5" hidden="1">{"'100'!$A$1:$M$83"}</definedName>
    <definedName name="HTM_Control_Old" hidden="1">{"'100'!$A$1:$M$83"}</definedName>
    <definedName name="HTM_Control_Oldv1" localSheetId="5" hidden="1">{"'100'!$A$1:$M$83"}</definedName>
    <definedName name="HTM_Control_Oldv1" hidden="1">{"'100'!$A$1:$M$83"}</definedName>
    <definedName name="HTML_CodePage" hidden="1">1252</definedName>
    <definedName name="HTML_Conrtol_Old" localSheetId="5" hidden="1">{"'100'!$A$1:$M$83"}</definedName>
    <definedName name="HTML_Conrtol_Old" hidden="1">{"'100'!$A$1:$M$83"}</definedName>
    <definedName name="HTML_Control" localSheetId="5" hidden="1">{"'100'!$A$1:$M$83"}</definedName>
    <definedName name="HTML_Control" hidden="1">{"'100'!$A$1:$M$83"}</definedName>
    <definedName name="HTML_Description" hidden="1">""</definedName>
    <definedName name="HTML_Email" hidden="1">"gary.2.ward@bt.com"</definedName>
    <definedName name="HTML_Header" hidden="1">"April 2000"</definedName>
    <definedName name="HTML_LastUpdate" hidden="1">"23/02/2000"</definedName>
    <definedName name="HTML_LineAfter" hidden="1">FALSE</definedName>
    <definedName name="HTML_LineBefore" hidden="1">FALSE</definedName>
    <definedName name="HTML_Name" hidden="1">"Gary Ward"</definedName>
    <definedName name="HTML_OBDlg2" hidden="1">TRUE</definedName>
    <definedName name="HTML_OBDlg4" hidden="1">TRUE</definedName>
    <definedName name="HTML_OS" hidden="1">0</definedName>
    <definedName name="HTML_PathFile" hidden="1">"G:\Acc00-01\Development\manacc.htm"</definedName>
    <definedName name="HTML_Title" hidden="1">"Management Accounts Pack - Demo"</definedName>
    <definedName name="HTML1_1" hidden="1">"[JVUPVSN3.XLS]Sheet1!$A$17:$G$23"</definedName>
    <definedName name="HTML1_10" hidden="1">""</definedName>
    <definedName name="HTML1_11" hidden="1">1</definedName>
    <definedName name="HTML1_12" hidden="1">"C:\DATA\EXCEL\MYHTML.HTM"</definedName>
    <definedName name="HTML1_2" hidden="1">1</definedName>
    <definedName name="HTML1_3" hidden="1">"JVUPVSN3"</definedName>
    <definedName name="HTML1_4" hidden="1">"Sheet1"</definedName>
    <definedName name="HTML1_5" hidden="1">""</definedName>
    <definedName name="HTML1_6" hidden="1">-4146</definedName>
    <definedName name="HTML1_7" hidden="1">-4146</definedName>
    <definedName name="HTML1_8" hidden="1">"21/01/98"</definedName>
    <definedName name="HTML1_9" hidden="1">"BT"</definedName>
    <definedName name="HTML2_1" hidden="1">"[JVVSN10.XLS]Sheet1!$A$1:$I$500"</definedName>
    <definedName name="HTML2_11" hidden="1">-4146</definedName>
    <definedName name="HTML2_12" hidden="1">"C:\DATA\EXCEL\MyHTML6.htm"</definedName>
    <definedName name="HTML2_2" hidden="1">-4146</definedName>
    <definedName name="HTML2_3" hidden="1">"C:\DATA\EXCEL\JVUPLOAD.HTM"</definedName>
    <definedName name="HTMLCount" hidden="1">2</definedName>
    <definedName name="htrh" localSheetId="5" hidden="1">{#N/A,#N/A,FALSE,"TERRY CARLIN";#N/A,#N/A,FALSE,"CHARLES McLEAN";#N/A,#N/A,FALSE,"GEOFF GUTRIDGE";#N/A,#N/A,FALSE,"SUE SPITTLE";#N/A,#N/A,FALSE,"JOHN DULEY";#N/A,#N/A,FALSE,"MARTIN BRENIG-JONES";#N/A,#N/A,FALSE,"LOUISE KING";#N/A,#N/A,FALSE,"JOHN FORD"}</definedName>
    <definedName name="htrh" hidden="1">{#N/A,#N/A,FALSE,"TERRY CARLIN";#N/A,#N/A,FALSE,"CHARLES McLEAN";#N/A,#N/A,FALSE,"GEOFF GUTRIDGE";#N/A,#N/A,FALSE,"SUE SPITTLE";#N/A,#N/A,FALSE,"JOHN DULEY";#N/A,#N/A,FALSE,"MARTIN BRENIG-JONES";#N/A,#N/A,FALSE,"LOUISE KING";#N/A,#N/A,FALSE,"JOHN FORD"}</definedName>
    <definedName name="htrharh" localSheetId="5" hidden="1">{#N/A,#N/A,FALSE,"TERRY CARLIN";#N/A,#N/A,FALSE,"CHARLES McLEAN";#N/A,#N/A,FALSE,"GEOFF GUTRIDGE";#N/A,#N/A,FALSE,"SUE SPITTLE";#N/A,#N/A,FALSE,"JOHN DULEY";#N/A,#N/A,FALSE,"MARTIN BRENIG-JONES";#N/A,#N/A,FALSE,"LOUISE KING";#N/A,#N/A,FALSE,"JOHN FORD"}</definedName>
    <definedName name="htrharh" hidden="1">{#N/A,#N/A,FALSE,"TERRY CARLIN";#N/A,#N/A,FALSE,"CHARLES McLEAN";#N/A,#N/A,FALSE,"GEOFF GUTRIDGE";#N/A,#N/A,FALSE,"SUE SPITTLE";#N/A,#N/A,FALSE,"JOHN DULEY";#N/A,#N/A,FALSE,"MARTIN BRENIG-JONES";#N/A,#N/A,FALSE,"LOUISE KING";#N/A,#N/A,FALSE,"JOHN FORD"}</definedName>
    <definedName name="htrhtr" localSheetId="5" hidden="1">{#N/A,#N/A,FALSE,"TERRY CARLIN";#N/A,#N/A,FALSE,"CHARLES McLEAN";#N/A,#N/A,FALSE,"GEOFF GUTRIDGE";#N/A,#N/A,FALSE,"SUE SPITTLE";#N/A,#N/A,FALSE,"JOHN DULEY";#N/A,#N/A,FALSE,"MARTIN BRENIG-JONES";#N/A,#N/A,FALSE,"LOUISE KING";#N/A,#N/A,FALSE,"JOHN FORD"}</definedName>
    <definedName name="htrhtr" hidden="1">{#N/A,#N/A,FALSE,"TERRY CARLIN";#N/A,#N/A,FALSE,"CHARLES McLEAN";#N/A,#N/A,FALSE,"GEOFF GUTRIDGE";#N/A,#N/A,FALSE,"SUE SPITTLE";#N/A,#N/A,FALSE,"JOHN DULEY";#N/A,#N/A,FALSE,"MARTIN BRENIG-JONES";#N/A,#N/A,FALSE,"LOUISE KING";#N/A,#N/A,FALSE,"JOHN FORD"}</definedName>
    <definedName name="IBRSMSR">OFFSET('[18]Revenue Report'!$X$441,0,0,1,'[18]Revenue Report'!$E$2)</definedName>
    <definedName name="IBSMSM">OFFSET('[18]Revenue Report'!$X$373,0,0,1,'[18]Revenue Report'!$E$2)</definedName>
    <definedName name="IBSMSP">OFFSET('[18]Revenue Report'!$X$355,0,0,1,'[18]Revenue Report'!$E$2)</definedName>
    <definedName name="iii" localSheetId="5" hidden="1">{#N/A,#N/A,FALSE,"TERRY CARLIN";#N/A,#N/A,FALSE,"CHARLES McLEAN";#N/A,#N/A,FALSE,"GEOFF GUTRIDGE";#N/A,#N/A,FALSE,"SUE SPITTLE";#N/A,#N/A,FALSE,"JOHN DULEY";#N/A,#N/A,FALSE,"MARTIN BRENIG-JONES";#N/A,#N/A,FALSE,"LOUISE KING";#N/A,#N/A,FALSE,"JOHN FORD"}</definedName>
    <definedName name="iii" hidden="1">{#N/A,#N/A,FALSE,"TERRY CARLIN";#N/A,#N/A,FALSE,"CHARLES McLEAN";#N/A,#N/A,FALSE,"GEOFF GUTRIDGE";#N/A,#N/A,FALSE,"SUE SPITTLE";#N/A,#N/A,FALSE,"JOHN DULEY";#N/A,#N/A,FALSE,"MARTIN BRENIG-JONES";#N/A,#N/A,FALSE,"LOUISE KING";#N/A,#N/A,FALSE,"JOHN FORD"}</definedName>
    <definedName name="iluiluil" localSheetId="5" hidden="1">{#N/A,#N/A,FALSE,"TERRY CARLIN";#N/A,#N/A,FALSE,"CHARLES McLEAN";#N/A,#N/A,FALSE,"GEOFF GUTRIDGE";#N/A,#N/A,FALSE,"SUE SPITTLE";#N/A,#N/A,FALSE,"JOHN DULEY";#N/A,#N/A,FALSE,"MARTIN BRENIG-JONES";#N/A,#N/A,FALSE,"LOUISE KING";#N/A,#N/A,FALSE,"JOHN FORD"}</definedName>
    <definedName name="iluiluil" hidden="1">{#N/A,#N/A,FALSE,"TERRY CARLIN";#N/A,#N/A,FALSE,"CHARLES McLEAN";#N/A,#N/A,FALSE,"GEOFF GUTRIDGE";#N/A,#N/A,FALSE,"SUE SPITTLE";#N/A,#N/A,FALSE,"JOHN DULEY";#N/A,#N/A,FALSE,"MARTIN BRENIG-JONES";#N/A,#N/A,FALSE,"LOUISE KING";#N/A,#N/A,FALSE,"JOHN FORD"}</definedName>
    <definedName name="iluioly" localSheetId="5" hidden="1">{#N/A,#N/A,FALSE,"TERRY CARLIN";#N/A,#N/A,FALSE,"CHARLES McLEAN";#N/A,#N/A,FALSE,"GEOFF GUTRIDGE";#N/A,#N/A,FALSE,"SUE SPITTLE";#N/A,#N/A,FALSE,"JOHN DULEY";#N/A,#N/A,FALSE,"MARTIN BRENIG-JONES";#N/A,#N/A,FALSE,"LOUISE KING";#N/A,#N/A,FALSE,"JOHN FORD"}</definedName>
    <definedName name="iluioly" hidden="1">{#N/A,#N/A,FALSE,"TERRY CARLIN";#N/A,#N/A,FALSE,"CHARLES McLEAN";#N/A,#N/A,FALSE,"GEOFF GUTRIDGE";#N/A,#N/A,FALSE,"SUE SPITTLE";#N/A,#N/A,FALSE,"JOHN DULEY";#N/A,#N/A,FALSE,"MARTIN BRENIG-JONES";#N/A,#N/A,FALSE,"LOUISE KING";#N/A,#N/A,FALSE,"JOHN FORD"}</definedName>
    <definedName name="IMMSM">OFFSET('[18]Revenue Report'!$X$598,0,0,1,'[18]Revenue Report'!$E$2)</definedName>
    <definedName name="IMMSP">OFFSET('[18]Revenue Report'!$X$585,0,0,1,'[18]Revenue Report'!$E$2)</definedName>
    <definedName name="Ingresos_Operativos" hidden="1">[36]Desp_Op!$AD$11</definedName>
    <definedName name="INSURANCE">OFFSET('[18]Revenue Report'!$X$971,0,0,1,'[18]Revenue Report'!$E$2)</definedName>
    <definedName name="Interco">#REF!</definedName>
    <definedName name="InternationalCalls">OFFSET(#REF!,0,0,1,#REF!)</definedName>
    <definedName name="ioliului" localSheetId="5" hidden="1">{#N/A,#N/A,FALSE,"TERRY CARLIN";#N/A,#N/A,FALSE,"CHARLES McLEAN";#N/A,#N/A,FALSE,"GEOFF GUTRIDGE";#N/A,#N/A,FALSE,"SUE SPITTLE";#N/A,#N/A,FALSE,"JOHN DULEY";#N/A,#N/A,FALSE,"MARTIN BRENIG-JONES";#N/A,#N/A,FALSE,"LOUISE KING";#N/A,#N/A,FALSE,"JOHN FORD"}</definedName>
    <definedName name="ioliului" hidden="1">{#N/A,#N/A,FALSE,"TERRY CARLIN";#N/A,#N/A,FALSE,"CHARLES McLEAN";#N/A,#N/A,FALSE,"GEOFF GUTRIDGE";#N/A,#N/A,FALSE,"SUE SPITTLE";#N/A,#N/A,FALSE,"JOHN DULEY";#N/A,#N/A,FALSE,"MARTIN BRENIG-JONES";#N/A,#N/A,FALSE,"LOUISE KING";#N/A,#N/A,FALSE,"JOHN FORD"}</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EXPENSE_CODE_" hidden="1">4890998</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43962.6061805556</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RMIMB">OFFSET('[18]Revenue Report'!$X$742,0,0,1,'[18]Revenue Report'!$E$2)</definedName>
    <definedName name="IRMIP">OFFSET('[18]Revenue Report'!$X$708,0,0,1,'[18]Revenue Report'!$E$2)</definedName>
    <definedName name="IRSMSM">OFFSET('[18]Revenue Report'!$X$376,0,0,1,'[18]Revenue Report'!$E$2)</definedName>
    <definedName name="IRSMSP">OFFSET('[18]Revenue Report'!$X$358,0,0,1,'[18]Revenue Report'!$E$2)</definedName>
    <definedName name="ISMSM">OFFSET('[18]Revenue Report'!$X$366,0,0,1,'[18]Revenue Report'!$E$2)</definedName>
    <definedName name="ISMSP">OFFSET('[18]Revenue Report'!$X$348,0,0,1,'[18]Revenue Report'!$E$2)</definedName>
    <definedName name="ISMSR">OFFSET('[18]Revenue Report'!$X$431,0,0,1,'[18]Revenue Report'!$E$2)</definedName>
    <definedName name="ISMSRATE">OFFSET('[18]Revenue Report'!$X$438,0,0,1,'[18]Revenue Report'!$E$2)</definedName>
    <definedName name="iuuiu" localSheetId="5" hidden="1">{"'100'!$A$1:$M$83"}</definedName>
    <definedName name="iuuiu" hidden="1">{"'100'!$A$1:$M$83"}</definedName>
    <definedName name="jd" localSheetId="5" hidden="1">{#N/A,#N/A,FALSE,"TERRY CARLIN";#N/A,#N/A,FALSE,"CHARLES McLEAN";#N/A,#N/A,FALSE,"GEOFF GUTRIDGE";#N/A,#N/A,FALSE,"SUE SPITTLE";#N/A,#N/A,FALSE,"JOHN DULEY";#N/A,#N/A,FALSE,"MARTIN BRENIG-JONES";#N/A,#N/A,FALSE,"LOUISE KING";#N/A,#N/A,FALSE,"JOHN FORD"}</definedName>
    <definedName name="jd" hidden="1">{#N/A,#N/A,FALSE,"TERRY CARLIN";#N/A,#N/A,FALSE,"CHARLES McLEAN";#N/A,#N/A,FALSE,"GEOFF GUTRIDGE";#N/A,#N/A,FALSE,"SUE SPITTLE";#N/A,#N/A,FALSE,"JOHN DULEY";#N/A,#N/A,FALSE,"MARTIN BRENIG-JONES";#N/A,#N/A,FALSE,"LOUISE KING";#N/A,#N/A,FALSE,"JOHN FORD"}</definedName>
    <definedName name="jeg" localSheetId="5" hidden="1">{#N/A,#N/A,FALSE,"PERSONAL";#N/A,#N/A,FALSE,"explotación";#N/A,#N/A,FALSE,"generales"}</definedName>
    <definedName name="jeg" hidden="1">{#N/A,#N/A,FALSE,"PERSONAL";#N/A,#N/A,FALSE,"explotación";#N/A,#N/A,FALSE,"generales"}</definedName>
    <definedName name="jhyjhyujy" localSheetId="5" hidden="1">{#N/A,#N/A,FALSE,"TERRY CARLIN";#N/A,#N/A,FALSE,"CHARLES McLEAN";#N/A,#N/A,FALSE,"GEOFF GUTRIDGE";#N/A,#N/A,FALSE,"SUE SPITTLE";#N/A,#N/A,FALSE,"JOHN DULEY";#N/A,#N/A,FALSE,"MARTIN BRENIG-JONES";#N/A,#N/A,FALSE,"LOUISE KING";#N/A,#N/A,FALSE,"JOHN FORD"}</definedName>
    <definedName name="jhyjhyujy" hidden="1">{#N/A,#N/A,FALSE,"TERRY CARLIN";#N/A,#N/A,FALSE,"CHARLES McLEAN";#N/A,#N/A,FALSE,"GEOFF GUTRIDGE";#N/A,#N/A,FALSE,"SUE SPITTLE";#N/A,#N/A,FALSE,"JOHN DULEY";#N/A,#N/A,FALSE,"MARTIN BRENIG-JONES";#N/A,#N/A,FALSE,"LOUISE KING";#N/A,#N/A,FALSE,"JOHN FORD"}</definedName>
    <definedName name="jj" localSheetId="5" hidden="1">{#N/A,#N/A,FALSE,"TERRY CARLIN";#N/A,#N/A,FALSE,"CHARLES McLEAN";#N/A,#N/A,FALSE,"GEOFF GUTRIDGE";#N/A,#N/A,FALSE,"SUE SPITTLE";#N/A,#N/A,FALSE,"JOHN DULEY";#N/A,#N/A,FALSE,"MARTIN BRENIG-JONES";#N/A,#N/A,FALSE,"LOUISE KING";#N/A,#N/A,FALSE,"JOHN FORD"}</definedName>
    <definedName name="jj" hidden="1">{#N/A,#N/A,FALSE,"TERRY CARLIN";#N/A,#N/A,FALSE,"CHARLES McLEAN";#N/A,#N/A,FALSE,"GEOFF GUTRIDGE";#N/A,#N/A,FALSE,"SUE SPITTLE";#N/A,#N/A,FALSE,"JOHN DULEY";#N/A,#N/A,FALSE,"MARTIN BRENIG-JONES";#N/A,#N/A,FALSE,"LOUISE KING";#N/A,#N/A,FALSE,"JOHN FORD"}</definedName>
    <definedName name="jjj">#REF!</definedName>
    <definedName name="jjjjjjjj" localSheetId="5" hidden="1">{#N/A,#N/A,FALSE,"TERRY CARLIN";#N/A,#N/A,FALSE,"CHARLES McLEAN";#N/A,#N/A,FALSE,"GEOFF GUTRIDGE";#N/A,#N/A,FALSE,"SUE SPITTLE";#N/A,#N/A,FALSE,"JOHN DULEY";#N/A,#N/A,FALSE,"MARTIN BRENIG-JONES";#N/A,#N/A,FALSE,"LOUISE KING";#N/A,#N/A,FALSE,"JOHN FORD"}</definedName>
    <definedName name="jjjjjjjj" hidden="1">{#N/A,#N/A,FALSE,"TERRY CARLIN";#N/A,#N/A,FALSE,"CHARLES McLEAN";#N/A,#N/A,FALSE,"GEOFF GUTRIDGE";#N/A,#N/A,FALSE,"SUE SPITTLE";#N/A,#N/A,FALSE,"JOHN DULEY";#N/A,#N/A,FALSE,"MARTIN BRENIG-JONES";#N/A,#N/A,FALSE,"LOUISE KING";#N/A,#N/A,FALSE,"JOHN FORD"}</definedName>
    <definedName name="jk" localSheetId="5" hidden="1">{#N/A,#N/A,FALSE,"TERRY CARLIN";#N/A,#N/A,FALSE,"CHARLES McLEAN";#N/A,#N/A,FALSE,"GEOFF GUTRIDGE";#N/A,#N/A,FALSE,"SUE SPITTLE";#N/A,#N/A,FALSE,"JOHN DULEY";#N/A,#N/A,FALSE,"MARTIN BRENIG-JONES";#N/A,#N/A,FALSE,"LOUISE KING";#N/A,#N/A,FALSE,"JOHN FORD"}</definedName>
    <definedName name="jk" hidden="1">{#N/A,#N/A,FALSE,"TERRY CARLIN";#N/A,#N/A,FALSE,"CHARLES McLEAN";#N/A,#N/A,FALSE,"GEOFF GUTRIDGE";#N/A,#N/A,FALSE,"SUE SPITTLE";#N/A,#N/A,FALSE,"JOHN DULEY";#N/A,#N/A,FALSE,"MARTIN BRENIG-JONES";#N/A,#N/A,FALSE,"LOUISE KING";#N/A,#N/A,FALSE,"JOHN FORD"}</definedName>
    <definedName name="jkgjyj" localSheetId="5" hidden="1">{#N/A,#N/A,FALSE,"TERRY CARLIN";#N/A,#N/A,FALSE,"CHARLES McLEAN";#N/A,#N/A,FALSE,"GEOFF GUTRIDGE";#N/A,#N/A,FALSE,"SUE SPITTLE";#N/A,#N/A,FALSE,"JOHN DULEY";#N/A,#N/A,FALSE,"MARTIN BRENIG-JONES";#N/A,#N/A,FALSE,"LOUISE KING";#N/A,#N/A,FALSE,"JOHN FORD"}</definedName>
    <definedName name="jkgjyj" hidden="1">{#N/A,#N/A,FALSE,"TERRY CARLIN";#N/A,#N/A,FALSE,"CHARLES McLEAN";#N/A,#N/A,FALSE,"GEOFF GUTRIDGE";#N/A,#N/A,FALSE,"SUE SPITTLE";#N/A,#N/A,FALSE,"JOHN DULEY";#N/A,#N/A,FALSE,"MARTIN BRENIG-JONES";#N/A,#N/A,FALSE,"LOUISE KING";#N/A,#N/A,FALSE,"JOHN FORD"}</definedName>
    <definedName name="jktujkt" localSheetId="5" hidden="1">{#N/A,#N/A,FALSE,"TERRY CARLIN";#N/A,#N/A,FALSE,"CHARLES McLEAN";#N/A,#N/A,FALSE,"GEOFF GUTRIDGE";#N/A,#N/A,FALSE,"SUE SPITTLE";#N/A,#N/A,FALSE,"JOHN DULEY";#N/A,#N/A,FALSE,"MARTIN BRENIG-JONES";#N/A,#N/A,FALSE,"LOUISE KING";#N/A,#N/A,FALSE,"JOHN FORD"}</definedName>
    <definedName name="jktujkt" hidden="1">{#N/A,#N/A,FALSE,"TERRY CARLIN";#N/A,#N/A,FALSE,"CHARLES McLEAN";#N/A,#N/A,FALSE,"GEOFF GUTRIDGE";#N/A,#N/A,FALSE,"SUE SPITTLE";#N/A,#N/A,FALSE,"JOHN DULEY";#N/A,#N/A,FALSE,"MARTIN BRENIG-JONES";#N/A,#N/A,FALSE,"LOUISE KING";#N/A,#N/A,FALSE,"JOHN FORD"}</definedName>
    <definedName name="jktyjyj" localSheetId="5" hidden="1">{#N/A,#N/A,FALSE,"TERRY CARLIN";#N/A,#N/A,FALSE,"CHARLES McLEAN";#N/A,#N/A,FALSE,"GEOFF GUTRIDGE";#N/A,#N/A,FALSE,"SUE SPITTLE";#N/A,#N/A,FALSE,"JOHN DULEY";#N/A,#N/A,FALSE,"MARTIN BRENIG-JONES";#N/A,#N/A,FALSE,"LOUISE KING";#N/A,#N/A,FALSE,"JOHN FORD"}</definedName>
    <definedName name="jktyjyj" hidden="1">{#N/A,#N/A,FALSE,"TERRY CARLIN";#N/A,#N/A,FALSE,"CHARLES McLEAN";#N/A,#N/A,FALSE,"GEOFF GUTRIDGE";#N/A,#N/A,FALSE,"SUE SPITTLE";#N/A,#N/A,FALSE,"JOHN DULEY";#N/A,#N/A,FALSE,"MARTIN BRENIG-JONES";#N/A,#N/A,FALSE,"LOUISE KING";#N/A,#N/A,FALSE,"JOHN FORD"}</definedName>
    <definedName name="jrtjrj" localSheetId="5" hidden="1">{#N/A,#N/A,FALSE,"TERRY CARLIN";#N/A,#N/A,FALSE,"CHARLES McLEAN";#N/A,#N/A,FALSE,"GEOFF GUTRIDGE";#N/A,#N/A,FALSE,"SUE SPITTLE";#N/A,#N/A,FALSE,"JOHN DULEY";#N/A,#N/A,FALSE,"MARTIN BRENIG-JONES";#N/A,#N/A,FALSE,"LOUISE KING";#N/A,#N/A,FALSE,"JOHN FORD"}</definedName>
    <definedName name="jrtjrj" hidden="1">{#N/A,#N/A,FALSE,"TERRY CARLIN";#N/A,#N/A,FALSE,"CHARLES McLEAN";#N/A,#N/A,FALSE,"GEOFF GUTRIDGE";#N/A,#N/A,FALSE,"SUE SPITTLE";#N/A,#N/A,FALSE,"JOHN DULEY";#N/A,#N/A,FALSE,"MARTIN BRENIG-JONES";#N/A,#N/A,FALSE,"LOUISE KING";#N/A,#N/A,FALSE,"JOHN FORD"}</definedName>
    <definedName name="jtjyjt" localSheetId="5" hidden="1">{#N/A,#N/A,FALSE,"TERRY CARLIN";#N/A,#N/A,FALSE,"CHARLES McLEAN";#N/A,#N/A,FALSE,"GEOFF GUTRIDGE";#N/A,#N/A,FALSE,"SUE SPITTLE";#N/A,#N/A,FALSE,"JOHN DULEY";#N/A,#N/A,FALSE,"MARTIN BRENIG-JONES";#N/A,#N/A,FALSE,"LOUISE KING";#N/A,#N/A,FALSE,"JOHN FORD"}</definedName>
    <definedName name="jtjyjt" hidden="1">{#N/A,#N/A,FALSE,"TERRY CARLIN";#N/A,#N/A,FALSE,"CHARLES McLEAN";#N/A,#N/A,FALSE,"GEOFF GUTRIDGE";#N/A,#N/A,FALSE,"SUE SPITTLE";#N/A,#N/A,FALSE,"JOHN DULEY";#N/A,#N/A,FALSE,"MARTIN BRENIG-JONES";#N/A,#N/A,FALSE,"LOUISE KING";#N/A,#N/A,FALSE,"JOHN FORD"}</definedName>
    <definedName name="jtyj" localSheetId="5" hidden="1">{#N/A,#N/A,FALSE,"TERRY CARLIN";#N/A,#N/A,FALSE,"CHARLES McLEAN";#N/A,#N/A,FALSE,"GEOFF GUTRIDGE";#N/A,#N/A,FALSE,"SUE SPITTLE";#N/A,#N/A,FALSE,"JOHN DULEY";#N/A,#N/A,FALSE,"MARTIN BRENIG-JONES";#N/A,#N/A,FALSE,"LOUISE KING";#N/A,#N/A,FALSE,"JOHN FORD"}</definedName>
    <definedName name="jtyj" hidden="1">{#N/A,#N/A,FALSE,"TERRY CARLIN";#N/A,#N/A,FALSE,"CHARLES McLEAN";#N/A,#N/A,FALSE,"GEOFF GUTRIDGE";#N/A,#N/A,FALSE,"SUE SPITTLE";#N/A,#N/A,FALSE,"JOHN DULEY";#N/A,#N/A,FALSE,"MARTIN BRENIG-JONES";#N/A,#N/A,FALSE,"LOUISE KING";#N/A,#N/A,FALSE,"JOHN FORD"}</definedName>
    <definedName name="jtyjty" localSheetId="5" hidden="1">{#N/A,#N/A,FALSE,"Find_duplicates_for_Feb_online_"}</definedName>
    <definedName name="jtyjty" hidden="1">{#N/A,#N/A,FALSE,"Find_duplicates_for_Feb_online_"}</definedName>
    <definedName name="jtyjtyjty" localSheetId="5" hidden="1">{#N/A,#N/A,FALSE,"TERRY CARLIN";#N/A,#N/A,FALSE,"CHARLES McLEAN";#N/A,#N/A,FALSE,"GEOFF GUTRIDGE";#N/A,#N/A,FALSE,"SUE SPITTLE";#N/A,#N/A,FALSE,"JOHN DULEY";#N/A,#N/A,FALSE,"MARTIN BRENIG-JONES";#N/A,#N/A,FALSE,"LOUISE KING";#N/A,#N/A,FALSE,"JOHN FORD"}</definedName>
    <definedName name="jtyjtyjty" hidden="1">{#N/A,#N/A,FALSE,"TERRY CARLIN";#N/A,#N/A,FALSE,"CHARLES McLEAN";#N/A,#N/A,FALSE,"GEOFF GUTRIDGE";#N/A,#N/A,FALSE,"SUE SPITTLE";#N/A,#N/A,FALSE,"JOHN DULEY";#N/A,#N/A,FALSE,"MARTIN BRENIG-JONES";#N/A,#N/A,FALSE,"LOUISE KING";#N/A,#N/A,FALSE,"JOHN FORD"}</definedName>
    <definedName name="jyhjrhtrh" localSheetId="5" hidden="1">{#N/A,#N/A,FALSE,"TERRY CARLIN";#N/A,#N/A,FALSE,"CHARLES McLEAN";#N/A,#N/A,FALSE,"GEOFF GUTRIDGE";#N/A,#N/A,FALSE,"SUE SPITTLE";#N/A,#N/A,FALSE,"JOHN DULEY";#N/A,#N/A,FALSE,"MARTIN BRENIG-JONES";#N/A,#N/A,FALSE,"LOUISE KING";#N/A,#N/A,FALSE,"JOHN FORD"}</definedName>
    <definedName name="jyhjrhtrh" hidden="1">{#N/A,#N/A,FALSE,"TERRY CARLIN";#N/A,#N/A,FALSE,"CHARLES McLEAN";#N/A,#N/A,FALSE,"GEOFF GUTRIDGE";#N/A,#N/A,FALSE,"SUE SPITTLE";#N/A,#N/A,FALSE,"JOHN DULEY";#N/A,#N/A,FALSE,"MARTIN BRENIG-JONES";#N/A,#N/A,FALSE,"LOUISE KING";#N/A,#N/A,FALSE,"JOHN FORD"}</definedName>
    <definedName name="jyjtyjy" localSheetId="5" hidden="1">{#N/A,#N/A,FALSE,"TERRY CARLIN";#N/A,#N/A,FALSE,"CHARLES McLEAN";#N/A,#N/A,FALSE,"GEOFF GUTRIDGE";#N/A,#N/A,FALSE,"SUE SPITTLE";#N/A,#N/A,FALSE,"JOHN DULEY";#N/A,#N/A,FALSE,"MARTIN BRENIG-JONES";#N/A,#N/A,FALSE,"LOUISE KING";#N/A,#N/A,FALSE,"JOHN FORD"}</definedName>
    <definedName name="jyjtyjy" hidden="1">{#N/A,#N/A,FALSE,"TERRY CARLIN";#N/A,#N/A,FALSE,"CHARLES McLEAN";#N/A,#N/A,FALSE,"GEOFF GUTRIDGE";#N/A,#N/A,FALSE,"SUE SPITTLE";#N/A,#N/A,FALSE,"JOHN DULEY";#N/A,#N/A,FALSE,"MARTIN BRENIG-JONES";#N/A,#N/A,FALSE,"LOUISE KING";#N/A,#N/A,FALSE,"JOHN FORD"}</definedName>
    <definedName name="jyrjdtyjs" localSheetId="5" hidden="1">{#N/A,#N/A,FALSE,"TERRY CARLIN";#N/A,#N/A,FALSE,"CHARLES McLEAN";#N/A,#N/A,FALSE,"GEOFF GUTRIDGE";#N/A,#N/A,FALSE,"SUE SPITTLE";#N/A,#N/A,FALSE,"JOHN DULEY";#N/A,#N/A,FALSE,"MARTIN BRENIG-JONES";#N/A,#N/A,FALSE,"LOUISE KING";#N/A,#N/A,FALSE,"JOHN FORD"}</definedName>
    <definedName name="jyrjdtyjs" hidden="1">{#N/A,#N/A,FALSE,"TERRY CARLIN";#N/A,#N/A,FALSE,"CHARLES McLEAN";#N/A,#N/A,FALSE,"GEOFF GUTRIDGE";#N/A,#N/A,FALSE,"SUE SPITTLE";#N/A,#N/A,FALSE,"JOHN DULEY";#N/A,#N/A,FALSE,"MARTIN BRENIG-JONES";#N/A,#N/A,FALSE,"LOUISE KING";#N/A,#N/A,FALSE,"JOHN FORD"}</definedName>
    <definedName name="jytej" localSheetId="5" hidden="1">{#N/A,#N/A,FALSE,"TERRY CARLIN";#N/A,#N/A,FALSE,"CHARLES McLEAN";#N/A,#N/A,FALSE,"GEOFF GUTRIDGE";#N/A,#N/A,FALSE,"SUE SPITTLE";#N/A,#N/A,FALSE,"JOHN DULEY";#N/A,#N/A,FALSE,"MARTIN BRENIG-JONES";#N/A,#N/A,FALSE,"LOUISE KING";#N/A,#N/A,FALSE,"JOHN FORD"}</definedName>
    <definedName name="jytej" hidden="1">{#N/A,#N/A,FALSE,"TERRY CARLIN";#N/A,#N/A,FALSE,"CHARLES McLEAN";#N/A,#N/A,FALSE,"GEOFF GUTRIDGE";#N/A,#N/A,FALSE,"SUE SPITTLE";#N/A,#N/A,FALSE,"JOHN DULEY";#N/A,#N/A,FALSE,"MARTIN BRENIG-JONES";#N/A,#N/A,FALSE,"LOUISE KING";#N/A,#N/A,FALSE,"JOHN FORD"}</definedName>
    <definedName name="jytjtjty" localSheetId="5" hidden="1">{#N/A,#N/A,FALSE,"TERRY CARLIN";#N/A,#N/A,FALSE,"CHARLES McLEAN";#N/A,#N/A,FALSE,"GEOFF GUTRIDGE";#N/A,#N/A,FALSE,"SUE SPITTLE";#N/A,#N/A,FALSE,"JOHN DULEY";#N/A,#N/A,FALSE,"MARTIN BRENIG-JONES";#N/A,#N/A,FALSE,"LOUISE KING";#N/A,#N/A,FALSE,"JOHN FORD"}</definedName>
    <definedName name="jytjtjty" hidden="1">{#N/A,#N/A,FALSE,"TERRY CARLIN";#N/A,#N/A,FALSE,"CHARLES McLEAN";#N/A,#N/A,FALSE,"GEOFF GUTRIDGE";#N/A,#N/A,FALSE,"SUE SPITTLE";#N/A,#N/A,FALSE,"JOHN DULEY";#N/A,#N/A,FALSE,"MARTIN BRENIG-JONES";#N/A,#N/A,FALSE,"LOUISE KING";#N/A,#N/A,FALSE,"JOHN FORD"}</definedName>
    <definedName name="jytjtyj" localSheetId="5" hidden="1">{#N/A,#N/A,FALSE,"TERRY CARLIN";#N/A,#N/A,FALSE,"CHARLES McLEAN";#N/A,#N/A,FALSE,"GEOFF GUTRIDGE";#N/A,#N/A,FALSE,"SUE SPITTLE";#N/A,#N/A,FALSE,"JOHN DULEY";#N/A,#N/A,FALSE,"MARTIN BRENIG-JONES";#N/A,#N/A,FALSE,"LOUISE KING";#N/A,#N/A,FALSE,"JOHN FORD"}</definedName>
    <definedName name="jytjtyj" hidden="1">{#N/A,#N/A,FALSE,"TERRY CARLIN";#N/A,#N/A,FALSE,"CHARLES McLEAN";#N/A,#N/A,FALSE,"GEOFF GUTRIDGE";#N/A,#N/A,FALSE,"SUE SPITTLE";#N/A,#N/A,FALSE,"JOHN DULEY";#N/A,#N/A,FALSE,"MARTIN BRENIG-JONES";#N/A,#N/A,FALSE,"LOUISE KING";#N/A,#N/A,FALSE,"JOHN FORD"}</definedName>
    <definedName name="jytjtyjty" localSheetId="5" hidden="1">{#N/A,#N/A,FALSE,"TERRY CARLIN";#N/A,#N/A,FALSE,"CHARLES McLEAN";#N/A,#N/A,FALSE,"GEOFF GUTRIDGE";#N/A,#N/A,FALSE,"SUE SPITTLE";#N/A,#N/A,FALSE,"JOHN DULEY";#N/A,#N/A,FALSE,"MARTIN BRENIG-JONES";#N/A,#N/A,FALSE,"LOUISE KING";#N/A,#N/A,FALSE,"JOHN FORD"}</definedName>
    <definedName name="jytjtyjty" hidden="1">{#N/A,#N/A,FALSE,"TERRY CARLIN";#N/A,#N/A,FALSE,"CHARLES McLEAN";#N/A,#N/A,FALSE,"GEOFF GUTRIDGE";#N/A,#N/A,FALSE,"SUE SPITTLE";#N/A,#N/A,FALSE,"JOHN DULEY";#N/A,#N/A,FALSE,"MARTIN BRENIG-JONES";#N/A,#N/A,FALSE,"LOUISE KING";#N/A,#N/A,FALSE,"JOHN FORD"}</definedName>
    <definedName name="jytjtyjyt" localSheetId="5" hidden="1">{#N/A,#N/A,FALSE,"TERRY CARLIN";#N/A,#N/A,FALSE,"CHARLES McLEAN";#N/A,#N/A,FALSE,"GEOFF GUTRIDGE";#N/A,#N/A,FALSE,"SUE SPITTLE";#N/A,#N/A,FALSE,"JOHN DULEY";#N/A,#N/A,FALSE,"MARTIN BRENIG-JONES";#N/A,#N/A,FALSE,"LOUISE KING";#N/A,#N/A,FALSE,"JOHN FORD"}</definedName>
    <definedName name="jytjtyjyt" hidden="1">{#N/A,#N/A,FALSE,"TERRY CARLIN";#N/A,#N/A,FALSE,"CHARLES McLEAN";#N/A,#N/A,FALSE,"GEOFF GUTRIDGE";#N/A,#N/A,FALSE,"SUE SPITTLE";#N/A,#N/A,FALSE,"JOHN DULEY";#N/A,#N/A,FALSE,"MARTIN BRENIG-JONES";#N/A,#N/A,FALSE,"LOUISE KING";#N/A,#N/A,FALSE,"JOHN FORD"}</definedName>
    <definedName name="jytjyt" localSheetId="5" hidden="1">{#N/A,#N/A,FALSE,"TERRY CARLIN";#N/A,#N/A,FALSE,"CHARLES McLEAN";#N/A,#N/A,FALSE,"GEOFF GUTRIDGE";#N/A,#N/A,FALSE,"SUE SPITTLE";#N/A,#N/A,FALSE,"JOHN DULEY";#N/A,#N/A,FALSE,"MARTIN BRENIG-JONES";#N/A,#N/A,FALSE,"LOUISE KING";#N/A,#N/A,FALSE,"JOHN FORD"}</definedName>
    <definedName name="jytjyt" hidden="1">{#N/A,#N/A,FALSE,"TERRY CARLIN";#N/A,#N/A,FALSE,"CHARLES McLEAN";#N/A,#N/A,FALSE,"GEOFF GUTRIDGE";#N/A,#N/A,FALSE,"SUE SPITTLE";#N/A,#N/A,FALSE,"JOHN DULEY";#N/A,#N/A,FALSE,"MARTIN BRENIG-JONES";#N/A,#N/A,FALSE,"LOUISE KING";#N/A,#N/A,FALSE,"JOHN FORD"}</definedName>
    <definedName name="jytrjyt" localSheetId="5" hidden="1">{#N/A,#N/A,FALSE,"TERRY CARLIN";#N/A,#N/A,FALSE,"CHARLES McLEAN";#N/A,#N/A,FALSE,"GEOFF GUTRIDGE";#N/A,#N/A,FALSE,"SUE SPITTLE";#N/A,#N/A,FALSE,"JOHN DULEY";#N/A,#N/A,FALSE,"MARTIN BRENIG-JONES";#N/A,#N/A,FALSE,"LOUISE KING";#N/A,#N/A,FALSE,"JOHN FORD"}</definedName>
    <definedName name="jytrjyt" hidden="1">{#N/A,#N/A,FALSE,"TERRY CARLIN";#N/A,#N/A,FALSE,"CHARLES McLEAN";#N/A,#N/A,FALSE,"GEOFF GUTRIDGE";#N/A,#N/A,FALSE,"SUE SPITTLE";#N/A,#N/A,FALSE,"JOHN DULEY";#N/A,#N/A,FALSE,"MARTIN BRENIG-JONES";#N/A,#N/A,FALSE,"LOUISE KING";#N/A,#N/A,FALSE,"JOHN FORD"}</definedName>
    <definedName name="jytsj" localSheetId="5" hidden="1">{#N/A,#N/A,FALSE,"TERRY CARLIN";#N/A,#N/A,FALSE,"CHARLES McLEAN";#N/A,#N/A,FALSE,"GEOFF GUTRIDGE";#N/A,#N/A,FALSE,"SUE SPITTLE";#N/A,#N/A,FALSE,"JOHN DULEY";#N/A,#N/A,FALSE,"MARTIN BRENIG-JONES";#N/A,#N/A,FALSE,"LOUISE KING";#N/A,#N/A,FALSE,"JOHN FORD"}</definedName>
    <definedName name="jytsj" hidden="1">{#N/A,#N/A,FALSE,"TERRY CARLIN";#N/A,#N/A,FALSE,"CHARLES McLEAN";#N/A,#N/A,FALSE,"GEOFF GUTRIDGE";#N/A,#N/A,FALSE,"SUE SPITTLE";#N/A,#N/A,FALSE,"JOHN DULEY";#N/A,#N/A,FALSE,"MARTIN BRENIG-JONES";#N/A,#N/A,FALSE,"LOUISE KING";#N/A,#N/A,FALSE,"JOHN FORD"}</definedName>
    <definedName name="jyyr" localSheetId="5" hidden="1">{#N/A,#N/A,FALSE,"TERRY CARLIN";#N/A,#N/A,FALSE,"CHARLES McLEAN";#N/A,#N/A,FALSE,"GEOFF GUTRIDGE";#N/A,#N/A,FALSE,"SUE SPITTLE";#N/A,#N/A,FALSE,"JOHN DULEY";#N/A,#N/A,FALSE,"MARTIN BRENIG-JONES";#N/A,#N/A,FALSE,"LOUISE KING";#N/A,#N/A,FALSE,"JOHN FORD"}</definedName>
    <definedName name="jyyr" hidden="1">{#N/A,#N/A,FALSE,"TERRY CARLIN";#N/A,#N/A,FALSE,"CHARLES McLEAN";#N/A,#N/A,FALSE,"GEOFF GUTRIDGE";#N/A,#N/A,FALSE,"SUE SPITTLE";#N/A,#N/A,FALSE,"JOHN DULEY";#N/A,#N/A,FALSE,"MARTIN BRENIG-JONES";#N/A,#N/A,FALSE,"LOUISE KING";#N/A,#N/A,FALSE,"JOHN FORD"}</definedName>
    <definedName name="K" localSheetId="5"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K"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K2_WBEVMODE" hidden="1">0</definedName>
    <definedName name="kkk" localSheetId="5" hidden="1">{"'100'!$A$1:$M$83"}</definedName>
    <definedName name="kkk" hidden="1">{"'100'!$A$1:$M$83"}</definedName>
    <definedName name="kukuyk" localSheetId="5" hidden="1">{#N/A,#N/A,FALSE,"TERRY CARLIN";#N/A,#N/A,FALSE,"CHARLES McLEAN";#N/A,#N/A,FALSE,"GEOFF GUTRIDGE";#N/A,#N/A,FALSE,"SUE SPITTLE";#N/A,#N/A,FALSE,"JOHN DULEY";#N/A,#N/A,FALSE,"MARTIN BRENIG-JONES";#N/A,#N/A,FALSE,"LOUISE KING";#N/A,#N/A,FALSE,"JOHN FORD"}</definedName>
    <definedName name="kukuyk" hidden="1">{#N/A,#N/A,FALSE,"TERRY CARLIN";#N/A,#N/A,FALSE,"CHARLES McLEAN";#N/A,#N/A,FALSE,"GEOFF GUTRIDGE";#N/A,#N/A,FALSE,"SUE SPITTLE";#N/A,#N/A,FALSE,"JOHN DULEY";#N/A,#N/A,FALSE,"MARTIN BRENIG-JONES";#N/A,#N/A,FALSE,"LOUISE KING";#N/A,#N/A,FALSE,"JOHN FORD"}</definedName>
    <definedName name="kuykk" localSheetId="5" hidden="1">{#N/A,#N/A,FALSE,"TERRY CARLIN";#N/A,#N/A,FALSE,"CHARLES McLEAN";#N/A,#N/A,FALSE,"GEOFF GUTRIDGE";#N/A,#N/A,FALSE,"SUE SPITTLE";#N/A,#N/A,FALSE,"JOHN DULEY";#N/A,#N/A,FALSE,"MARTIN BRENIG-JONES";#N/A,#N/A,FALSE,"LOUISE KING";#N/A,#N/A,FALSE,"JOHN FORD"}</definedName>
    <definedName name="kuykk" hidden="1">{#N/A,#N/A,FALSE,"TERRY CARLIN";#N/A,#N/A,FALSE,"CHARLES McLEAN";#N/A,#N/A,FALSE,"GEOFF GUTRIDGE";#N/A,#N/A,FALSE,"SUE SPITTLE";#N/A,#N/A,FALSE,"JOHN DULEY";#N/A,#N/A,FALSE,"MARTIN BRENIG-JONES";#N/A,#N/A,FALSE,"LOUISE KING";#N/A,#N/A,FALSE,"JOHN FORD"}</definedName>
    <definedName name="kyukyuk" localSheetId="5" hidden="1">{#N/A,#N/A,FALSE,"TERRY CARLIN";#N/A,#N/A,FALSE,"CHARLES McLEAN";#N/A,#N/A,FALSE,"GEOFF GUTRIDGE";#N/A,#N/A,FALSE,"SUE SPITTLE";#N/A,#N/A,FALSE,"JOHN DULEY";#N/A,#N/A,FALSE,"MARTIN BRENIG-JONES";#N/A,#N/A,FALSE,"LOUISE KING";#N/A,#N/A,FALSE,"JOHN FORD"}</definedName>
    <definedName name="kyukyuk" hidden="1">{#N/A,#N/A,FALSE,"TERRY CARLIN";#N/A,#N/A,FALSE,"CHARLES McLEAN";#N/A,#N/A,FALSE,"GEOFF GUTRIDGE";#N/A,#N/A,FALSE,"SUE SPITTLE";#N/A,#N/A,FALSE,"JOHN DULEY";#N/A,#N/A,FALSE,"MARTIN BRENIG-JONES";#N/A,#N/A,FALSE,"LOUISE KING";#N/A,#N/A,FALSE,"JOHN FORD"}</definedName>
    <definedName name="lastdayinmonth">[37]TABLE!$B$474:$D$485</definedName>
    <definedName name="Laurence_Numbers">#REF!</definedName>
    <definedName name="limcount" hidden="1">1</definedName>
    <definedName name="LIST_ACTIVITY">[19]MASTER!$C$29:$C$35</definedName>
    <definedName name="LIST_BASE">[19]MASTER!$C$26:$C$27</definedName>
    <definedName name="LIST_ENTITY">[19]MASTER!$C$21:$C$24</definedName>
    <definedName name="LIST_HANDSET">[19]MASTER!$C$46:$C$55</definedName>
    <definedName name="LIST_SEGMENT">[19]MASTER!$C$41:$C$44</definedName>
    <definedName name="LIST_SUBS">[19]MASTER!$C$37:$C$39</definedName>
    <definedName name="ll" localSheetId="5" hidden="1">{#N/A,#N/A,FALSE,"voz corporativa";#N/A,#N/A,FALSE,"Transmisión de datos";#N/A,#N/A,FALSE,"Videoconferencia";#N/A,#N/A,FALSE,"Correo electrónico";#N/A,#N/A,FALSE,"Correo de voz";#N/A,#N/A,FALSE,"Megafax";#N/A,#N/A,FALSE,"Edi";#N/A,#N/A,FALSE,"Internet";#N/A,#N/A,FALSE,"VSAT";#N/A,#N/A,FALSE,"ing ult. milla"}</definedName>
    <definedName name="ll" hidden="1">{#N/A,#N/A,FALSE,"voz corporativa";#N/A,#N/A,FALSE,"Transmisión de datos";#N/A,#N/A,FALSE,"Videoconferencia";#N/A,#N/A,FALSE,"Correo electrónico";#N/A,#N/A,FALSE,"Correo de voz";#N/A,#N/A,FALSE,"Megafax";#N/A,#N/A,FALSE,"Edi";#N/A,#N/A,FALSE,"Internet";#N/A,#N/A,FALSE,"VSAT";#N/A,#N/A,FALSE,"ing ult. milla"}</definedName>
    <definedName name="lo" localSheetId="5" hidden="1">{#N/A,#N/A,FALSE,"voz corporativa";#N/A,#N/A,FALSE,"Transmisión de datos";#N/A,#N/A,FALSE,"Videoconferencia";#N/A,#N/A,FALSE,"Correo electrónico";#N/A,#N/A,FALSE,"Correo de voz";#N/A,#N/A,FALSE,"Megafax";#N/A,#N/A,FALSE,"Edi";#N/A,#N/A,FALSE,"Internet";#N/A,#N/A,FALSE,"VSAT";#N/A,#N/A,FALSE,"ing ult. milla"}</definedName>
    <definedName name="lo" hidden="1">{#N/A,#N/A,FALSE,"voz corporativa";#N/A,#N/A,FALSE,"Transmisión de datos";#N/A,#N/A,FALSE,"Videoconferencia";#N/A,#N/A,FALSE,"Correo electrónico";#N/A,#N/A,FALSE,"Correo de voz";#N/A,#N/A,FALSE,"Megafax";#N/A,#N/A,FALSE,"Edi";#N/A,#N/A,FALSE,"Internet";#N/A,#N/A,FALSE,"VSAT";#N/A,#N/A,FALSE,"ing ult. milla"}</definedName>
    <definedName name="LOBopprofit" localSheetId="5" hidden="1">{"'100'!$A$1:$M$83"}</definedName>
    <definedName name="LOBopprofit" hidden="1">{"'100'!$A$1:$M$83"}</definedName>
    <definedName name="Local_Currency">"GBP"</definedName>
    <definedName name="lola" localSheetId="5" hidden="1">{#N/A,#N/A,FALSE,"PERSONAL";#N/A,#N/A,FALSE,"explotación";#N/A,#N/A,FALSE,"generales"}</definedName>
    <definedName name="lola" hidden="1">{#N/A,#N/A,FALSE,"PERSONAL";#N/A,#N/A,FALSE,"explotación";#N/A,#N/A,FALSE,"generales"}</definedName>
    <definedName name="lolas" localSheetId="5" hidden="1">{#N/A,#N/A,FALSE,"voz corporativa";#N/A,#N/A,FALSE,"Transmisión de datos";#N/A,#N/A,FALSE,"Videoconferencia";#N/A,#N/A,FALSE,"Correo electrónico";#N/A,#N/A,FALSE,"Correo de voz";#N/A,#N/A,FALSE,"Megafax";#N/A,#N/A,FALSE,"Edi";#N/A,#N/A,FALSE,"Internet";#N/A,#N/A,FALSE,"VSAT";#N/A,#N/A,FALSE,"ing ult. milla"}</definedName>
    <definedName name="lolas" hidden="1">{#N/A,#N/A,FALSE,"voz corporativa";#N/A,#N/A,FALSE,"Transmisión de datos";#N/A,#N/A,FALSE,"Videoconferencia";#N/A,#N/A,FALSE,"Correo electrónico";#N/A,#N/A,FALSE,"Correo de voz";#N/A,#N/A,FALSE,"Megafax";#N/A,#N/A,FALSE,"Edi";#N/A,#N/A,FALSE,"Internet";#N/A,#N/A,FALSE,"VSAT";#N/A,#N/A,FALSE,"ing ult. milla"}</definedName>
    <definedName name="lolass"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umina">[38]CID!#REF!</definedName>
    <definedName name="m" localSheetId="5"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m"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mar21_company">[39]Mar2021update!$B$4:$B$3972</definedName>
    <definedName name="mar21_country">[39]Mar2021update!$C$4:$C$3972</definedName>
    <definedName name="mar21_currency">[39]Mar2021update!$F$4:$F$3972</definedName>
    <definedName name="mar21_figure">[39]Mar2021update!$I$4:$I$3972</definedName>
    <definedName name="mar21_financialmetric">[39]Mar2021update!$G$4:$G$3972</definedName>
    <definedName name="mar21_mobileormobileandfixed">[39]Mar2021update!$E$4:$E$3972</definedName>
    <definedName name="mar21_region">[39]Mar2021update!$D$4:$D$3972</definedName>
    <definedName name="mar21_year">[39]Mar2021update!$H$4:$H$3972</definedName>
    <definedName name="MBB" localSheetId="5" hidden="1">{#N/A,#N/A,FALSE,"TERRY CARLIN";#N/A,#N/A,FALSE,"CHARLES McLEAN";#N/A,#N/A,FALSE,"GEOFF GUTRIDGE";#N/A,#N/A,FALSE,"SUE SPITTLE";#N/A,#N/A,FALSE,"JOHN DULEY";#N/A,#N/A,FALSE,"MARTIN BRENIG-JONES";#N/A,#N/A,FALSE,"LOUISE KING";#N/A,#N/A,FALSE,"JOHN FORD"}</definedName>
    <definedName name="MBB" hidden="1">{#N/A,#N/A,FALSE,"TERRY CARLIN";#N/A,#N/A,FALSE,"CHARLES McLEAN";#N/A,#N/A,FALSE,"GEOFF GUTRIDGE";#N/A,#N/A,FALSE,"SUE SPITTLE";#N/A,#N/A,FALSE,"JOHN DULEY";#N/A,#N/A,FALSE,"MARTIN BRENIG-JONES";#N/A,#N/A,FALSE,"LOUISE KING";#N/A,#N/A,FALSE,"JOHN FORD"}</definedName>
    <definedName name="MBBP">OFFSET('[18]Revenue Report'!$X$827,0,0,1,'[18]Revenue Report'!$E$2)</definedName>
    <definedName name="mdy" localSheetId="5" hidden="1">{#N/A,#N/A,FALSE,"TERRY CARLIN";#N/A,#N/A,FALSE,"CHARLES McLEAN";#N/A,#N/A,FALSE,"GEOFF GUTRIDGE";#N/A,#N/A,FALSE,"SUE SPITTLE";#N/A,#N/A,FALSE,"JOHN DULEY";#N/A,#N/A,FALSE,"MARTIN BRENIG-JONES";#N/A,#N/A,FALSE,"LOUISE KING";#N/A,#N/A,FALSE,"JOHN FORD"}</definedName>
    <definedName name="mdy" hidden="1">{#N/A,#N/A,FALSE,"TERRY CARLIN";#N/A,#N/A,FALSE,"CHARLES McLEAN";#N/A,#N/A,FALSE,"GEOFF GUTRIDGE";#N/A,#N/A,FALSE,"SUE SPITTLE";#N/A,#N/A,FALSE,"JOHN DULEY";#N/A,#N/A,FALSE,"MARTIN BRENIG-JONES";#N/A,#N/A,FALSE,"LOUISE KING";#N/A,#N/A,FALSE,"JOHN FORD"}</definedName>
    <definedName name="Media">#REF!</definedName>
    <definedName name="MEO_DATE">#REF!</definedName>
    <definedName name="MEWarning" hidden="1">1</definedName>
    <definedName name="mhgdd" localSheetId="5" hidden="1">{#N/A,#N/A,FALSE,"TERRY CARLIN";#N/A,#N/A,FALSE,"CHARLES McLEAN";#N/A,#N/A,FALSE,"GEOFF GUTRIDGE";#N/A,#N/A,FALSE,"SUE SPITTLE";#N/A,#N/A,FALSE,"JOHN DULEY";#N/A,#N/A,FALSE,"MARTIN BRENIG-JONES";#N/A,#N/A,FALSE,"LOUISE KING";#N/A,#N/A,FALSE,"JOHN FORD"}</definedName>
    <definedName name="mhgdd" hidden="1">{#N/A,#N/A,FALSE,"TERRY CARLIN";#N/A,#N/A,FALSE,"CHARLES McLEAN";#N/A,#N/A,FALSE,"GEOFF GUTRIDGE";#N/A,#N/A,FALSE,"SUE SPITTLE";#N/A,#N/A,FALSE,"JOHN DULEY";#N/A,#N/A,FALSE,"MARTIN BRENIG-JONES";#N/A,#N/A,FALSE,"LOUISE KING";#N/A,#N/A,FALSE,"JOHN FORD"}</definedName>
    <definedName name="mhgmghm" localSheetId="5" hidden="1">{#N/A,#N/A,FALSE,"TERRY CARLIN";#N/A,#N/A,FALSE,"CHARLES McLEAN";#N/A,#N/A,FALSE,"GEOFF GUTRIDGE";#N/A,#N/A,FALSE,"SUE SPITTLE";#N/A,#N/A,FALSE,"JOHN DULEY";#N/A,#N/A,FALSE,"MARTIN BRENIG-JONES";#N/A,#N/A,FALSE,"LOUISE KING";#N/A,#N/A,FALSE,"JOHN FORD"}</definedName>
    <definedName name="mhgmghm" hidden="1">{#N/A,#N/A,FALSE,"TERRY CARLIN";#N/A,#N/A,FALSE,"CHARLES McLEAN";#N/A,#N/A,FALSE,"GEOFF GUTRIDGE";#N/A,#N/A,FALSE,"SUE SPITTLE";#N/A,#N/A,FALSE,"JOHN DULEY";#N/A,#N/A,FALSE,"MARTIN BRENIG-JONES";#N/A,#N/A,FALSE,"LOUISE KING";#N/A,#N/A,FALSE,"JOHN FORD"}</definedName>
    <definedName name="MIG_SP">'[40]----MIGRATIONS----'!$A$1:$D$65536</definedName>
    <definedName name="MIIBRATE">OFFSET('[18]Revenue Report'!$X$752,0,0,1,'[18]Revenue Report'!$E$2)</definedName>
    <definedName name="MIOBRATE">OFFSET('[18]Revenue Report'!$X$753,0,0,1,'[18]Revenue Report'!$E$2)</definedName>
    <definedName name="MIORATE">OFFSET('[18]Revenue Report'!$X$749,0,0,1,'[18]Revenue Report'!$E$2)</definedName>
    <definedName name="mjfmhdf" localSheetId="5" hidden="1">{#N/A,#N/A,FALSE,"Find_duplicates_for_Feb_online_"}</definedName>
    <definedName name="mjfmhdf" hidden="1">{#N/A,#N/A,FALSE,"Find_duplicates_for_Feb_online_"}</definedName>
    <definedName name="mjhyujkyu" localSheetId="5" hidden="1">{#N/A,#N/A,FALSE,"TERRY CARLIN";#N/A,#N/A,FALSE,"CHARLES McLEAN";#N/A,#N/A,FALSE,"GEOFF GUTRIDGE";#N/A,#N/A,FALSE,"SUE SPITTLE";#N/A,#N/A,FALSE,"JOHN DULEY";#N/A,#N/A,FALSE,"MARTIN BRENIG-JONES";#N/A,#N/A,FALSE,"LOUISE KING";#N/A,#N/A,FALSE,"JOHN FORD"}</definedName>
    <definedName name="mjhyujkyu" hidden="1">{#N/A,#N/A,FALSE,"TERRY CARLIN";#N/A,#N/A,FALSE,"CHARLES McLEAN";#N/A,#N/A,FALSE,"GEOFF GUTRIDGE";#N/A,#N/A,FALSE,"SUE SPITTLE";#N/A,#N/A,FALSE,"JOHN DULEY";#N/A,#N/A,FALSE,"MARTIN BRENIG-JONES";#N/A,#N/A,FALSE,"LOUISE KING";#N/A,#N/A,FALSE,"JOHN FORD"}</definedName>
    <definedName name="mjmjhm" localSheetId="5" hidden="1">{#N/A,#N/A,FALSE,"TERRY CARLIN";#N/A,#N/A,FALSE,"CHARLES McLEAN";#N/A,#N/A,FALSE,"GEOFF GUTRIDGE";#N/A,#N/A,FALSE,"SUE SPITTLE";#N/A,#N/A,FALSE,"JOHN DULEY";#N/A,#N/A,FALSE,"MARTIN BRENIG-JONES";#N/A,#N/A,FALSE,"LOUISE KING";#N/A,#N/A,FALSE,"JOHN FORD"}</definedName>
    <definedName name="mjmjhm" hidden="1">{#N/A,#N/A,FALSE,"TERRY CARLIN";#N/A,#N/A,FALSE,"CHARLES McLEAN";#N/A,#N/A,FALSE,"GEOFF GUTRIDGE";#N/A,#N/A,FALSE,"SUE SPITTLE";#N/A,#N/A,FALSE,"JOHN DULEY";#N/A,#N/A,FALSE,"MARTIN BRENIG-JONES";#N/A,#N/A,FALSE,"LOUISE KING";#N/A,#N/A,FALSE,"JOHN FORD"}</definedName>
    <definedName name="mjmmjm" localSheetId="5" hidden="1">{#N/A,#N/A,FALSE,"TERRY CARLIN";#N/A,#N/A,FALSE,"CHARLES McLEAN";#N/A,#N/A,FALSE,"GEOFF GUTRIDGE";#N/A,#N/A,FALSE,"SUE SPITTLE";#N/A,#N/A,FALSE,"JOHN DULEY";#N/A,#N/A,FALSE,"MARTIN BRENIG-JONES";#N/A,#N/A,FALSE,"LOUISE KING";#N/A,#N/A,FALSE,"JOHN FORD"}</definedName>
    <definedName name="mjmmjm" hidden="1">{#N/A,#N/A,FALSE,"TERRY CARLIN";#N/A,#N/A,FALSE,"CHARLES McLEAN";#N/A,#N/A,FALSE,"GEOFF GUTRIDGE";#N/A,#N/A,FALSE,"SUE SPITTLE";#N/A,#N/A,FALSE,"JOHN DULEY";#N/A,#N/A,FALSE,"MARTIN BRENIG-JONES";#N/A,#N/A,FALSE,"LOUISE KING";#N/A,#N/A,FALSE,"JOHN FORD"}</definedName>
    <definedName name="mjyjt" localSheetId="5" hidden="1">{#N/A,#N/A,FALSE,"Find_duplicates_for_Feb_online_"}</definedName>
    <definedName name="mjyjt" hidden="1">{#N/A,#N/A,FALSE,"Find_duplicates_for_Feb_online_"}</definedName>
    <definedName name="mjytdd" localSheetId="5" hidden="1">{#N/A,#N/A,FALSE,"Find_duplicates_for_Feb_online_"}</definedName>
    <definedName name="mjytdd" hidden="1">{#N/A,#N/A,FALSE,"Find_duplicates_for_Feb_online_"}</definedName>
    <definedName name="mkuykmyum" localSheetId="5" hidden="1">{#N/A,#N/A,FALSE,"TERRY CARLIN";#N/A,#N/A,FALSE,"CHARLES McLEAN";#N/A,#N/A,FALSE,"GEOFF GUTRIDGE";#N/A,#N/A,FALSE,"SUE SPITTLE";#N/A,#N/A,FALSE,"JOHN DULEY";#N/A,#N/A,FALSE,"MARTIN BRENIG-JONES";#N/A,#N/A,FALSE,"LOUISE KING";#N/A,#N/A,FALSE,"JOHN FORD"}</definedName>
    <definedName name="mkuykmyum" hidden="1">{#N/A,#N/A,FALSE,"TERRY CARLIN";#N/A,#N/A,FALSE,"CHARLES McLEAN";#N/A,#N/A,FALSE,"GEOFF GUTRIDGE";#N/A,#N/A,FALSE,"SUE SPITTLE";#N/A,#N/A,FALSE,"JOHN DULEY";#N/A,#N/A,FALSE,"MARTIN BRENIG-JONES";#N/A,#N/A,FALSE,"LOUISE KING";#N/A,#N/A,FALSE,"JOHN FORD"}</definedName>
    <definedName name="mmmjdf" localSheetId="5" hidden="1">{#N/A,#N/A,FALSE,"TERRY CARLIN";#N/A,#N/A,FALSE,"CHARLES McLEAN";#N/A,#N/A,FALSE,"GEOFF GUTRIDGE";#N/A,#N/A,FALSE,"SUE SPITTLE";#N/A,#N/A,FALSE,"JOHN DULEY";#N/A,#N/A,FALSE,"MARTIN BRENIG-JONES";#N/A,#N/A,FALSE,"LOUISE KING";#N/A,#N/A,FALSE,"JOHN FORD"}</definedName>
    <definedName name="mmmjdf" hidden="1">{#N/A,#N/A,FALSE,"TERRY CARLIN";#N/A,#N/A,FALSE,"CHARLES McLEAN";#N/A,#N/A,FALSE,"GEOFF GUTRIDGE";#N/A,#N/A,FALSE,"SUE SPITTLE";#N/A,#N/A,FALSE,"JOHN DULEY";#N/A,#N/A,FALSE,"MARTIN BRENIG-JONES";#N/A,#N/A,FALSE,"LOUISE KING";#N/A,#N/A,FALSE,"JOHN FORD"}</definedName>
    <definedName name="mmmmmm" localSheetId="5" hidden="1">{#N/A,#N/A,FALSE,"TERRY CARLIN";#N/A,#N/A,FALSE,"CHARLES McLEAN";#N/A,#N/A,FALSE,"GEOFF GUTRIDGE";#N/A,#N/A,FALSE,"SUE SPITTLE";#N/A,#N/A,FALSE,"JOHN DULEY";#N/A,#N/A,FALSE,"MARTIN BRENIG-JONES";#N/A,#N/A,FALSE,"LOUISE KING";#N/A,#N/A,FALSE,"JOHN FORD"}</definedName>
    <definedName name="mmmmmm" hidden="1">{#N/A,#N/A,FALSE,"TERRY CARLIN";#N/A,#N/A,FALSE,"CHARLES McLEAN";#N/A,#N/A,FALSE,"GEOFF GUTRIDGE";#N/A,#N/A,FALSE,"SUE SPITTLE";#N/A,#N/A,FALSE,"JOHN DULEY";#N/A,#N/A,FALSE,"MARTIN BRENIG-JONES";#N/A,#N/A,FALSE,"LOUISE KING";#N/A,#N/A,FALSE,"JOHN FORD"}</definedName>
    <definedName name="mmmmmmmmm" localSheetId="5" hidden="1">{#N/A,#N/A,FALSE,"Find_duplicates_for_Feb_online_"}</definedName>
    <definedName name="mmmmmmmmm" hidden="1">{#N/A,#N/A,FALSE,"Find_duplicates_for_Feb_online_"}</definedName>
    <definedName name="MMSIRATE">OFFSET('[18]Revenue Report'!$X$647,0,0,1,'[18]Revenue Report'!$E$2)</definedName>
    <definedName name="MMSRATE">OFFSET('[18]Revenue Report'!$X$644,0,0,1,'[18]Revenue Report'!$E$2)</definedName>
    <definedName name="mmtd" localSheetId="5" hidden="1">{#N/A,#N/A,FALSE,"Find_duplicates_for_Feb_online_"}</definedName>
    <definedName name="mmtd" hidden="1">{#N/A,#N/A,FALSE,"Find_duplicates_for_Feb_online_"}</definedName>
    <definedName name="mmtdd" localSheetId="5" hidden="1">{#N/A,#N/A,FALSE,"TERRY CARLIN";#N/A,#N/A,FALSE,"CHARLES McLEAN";#N/A,#N/A,FALSE,"GEOFF GUTRIDGE";#N/A,#N/A,FALSE,"SUE SPITTLE";#N/A,#N/A,FALSE,"JOHN DULEY";#N/A,#N/A,FALSE,"MARTIN BRENIG-JONES";#N/A,#N/A,FALSE,"LOUISE KING";#N/A,#N/A,FALSE,"JOHN FORD"}</definedName>
    <definedName name="mmtdd" hidden="1">{#N/A,#N/A,FALSE,"TERRY CARLIN";#N/A,#N/A,FALSE,"CHARLES McLEAN";#N/A,#N/A,FALSE,"GEOFF GUTRIDGE";#N/A,#N/A,FALSE,"SUE SPITTLE";#N/A,#N/A,FALSE,"JOHN DULEY";#N/A,#N/A,FALSE,"MARTIN BRENIG-JONES";#N/A,#N/A,FALSE,"LOUISE KING";#N/A,#N/A,FALSE,"JOHN FORD"}</definedName>
    <definedName name="mmydy" localSheetId="5" hidden="1">{#N/A,#N/A,FALSE,"TERRY CARLIN";#N/A,#N/A,FALSE,"CHARLES McLEAN";#N/A,#N/A,FALSE,"GEOFF GUTRIDGE";#N/A,#N/A,FALSE,"SUE SPITTLE";#N/A,#N/A,FALSE,"JOHN DULEY";#N/A,#N/A,FALSE,"MARTIN BRENIG-JONES";#N/A,#N/A,FALSE,"LOUISE KING";#N/A,#N/A,FALSE,"JOHN FORD"}</definedName>
    <definedName name="mmydy" hidden="1">{#N/A,#N/A,FALSE,"TERRY CARLIN";#N/A,#N/A,FALSE,"CHARLES McLEAN";#N/A,#N/A,FALSE,"GEOFF GUTRIDGE";#N/A,#N/A,FALSE,"SUE SPITTLE";#N/A,#N/A,FALSE,"JOHN DULEY";#N/A,#N/A,FALSE,"MARTIN BRENIG-JONES";#N/A,#N/A,FALSE,"LOUISE KING";#N/A,#N/A,FALSE,"JOHN FORD"}</definedName>
    <definedName name="mnysr" localSheetId="5" hidden="1">{#N/A,#N/A,FALSE,"TERRY CARLIN";#N/A,#N/A,FALSE,"CHARLES McLEAN";#N/A,#N/A,FALSE,"GEOFF GUTRIDGE";#N/A,#N/A,FALSE,"SUE SPITTLE";#N/A,#N/A,FALSE,"JOHN DULEY";#N/A,#N/A,FALSE,"MARTIN BRENIG-JONES";#N/A,#N/A,FALSE,"LOUISE KING";#N/A,#N/A,FALSE,"JOHN FORD"}</definedName>
    <definedName name="mnysr" hidden="1">{#N/A,#N/A,FALSE,"TERRY CARLIN";#N/A,#N/A,FALSE,"CHARLES McLEAN";#N/A,#N/A,FALSE,"GEOFF GUTRIDGE";#N/A,#N/A,FALSE,"SUE SPITTLE";#N/A,#N/A,FALSE,"JOHN DULEY";#N/A,#N/A,FALSE,"MARTIN BRENIG-JONES";#N/A,#N/A,FALSE,"LOUISE KING";#N/A,#N/A,FALSE,"JOHN FORD"}</definedName>
    <definedName name="Month" localSheetId="5">'[19]Title page (inc instructions)'!$E$20</definedName>
    <definedName name="Month" localSheetId="9">'[19]Title page (inc instructions)'!$E$20</definedName>
    <definedName name="Month">#REF!</definedName>
    <definedName name="Month_year">'[24]Index (do not delete)'!$A$1:$A$12</definedName>
    <definedName name="MonthNo">[28]Settings!$C$5</definedName>
    <definedName name="MonthNr">[28]Settings!$C$5</definedName>
    <definedName name="Months" localSheetId="5">'[18]Controls and lookups'!$C$3:$C$14</definedName>
    <definedName name="Months" localSheetId="9">'[18]Controls and lookups'!$C$3:$C$14</definedName>
    <definedName name="Months">'[41]Margin Input'!$E$1:$P$1</definedName>
    <definedName name="morosida2"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morosida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mth" localSheetId="5">[42]Cover!$B$62</definedName>
    <definedName name="mth" localSheetId="9">[42]Cover!$B$62</definedName>
    <definedName name="Mth">#N/A</definedName>
    <definedName name="mty" localSheetId="5" hidden="1">{#N/A,#N/A,FALSE,"TERRY CARLIN";#N/A,#N/A,FALSE,"CHARLES McLEAN";#N/A,#N/A,FALSE,"GEOFF GUTRIDGE";#N/A,#N/A,FALSE,"SUE SPITTLE";#N/A,#N/A,FALSE,"JOHN DULEY";#N/A,#N/A,FALSE,"MARTIN BRENIG-JONES";#N/A,#N/A,FALSE,"LOUISE KING";#N/A,#N/A,FALSE,"JOHN FORD"}</definedName>
    <definedName name="mty" hidden="1">{#N/A,#N/A,FALSE,"TERRY CARLIN";#N/A,#N/A,FALSE,"CHARLES McLEAN";#N/A,#N/A,FALSE,"GEOFF GUTRIDGE";#N/A,#N/A,FALSE,"SUE SPITTLE";#N/A,#N/A,FALSE,"JOHN DULEY";#N/A,#N/A,FALSE,"MARTIN BRENIG-JONES";#N/A,#N/A,FALSE,"LOUISE KING";#N/A,#N/A,FALSE,"JOHN FORD"}</definedName>
    <definedName name="mtymt" localSheetId="5" hidden="1">{#N/A,#N/A,FALSE,"TERRY CARLIN";#N/A,#N/A,FALSE,"CHARLES McLEAN";#N/A,#N/A,FALSE,"GEOFF GUTRIDGE";#N/A,#N/A,FALSE,"SUE SPITTLE";#N/A,#N/A,FALSE,"JOHN DULEY";#N/A,#N/A,FALSE,"MARTIN BRENIG-JONES";#N/A,#N/A,FALSE,"LOUISE KING";#N/A,#N/A,FALSE,"JOHN FORD"}</definedName>
    <definedName name="mtymt" hidden="1">{#N/A,#N/A,FALSE,"TERRY CARLIN";#N/A,#N/A,FALSE,"CHARLES McLEAN";#N/A,#N/A,FALSE,"GEOFF GUTRIDGE";#N/A,#N/A,FALSE,"SUE SPITTLE";#N/A,#N/A,FALSE,"JOHN DULEY";#N/A,#N/A,FALSE,"MARTIN BRENIG-JONES";#N/A,#N/A,FALSE,"LOUISE KING";#N/A,#N/A,FALSE,"JOHN FORD"}</definedName>
    <definedName name="mytmytm" localSheetId="5" hidden="1">{#N/A,#N/A,FALSE,"TERRY CARLIN";#N/A,#N/A,FALSE,"CHARLES McLEAN";#N/A,#N/A,FALSE,"GEOFF GUTRIDGE";#N/A,#N/A,FALSE,"SUE SPITTLE";#N/A,#N/A,FALSE,"JOHN DULEY";#N/A,#N/A,FALSE,"MARTIN BRENIG-JONES";#N/A,#N/A,FALSE,"LOUISE KING";#N/A,#N/A,FALSE,"JOHN FORD"}</definedName>
    <definedName name="mytmytm" hidden="1">{#N/A,#N/A,FALSE,"TERRY CARLIN";#N/A,#N/A,FALSE,"CHARLES McLEAN";#N/A,#N/A,FALSE,"GEOFF GUTRIDGE";#N/A,#N/A,FALSE,"SUE SPITTLE";#N/A,#N/A,FALSE,"JOHN DULEY";#N/A,#N/A,FALSE,"MARTIN BRENIG-JONES";#N/A,#N/A,FALSE,"LOUISE KING";#N/A,#N/A,FALSE,"JOHN FORD"}</definedName>
    <definedName name="n" localSheetId="5"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n"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nbvnvbnv" localSheetId="5" hidden="1">{#N/A,#N/A,FALSE,"TERRY CARLIN";#N/A,#N/A,FALSE,"CHARLES McLEAN";#N/A,#N/A,FALSE,"GEOFF GUTRIDGE";#N/A,#N/A,FALSE,"SUE SPITTLE";#N/A,#N/A,FALSE,"JOHN DULEY";#N/A,#N/A,FALSE,"MARTIN BRENIG-JONES";#N/A,#N/A,FALSE,"LOUISE KING";#N/A,#N/A,FALSE,"JOHN FORD"}</definedName>
    <definedName name="nbvnvbnv" hidden="1">{#N/A,#N/A,FALSE,"TERRY CARLIN";#N/A,#N/A,FALSE,"CHARLES McLEAN";#N/A,#N/A,FALSE,"GEOFF GUTRIDGE";#N/A,#N/A,FALSE,"SUE SPITTLE";#N/A,#N/A,FALSE,"JOHN DULEY";#N/A,#N/A,FALSE,"MARTIN BRENIG-JONES";#N/A,#N/A,FALSE,"LOUISE KING";#N/A,#N/A,FALSE,"JOHN FORD"}</definedName>
    <definedName name="NCONTMB">OFFSET('[18]Revenue Report'!$X$896,0,0,1,'[18]Revenue Report'!$E$2)</definedName>
    <definedName name="NCONTP">OFFSET('[18]Revenue Report'!$X$876,0,0,1,'[18]Revenue Report'!$E$2)</definedName>
    <definedName name="new" localSheetId="5" hidden="1">{#N/A,#N/A,FALSE,"TERRY CARLIN";#N/A,#N/A,FALSE,"CHARLES McLEAN";#N/A,#N/A,FALSE,"GEOFF GUTRIDGE";#N/A,#N/A,FALSE,"SUE SPITTLE";#N/A,#N/A,FALSE,"JOHN DULEY";#N/A,#N/A,FALSE,"MARTIN BRENIG-JONES";#N/A,#N/A,FALSE,"LOUISE KING";#N/A,#N/A,FALSE,"JOHN FORD"}</definedName>
    <definedName name="new" hidden="1">{#N/A,#N/A,FALSE,"TERRY CARLIN";#N/A,#N/A,FALSE,"CHARLES McLEAN";#N/A,#N/A,FALSE,"GEOFF GUTRIDGE";#N/A,#N/A,FALSE,"SUE SPITTLE";#N/A,#N/A,FALSE,"JOHN DULEY";#N/A,#N/A,FALSE,"MARTIN BRENIG-JONES";#N/A,#N/A,FALSE,"LOUISE KING";#N/A,#N/A,FALSE,"JOHN FORD"}</definedName>
    <definedName name="nfgynh" localSheetId="5" hidden="1">{#N/A,#N/A,FALSE,"TERRY CARLIN";#N/A,#N/A,FALSE,"CHARLES McLEAN";#N/A,#N/A,FALSE,"GEOFF GUTRIDGE";#N/A,#N/A,FALSE,"SUE SPITTLE";#N/A,#N/A,FALSE,"JOHN DULEY";#N/A,#N/A,FALSE,"MARTIN BRENIG-JONES";#N/A,#N/A,FALSE,"LOUISE KING";#N/A,#N/A,FALSE,"JOHN FORD"}</definedName>
    <definedName name="nfgynh" hidden="1">{#N/A,#N/A,FALSE,"TERRY CARLIN";#N/A,#N/A,FALSE,"CHARLES McLEAN";#N/A,#N/A,FALSE,"GEOFF GUTRIDGE";#N/A,#N/A,FALSE,"SUE SPITTLE";#N/A,#N/A,FALSE,"JOHN DULEY";#N/A,#N/A,FALSE,"MARTIN BRENIG-JONES";#N/A,#N/A,FALSE,"LOUISE KING";#N/A,#N/A,FALSE,"JOHN FORD"}</definedName>
    <definedName name="nfrnsfg" localSheetId="5" hidden="1">{#N/A,#N/A,FALSE,"TERRY CARLIN";#N/A,#N/A,FALSE,"CHARLES McLEAN";#N/A,#N/A,FALSE,"GEOFF GUTRIDGE";#N/A,#N/A,FALSE,"SUE SPITTLE";#N/A,#N/A,FALSE,"JOHN DULEY";#N/A,#N/A,FALSE,"MARTIN BRENIG-JONES";#N/A,#N/A,FALSE,"LOUISE KING";#N/A,#N/A,FALSE,"JOHN FORD"}</definedName>
    <definedName name="nfrnsfg" hidden="1">{#N/A,#N/A,FALSE,"TERRY CARLIN";#N/A,#N/A,FALSE,"CHARLES McLEAN";#N/A,#N/A,FALSE,"GEOFF GUTRIDGE";#N/A,#N/A,FALSE,"SUE SPITTLE";#N/A,#N/A,FALSE,"JOHN DULEY";#N/A,#N/A,FALSE,"MARTIN BRENIG-JONES";#N/A,#N/A,FALSE,"LOUISE KING";#N/A,#N/A,FALSE,"JOHN FORD"}</definedName>
    <definedName name="ngdfngfsgn" localSheetId="5" hidden="1">{#N/A,#N/A,FALSE,"TERRY CARLIN";#N/A,#N/A,FALSE,"CHARLES McLEAN";#N/A,#N/A,FALSE,"GEOFF GUTRIDGE";#N/A,#N/A,FALSE,"SUE SPITTLE";#N/A,#N/A,FALSE,"JOHN DULEY";#N/A,#N/A,FALSE,"MARTIN BRENIG-JONES";#N/A,#N/A,FALSE,"LOUISE KING";#N/A,#N/A,FALSE,"JOHN FORD"}</definedName>
    <definedName name="ngdfngfsgn" hidden="1">{#N/A,#N/A,FALSE,"TERRY CARLIN";#N/A,#N/A,FALSE,"CHARLES McLEAN";#N/A,#N/A,FALSE,"GEOFF GUTRIDGE";#N/A,#N/A,FALSE,"SUE SPITTLE";#N/A,#N/A,FALSE,"JOHN DULEY";#N/A,#N/A,FALSE,"MARTIN BRENIG-JONES";#N/A,#N/A,FALSE,"LOUISE KING";#N/A,#N/A,FALSE,"JOHN FORD"}</definedName>
    <definedName name="ngffffn" localSheetId="5" hidden="1">{#N/A,#N/A,FALSE,"TERRY CARLIN";#N/A,#N/A,FALSE,"CHARLES McLEAN";#N/A,#N/A,FALSE,"GEOFF GUTRIDGE";#N/A,#N/A,FALSE,"SUE SPITTLE";#N/A,#N/A,FALSE,"JOHN DULEY";#N/A,#N/A,FALSE,"MARTIN BRENIG-JONES";#N/A,#N/A,FALSE,"LOUISE KING";#N/A,#N/A,FALSE,"JOHN FORD"}</definedName>
    <definedName name="ngffffn" hidden="1">{#N/A,#N/A,FALSE,"TERRY CARLIN";#N/A,#N/A,FALSE,"CHARLES McLEAN";#N/A,#N/A,FALSE,"GEOFF GUTRIDGE";#N/A,#N/A,FALSE,"SUE SPITTLE";#N/A,#N/A,FALSE,"JOHN DULEY";#N/A,#N/A,FALSE,"MARTIN BRENIG-JONES";#N/A,#N/A,FALSE,"LOUISE KING";#N/A,#N/A,FALSE,"JOHN FORD"}</definedName>
    <definedName name="ngfntrn" localSheetId="5" hidden="1">{#N/A,#N/A,FALSE,"TERRY CARLIN";#N/A,#N/A,FALSE,"CHARLES McLEAN";#N/A,#N/A,FALSE,"GEOFF GUTRIDGE";#N/A,#N/A,FALSE,"SUE SPITTLE";#N/A,#N/A,FALSE,"JOHN DULEY";#N/A,#N/A,FALSE,"MARTIN BRENIG-JONES";#N/A,#N/A,FALSE,"LOUISE KING";#N/A,#N/A,FALSE,"JOHN FORD"}</definedName>
    <definedName name="ngfntrn" hidden="1">{#N/A,#N/A,FALSE,"TERRY CARLIN";#N/A,#N/A,FALSE,"CHARLES McLEAN";#N/A,#N/A,FALSE,"GEOFF GUTRIDGE";#N/A,#N/A,FALSE,"SUE SPITTLE";#N/A,#N/A,FALSE,"JOHN DULEY";#N/A,#N/A,FALSE,"MARTIN BRENIG-JONES";#N/A,#N/A,FALSE,"LOUISE KING";#N/A,#N/A,FALSE,"JOHN FORD"}</definedName>
    <definedName name="ngftrngt" localSheetId="5" hidden="1">{#N/A,#N/A,FALSE,"TERRY CARLIN";#N/A,#N/A,FALSE,"CHARLES McLEAN";#N/A,#N/A,FALSE,"GEOFF GUTRIDGE";#N/A,#N/A,FALSE,"SUE SPITTLE";#N/A,#N/A,FALSE,"JOHN DULEY";#N/A,#N/A,FALSE,"MARTIN BRENIG-JONES";#N/A,#N/A,FALSE,"LOUISE KING";#N/A,#N/A,FALSE,"JOHN FORD"}</definedName>
    <definedName name="ngftrngt" hidden="1">{#N/A,#N/A,FALSE,"TERRY CARLIN";#N/A,#N/A,FALSE,"CHARLES McLEAN";#N/A,#N/A,FALSE,"GEOFF GUTRIDGE";#N/A,#N/A,FALSE,"SUE SPITTLE";#N/A,#N/A,FALSE,"JOHN DULEY";#N/A,#N/A,FALSE,"MARTIN BRENIG-JONES";#N/A,#N/A,FALSE,"LOUISE KING";#N/A,#N/A,FALSE,"JOHN FORD"}</definedName>
    <definedName name="ngsgsdfaa" localSheetId="5" hidden="1">{#N/A,#N/A,FALSE,"TERRY CARLIN";#N/A,#N/A,FALSE,"CHARLES McLEAN";#N/A,#N/A,FALSE,"GEOFF GUTRIDGE";#N/A,#N/A,FALSE,"SUE SPITTLE";#N/A,#N/A,FALSE,"JOHN DULEY";#N/A,#N/A,FALSE,"MARTIN BRENIG-JONES";#N/A,#N/A,FALSE,"LOUISE KING";#N/A,#N/A,FALSE,"JOHN FORD"}</definedName>
    <definedName name="ngsgsdfaa" hidden="1">{#N/A,#N/A,FALSE,"TERRY CARLIN";#N/A,#N/A,FALSE,"CHARLES McLEAN";#N/A,#N/A,FALSE,"GEOFF GUTRIDGE";#N/A,#N/A,FALSE,"SUE SPITTLE";#N/A,#N/A,FALSE,"JOHN DULEY";#N/A,#N/A,FALSE,"MARTIN BRENIG-JONES";#N/A,#N/A,FALSE,"LOUISE KING";#N/A,#N/A,FALSE,"JOHN FORD"}</definedName>
    <definedName name="nhgdn" localSheetId="5" hidden="1">{#N/A,#N/A,FALSE,"TERRY CARLIN";#N/A,#N/A,FALSE,"CHARLES McLEAN";#N/A,#N/A,FALSE,"GEOFF GUTRIDGE";#N/A,#N/A,FALSE,"SUE SPITTLE";#N/A,#N/A,FALSE,"JOHN DULEY";#N/A,#N/A,FALSE,"MARTIN BRENIG-JONES";#N/A,#N/A,FALSE,"LOUISE KING";#N/A,#N/A,FALSE,"JOHN FORD"}</definedName>
    <definedName name="nhgdn" hidden="1">{#N/A,#N/A,FALSE,"TERRY CARLIN";#N/A,#N/A,FALSE,"CHARLES McLEAN";#N/A,#N/A,FALSE,"GEOFF GUTRIDGE";#N/A,#N/A,FALSE,"SUE SPITTLE";#N/A,#N/A,FALSE,"JOHN DULEY";#N/A,#N/A,FALSE,"MARTIN BRENIG-JONES";#N/A,#N/A,FALSE,"LOUISE KING";#N/A,#N/A,FALSE,"JOHN FORD"}</definedName>
    <definedName name="nhnd" localSheetId="5" hidden="1">{#N/A,#N/A,FALSE,"TERRY CARLIN";#N/A,#N/A,FALSE,"CHARLES McLEAN";#N/A,#N/A,FALSE,"GEOFF GUTRIDGE";#N/A,#N/A,FALSE,"SUE SPITTLE";#N/A,#N/A,FALSE,"JOHN DULEY";#N/A,#N/A,FALSE,"MARTIN BRENIG-JONES";#N/A,#N/A,FALSE,"LOUISE KING";#N/A,#N/A,FALSE,"JOHN FORD"}</definedName>
    <definedName name="nhnd" hidden="1">{#N/A,#N/A,FALSE,"TERRY CARLIN";#N/A,#N/A,FALSE,"CHARLES McLEAN";#N/A,#N/A,FALSE,"GEOFF GUTRIDGE";#N/A,#N/A,FALSE,"SUE SPITTLE";#N/A,#N/A,FALSE,"JOHN DULEY";#N/A,#N/A,FALSE,"MARTIN BRENIG-JONES";#N/A,#N/A,FALSE,"LOUISE KING";#N/A,#N/A,FALSE,"JOHN FORD"}</definedName>
    <definedName name="nhnhnh" localSheetId="5" hidden="1">{#N/A,#N/A,FALSE,"TERRY CARLIN";#N/A,#N/A,FALSE,"CHARLES McLEAN";#N/A,#N/A,FALSE,"GEOFF GUTRIDGE";#N/A,#N/A,FALSE,"SUE SPITTLE";#N/A,#N/A,FALSE,"JOHN DULEY";#N/A,#N/A,FALSE,"MARTIN BRENIG-JONES";#N/A,#N/A,FALSE,"LOUISE KING";#N/A,#N/A,FALSE,"JOHN FORD"}</definedName>
    <definedName name="nhnhnh" hidden="1">{#N/A,#N/A,FALSE,"TERRY CARLIN";#N/A,#N/A,FALSE,"CHARLES McLEAN";#N/A,#N/A,FALSE,"GEOFF GUTRIDGE";#N/A,#N/A,FALSE,"SUE SPITTLE";#N/A,#N/A,FALSE,"JOHN DULEY";#N/A,#N/A,FALSE,"MARTIN BRENIG-JONES";#N/A,#N/A,FALSE,"LOUISE KING";#N/A,#N/A,FALSE,"JOHN FORD"}</definedName>
    <definedName name="njjyyjnh" localSheetId="5" hidden="1">{#N/A,#N/A,FALSE,"TERRY CARLIN";#N/A,#N/A,FALSE,"CHARLES McLEAN";#N/A,#N/A,FALSE,"GEOFF GUTRIDGE";#N/A,#N/A,FALSE,"SUE SPITTLE";#N/A,#N/A,FALSE,"JOHN DULEY";#N/A,#N/A,FALSE,"MARTIN BRENIG-JONES";#N/A,#N/A,FALSE,"LOUISE KING";#N/A,#N/A,FALSE,"JOHN FORD"}</definedName>
    <definedName name="njjyyjnh" hidden="1">{#N/A,#N/A,FALSE,"TERRY CARLIN";#N/A,#N/A,FALSE,"CHARLES McLEAN";#N/A,#N/A,FALSE,"GEOFF GUTRIDGE";#N/A,#N/A,FALSE,"SUE SPITTLE";#N/A,#N/A,FALSE,"JOHN DULEY";#N/A,#N/A,FALSE,"MARTIN BRENIG-JONES";#N/A,#N/A,FALSE,"LOUISE KING";#N/A,#N/A,FALSE,"JOHN FORD"}</definedName>
    <definedName name="nmfnmfn" localSheetId="5" hidden="1">{#N/A,#N/A,FALSE,"TERRY CARLIN";#N/A,#N/A,FALSE,"CHARLES McLEAN";#N/A,#N/A,FALSE,"GEOFF GUTRIDGE";#N/A,#N/A,FALSE,"SUE SPITTLE";#N/A,#N/A,FALSE,"JOHN DULEY";#N/A,#N/A,FALSE,"MARTIN BRENIG-JONES";#N/A,#N/A,FALSE,"LOUISE KING";#N/A,#N/A,FALSE,"JOHN FORD"}</definedName>
    <definedName name="nmfnmfn" hidden="1">{#N/A,#N/A,FALSE,"TERRY CARLIN";#N/A,#N/A,FALSE,"CHARLES McLEAN";#N/A,#N/A,FALSE,"GEOFF GUTRIDGE";#N/A,#N/A,FALSE,"SUE SPITTLE";#N/A,#N/A,FALSE,"JOHN DULEY";#N/A,#N/A,FALSE,"MARTIN BRENIG-JONES";#N/A,#N/A,FALSE,"LOUISE KING";#N/A,#N/A,FALSE,"JOHN FORD"}</definedName>
    <definedName name="nmmmmmmm" localSheetId="5" hidden="1">{#N/A,#N/A,FALSE,"TERRY CARLIN";#N/A,#N/A,FALSE,"CHARLES McLEAN";#N/A,#N/A,FALSE,"GEOFF GUTRIDGE";#N/A,#N/A,FALSE,"SUE SPITTLE";#N/A,#N/A,FALSE,"JOHN DULEY";#N/A,#N/A,FALSE,"MARTIN BRENIG-JONES";#N/A,#N/A,FALSE,"LOUISE KING";#N/A,#N/A,FALSE,"JOHN FORD"}</definedName>
    <definedName name="nmmmmmmm" hidden="1">{#N/A,#N/A,FALSE,"TERRY CARLIN";#N/A,#N/A,FALSE,"CHARLES McLEAN";#N/A,#N/A,FALSE,"GEOFF GUTRIDGE";#N/A,#N/A,FALSE,"SUE SPITTLE";#N/A,#N/A,FALSE,"JOHN DULEY";#N/A,#N/A,FALSE,"MARTIN BRENIG-JONES";#N/A,#N/A,FALSE,"LOUISE KING";#N/A,#N/A,FALSE,"JOHN FORD"}</definedName>
    <definedName name="ññ" localSheetId="5" hidden="1">{#N/A,#N/A,FALSE,"PERSONAL";#N/A,#N/A,FALSE,"explotación";#N/A,#N/A,FALSE,"generales"}</definedName>
    <definedName name="ññ" hidden="1">{#N/A,#N/A,FALSE,"PERSONAL";#N/A,#N/A,FALSE,"explotación";#N/A,#N/A,FALSE,"generales"}</definedName>
    <definedName name="nnn" localSheetId="5" hidden="1">{#N/A,#N/A,FALSE,"TERRY CARLIN";#N/A,#N/A,FALSE,"CHARLES McLEAN";#N/A,#N/A,FALSE,"GEOFF GUTRIDGE";#N/A,#N/A,FALSE,"SUE SPITTLE";#N/A,#N/A,FALSE,"JOHN DULEY";#N/A,#N/A,FALSE,"MARTIN BRENIG-JONES";#N/A,#N/A,FALSE,"LOUISE KING";#N/A,#N/A,FALSE,"JOHN FORD"}</definedName>
    <definedName name="nnn" hidden="1">{#N/A,#N/A,FALSE,"TERRY CARLIN";#N/A,#N/A,FALSE,"CHARLES McLEAN";#N/A,#N/A,FALSE,"GEOFF GUTRIDGE";#N/A,#N/A,FALSE,"SUE SPITTLE";#N/A,#N/A,FALSE,"JOHN DULEY";#N/A,#N/A,FALSE,"MARTIN BRENIG-JONES";#N/A,#N/A,FALSE,"LOUISE KING";#N/A,#N/A,FALSE,"JOHN FORD"}</definedName>
    <definedName name="ññññ" localSheetId="5" hidden="1">{#N/A,#N/A,FALSE,"voz corporativa";#N/A,#N/A,FALSE,"Transmisión de datos";#N/A,#N/A,FALSE,"Videoconferencia";#N/A,#N/A,FALSE,"Correo electrónico";#N/A,#N/A,FALSE,"Correo de voz";#N/A,#N/A,FALSE,"Megafax";#N/A,#N/A,FALSE,"Edi";#N/A,#N/A,FALSE,"Internet";#N/A,#N/A,FALSE,"VSAT";#N/A,#N/A,FALSE,"ing ult. milla"}</definedName>
    <definedName name="ññññ" hidden="1">{#N/A,#N/A,FALSE,"voz corporativa";#N/A,#N/A,FALSE,"Transmisión de datos";#N/A,#N/A,FALSE,"Videoconferencia";#N/A,#N/A,FALSE,"Correo electrónico";#N/A,#N/A,FALSE,"Correo de voz";#N/A,#N/A,FALSE,"Megafax";#N/A,#N/A,FALSE,"Edi";#N/A,#N/A,FALSE,"Internet";#N/A,#N/A,FALSE,"VSAT";#N/A,#N/A,FALSE,"ing ult. milla"}</definedName>
    <definedName name="nnnnnnnn" localSheetId="5" hidden="1">{#N/A,#N/A,FALSE,"TERRY CARLIN";#N/A,#N/A,FALSE,"CHARLES McLEAN";#N/A,#N/A,FALSE,"GEOFF GUTRIDGE";#N/A,#N/A,FALSE,"SUE SPITTLE";#N/A,#N/A,FALSE,"JOHN DULEY";#N/A,#N/A,FALSE,"MARTIN BRENIG-JONES";#N/A,#N/A,FALSE,"LOUISE KING";#N/A,#N/A,FALSE,"JOHN FORD"}</definedName>
    <definedName name="nnnnnnnn" hidden="1">{#N/A,#N/A,FALSE,"TERRY CARLIN";#N/A,#N/A,FALSE,"CHARLES McLEAN";#N/A,#N/A,FALSE,"GEOFF GUTRIDGE";#N/A,#N/A,FALSE,"SUE SPITTLE";#N/A,#N/A,FALSE,"JOHN DULEY";#N/A,#N/A,FALSE,"MARTIN BRENIG-JONES";#N/A,#N/A,FALSE,"LOUISE KING";#N/A,#N/A,FALSE,"JOHN FORD"}</definedName>
    <definedName name="nnnnnnnnn" localSheetId="5" hidden="1">{#N/A,#N/A,FALSE,"TERRY CARLIN";#N/A,#N/A,FALSE,"CHARLES McLEAN";#N/A,#N/A,FALSE,"GEOFF GUTRIDGE";#N/A,#N/A,FALSE,"SUE SPITTLE";#N/A,#N/A,FALSE,"JOHN DULEY";#N/A,#N/A,FALSE,"MARTIN BRENIG-JONES";#N/A,#N/A,FALSE,"LOUISE KING";#N/A,#N/A,FALSE,"JOHN FORD"}</definedName>
    <definedName name="nnnnnnnnn" hidden="1">{#N/A,#N/A,FALSE,"TERRY CARLIN";#N/A,#N/A,FALSE,"CHARLES McLEAN";#N/A,#N/A,FALSE,"GEOFF GUTRIDGE";#N/A,#N/A,FALSE,"SUE SPITTLE";#N/A,#N/A,FALSE,"JOHN DULEY";#N/A,#N/A,FALSE,"MARTIN BRENIG-JONES";#N/A,#N/A,FALSE,"LOUISE KING";#N/A,#N/A,FALSE,"JOHN FORD"}</definedName>
    <definedName name="no"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o"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oe"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oe"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oep"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oep"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oepo"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oepo"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oepos"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oepos"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oeposs"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oeposs"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oepossi"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oepossi"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oepossiv"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oepossiv"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oepossive"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oepossive"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oepossivei"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oepossivei"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oepossiveis" localSheetId="5" hidden="1">{#N/A,#N/A,FALSE,"CARATULA GENERAL";#N/A,#N/A,FALSE,"GSxDIRECCION";#N/A,#N/A,FALSE,"Caratula";#N/A,#N/A,FALSE,"GSxCTRO";#N/A,#N/A,FALSE,"GsAdm.Centr";#N/A,#N/A,FALSE,"Dir.Gral";#N/A,#N/A,FALSE,"AdmyFzas";#N/A,#N/A,FALSE,"Sistemas";#N/A,#N/A,FALSE,"RRHH"}</definedName>
    <definedName name="noepossiveis" hidden="1">{#N/A,#N/A,FALSE,"CARATULA GENERAL";#N/A,#N/A,FALSE,"GSxDIRECCION";#N/A,#N/A,FALSE,"Caratula";#N/A,#N/A,FALSE,"GSxCTRO";#N/A,#N/A,FALSE,"GsAdm.Centr";#N/A,#N/A,FALSE,"Dir.Gral";#N/A,#N/A,FALSE,"AdmyFzas";#N/A,#N/A,FALSE,"Sistemas";#N/A,#N/A,FALSE,"RRHH"}</definedName>
    <definedName name="noepossiveiss"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oepossiveiss"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oepossivel"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oepossivel"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oepossivell"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oepossivell"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uevo" hidden="1">'[36]#¡REF'!$AD$11</definedName>
    <definedName name="nuevo1"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uevo1"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uevoii" hidden="1">'[36]#¡REF'!$AD$11</definedName>
    <definedName name="OBSMSR">OFFSET('[18]Revenue Report'!$X$442,0,0,1,'[18]Revenue Report'!$E$2)</definedName>
    <definedName name="oioioi" localSheetId="5" hidden="1">{#N/A,#N/A,FALSE,"TERRY CARLIN";#N/A,#N/A,FALSE,"CHARLES McLEAN";#N/A,#N/A,FALSE,"GEOFF GUTRIDGE";#N/A,#N/A,FALSE,"SUE SPITTLE";#N/A,#N/A,FALSE,"JOHN DULEY";#N/A,#N/A,FALSE,"MARTIN BRENIG-JONES";#N/A,#N/A,FALSE,"LOUISE KING";#N/A,#N/A,FALSE,"JOHN FORD"}</definedName>
    <definedName name="oioioi" hidden="1">{#N/A,#N/A,FALSE,"TERRY CARLIN";#N/A,#N/A,FALSE,"CHARLES McLEAN";#N/A,#N/A,FALSE,"GEOFF GUTRIDGE";#N/A,#N/A,FALSE,"SUE SPITTLE";#N/A,#N/A,FALSE,"JOHN DULEY";#N/A,#N/A,FALSE,"MARTIN BRENIG-JONES";#N/A,#N/A,FALSE,"LOUISE KING";#N/A,#N/A,FALSE,"JOHN FORD"}</definedName>
    <definedName name="olololo" localSheetId="5" hidden="1">{#N/A,#N/A,FALSE,"TERRY CARLIN";#N/A,#N/A,FALSE,"CHARLES McLEAN";#N/A,#N/A,FALSE,"GEOFF GUTRIDGE";#N/A,#N/A,FALSE,"SUE SPITTLE";#N/A,#N/A,FALSE,"JOHN DULEY";#N/A,#N/A,FALSE,"MARTIN BRENIG-JONES";#N/A,#N/A,FALSE,"LOUISE KING";#N/A,#N/A,FALSE,"JOHN FORD"}</definedName>
    <definedName name="olololo" hidden="1">{#N/A,#N/A,FALSE,"TERRY CARLIN";#N/A,#N/A,FALSE,"CHARLES McLEAN";#N/A,#N/A,FALSE,"GEOFF GUTRIDGE";#N/A,#N/A,FALSE,"SUE SPITTLE";#N/A,#N/A,FALSE,"JOHN DULEY";#N/A,#N/A,FALSE,"MARTIN BRENIG-JONES";#N/A,#N/A,FALSE,"LOUISE KING";#N/A,#N/A,FALSE,"JOHN FORD"}</definedName>
    <definedName name="ooo" localSheetId="5" hidden="1">{#N/A,#N/A,FALSE,"TERRY CARLIN";#N/A,#N/A,FALSE,"CHARLES McLEAN";#N/A,#N/A,FALSE,"GEOFF GUTRIDGE";#N/A,#N/A,FALSE,"SUE SPITTLE";#N/A,#N/A,FALSE,"JOHN DULEY";#N/A,#N/A,FALSE,"MARTIN BRENIG-JONES";#N/A,#N/A,FALSE,"LOUISE KING";#N/A,#N/A,FALSE,"JOHN FORD"}</definedName>
    <definedName name="ooo" hidden="1">{#N/A,#N/A,FALSE,"TERRY CARLIN";#N/A,#N/A,FALSE,"CHARLES McLEAN";#N/A,#N/A,FALSE,"GEOFF GUTRIDGE";#N/A,#N/A,FALSE,"SUE SPITTLE";#N/A,#N/A,FALSE,"JOHN DULEY";#N/A,#N/A,FALSE,"MARTIN BRENIG-JONES";#N/A,#N/A,FALSE,"LOUISE KING";#N/A,#N/A,FALSE,"JOHN FORD"}</definedName>
    <definedName name="OpCo">'[24]Index (do not delete)'!$D$1:$D$30</definedName>
    <definedName name="originaldata_company">'[39]Segmental information'!$A$7:$A$440</definedName>
    <definedName name="originaldata_country">'[39]Segmental information'!$B$7:$B$440</definedName>
    <definedName name="originaldata_currency">'[39]Segmental information'!$E$7:$E$440</definedName>
    <definedName name="originaldata_figure_matrix">'[39]Segmental information'!$G$7:$L$440</definedName>
    <definedName name="originaldata_financialmetric">'[39]Segmental information'!$F$7:$F$440</definedName>
    <definedName name="originaldata_mobileormobileandfixed">'[39]Segmental information'!$D$7:$D$440</definedName>
    <definedName name="originaldata_region">'[39]Segmental information'!$C$7:$C$440</definedName>
    <definedName name="originaldata_year">'[39]Segmental information'!$G$5:$L$5</definedName>
    <definedName name="ORMIMB">OFFSET('[18]Revenue Report'!$X$743,0,0,1,'[18]Revenue Report'!$E$2)</definedName>
    <definedName name="ORMIP">OFFSET('[18]Revenue Report'!$X$709,0,0,1,'[18]Revenue Report'!$E$2)</definedName>
    <definedName name="ORSMSM">OFFSET('[18]Revenue Report'!$X$377,0,0,1,'[18]Revenue Report'!$E$2)</definedName>
    <definedName name="ORSMSP">OFFSET('[18]Revenue Report'!$X$359,0,0,1,'[18]Revenue Report'!$E$2)</definedName>
    <definedName name="Outlook">'[19]Control &amp; Variance Analysis'!$B$4</definedName>
    <definedName name="p" localSheetId="5" hidden="1">{#N/A,#N/A,FALSE,"Find_duplicates_for_Feb_online_"}</definedName>
    <definedName name="p" hidden="1">{#N/A,#N/A,FALSE,"Find_duplicates_for_Feb_online_"}</definedName>
    <definedName name="PEMAILP">OFFSET('[18]Revenue Report'!$X$925,0,0,1,'[18]Revenue Report'!$E$2)</definedName>
    <definedName name="Period">'[19]Control &amp; Variance Analysis'!$B$2</definedName>
    <definedName name="Period2">'[19]Control &amp; Variance Analysis'!$E$2</definedName>
    <definedName name="Periodic">#REF!</definedName>
    <definedName name="PhysicalGraphData_Desc">#REF!</definedName>
    <definedName name="porra"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porra"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Postpay_Conns_2008">'[42]CCCR Postpay Conns 08'!$B$2:$R$621</definedName>
    <definedName name="Postpay_Conns_2009">'[42]CCCR Postpay Conns - Actual 09'!$B$2:$R$621</definedName>
    <definedName name="Postpay_Conns_2010">'[43]CCCR Postpay Conns - Actual 10'!$B$2:$R$621</definedName>
    <definedName name="Postpay_Conns_Budget09">'[42]CCCR Postpay Conns - QFC2 09'!$B$2:$R$618</definedName>
    <definedName name="ppp" localSheetId="5" hidden="1">{#N/A,#N/A,FALSE,"TERRY CARLIN";#N/A,#N/A,FALSE,"CHARLES McLEAN";#N/A,#N/A,FALSE,"GEOFF GUTRIDGE";#N/A,#N/A,FALSE,"SUE SPITTLE";#N/A,#N/A,FALSE,"JOHN DULEY";#N/A,#N/A,FALSE,"MARTIN BRENIG-JONES";#N/A,#N/A,FALSE,"LOUISE KING";#N/A,#N/A,FALSE,"JOHN FORD"}</definedName>
    <definedName name="ppp" hidden="1">{#N/A,#N/A,FALSE,"TERRY CARLIN";#N/A,#N/A,FALSE,"CHARLES McLEAN";#N/A,#N/A,FALSE,"GEOFF GUTRIDGE";#N/A,#N/A,FALSE,"SUE SPITTLE";#N/A,#N/A,FALSE,"JOHN DULEY";#N/A,#N/A,FALSE,"MARTIN BRENIG-JONES";#N/A,#N/A,FALSE,"LOUISE KING";#N/A,#N/A,FALSE,"JOHN FORD"}</definedName>
    <definedName name="ppppppppp" localSheetId="5" hidden="1">{#N/A,#N/A,FALSE,"TERRY CARLIN";#N/A,#N/A,FALSE,"CHARLES McLEAN";#N/A,#N/A,FALSE,"GEOFF GUTRIDGE";#N/A,#N/A,FALSE,"SUE SPITTLE";#N/A,#N/A,FALSE,"JOHN DULEY";#N/A,#N/A,FALSE,"MARTIN BRENIG-JONES";#N/A,#N/A,FALSE,"LOUISE KING";#N/A,#N/A,FALSE,"JOHN FORD"}</definedName>
    <definedName name="ppppppppp" hidden="1">{#N/A,#N/A,FALSE,"TERRY CARLIN";#N/A,#N/A,FALSE,"CHARLES McLEAN";#N/A,#N/A,FALSE,"GEOFF GUTRIDGE";#N/A,#N/A,FALSE,"SUE SPITTLE";#N/A,#N/A,FALSE,"JOHN DULEY";#N/A,#N/A,FALSE,"MARTIN BRENIG-JONES";#N/A,#N/A,FALSE,"LOUISE KING";#N/A,#N/A,FALSE,"JOHN FORD"}</definedName>
    <definedName name="PRATER">OFFSET('[18]Revenue Report'!$X$435,0,0,1,'[18]Revenue Report'!$E$2)</definedName>
    <definedName name="Prepay_Conns_2008">'[42]CCCR Prepay Conns 08'!$B$2:$R$515</definedName>
    <definedName name="Prepay_Conns_2009">'[42]CCCR Prepay Conns - Actual 09'!$B$2:$R$516</definedName>
    <definedName name="Prepay_Conns_2010">'[43]CCCR Prepay Conns - Actual 10'!$B$2:$R$516</definedName>
    <definedName name="Prepay_Conns_Budget09">'[42]CCCR Prepay Conns - QFC2 09'!$B$2:$R$515</definedName>
    <definedName name="Prepay_Conns_Budget10">'[43]CCCR Prepay Conns - QPB 10'!$B$2:$R$515</definedName>
    <definedName name="prepay2" hidden="1">#REF!</definedName>
    <definedName name="_xlnm.Print_Titles">#N/A</definedName>
    <definedName name="Prior_Mth">#REF!</definedName>
    <definedName name="PROCESS">[44]Master!$H$4</definedName>
    <definedName name="Products">#REF!</definedName>
    <definedName name="PRR">OFFSET('[18]Revenue Report'!$X$189,0,0,1,'[18]Revenue Report'!$E$2)</definedName>
    <definedName name="PRSMSM">OFFSET('[18]Revenue Report'!$X$370,0,0,1,'[18]Revenue Report'!$E$2)</definedName>
    <definedName name="PRSMSP">OFFSET('[18]Revenue Report'!$X$352,0,0,1,'[18]Revenue Report'!$E$2)</definedName>
    <definedName name="PTR">OFFSET('[18]Revenue Report'!$X$432,0,0,1,'[18]Revenue Report'!$E$2)</definedName>
    <definedName name="PTSMSM">OFFSET('[18]Revenue Report'!$X$367,0,0,1,'[18]Revenue Report'!$E$2)</definedName>
    <definedName name="PTSMSP">OFFSET('[18]Revenue Report'!$X$349,0,0,1,'[18]Revenue Report'!$E$2)</definedName>
    <definedName name="PUB_FileID" hidden="1">"L10004026.xls"</definedName>
    <definedName name="PUB_UserID" hidden="1">"MAYERX"</definedName>
    <definedName name="Q" localSheetId="5" hidden="1">{"reports",#N/A,FALSE,"Balance Sheet"}</definedName>
    <definedName name="Q" hidden="1">{"reports",#N/A,FALSE,"Balance Sheet"}</definedName>
    <definedName name="QA_box">Contents!#REF!</definedName>
    <definedName name="qccc" localSheetId="5" hidden="1">{0}</definedName>
    <definedName name="qccc" hidden="1">{0}</definedName>
    <definedName name="qdeaqd" localSheetId="5" hidden="1">{#N/A,#N/A,FALSE,"TERRY CARLIN";#N/A,#N/A,FALSE,"CHARLES McLEAN";#N/A,#N/A,FALSE,"GEOFF GUTRIDGE";#N/A,#N/A,FALSE,"SUE SPITTLE";#N/A,#N/A,FALSE,"JOHN DULEY";#N/A,#N/A,FALSE,"MARTIN BRENIG-JONES";#N/A,#N/A,FALSE,"LOUISE KING";#N/A,#N/A,FALSE,"JOHN FORD"}</definedName>
    <definedName name="qdeaqd" hidden="1">{#N/A,#N/A,FALSE,"TERRY CARLIN";#N/A,#N/A,FALSE,"CHARLES McLEAN";#N/A,#N/A,FALSE,"GEOFF GUTRIDGE";#N/A,#N/A,FALSE,"SUE SPITTLE";#N/A,#N/A,FALSE,"JOHN DULEY";#N/A,#N/A,FALSE,"MARTIN BRENIG-JONES";#N/A,#N/A,FALSE,"LOUISE KING";#N/A,#N/A,FALSE,"JOHN FORD"}</definedName>
    <definedName name="QFC_M">[45]Budget!$A$1:$CT$413</definedName>
    <definedName name="qq" localSheetId="5" hidden="1">{#N/A,#N/A,FALSE,"PERSONAL";#N/A,#N/A,FALSE,"explotación";#N/A,#N/A,FALSE,"generales"}</definedName>
    <definedName name="qq" hidden="1">{#N/A,#N/A,FALSE,"PERSONAL";#N/A,#N/A,FALSE,"explotación";#N/A,#N/A,FALSE,"generales"}</definedName>
    <definedName name="qqq" localSheetId="5" hidden="1">{#N/A,#N/A,FALSE,"Find_duplicates_for_Feb_online_"}</definedName>
    <definedName name="qqq" hidden="1">{#N/A,#N/A,FALSE,"Find_duplicates_for_Feb_online_"}</definedName>
    <definedName name="qqqqq" localSheetId="5" hidden="1">{#N/A,#N/A,FALSE,"voz corporativa";#N/A,#N/A,FALSE,"Transmisión de datos";#N/A,#N/A,FALSE,"Videoconferencia";#N/A,#N/A,FALSE,"Correo electrónico";#N/A,#N/A,FALSE,"Correo de voz";#N/A,#N/A,FALSE,"Megafax";#N/A,#N/A,FALSE,"Edi";#N/A,#N/A,FALSE,"Internet";#N/A,#N/A,FALSE,"VSAT";#N/A,#N/A,FALSE,"ing ult. milla"}</definedName>
    <definedName name="qqqqq" hidden="1">{#N/A,#N/A,FALSE,"voz corporativa";#N/A,#N/A,FALSE,"Transmisión de datos";#N/A,#N/A,FALSE,"Videoconferencia";#N/A,#N/A,FALSE,"Correo electrónico";#N/A,#N/A,FALSE,"Correo de voz";#N/A,#N/A,FALSE,"Megafax";#N/A,#N/A,FALSE,"Edi";#N/A,#N/A,FALSE,"Internet";#N/A,#N/A,FALSE,"VSAT";#N/A,#N/A,FALSE,"ing ult. milla"}</definedName>
    <definedName name="qqqqqqq" localSheetId="5" hidden="1">{#N/A,#N/A,FALSE,"PERSONAL";#N/A,#N/A,FALSE,"explotación";#N/A,#N/A,FALSE,"generales"}</definedName>
    <definedName name="qqqqqqq" hidden="1">{#N/A,#N/A,FALSE,"PERSONAL";#N/A,#N/A,FALSE,"explotación";#N/A,#N/A,FALSE,"generales"}</definedName>
    <definedName name="qqqqqqqqq" localSheetId="5" hidden="1">{#N/A,#N/A,FALSE,"voz corporativa";#N/A,#N/A,FALSE,"Transmisión de datos";#N/A,#N/A,FALSE,"Videoconferencia";#N/A,#N/A,FALSE,"Correo electrónico";#N/A,#N/A,FALSE,"Correo de voz";#N/A,#N/A,FALSE,"Megafax";#N/A,#N/A,FALSE,"Edi";#N/A,#N/A,FALSE,"Internet";#N/A,#N/A,FALSE,"VSAT";#N/A,#N/A,FALSE,"ing ult. milla"}</definedName>
    <definedName name="qqqqqqqqq" hidden="1">{#N/A,#N/A,FALSE,"voz corporativa";#N/A,#N/A,FALSE,"Transmisión de datos";#N/A,#N/A,FALSE,"Videoconferencia";#N/A,#N/A,FALSE,"Correo electrónico";#N/A,#N/A,FALSE,"Correo de voz";#N/A,#N/A,FALSE,"Megafax";#N/A,#N/A,FALSE,"Edi";#N/A,#N/A,FALSE,"Internet";#N/A,#N/A,FALSE,"VSAT";#N/A,#N/A,FALSE,"ing ult. milla"}</definedName>
    <definedName name="qsdsw" localSheetId="5" hidden="1">{#N/A,#N/A,FALSE,"Find_duplicates_for_Feb_online_"}</definedName>
    <definedName name="qsdsw" hidden="1">{#N/A,#N/A,FALSE,"Find_duplicates_for_Feb_online_"}</definedName>
    <definedName name="qw" localSheetId="5" hidden="1">{"'100'!$A$1:$M$83"}</definedName>
    <definedName name="qw" hidden="1">{"'100'!$A$1:$M$83"}</definedName>
    <definedName name="qweerawer" localSheetId="5" hidden="1">{#N/A,#N/A,FALSE,"TERRY CARLIN";#N/A,#N/A,FALSE,"CHARLES McLEAN";#N/A,#N/A,FALSE,"GEOFF GUTRIDGE";#N/A,#N/A,FALSE,"SUE SPITTLE";#N/A,#N/A,FALSE,"JOHN DULEY";#N/A,#N/A,FALSE,"MARTIN BRENIG-JONES";#N/A,#N/A,FALSE,"LOUISE KING";#N/A,#N/A,FALSE,"JOHN FORD"}</definedName>
    <definedName name="qweerawer" hidden="1">{#N/A,#N/A,FALSE,"TERRY CARLIN";#N/A,#N/A,FALSE,"CHARLES McLEAN";#N/A,#N/A,FALSE,"GEOFF GUTRIDGE";#N/A,#N/A,FALSE,"SUE SPITTLE";#N/A,#N/A,FALSE,"JOHN DULEY";#N/A,#N/A,FALSE,"MARTIN BRENIG-JONES";#N/A,#N/A,FALSE,"LOUISE KING";#N/A,#N/A,FALSE,"JOHN FORD"}</definedName>
    <definedName name="qweqewqeq" localSheetId="5" hidden="1">{#N/A,#N/A,FALSE,"TERRY CARLIN";#N/A,#N/A,FALSE,"CHARLES McLEAN";#N/A,#N/A,FALSE,"GEOFF GUTRIDGE";#N/A,#N/A,FALSE,"SUE SPITTLE";#N/A,#N/A,FALSE,"JOHN DULEY";#N/A,#N/A,FALSE,"MARTIN BRENIG-JONES";#N/A,#N/A,FALSE,"LOUISE KING";#N/A,#N/A,FALSE,"JOHN FORD"}</definedName>
    <definedName name="qweqewqeq" hidden="1">{#N/A,#N/A,FALSE,"TERRY CARLIN";#N/A,#N/A,FALSE,"CHARLES McLEAN";#N/A,#N/A,FALSE,"GEOFF GUTRIDGE";#N/A,#N/A,FALSE,"SUE SPITTLE";#N/A,#N/A,FALSE,"JOHN DULEY";#N/A,#N/A,FALSE,"MARTIN BRENIG-JONES";#N/A,#N/A,FALSE,"LOUISE KING";#N/A,#N/A,FALSE,"JOHN FORD"}</definedName>
    <definedName name="QWERT" localSheetId="5" hidden="1">{"reports",#N/A,FALSE,"Balance Sheet"}</definedName>
    <definedName name="QWERT" hidden="1">{"reports",#N/A,FALSE,"Balance Sheet"}</definedName>
    <definedName name="QWERTR" localSheetId="5" hidden="1">{"UKGAAP balance sheet",#N/A,FALSE,"Balance Sheet"}</definedName>
    <definedName name="QWERTR" hidden="1">{"UKGAAP balance sheet",#N/A,FALSE,"Balance Sheet"}</definedName>
    <definedName name="qwqwq" localSheetId="5" hidden="1">{#N/A,#N/A,FALSE,"TERRY CARLIN";#N/A,#N/A,FALSE,"CHARLES McLEAN";#N/A,#N/A,FALSE,"GEOFF GUTRIDGE";#N/A,#N/A,FALSE,"SUE SPITTLE";#N/A,#N/A,FALSE,"JOHN DULEY";#N/A,#N/A,FALSE,"MARTIN BRENIG-JONES";#N/A,#N/A,FALSE,"LOUISE KING";#N/A,#N/A,FALSE,"JOHN FORD"}</definedName>
    <definedName name="qwqwq" hidden="1">{#N/A,#N/A,FALSE,"TERRY CARLIN";#N/A,#N/A,FALSE,"CHARLES McLEAN";#N/A,#N/A,FALSE,"GEOFF GUTRIDGE";#N/A,#N/A,FALSE,"SUE SPITTLE";#N/A,#N/A,FALSE,"JOHN DULEY";#N/A,#N/A,FALSE,"MARTIN BRENIG-JONES";#N/A,#N/A,FALSE,"LOUISE KING";#N/A,#N/A,FALSE,"JOHN FORD"}</definedName>
    <definedName name="qwwertty" localSheetId="5" hidden="1">{#N/A,#N/A,FALSE,"TERRY CARLIN";#N/A,#N/A,FALSE,"CHARLES McLEAN";#N/A,#N/A,FALSE,"GEOFF GUTRIDGE";#N/A,#N/A,FALSE,"SUE SPITTLE";#N/A,#N/A,FALSE,"JOHN DULEY";#N/A,#N/A,FALSE,"MARTIN BRENIG-JONES";#N/A,#N/A,FALSE,"LOUISE KING";#N/A,#N/A,FALSE,"JOHN FORD"}</definedName>
    <definedName name="qwwertty" hidden="1">{#N/A,#N/A,FALSE,"TERRY CARLIN";#N/A,#N/A,FALSE,"CHARLES McLEAN";#N/A,#N/A,FALSE,"GEOFF GUTRIDGE";#N/A,#N/A,FALSE,"SUE SPITTLE";#N/A,#N/A,FALSE,"JOHN DULEY";#N/A,#N/A,FALSE,"MARTIN BRENIG-JONES";#N/A,#N/A,FALSE,"LOUISE KING";#N/A,#N/A,FALSE,"JOHN FORD"}</definedName>
    <definedName name="qwwwwq" localSheetId="5" hidden="1">{#N/A,#N/A,FALSE,"Find_duplicates_for_Feb_online_"}</definedName>
    <definedName name="qwwwwq" hidden="1">{#N/A,#N/A,FALSE,"Find_duplicates_for_Feb_online_"}</definedName>
    <definedName name="raefarwf" localSheetId="5" hidden="1">{#N/A,#N/A,FALSE,"TERRY CARLIN";#N/A,#N/A,FALSE,"CHARLES McLEAN";#N/A,#N/A,FALSE,"GEOFF GUTRIDGE";#N/A,#N/A,FALSE,"SUE SPITTLE";#N/A,#N/A,FALSE,"JOHN DULEY";#N/A,#N/A,FALSE,"MARTIN BRENIG-JONES";#N/A,#N/A,FALSE,"LOUISE KING";#N/A,#N/A,FALSE,"JOHN FORD"}</definedName>
    <definedName name="raefarwf" hidden="1">{#N/A,#N/A,FALSE,"TERRY CARLIN";#N/A,#N/A,FALSE,"CHARLES McLEAN";#N/A,#N/A,FALSE,"GEOFF GUTRIDGE";#N/A,#N/A,FALSE,"SUE SPITTLE";#N/A,#N/A,FALSE,"JOHN DULEY";#N/A,#N/A,FALSE,"MARTIN BRENIG-JONES";#N/A,#N/A,FALSE,"LOUISE KING";#N/A,#N/A,FALSE,"JOHN FORD"}</definedName>
    <definedName name="RatiosJunio"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RatiosJunio"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rberbrfb" localSheetId="5" hidden="1">{#N/A,#N/A,FALSE,"Find_duplicates_for_Feb_online_"}</definedName>
    <definedName name="rberbrfb" hidden="1">{#N/A,#N/A,FALSE,"Find_duplicates_for_Feb_online_"}</definedName>
    <definedName name="rdf" hidden="1">#REF!</definedName>
    <definedName name="redo" localSheetId="5" hidden="1">{#N/A,#N/A,FALSE,"ACQ_GRAPHS";#N/A,#N/A,FALSE,"T_1 GRAPHS";#N/A,#N/A,FALSE,"T_2 GRAPHS";#N/A,#N/A,FALSE,"COMB_GRAPHS"}</definedName>
    <definedName name="redo" hidden="1">{#N/A,#N/A,FALSE,"ACQ_GRAPHS";#N/A,#N/A,FALSE,"T_1 GRAPHS";#N/A,#N/A,FALSE,"T_2 GRAPHS";#N/A,#N/A,FALSE,"COMB_GRAPHS"}</definedName>
    <definedName name="reghe" localSheetId="5" hidden="1">{#N/A,#N/A,FALSE,"TERRY CARLIN";#N/A,#N/A,FALSE,"CHARLES McLEAN";#N/A,#N/A,FALSE,"GEOFF GUTRIDGE";#N/A,#N/A,FALSE,"SUE SPITTLE";#N/A,#N/A,FALSE,"JOHN DULEY";#N/A,#N/A,FALSE,"MARTIN BRENIG-JONES";#N/A,#N/A,FALSE,"LOUISE KING";#N/A,#N/A,FALSE,"JOHN FORD"}</definedName>
    <definedName name="reghe" hidden="1">{#N/A,#N/A,FALSE,"TERRY CARLIN";#N/A,#N/A,FALSE,"CHARLES McLEAN";#N/A,#N/A,FALSE,"GEOFF GUTRIDGE";#N/A,#N/A,FALSE,"SUE SPITTLE";#N/A,#N/A,FALSE,"JOHN DULEY";#N/A,#N/A,FALSE,"MARTIN BRENIG-JONES";#N/A,#N/A,FALSE,"LOUISE KING";#N/A,#N/A,FALSE,"JOHN FORD"}</definedName>
    <definedName name="Rental_Ext" hidden="1">[46]Rentals!#REF!</definedName>
    <definedName name="rep" localSheetId="5" hidden="1">{#N/A,#N/A,FALSE,"COVER";#N/A,#N/A,FALSE,"VALUATION";#N/A,#N/A,FALSE,"FORECAST";#N/A,#N/A,FALSE,"FY ANALYSIS ";#N/A,#N/A,FALSE," HY ANALYSIS"}</definedName>
    <definedName name="rep" hidden="1">{#N/A,#N/A,FALSE,"COVER";#N/A,#N/A,FALSE,"VALUATION";#N/A,#N/A,FALSE,"FORECAST";#N/A,#N/A,FALSE,"FY ANALYSIS ";#N/A,#N/A,FALSE," HY ANALYSIS"}</definedName>
    <definedName name="Report_Month">[24]Cover!$B$16</definedName>
    <definedName name="Reporting_Currency">[24]Cover!$B$23</definedName>
    <definedName name="rgherhreh" localSheetId="5" hidden="1">{#N/A,#N/A,FALSE,"TERRY CARLIN";#N/A,#N/A,FALSE,"CHARLES McLEAN";#N/A,#N/A,FALSE,"GEOFF GUTRIDGE";#N/A,#N/A,FALSE,"SUE SPITTLE";#N/A,#N/A,FALSE,"JOHN DULEY";#N/A,#N/A,FALSE,"MARTIN BRENIG-JONES";#N/A,#N/A,FALSE,"LOUISE KING";#N/A,#N/A,FALSE,"JOHN FORD"}</definedName>
    <definedName name="rgherhreh" hidden="1">{#N/A,#N/A,FALSE,"TERRY CARLIN";#N/A,#N/A,FALSE,"CHARLES McLEAN";#N/A,#N/A,FALSE,"GEOFF GUTRIDGE";#N/A,#N/A,FALSE,"SUE SPITTLE";#N/A,#N/A,FALSE,"JOHN DULEY";#N/A,#N/A,FALSE,"MARTIN BRENIG-JONES";#N/A,#N/A,FALSE,"LOUISE KING";#N/A,#N/A,FALSE,"JOHN FORD"}</definedName>
    <definedName name="rgrgzeg" hidden="1">#REF!</definedName>
    <definedName name="rhtrhtrhrthe" localSheetId="5" hidden="1">{#N/A,#N/A,FALSE,"TERRY CARLIN";#N/A,#N/A,FALSE,"CHARLES McLEAN";#N/A,#N/A,FALSE,"GEOFF GUTRIDGE";#N/A,#N/A,FALSE,"SUE SPITTLE";#N/A,#N/A,FALSE,"JOHN DULEY";#N/A,#N/A,FALSE,"MARTIN BRENIG-JONES";#N/A,#N/A,FALSE,"LOUISE KING";#N/A,#N/A,FALSE,"JOHN FORD"}</definedName>
    <definedName name="rhtrhtrhrthe" hidden="1">{#N/A,#N/A,FALSE,"TERRY CARLIN";#N/A,#N/A,FALSE,"CHARLES McLEAN";#N/A,#N/A,FALSE,"GEOFF GUTRIDGE";#N/A,#N/A,FALSE,"SUE SPITTLE";#N/A,#N/A,FALSE,"JOHN DULEY";#N/A,#N/A,FALSE,"MARTIN BRENIG-JONES";#N/A,#N/A,FALSE,"LOUISE KING";#N/A,#N/A,FALSE,"JOHN FORD"}</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200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jrj" localSheetId="5" hidden="1">{#N/A,#N/A,FALSE,"TERRY CARLIN";#N/A,#N/A,FALSE,"CHARLES McLEAN";#N/A,#N/A,FALSE,"GEOFF GUTRIDGE";#N/A,#N/A,FALSE,"SUE SPITTLE";#N/A,#N/A,FALSE,"JOHN DULEY";#N/A,#N/A,FALSE,"MARTIN BRENIG-JONES";#N/A,#N/A,FALSE,"LOUISE KING";#N/A,#N/A,FALSE,"JOHN FORD"}</definedName>
    <definedName name="rjrj" hidden="1">{#N/A,#N/A,FALSE,"TERRY CARLIN";#N/A,#N/A,FALSE,"CHARLES McLEAN";#N/A,#N/A,FALSE,"GEOFF GUTRIDGE";#N/A,#N/A,FALSE,"SUE SPITTLE";#N/A,#N/A,FALSE,"JOHN DULEY";#N/A,#N/A,FALSE,"MARTIN BRENIG-JONES";#N/A,#N/A,FALSE,"LOUISE KING";#N/A,#N/A,FALSE,"JOHN FORD"}</definedName>
    <definedName name="rjyrj" localSheetId="5" hidden="1">{#N/A,#N/A,FALSE,"TERRY CARLIN";#N/A,#N/A,FALSE,"CHARLES McLEAN";#N/A,#N/A,FALSE,"GEOFF GUTRIDGE";#N/A,#N/A,FALSE,"SUE SPITTLE";#N/A,#N/A,FALSE,"JOHN DULEY";#N/A,#N/A,FALSE,"MARTIN BRENIG-JONES";#N/A,#N/A,FALSE,"LOUISE KING";#N/A,#N/A,FALSE,"JOHN FORD"}</definedName>
    <definedName name="rjyrj" hidden="1">{#N/A,#N/A,FALSE,"TERRY CARLIN";#N/A,#N/A,FALSE,"CHARLES McLEAN";#N/A,#N/A,FALSE,"GEOFF GUTRIDGE";#N/A,#N/A,FALSE,"SUE SPITTLE";#N/A,#N/A,FALSE,"JOHN DULEY";#N/A,#N/A,FALSE,"MARTIN BRENIG-JONES";#N/A,#N/A,FALSE,"LOUISE KING";#N/A,#N/A,FALSE,"JOHN FORD"}</definedName>
    <definedName name="rr" localSheetId="5" hidden="1">{#N/A,#N/A,FALSE,"TERRY CARLIN";#N/A,#N/A,FALSE,"CHARLES McLEAN";#N/A,#N/A,FALSE,"GEOFF GUTRIDGE";#N/A,#N/A,FALSE,"SUE SPITTLE";#N/A,#N/A,FALSE,"JOHN DULEY";#N/A,#N/A,FALSE,"MARTIN BRENIG-JONES";#N/A,#N/A,FALSE,"LOUISE KING";#N/A,#N/A,FALSE,"JOHN FORD"}</definedName>
    <definedName name="rr" hidden="1">{#N/A,#N/A,FALSE,"TERRY CARLIN";#N/A,#N/A,FALSE,"CHARLES McLEAN";#N/A,#N/A,FALSE,"GEOFF GUTRIDGE";#N/A,#N/A,FALSE,"SUE SPITTLE";#N/A,#N/A,FALSE,"JOHN DULEY";#N/A,#N/A,FALSE,"MARTIN BRENIG-JONES";#N/A,#N/A,FALSE,"LOUISE KING";#N/A,#N/A,FALSE,"JOHN FORD"}</definedName>
    <definedName name="rrr" localSheetId="5" hidden="1">{#N/A,#N/A,FALSE,"TERRY CARLIN";#N/A,#N/A,FALSE,"CHARLES McLEAN";#N/A,#N/A,FALSE,"GEOFF GUTRIDGE";#N/A,#N/A,FALSE,"SUE SPITTLE";#N/A,#N/A,FALSE,"JOHN DULEY";#N/A,#N/A,FALSE,"MARTIN BRENIG-JONES";#N/A,#N/A,FALSE,"LOUISE KING";#N/A,#N/A,FALSE,"JOHN FORD"}</definedName>
    <definedName name="rrr" hidden="1">{#N/A,#N/A,FALSE,"TERRY CARLIN";#N/A,#N/A,FALSE,"CHARLES McLEAN";#N/A,#N/A,FALSE,"GEOFF GUTRIDGE";#N/A,#N/A,FALSE,"SUE SPITTLE";#N/A,#N/A,FALSE,"JOHN DULEY";#N/A,#N/A,FALSE,"MARTIN BRENIG-JONES";#N/A,#N/A,FALSE,"LOUISE KING";#N/A,#N/A,FALSE,"JOHN FORD"}</definedName>
    <definedName name="rrrr" localSheetId="5" hidden="1">{#N/A,#N/A,FALSE,"TERRY CARLIN";#N/A,#N/A,FALSE,"CHARLES McLEAN";#N/A,#N/A,FALSE,"GEOFF GUTRIDGE";#N/A,#N/A,FALSE,"SUE SPITTLE";#N/A,#N/A,FALSE,"JOHN DULEY";#N/A,#N/A,FALSE,"MARTIN BRENIG-JONES";#N/A,#N/A,FALSE,"LOUISE KING";#N/A,#N/A,FALSE,"JOHN FORD"}</definedName>
    <definedName name="rrrr" hidden="1">{#N/A,#N/A,FALSE,"TERRY CARLIN";#N/A,#N/A,FALSE,"CHARLES McLEAN";#N/A,#N/A,FALSE,"GEOFF GUTRIDGE";#N/A,#N/A,FALSE,"SUE SPITTLE";#N/A,#N/A,FALSE,"JOHN DULEY";#N/A,#N/A,FALSE,"MARTIN BRENIG-JONES";#N/A,#N/A,FALSE,"LOUISE KING";#N/A,#N/A,FALSE,"JOHN FORD"}</definedName>
    <definedName name="rrrre" localSheetId="5" hidden="1">{#N/A,#N/A,FALSE,"TERRY CARLIN";#N/A,#N/A,FALSE,"CHARLES McLEAN";#N/A,#N/A,FALSE,"GEOFF GUTRIDGE";#N/A,#N/A,FALSE,"SUE SPITTLE";#N/A,#N/A,FALSE,"JOHN DULEY";#N/A,#N/A,FALSE,"MARTIN BRENIG-JONES";#N/A,#N/A,FALSE,"LOUISE KING";#N/A,#N/A,FALSE,"JOHN FORD"}</definedName>
    <definedName name="rrrre" hidden="1">{#N/A,#N/A,FALSE,"TERRY CARLIN";#N/A,#N/A,FALSE,"CHARLES McLEAN";#N/A,#N/A,FALSE,"GEOFF GUTRIDGE";#N/A,#N/A,FALSE,"SUE SPITTLE";#N/A,#N/A,FALSE,"JOHN DULEY";#N/A,#N/A,FALSE,"MARTIN BRENIG-JONES";#N/A,#N/A,FALSE,"LOUISE KING";#N/A,#N/A,FALSE,"JOHN FORD"}</definedName>
    <definedName name="rrrrr" localSheetId="5" hidden="1">{#N/A,#N/A,FALSE,"TERRY CARLIN";#N/A,#N/A,FALSE,"CHARLES McLEAN";#N/A,#N/A,FALSE,"GEOFF GUTRIDGE";#N/A,#N/A,FALSE,"SUE SPITTLE";#N/A,#N/A,FALSE,"JOHN DULEY";#N/A,#N/A,FALSE,"MARTIN BRENIG-JONES";#N/A,#N/A,FALSE,"LOUISE KING";#N/A,#N/A,FALSE,"JOHN FORD"}</definedName>
    <definedName name="rrrrr" hidden="1">{#N/A,#N/A,FALSE,"TERRY CARLIN";#N/A,#N/A,FALSE,"CHARLES McLEAN";#N/A,#N/A,FALSE,"GEOFF GUTRIDGE";#N/A,#N/A,FALSE,"SUE SPITTLE";#N/A,#N/A,FALSE,"JOHN DULEY";#N/A,#N/A,FALSE,"MARTIN BRENIG-JONES";#N/A,#N/A,FALSE,"LOUISE KING";#N/A,#N/A,FALSE,"JOHN FORD"}</definedName>
    <definedName name="rrthsr" localSheetId="5" hidden="1">{#N/A,#N/A,FALSE,"TERRY CARLIN";#N/A,#N/A,FALSE,"CHARLES McLEAN";#N/A,#N/A,FALSE,"GEOFF GUTRIDGE";#N/A,#N/A,FALSE,"SUE SPITTLE";#N/A,#N/A,FALSE,"JOHN DULEY";#N/A,#N/A,FALSE,"MARTIN BRENIG-JONES";#N/A,#N/A,FALSE,"LOUISE KING";#N/A,#N/A,FALSE,"JOHN FORD"}</definedName>
    <definedName name="rrthsr" hidden="1">{#N/A,#N/A,FALSE,"TERRY CARLIN";#N/A,#N/A,FALSE,"CHARLES McLEAN";#N/A,#N/A,FALSE,"GEOFF GUTRIDGE";#N/A,#N/A,FALSE,"SUE SPITTLE";#N/A,#N/A,FALSE,"JOHN DULEY";#N/A,#N/A,FALSE,"MARTIN BRENIG-JONES";#N/A,#N/A,FALSE,"LOUISE KING";#N/A,#N/A,FALSE,"JOHN FORD"}</definedName>
    <definedName name="rrtur" localSheetId="5" hidden="1">{"'100'!$A$1:$M$83"}</definedName>
    <definedName name="rrtur" hidden="1">{"'100'!$A$1:$M$83"}</definedName>
    <definedName name="rsjrtj" localSheetId="5" hidden="1">{#N/A,#N/A,FALSE,"TERRY CARLIN";#N/A,#N/A,FALSE,"CHARLES McLEAN";#N/A,#N/A,FALSE,"GEOFF GUTRIDGE";#N/A,#N/A,FALSE,"SUE SPITTLE";#N/A,#N/A,FALSE,"JOHN DULEY";#N/A,#N/A,FALSE,"MARTIN BRENIG-JONES";#N/A,#N/A,FALSE,"LOUISE KING";#N/A,#N/A,FALSE,"JOHN FORD"}</definedName>
    <definedName name="rsjrtj" hidden="1">{#N/A,#N/A,FALSE,"TERRY CARLIN";#N/A,#N/A,FALSE,"CHARLES McLEAN";#N/A,#N/A,FALSE,"GEOFF GUTRIDGE";#N/A,#N/A,FALSE,"SUE SPITTLE";#N/A,#N/A,FALSE,"JOHN DULEY";#N/A,#N/A,FALSE,"MARTIN BRENIG-JONES";#N/A,#N/A,FALSE,"LOUISE KING";#N/A,#N/A,FALSE,"JOHN FORD"}</definedName>
    <definedName name="rsjtrhjs" localSheetId="5" hidden="1">{#N/A,#N/A,FALSE,"TERRY CARLIN";#N/A,#N/A,FALSE,"CHARLES McLEAN";#N/A,#N/A,FALSE,"GEOFF GUTRIDGE";#N/A,#N/A,FALSE,"SUE SPITTLE";#N/A,#N/A,FALSE,"JOHN DULEY";#N/A,#N/A,FALSE,"MARTIN BRENIG-JONES";#N/A,#N/A,FALSE,"LOUISE KING";#N/A,#N/A,FALSE,"JOHN FORD"}</definedName>
    <definedName name="rsjtrhjs" hidden="1">{#N/A,#N/A,FALSE,"TERRY CARLIN";#N/A,#N/A,FALSE,"CHARLES McLEAN";#N/A,#N/A,FALSE,"GEOFF GUTRIDGE";#N/A,#N/A,FALSE,"SUE SPITTLE";#N/A,#N/A,FALSE,"JOHN DULEY";#N/A,#N/A,FALSE,"MARTIN BRENIG-JONES";#N/A,#N/A,FALSE,"LOUISE KING";#N/A,#N/A,FALSE,"JOHN FORD"}</definedName>
    <definedName name="Rtdos2001data"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Rtdos2001data"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rti"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rti"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rtjrt" localSheetId="5" hidden="1">{#N/A,#N/A,FALSE,"TERRY CARLIN";#N/A,#N/A,FALSE,"CHARLES McLEAN";#N/A,#N/A,FALSE,"GEOFF GUTRIDGE";#N/A,#N/A,FALSE,"SUE SPITTLE";#N/A,#N/A,FALSE,"JOHN DULEY";#N/A,#N/A,FALSE,"MARTIN BRENIG-JONES";#N/A,#N/A,FALSE,"LOUISE KING";#N/A,#N/A,FALSE,"JOHN FORD"}</definedName>
    <definedName name="rtjrt" hidden="1">{#N/A,#N/A,FALSE,"TERRY CARLIN";#N/A,#N/A,FALSE,"CHARLES McLEAN";#N/A,#N/A,FALSE,"GEOFF GUTRIDGE";#N/A,#N/A,FALSE,"SUE SPITTLE";#N/A,#N/A,FALSE,"JOHN DULEY";#N/A,#N/A,FALSE,"MARTIN BRENIG-JONES";#N/A,#N/A,FALSE,"LOUISE KING";#N/A,#N/A,FALSE,"JOHN FORD"}</definedName>
    <definedName name="rtjtrjr" localSheetId="5" hidden="1">{#N/A,#N/A,FALSE,"TERRY CARLIN";#N/A,#N/A,FALSE,"CHARLES McLEAN";#N/A,#N/A,FALSE,"GEOFF GUTRIDGE";#N/A,#N/A,FALSE,"SUE SPITTLE";#N/A,#N/A,FALSE,"JOHN DULEY";#N/A,#N/A,FALSE,"MARTIN BRENIG-JONES";#N/A,#N/A,FALSE,"LOUISE KING";#N/A,#N/A,FALSE,"JOHN FORD"}</definedName>
    <definedName name="rtjtrjr" hidden="1">{#N/A,#N/A,FALSE,"TERRY CARLIN";#N/A,#N/A,FALSE,"CHARLES McLEAN";#N/A,#N/A,FALSE,"GEOFF GUTRIDGE";#N/A,#N/A,FALSE,"SUE SPITTLE";#N/A,#N/A,FALSE,"JOHN DULEY";#N/A,#N/A,FALSE,"MARTIN BRENIG-JONES";#N/A,#N/A,FALSE,"LOUISE KING";#N/A,#N/A,FALSE,"JOHN FORD"}</definedName>
    <definedName name="rto" localSheetId="5" hidden="1">{"UKGAAP balance sheet",#N/A,FALSE,"Balance Sheet"}</definedName>
    <definedName name="rto" hidden="1">{"UKGAAP balance sheet",#N/A,FALSE,"Balance Sheet"}</definedName>
    <definedName name="rtrtr" localSheetId="5" hidden="1">{"'100'!$A$1:$M$83"}</definedName>
    <definedName name="rtrtr" hidden="1">{"'100'!$A$1:$M$83"}</definedName>
    <definedName name="rtshztr" localSheetId="5" hidden="1">{#N/A,#N/A,FALSE,"TERRY CARLIN";#N/A,#N/A,FALSE,"CHARLES McLEAN";#N/A,#N/A,FALSE,"GEOFF GUTRIDGE";#N/A,#N/A,FALSE,"SUE SPITTLE";#N/A,#N/A,FALSE,"JOHN DULEY";#N/A,#N/A,FALSE,"MARTIN BRENIG-JONES";#N/A,#N/A,FALSE,"LOUISE KING";#N/A,#N/A,FALSE,"JOHN FORD"}</definedName>
    <definedName name="rtshztr" hidden="1">{#N/A,#N/A,FALSE,"TERRY CARLIN";#N/A,#N/A,FALSE,"CHARLES McLEAN";#N/A,#N/A,FALSE,"GEOFF GUTRIDGE";#N/A,#N/A,FALSE,"SUE SPITTLE";#N/A,#N/A,FALSE,"JOHN DULEY";#N/A,#N/A,FALSE,"MARTIN BRENIG-JONES";#N/A,#N/A,FALSE,"LOUISE KING";#N/A,#N/A,FALSE,"JOHN FORD"}</definedName>
    <definedName name="rty"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rty"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rtyiu8kk" localSheetId="5" hidden="1">{#N/A,#N/A,TRUE,"Activations";#N/A,#N/A,TRUE,"Deactivations";#N/A,#N/A,TRUE,"Reactivations";#N/A,#N/A,TRUE,"EOP Subscribers"}</definedName>
    <definedName name="rtyiu8kk" hidden="1">{#N/A,#N/A,TRUE,"Activations";#N/A,#N/A,TRUE,"Deactivations";#N/A,#N/A,TRUE,"Reactivations";#N/A,#N/A,TRUE,"EOP Subscribers"}</definedName>
    <definedName name="rtytryr" localSheetId="5" hidden="1">{#N/A,#N/A,FALSE,"TERRY CARLIN";#N/A,#N/A,FALSE,"CHARLES McLEAN";#N/A,#N/A,FALSE,"GEOFF GUTRIDGE";#N/A,#N/A,FALSE,"SUE SPITTLE";#N/A,#N/A,FALSE,"JOHN DULEY";#N/A,#N/A,FALSE,"MARTIN BRENIG-JONES";#N/A,#N/A,FALSE,"LOUISE KING";#N/A,#N/A,FALSE,"JOHN FORD"}</definedName>
    <definedName name="rtytryr" hidden="1">{#N/A,#N/A,FALSE,"TERRY CARLIN";#N/A,#N/A,FALSE,"CHARLES McLEAN";#N/A,#N/A,FALSE,"GEOFF GUTRIDGE";#N/A,#N/A,FALSE,"SUE SPITTLE";#N/A,#N/A,FALSE,"JOHN DULEY";#N/A,#N/A,FALSE,"MARTIN BRENIG-JONES";#N/A,#N/A,FALSE,"LOUISE KING";#N/A,#N/A,FALSE,"JOHN FORD"}</definedName>
    <definedName name="RUTH" localSheetId="5" hidden="1">{#N/A,#N/A,FALSE,"Resultados_is";#N/A,#N/A,FALSE,"IngresosG_is";#N/A,#N/A,FALSE,"Ingresosp_is";#N/A,#N/A,FALSE,"Financiero_is";#N/A,#N/A,FALSE,"Estructura_is";#N/A,#N/A,FALSE,"EstructuraG_is";#N/A,#N/A,FALSE,"FComercio_is";#N/A,#N/A,FALSE,"Pbeneficios_is";#N/A,#N/A,FALSE,"Gerenciamiento_is";#N/A,#N/A,FALSE,"Desinv_is"}</definedName>
    <definedName name="RUTH" hidden="1">{#N/A,#N/A,FALSE,"Resultados_is";#N/A,#N/A,FALSE,"IngresosG_is";#N/A,#N/A,FALSE,"Ingresosp_is";#N/A,#N/A,FALSE,"Financiero_is";#N/A,#N/A,FALSE,"Estructura_is";#N/A,#N/A,FALSE,"EstructuraG_is";#N/A,#N/A,FALSE,"FComercio_is";#N/A,#N/A,FALSE,"Pbeneficios_is";#N/A,#N/A,FALSE,"Gerenciamiento_is";#N/A,#N/A,FALSE,"Desinv_is"}</definedName>
    <definedName name="rwerte" localSheetId="5" hidden="1">{#N/A,#N/A,FALSE,"TERRY CARLIN";#N/A,#N/A,FALSE,"CHARLES McLEAN";#N/A,#N/A,FALSE,"GEOFF GUTRIDGE";#N/A,#N/A,FALSE,"SUE SPITTLE";#N/A,#N/A,FALSE,"JOHN DULEY";#N/A,#N/A,FALSE,"MARTIN BRENIG-JONES";#N/A,#N/A,FALSE,"LOUISE KING";#N/A,#N/A,FALSE,"JOHN FORD"}</definedName>
    <definedName name="rwerte" hidden="1">{#N/A,#N/A,FALSE,"TERRY CARLIN";#N/A,#N/A,FALSE,"CHARLES McLEAN";#N/A,#N/A,FALSE,"GEOFF GUTRIDGE";#N/A,#N/A,FALSE,"SUE SPITTLE";#N/A,#N/A,FALSE,"JOHN DULEY";#N/A,#N/A,FALSE,"MARTIN BRENIG-JONES";#N/A,#N/A,FALSE,"LOUISE KING";#N/A,#N/A,FALSE,"JOHN FORD"}</definedName>
    <definedName name="ryjjmhut" localSheetId="5" hidden="1">{#N/A,#N/A,FALSE,"TERRY CARLIN";#N/A,#N/A,FALSE,"CHARLES McLEAN";#N/A,#N/A,FALSE,"GEOFF GUTRIDGE";#N/A,#N/A,FALSE,"SUE SPITTLE";#N/A,#N/A,FALSE,"JOHN DULEY";#N/A,#N/A,FALSE,"MARTIN BRENIG-JONES";#N/A,#N/A,FALSE,"LOUISE KING";#N/A,#N/A,FALSE,"JOHN FORD"}</definedName>
    <definedName name="ryjjmhut" hidden="1">{#N/A,#N/A,FALSE,"TERRY CARLIN";#N/A,#N/A,FALSE,"CHARLES McLEAN";#N/A,#N/A,FALSE,"GEOFF GUTRIDGE";#N/A,#N/A,FALSE,"SUE SPITTLE";#N/A,#N/A,FALSE,"JOHN DULEY";#N/A,#N/A,FALSE,"MARTIN BRENIG-JONES";#N/A,#N/A,FALSE,"LOUISE KING";#N/A,#N/A,FALSE,"JOHN FORD"}</definedName>
    <definedName name="ryukitu" localSheetId="5" hidden="1">{"reports",#N/A,FALSE,"Balance Sheet"}</definedName>
    <definedName name="ryukitu" hidden="1">{"reports",#N/A,FALSE,"Balance Sheet"}</definedName>
    <definedName name="S" localSheetId="5" hidden="1">{"'100'!$A$1:$M$83"}</definedName>
    <definedName name="S" hidden="1">{"'100'!$A$1:$M$83"}</definedName>
    <definedName name="s\vsdvw" localSheetId="5" hidden="1">{#N/A,#N/A,FALSE,"TERRY CARLIN";#N/A,#N/A,FALSE,"CHARLES McLEAN";#N/A,#N/A,FALSE,"GEOFF GUTRIDGE";#N/A,#N/A,FALSE,"SUE SPITTLE";#N/A,#N/A,FALSE,"JOHN DULEY";#N/A,#N/A,FALSE,"MARTIN BRENIG-JONES";#N/A,#N/A,FALSE,"LOUISE KING";#N/A,#N/A,FALSE,"JOHN FORD"}</definedName>
    <definedName name="s\vsdvw" hidden="1">{#N/A,#N/A,FALSE,"TERRY CARLIN";#N/A,#N/A,FALSE,"CHARLES McLEAN";#N/A,#N/A,FALSE,"GEOFF GUTRIDGE";#N/A,#N/A,FALSE,"SUE SPITTLE";#N/A,#N/A,FALSE,"JOHN DULEY";#N/A,#N/A,FALSE,"MARTIN BRENIG-JONES";#N/A,#N/A,FALSE,"LOUISE KING";#N/A,#N/A,FALSE,"JOHN FORD"}</definedName>
    <definedName name="sa" localSheetId="5" hidden="1">{"reports",#N/A,FALSE,"Balance Sheet"}</definedName>
    <definedName name="sa" hidden="1">{"reports",#N/A,FALSE,"Balance Sheet"}</definedName>
    <definedName name="saa" localSheetId="5" hidden="1">{"'100'!$A$1:$M$83"}</definedName>
    <definedName name="saa" hidden="1">{"'100'!$A$1:$M$83"}</definedName>
    <definedName name="sadasdadasdsad" localSheetId="5" hidden="1">{"'100'!$A$1:$M$83"}</definedName>
    <definedName name="sadasdadasdsad" hidden="1">{"'100'!$A$1:$M$83"}</definedName>
    <definedName name="Sales_Channel">#REF!</definedName>
    <definedName name="salva" localSheetId="5" hidden="1">{#N/A,#N/A,FALSE,"Resultados_is";#N/A,#N/A,FALSE,"IngresosG_is";#N/A,#N/A,FALSE,"Ingresosp_is";#N/A,#N/A,FALSE,"Financiero_is";#N/A,#N/A,FALSE,"Estructura_is";#N/A,#N/A,FALSE,"EstructuraG_is";#N/A,#N/A,FALSE,"FComercio_is";#N/A,#N/A,FALSE,"Pbeneficios_is";#N/A,#N/A,FALSE,"Gerenciamiento_is";#N/A,#N/A,FALSE,"Desinv_is"}</definedName>
    <definedName name="salva" hidden="1">{#N/A,#N/A,FALSE,"Resultados_is";#N/A,#N/A,FALSE,"IngresosG_is";#N/A,#N/A,FALSE,"Ingresosp_is";#N/A,#N/A,FALSE,"Financiero_is";#N/A,#N/A,FALSE,"Estructura_is";#N/A,#N/A,FALSE,"EstructuraG_is";#N/A,#N/A,FALSE,"FComercio_is";#N/A,#N/A,FALSE,"Pbeneficios_is";#N/A,#N/A,FALSE,"Gerenciamiento_is";#N/A,#N/A,FALSE,"Desinv_is"}</definedName>
    <definedName name="SAPBEXrevision" hidden="1">9</definedName>
    <definedName name="SAPBEXsysID" hidden="1">"BWP"</definedName>
    <definedName name="SAPBEXwbID" hidden="1">"3Z7D61JIX4XU8JDVZ6D2MNA8U"</definedName>
    <definedName name="sbsbhtre" localSheetId="5" hidden="1">{#N/A,#N/A,FALSE,"TERRY CARLIN";#N/A,#N/A,FALSE,"CHARLES McLEAN";#N/A,#N/A,FALSE,"GEOFF GUTRIDGE";#N/A,#N/A,FALSE,"SUE SPITTLE";#N/A,#N/A,FALSE,"JOHN DULEY";#N/A,#N/A,FALSE,"MARTIN BRENIG-JONES";#N/A,#N/A,FALSE,"LOUISE KING";#N/A,#N/A,FALSE,"JOHN FORD"}</definedName>
    <definedName name="sbsbhtre" hidden="1">{#N/A,#N/A,FALSE,"TERRY CARLIN";#N/A,#N/A,FALSE,"CHARLES McLEAN";#N/A,#N/A,FALSE,"GEOFF GUTRIDGE";#N/A,#N/A,FALSE,"SUE SPITTLE";#N/A,#N/A,FALSE,"JOHN DULEY";#N/A,#N/A,FALSE,"MARTIN BRENIG-JONES";#N/A,#N/A,FALSE,"LOUISE KING";#N/A,#N/A,FALSE,"JOHN FORD"}</definedName>
    <definedName name="Scenario">#REF!</definedName>
    <definedName name="sdadasda" localSheetId="5" hidden="1">{#N/A,#N/A,FALSE,"TERRY CARLIN";#N/A,#N/A,FALSE,"CHARLES McLEAN";#N/A,#N/A,FALSE,"GEOFF GUTRIDGE";#N/A,#N/A,FALSE,"SUE SPITTLE";#N/A,#N/A,FALSE,"JOHN DULEY";#N/A,#N/A,FALSE,"MARTIN BRENIG-JONES";#N/A,#N/A,FALSE,"LOUISE KING";#N/A,#N/A,FALSE,"JOHN FORD"}</definedName>
    <definedName name="sdadasda" hidden="1">{#N/A,#N/A,FALSE,"TERRY CARLIN";#N/A,#N/A,FALSE,"CHARLES McLEAN";#N/A,#N/A,FALSE,"GEOFF GUTRIDGE";#N/A,#N/A,FALSE,"SUE SPITTLE";#N/A,#N/A,FALSE,"JOHN DULEY";#N/A,#N/A,FALSE,"MARTIN BRENIG-JONES";#N/A,#N/A,FALSE,"LOUISE KING";#N/A,#N/A,FALSE,"JOHN FORD"}</definedName>
    <definedName name="sdas">#REF!</definedName>
    <definedName name="sdasd"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sdasd"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sdasda" localSheetId="5" hidden="1">{#N/A,#N/A,FALSE,"TERRY CARLIN";#N/A,#N/A,FALSE,"CHARLES McLEAN";#N/A,#N/A,FALSE,"GEOFF GUTRIDGE";#N/A,#N/A,FALSE,"SUE SPITTLE";#N/A,#N/A,FALSE,"JOHN DULEY";#N/A,#N/A,FALSE,"MARTIN BRENIG-JONES";#N/A,#N/A,FALSE,"LOUISE KING";#N/A,#N/A,FALSE,"JOHN FORD"}</definedName>
    <definedName name="sdasda" hidden="1">{#N/A,#N/A,FALSE,"TERRY CARLIN";#N/A,#N/A,FALSE,"CHARLES McLEAN";#N/A,#N/A,FALSE,"GEOFF GUTRIDGE";#N/A,#N/A,FALSE,"SUE SPITTLE";#N/A,#N/A,FALSE,"JOHN DULEY";#N/A,#N/A,FALSE,"MARTIN BRENIG-JONES";#N/A,#N/A,FALSE,"LOUISE KING";#N/A,#N/A,FALSE,"JOHN FORD"}</definedName>
    <definedName name="sdddddddd" localSheetId="5" hidden="1">{#N/A,#N/A,FALSE,"TERRY CARLIN";#N/A,#N/A,FALSE,"CHARLES McLEAN";#N/A,#N/A,FALSE,"GEOFF GUTRIDGE";#N/A,#N/A,FALSE,"SUE SPITTLE";#N/A,#N/A,FALSE,"JOHN DULEY";#N/A,#N/A,FALSE,"MARTIN BRENIG-JONES";#N/A,#N/A,FALSE,"LOUISE KING";#N/A,#N/A,FALSE,"JOHN FORD"}</definedName>
    <definedName name="sdddddddd" hidden="1">{#N/A,#N/A,FALSE,"TERRY CARLIN";#N/A,#N/A,FALSE,"CHARLES McLEAN";#N/A,#N/A,FALSE,"GEOFF GUTRIDGE";#N/A,#N/A,FALSE,"SUE SPITTLE";#N/A,#N/A,FALSE,"JOHN DULEY";#N/A,#N/A,FALSE,"MARTIN BRENIG-JONES";#N/A,#N/A,FALSE,"LOUISE KING";#N/A,#N/A,FALSE,"JOHN FORD"}</definedName>
    <definedName name="sdfdsa" localSheetId="5" hidden="1">{#N/A,#N/A,FALSE,"TERRY CARLIN";#N/A,#N/A,FALSE,"CHARLES McLEAN";#N/A,#N/A,FALSE,"GEOFF GUTRIDGE";#N/A,#N/A,FALSE,"SUE SPITTLE";#N/A,#N/A,FALSE,"JOHN DULEY";#N/A,#N/A,FALSE,"MARTIN BRENIG-JONES";#N/A,#N/A,FALSE,"LOUISE KING";#N/A,#N/A,FALSE,"JOHN FORD"}</definedName>
    <definedName name="sdfdsa" hidden="1">{#N/A,#N/A,FALSE,"TERRY CARLIN";#N/A,#N/A,FALSE,"CHARLES McLEAN";#N/A,#N/A,FALSE,"GEOFF GUTRIDGE";#N/A,#N/A,FALSE,"SUE SPITTLE";#N/A,#N/A,FALSE,"JOHN DULEY";#N/A,#N/A,FALSE,"MARTIN BRENIG-JONES";#N/A,#N/A,FALSE,"LOUISE KING";#N/A,#N/A,FALSE,"JOHN FORD"}</definedName>
    <definedName name="sdfngfnfd" localSheetId="5" hidden="1">{#N/A,#N/A,FALSE,"TERRY CARLIN";#N/A,#N/A,FALSE,"CHARLES McLEAN";#N/A,#N/A,FALSE,"GEOFF GUTRIDGE";#N/A,#N/A,FALSE,"SUE SPITTLE";#N/A,#N/A,FALSE,"JOHN DULEY";#N/A,#N/A,FALSE,"MARTIN BRENIG-JONES";#N/A,#N/A,FALSE,"LOUISE KING";#N/A,#N/A,FALSE,"JOHN FORD"}</definedName>
    <definedName name="sdfngfnfd" hidden="1">{#N/A,#N/A,FALSE,"TERRY CARLIN";#N/A,#N/A,FALSE,"CHARLES McLEAN";#N/A,#N/A,FALSE,"GEOFF GUTRIDGE";#N/A,#N/A,FALSE,"SUE SPITTLE";#N/A,#N/A,FALSE,"JOHN DULEY";#N/A,#N/A,FALSE,"MARTIN BRENIG-JONES";#N/A,#N/A,FALSE,"LOUISE KING";#N/A,#N/A,FALSE,"JOHN FORD"}</definedName>
    <definedName name="sdfsa" localSheetId="5" hidden="1">{#N/A,#N/A,FALSE,"TERRY CARLIN";#N/A,#N/A,FALSE,"CHARLES McLEAN";#N/A,#N/A,FALSE,"GEOFF GUTRIDGE";#N/A,#N/A,FALSE,"SUE SPITTLE";#N/A,#N/A,FALSE,"JOHN DULEY";#N/A,#N/A,FALSE,"MARTIN BRENIG-JONES";#N/A,#N/A,FALSE,"LOUISE KING";#N/A,#N/A,FALSE,"JOHN FORD"}</definedName>
    <definedName name="sdfsa" hidden="1">{#N/A,#N/A,FALSE,"TERRY CARLIN";#N/A,#N/A,FALSE,"CHARLES McLEAN";#N/A,#N/A,FALSE,"GEOFF GUTRIDGE";#N/A,#N/A,FALSE,"SUE SPITTLE";#N/A,#N/A,FALSE,"JOHN DULEY";#N/A,#N/A,FALSE,"MARTIN BRENIG-JONES";#N/A,#N/A,FALSE,"LOUISE KING";#N/A,#N/A,FALSE,"JOHN FORD"}</definedName>
    <definedName name="sdgdff" localSheetId="5" hidden="1">{#N/A,#N/A,FALSE,"TERRY CARLIN";#N/A,#N/A,FALSE,"CHARLES McLEAN";#N/A,#N/A,FALSE,"GEOFF GUTRIDGE";#N/A,#N/A,FALSE,"SUE SPITTLE";#N/A,#N/A,FALSE,"JOHN DULEY";#N/A,#N/A,FALSE,"MARTIN BRENIG-JONES";#N/A,#N/A,FALSE,"LOUISE KING";#N/A,#N/A,FALSE,"JOHN FORD"}</definedName>
    <definedName name="sdgdff" hidden="1">{#N/A,#N/A,FALSE,"TERRY CARLIN";#N/A,#N/A,FALSE,"CHARLES McLEAN";#N/A,#N/A,FALSE,"GEOFF GUTRIDGE";#N/A,#N/A,FALSE,"SUE SPITTLE";#N/A,#N/A,FALSE,"JOHN DULEY";#N/A,#N/A,FALSE,"MARTIN BRENIG-JONES";#N/A,#N/A,FALSE,"LOUISE KING";#N/A,#N/A,FALSE,"JOHN FORD"}</definedName>
    <definedName name="sds" localSheetId="5" hidden="1">{"'100'!$A$1:$M$83"}</definedName>
    <definedName name="sds" hidden="1">{"'100'!$A$1:$M$83"}</definedName>
    <definedName name="SEARCH">OFFSET('[18]Revenue Report'!$X$712,0,0,1,'[18]Revenue Report'!$E$2)</definedName>
    <definedName name="SEG">#REF!</definedName>
    <definedName name="SEGM1">[27]TABLE!$I$5</definedName>
    <definedName name="SEGM2">[27]TABLE!$I$6</definedName>
    <definedName name="SEGM3">[27]TABLE!$I$7</definedName>
    <definedName name="SEGM4">[27]TABLE!$I$8</definedName>
    <definedName name="Segment">'[18]Controls and lookups'!$A$30:$A$38</definedName>
    <definedName name="Segment_Total">'[47]Controls and lookups'!#REF!</definedName>
    <definedName name="Segment2">#REF!</definedName>
    <definedName name="segmentation">'[21]Segmentation basis'!$C$9:$I$31</definedName>
    <definedName name="sencount" hidden="1">1</definedName>
    <definedName name="sfsadfasfsa" localSheetId="5" hidden="1">{#N/A,#N/A,FALSE,"TERRY CARLIN";#N/A,#N/A,FALSE,"CHARLES McLEAN";#N/A,#N/A,FALSE,"GEOFF GUTRIDGE";#N/A,#N/A,FALSE,"SUE SPITTLE";#N/A,#N/A,FALSE,"JOHN DULEY";#N/A,#N/A,FALSE,"MARTIN BRENIG-JONES";#N/A,#N/A,FALSE,"LOUISE KING";#N/A,#N/A,FALSE,"JOHN FORD"}</definedName>
    <definedName name="sfsadfasfsa" hidden="1">{#N/A,#N/A,FALSE,"TERRY CARLIN";#N/A,#N/A,FALSE,"CHARLES McLEAN";#N/A,#N/A,FALSE,"GEOFF GUTRIDGE";#N/A,#N/A,FALSE,"SUE SPITTLE";#N/A,#N/A,FALSE,"JOHN DULEY";#N/A,#N/A,FALSE,"MARTIN BRENIG-JONES";#N/A,#N/A,FALSE,"LOUISE KING";#N/A,#N/A,FALSE,"JOHN FORD"}</definedName>
    <definedName name="sgarg" localSheetId="5" hidden="1">{"'100'!$A$1:$M$83"}</definedName>
    <definedName name="sgarg" hidden="1">{"'100'!$A$1:$M$83"}</definedName>
    <definedName name="sklad"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sklad"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SMMSM">OFFSET('[18]Revenue Report'!$X$595,0,0,1,'[18]Revenue Report'!$E$2)</definedName>
    <definedName name="SMMSP">OFFSET('[18]Revenue Report'!$X$582,0,0,1,'[18]Revenue Report'!$E$2)</definedName>
    <definedName name="SP_CONN_NOS">'[40]----SP_CONN_NOS----'!$B$5:$P$100</definedName>
    <definedName name="SP_DISC_NOS">'[40]----SP_DISC_NOS----'!$B$5:$R$100</definedName>
    <definedName name="srjtrjtrs" localSheetId="5" hidden="1">{#N/A,#N/A,FALSE,"TERRY CARLIN";#N/A,#N/A,FALSE,"CHARLES McLEAN";#N/A,#N/A,FALSE,"GEOFF GUTRIDGE";#N/A,#N/A,FALSE,"SUE SPITTLE";#N/A,#N/A,FALSE,"JOHN DULEY";#N/A,#N/A,FALSE,"MARTIN BRENIG-JONES";#N/A,#N/A,FALSE,"LOUISE KING";#N/A,#N/A,FALSE,"JOHN FORD"}</definedName>
    <definedName name="srjtrjtrs" hidden="1">{#N/A,#N/A,FALSE,"TERRY CARLIN";#N/A,#N/A,FALSE,"CHARLES McLEAN";#N/A,#N/A,FALSE,"GEOFF GUTRIDGE";#N/A,#N/A,FALSE,"SUE SPITTLE";#N/A,#N/A,FALSE,"JOHN DULEY";#N/A,#N/A,FALSE,"MARTIN BRENIG-JONES";#N/A,#N/A,FALSE,"LOUISE KING";#N/A,#N/A,FALSE,"JOHN FORD"}</definedName>
    <definedName name="srthhhh" localSheetId="5" hidden="1">{#N/A,#N/A,FALSE,"TERRY CARLIN";#N/A,#N/A,FALSE,"CHARLES McLEAN";#N/A,#N/A,FALSE,"GEOFF GUTRIDGE";#N/A,#N/A,FALSE,"SUE SPITTLE";#N/A,#N/A,FALSE,"JOHN DULEY";#N/A,#N/A,FALSE,"MARTIN BRENIG-JONES";#N/A,#N/A,FALSE,"LOUISE KING";#N/A,#N/A,FALSE,"JOHN FORD"}</definedName>
    <definedName name="srthhhh" hidden="1">{#N/A,#N/A,FALSE,"TERRY CARLIN";#N/A,#N/A,FALSE,"CHARLES McLEAN";#N/A,#N/A,FALSE,"GEOFF GUTRIDGE";#N/A,#N/A,FALSE,"SUE SPITTLE";#N/A,#N/A,FALSE,"JOHN DULEY";#N/A,#N/A,FALSE,"MARTIN BRENIG-JONES";#N/A,#N/A,FALSE,"LOUISE KING";#N/A,#N/A,FALSE,"JOHN FORD"}</definedName>
    <definedName name="ss" localSheetId="5" hidden="1">{#N/A,#N/A,FALSE,"TERRY CARLIN";#N/A,#N/A,FALSE,"CHARLES McLEAN";#N/A,#N/A,FALSE,"GEOFF GUTRIDGE";#N/A,#N/A,FALSE,"SUE SPITTLE";#N/A,#N/A,FALSE,"JOHN DULEY";#N/A,#N/A,FALSE,"MARTIN BRENIG-JONES";#N/A,#N/A,FALSE,"LOUISE KING";#N/A,#N/A,FALSE,"JOHN FORD"}</definedName>
    <definedName name="ss" hidden="1">{#N/A,#N/A,FALSE,"TERRY CARLIN";#N/A,#N/A,FALSE,"CHARLES McLEAN";#N/A,#N/A,FALSE,"GEOFF GUTRIDGE";#N/A,#N/A,FALSE,"SUE SPITTLE";#N/A,#N/A,FALSE,"JOHN DULEY";#N/A,#N/A,FALSE,"MARTIN BRENIG-JONES";#N/A,#N/A,FALSE,"LOUISE KING";#N/A,#N/A,FALSE,"JOHN FORD"}</definedName>
    <definedName name="sssdsds" localSheetId="5" hidden="1">{"'100'!$A$1:$M$83"}</definedName>
    <definedName name="sssdsds" hidden="1">{"'100'!$A$1:$M$83"}</definedName>
    <definedName name="sssfsdfsd" localSheetId="5" hidden="1">{#N/A,#N/A,FALSE,"TERRY CARLIN";#N/A,#N/A,FALSE,"CHARLES McLEAN";#N/A,#N/A,FALSE,"GEOFF GUTRIDGE";#N/A,#N/A,FALSE,"SUE SPITTLE";#N/A,#N/A,FALSE,"JOHN DULEY";#N/A,#N/A,FALSE,"MARTIN BRENIG-JONES";#N/A,#N/A,FALSE,"LOUISE KING";#N/A,#N/A,FALSE,"JOHN FORD"}</definedName>
    <definedName name="sssfsdfsd" hidden="1">{#N/A,#N/A,FALSE,"TERRY CARLIN";#N/A,#N/A,FALSE,"CHARLES McLEAN";#N/A,#N/A,FALSE,"GEOFF GUTRIDGE";#N/A,#N/A,FALSE,"SUE SPITTLE";#N/A,#N/A,FALSE,"JOHN DULEY";#N/A,#N/A,FALSE,"MARTIN BRENIG-JONES";#N/A,#N/A,FALSE,"LOUISE KING";#N/A,#N/A,FALSE,"JOHN FORD"}</definedName>
    <definedName name="ssss" localSheetId="5" hidden="1">{"'100'!$A$1:$M$83"}</definedName>
    <definedName name="ssss" hidden="1">{"'100'!$A$1:$M$83"}</definedName>
    <definedName name="ssssss" localSheetId="5" hidden="1">{#N/A,#N/A,FALSE,"TERRY CARLIN";#N/A,#N/A,FALSE,"CHARLES McLEAN";#N/A,#N/A,FALSE,"GEOFF GUTRIDGE";#N/A,#N/A,FALSE,"SUE SPITTLE";#N/A,#N/A,FALSE,"JOHN DULEY";#N/A,#N/A,FALSE,"MARTIN BRENIG-JONES";#N/A,#N/A,FALSE,"LOUISE KING";#N/A,#N/A,FALSE,"JOHN FORD"}</definedName>
    <definedName name="ssssss" hidden="1">{#N/A,#N/A,FALSE,"TERRY CARLIN";#N/A,#N/A,FALSE,"CHARLES McLEAN";#N/A,#N/A,FALSE,"GEOFF GUTRIDGE";#N/A,#N/A,FALSE,"SUE SPITTLE";#N/A,#N/A,FALSE,"JOHN DULEY";#N/A,#N/A,FALSE,"MARTIN BRENIG-JONES";#N/A,#N/A,FALSE,"LOUISE KING";#N/A,#N/A,FALSE,"JOHN FORD"}</definedName>
    <definedName name="sssssss" localSheetId="5" hidden="1">{#N/A,#N/A,FALSE,"PERSONAL";#N/A,#N/A,FALSE,"explotación";#N/A,#N/A,FALSE,"generales"}</definedName>
    <definedName name="sssssss" hidden="1">{#N/A,#N/A,FALSE,"PERSONAL";#N/A,#N/A,FALSE,"explotación";#N/A,#N/A,FALSE,"generales"}</definedName>
    <definedName name="ssssssss" localSheetId="5" hidden="1">{"'100'!$A$1:$M$83"}</definedName>
    <definedName name="ssssssss" hidden="1">{"'100'!$A$1:$M$83"}</definedName>
    <definedName name="sssssssss" localSheetId="5" hidden="1">{#N/A,#N/A,FALSE,"TERRY CARLIN";#N/A,#N/A,FALSE,"CHARLES McLEAN";#N/A,#N/A,FALSE,"GEOFF GUTRIDGE";#N/A,#N/A,FALSE,"SUE SPITTLE";#N/A,#N/A,FALSE,"JOHN DULEY";#N/A,#N/A,FALSE,"MARTIN BRENIG-JONES";#N/A,#N/A,FALSE,"LOUISE KING";#N/A,#N/A,FALSE,"JOHN FORD"}</definedName>
    <definedName name="sssssssss" hidden="1">{#N/A,#N/A,FALSE,"TERRY CARLIN";#N/A,#N/A,FALSE,"CHARLES McLEAN";#N/A,#N/A,FALSE,"GEOFF GUTRIDGE";#N/A,#N/A,FALSE,"SUE SPITTLE";#N/A,#N/A,FALSE,"JOHN DULEY";#N/A,#N/A,FALSE,"MARTIN BRENIG-JONES";#N/A,#N/A,FALSE,"LOUISE KING";#N/A,#N/A,FALSE,"JOHN FORD"}</definedName>
    <definedName name="sssssssssss" localSheetId="5" hidden="1">{#N/A,#N/A,FALSE,"TERRY CARLIN";#N/A,#N/A,FALSE,"CHARLES McLEAN";#N/A,#N/A,FALSE,"GEOFF GUTRIDGE";#N/A,#N/A,FALSE,"SUE SPITTLE";#N/A,#N/A,FALSE,"JOHN DULEY";#N/A,#N/A,FALSE,"MARTIN BRENIG-JONES";#N/A,#N/A,FALSE,"LOUISE KING";#N/A,#N/A,FALSE,"JOHN FORD"}</definedName>
    <definedName name="sssssssssss" hidden="1">{#N/A,#N/A,FALSE,"TERRY CARLIN";#N/A,#N/A,FALSE,"CHARLES McLEAN";#N/A,#N/A,FALSE,"GEOFF GUTRIDGE";#N/A,#N/A,FALSE,"SUE SPITTLE";#N/A,#N/A,FALSE,"JOHN DULEY";#N/A,#N/A,FALSE,"MARTIN BRENIG-JONES";#N/A,#N/A,FALSE,"LOUISE KING";#N/A,#N/A,FALSE,"JOHN FORD"}</definedName>
    <definedName name="sssssssssssss" localSheetId="5" hidden="1">{#N/A,#N/A,FALSE,"TERRY CARLIN";#N/A,#N/A,FALSE,"CHARLES McLEAN";#N/A,#N/A,FALSE,"GEOFF GUTRIDGE";#N/A,#N/A,FALSE,"SUE SPITTLE";#N/A,#N/A,FALSE,"JOHN DULEY";#N/A,#N/A,FALSE,"MARTIN BRENIG-JONES";#N/A,#N/A,FALSE,"LOUISE KING";#N/A,#N/A,FALSE,"JOHN FORD"}</definedName>
    <definedName name="sssssssssssss" hidden="1">{#N/A,#N/A,FALSE,"TERRY CARLIN";#N/A,#N/A,FALSE,"CHARLES McLEAN";#N/A,#N/A,FALSE,"GEOFF GUTRIDGE";#N/A,#N/A,FALSE,"SUE SPITTLE";#N/A,#N/A,FALSE,"JOHN DULEY";#N/A,#N/A,FALSE,"MARTIN BRENIG-JONES";#N/A,#N/A,FALSE,"LOUISE KING";#N/A,#N/A,FALSE,"JOHN FORD"}</definedName>
    <definedName name="ssssssssssssssss" localSheetId="5" hidden="1">{#N/A,#N/A,FALSE,"TERRY CARLIN";#N/A,#N/A,FALSE,"CHARLES McLEAN";#N/A,#N/A,FALSE,"GEOFF GUTRIDGE";#N/A,#N/A,FALSE,"SUE SPITTLE";#N/A,#N/A,FALSE,"JOHN DULEY";#N/A,#N/A,FALSE,"MARTIN BRENIG-JONES";#N/A,#N/A,FALSE,"LOUISE KING";#N/A,#N/A,FALSE,"JOHN FORD"}</definedName>
    <definedName name="ssssssssssssssss" hidden="1">{#N/A,#N/A,FALSE,"TERRY CARLIN";#N/A,#N/A,FALSE,"CHARLES McLEAN";#N/A,#N/A,FALSE,"GEOFF GUTRIDGE";#N/A,#N/A,FALSE,"SUE SPITTLE";#N/A,#N/A,FALSE,"JOHN DULEY";#N/A,#N/A,FALSE,"MARTIN BRENIG-JONES";#N/A,#N/A,FALSE,"LOUISE KING";#N/A,#N/A,FALSE,"JOHN FORD"}</definedName>
    <definedName name="sssssssssssssssss" localSheetId="5" hidden="1">{#N/A,#N/A,FALSE,"TERRY CARLIN";#N/A,#N/A,FALSE,"CHARLES McLEAN";#N/A,#N/A,FALSE,"GEOFF GUTRIDGE";#N/A,#N/A,FALSE,"SUE SPITTLE";#N/A,#N/A,FALSE,"JOHN DULEY";#N/A,#N/A,FALSE,"MARTIN BRENIG-JONES";#N/A,#N/A,FALSE,"LOUISE KING";#N/A,#N/A,FALSE,"JOHN FORD"}</definedName>
    <definedName name="sssssssssssssssss" hidden="1">{#N/A,#N/A,FALSE,"TERRY CARLIN";#N/A,#N/A,FALSE,"CHARLES McLEAN";#N/A,#N/A,FALSE,"GEOFF GUTRIDGE";#N/A,#N/A,FALSE,"SUE SPITTLE";#N/A,#N/A,FALSE,"JOHN DULEY";#N/A,#N/A,FALSE,"MARTIN BRENIG-JONES";#N/A,#N/A,FALSE,"LOUISE KING";#N/A,#N/A,FALSE,"JOHN FORD"}</definedName>
    <definedName name="st" localSheetId="5" hidden="1">{#N/A,#N/A,FALSE,"TERRY CARLIN";#N/A,#N/A,FALSE,"CHARLES McLEAN";#N/A,#N/A,FALSE,"GEOFF GUTRIDGE";#N/A,#N/A,FALSE,"SUE SPITTLE";#N/A,#N/A,FALSE,"JOHN DULEY";#N/A,#N/A,FALSE,"MARTIN BRENIG-JONES";#N/A,#N/A,FALSE,"LOUISE KING";#N/A,#N/A,FALSE,"JOHN FORD"}</definedName>
    <definedName name="st" hidden="1">{#N/A,#N/A,FALSE,"TERRY CARLIN";#N/A,#N/A,FALSE,"CHARLES McLEAN";#N/A,#N/A,FALSE,"GEOFF GUTRIDGE";#N/A,#N/A,FALSE,"SUE SPITTLE";#N/A,#N/A,FALSE,"JOHN DULEY";#N/A,#N/A,FALSE,"MARTIN BRENIG-JONES";#N/A,#N/A,FALSE,"LOUISE KING";#N/A,#N/A,FALSE,"JOHN FORD"}</definedName>
    <definedName name="Stream">#REF!</definedName>
    <definedName name="strjrt" localSheetId="5" hidden="1">{#N/A,#N/A,FALSE,"TERRY CARLIN";#N/A,#N/A,FALSE,"CHARLES McLEAN";#N/A,#N/A,FALSE,"GEOFF GUTRIDGE";#N/A,#N/A,FALSE,"SUE SPITTLE";#N/A,#N/A,FALSE,"JOHN DULEY";#N/A,#N/A,FALSE,"MARTIN BRENIG-JONES";#N/A,#N/A,FALSE,"LOUISE KING";#N/A,#N/A,FALSE,"JOHN FORD"}</definedName>
    <definedName name="strjrt" hidden="1">{#N/A,#N/A,FALSE,"TERRY CARLIN";#N/A,#N/A,FALSE,"CHARLES McLEAN";#N/A,#N/A,FALSE,"GEOFF GUTRIDGE";#N/A,#N/A,FALSE,"SUE SPITTLE";#N/A,#N/A,FALSE,"JOHN DULEY";#N/A,#N/A,FALSE,"MARTIN BRENIG-JONES";#N/A,#N/A,FALSE,"LOUISE KING";#N/A,#N/A,FALSE,"JOHN FORD"}</definedName>
    <definedName name="Style">Contents!#REF!</definedName>
    <definedName name="Submission">'[18]Controls and lookups'!$A$55:$A$63</definedName>
    <definedName name="Submissionminusactual">'[18]Controls and lookups'!$A$56:$A$63</definedName>
    <definedName name="subs">[19]MASTER!$C$10</definedName>
    <definedName name="Subs_Type">'[18]Controls and lookups'!$A$22:$A$25</definedName>
    <definedName name="Summary_channels">[27]TABLE!$E$5:$E$19</definedName>
    <definedName name="sw"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wwwwwww" localSheetId="5" hidden="1">{#N/A,#N/A,FALSE,"TERRY CARLIN";#N/A,#N/A,FALSE,"CHARLES McLEAN";#N/A,#N/A,FALSE,"GEOFF GUTRIDGE";#N/A,#N/A,FALSE,"SUE SPITTLE";#N/A,#N/A,FALSE,"JOHN DULEY";#N/A,#N/A,FALSE,"MARTIN BRENIG-JONES";#N/A,#N/A,FALSE,"LOUISE KING";#N/A,#N/A,FALSE,"JOHN FORD"}</definedName>
    <definedName name="swwwwwwww" hidden="1">{#N/A,#N/A,FALSE,"TERRY CARLIN";#N/A,#N/A,FALSE,"CHARLES McLEAN";#N/A,#N/A,FALSE,"GEOFF GUTRIDGE";#N/A,#N/A,FALSE,"SUE SPITTLE";#N/A,#N/A,FALSE,"JOHN DULEY";#N/A,#N/A,FALSE,"MARTIN BRENIG-JONES";#N/A,#N/A,FALSE,"LOUISE KING";#N/A,#N/A,FALSE,"JOHN FORD"}</definedName>
    <definedName name="szczczcz" localSheetId="5" hidden="1">{#N/A,#N/A,FALSE,"TERRY CARLIN";#N/A,#N/A,FALSE,"CHARLES McLEAN";#N/A,#N/A,FALSE,"GEOFF GUTRIDGE";#N/A,#N/A,FALSE,"SUE SPITTLE";#N/A,#N/A,FALSE,"JOHN DULEY";#N/A,#N/A,FALSE,"MARTIN BRENIG-JONES";#N/A,#N/A,FALSE,"LOUISE KING";#N/A,#N/A,FALSE,"JOHN FORD"}</definedName>
    <definedName name="szczczcz" hidden="1">{#N/A,#N/A,FALSE,"TERRY CARLIN";#N/A,#N/A,FALSE,"CHARLES McLEAN";#N/A,#N/A,FALSE,"GEOFF GUTRIDGE";#N/A,#N/A,FALSE,"SUE SPITTLE";#N/A,#N/A,FALSE,"JOHN DULEY";#N/A,#N/A,FALSE,"MARTIN BRENIG-JONES";#N/A,#N/A,FALSE,"LOUISE KING";#N/A,#N/A,FALSE,"JOHN FORD"}</definedName>
    <definedName name="t" localSheetId="5" hidden="1">{"'100'!$A$1:$M$83"}</definedName>
    <definedName name="t" hidden="1">{"'100'!$A$1:$M$83"}</definedName>
    <definedName name="TABLE">[35]TABLE!$B$6:$C$52</definedName>
    <definedName name="TABLE1">[19]MASTER!$C$21:$D$24</definedName>
    <definedName name="TABLE2">[19]MASTER!$C$29:$E$35</definedName>
    <definedName name="TABLE3">[19]MASTER!$C$37:$D$39</definedName>
    <definedName name="TABLE4">[19]MASTER!$C$41:$D$44</definedName>
    <definedName name="TABLE5">[19]MASTER!$C$46:$E$55</definedName>
    <definedName name="TableName">"Dummy"</definedName>
    <definedName name="TAF">'[48]TAF calculation (2)'!$B$32</definedName>
    <definedName name="TARGET">'[49]SEGMENT VAR'!$U$3</definedName>
    <definedName name="TELEMETRY">OFFSET('[18]Revenue Report'!$X$966,0,0,1,'[18]Revenue Report'!$E$2)</definedName>
    <definedName name="tes" hidden="1">[50]MEX95IB!#REF!</definedName>
    <definedName name="test" localSheetId="5" hidden="1">{#N/A,#N/A,FALSE,"Find_duplicates_for_Feb_online_"}</definedName>
    <definedName name="test" hidden="1">{#N/A,#N/A,FALSE,"Find_duplicates_for_Feb_online_"}</definedName>
    <definedName name="Tests" localSheetId="5" hidden="1">{#N/A,#N/A,FALSE,"Find_duplicates_for_Feb_online_"}</definedName>
    <definedName name="Tests" hidden="1">{#N/A,#N/A,FALSE,"Find_duplicates_for_Feb_online_"}</definedName>
    <definedName name="tetwtwe" localSheetId="5" hidden="1">{#N/A,#N/A,FALSE,"TERRY CARLIN";#N/A,#N/A,FALSE,"CHARLES McLEAN";#N/A,#N/A,FALSE,"GEOFF GUTRIDGE";#N/A,#N/A,FALSE,"SUE SPITTLE";#N/A,#N/A,FALSE,"JOHN DULEY";#N/A,#N/A,FALSE,"MARTIN BRENIG-JONES";#N/A,#N/A,FALSE,"LOUISE KING";#N/A,#N/A,FALSE,"JOHN FORD"}</definedName>
    <definedName name="tetwtwe" hidden="1">{#N/A,#N/A,FALSE,"TERRY CARLIN";#N/A,#N/A,FALSE,"CHARLES McLEAN";#N/A,#N/A,FALSE,"GEOFF GUTRIDGE";#N/A,#N/A,FALSE,"SUE SPITTLE";#N/A,#N/A,FALSE,"JOHN DULEY";#N/A,#N/A,FALSE,"MARTIN BRENIG-JONES";#N/A,#N/A,FALSE,"LOUISE KING";#N/A,#N/A,FALSE,"JOHN FORD"}</definedName>
    <definedName name="TextRefCopyRangeCount" hidden="1">1</definedName>
    <definedName name="teyhtrs" localSheetId="5" hidden="1">{"'100'!$A$1:$M$83"}</definedName>
    <definedName name="teyhtrs" hidden="1">{"'100'!$A$1:$M$83"}</definedName>
    <definedName name="tghe" localSheetId="5" hidden="1">{#N/A,#N/A,FALSE,"TERRY CARLIN";#N/A,#N/A,FALSE,"CHARLES McLEAN";#N/A,#N/A,FALSE,"GEOFF GUTRIDGE";#N/A,#N/A,FALSE,"SUE SPITTLE";#N/A,#N/A,FALSE,"JOHN DULEY";#N/A,#N/A,FALSE,"MARTIN BRENIG-JONES";#N/A,#N/A,FALSE,"LOUISE KING";#N/A,#N/A,FALSE,"JOHN FORD"}</definedName>
    <definedName name="tghe" hidden="1">{#N/A,#N/A,FALSE,"TERRY CARLIN";#N/A,#N/A,FALSE,"CHARLES McLEAN";#N/A,#N/A,FALSE,"GEOFF GUTRIDGE";#N/A,#N/A,FALSE,"SUE SPITTLE";#N/A,#N/A,FALSE,"JOHN DULEY";#N/A,#N/A,FALSE,"MARTIN BRENIG-JONES";#N/A,#N/A,FALSE,"LOUISE KING";#N/A,#N/A,FALSE,"JOHN FORD"}</definedName>
    <definedName name="thfhtrhtrh" localSheetId="5" hidden="1">{#N/A,#N/A,FALSE,"TERRY CARLIN";#N/A,#N/A,FALSE,"CHARLES McLEAN";#N/A,#N/A,FALSE,"GEOFF GUTRIDGE";#N/A,#N/A,FALSE,"SUE SPITTLE";#N/A,#N/A,FALSE,"JOHN DULEY";#N/A,#N/A,FALSE,"MARTIN BRENIG-JONES";#N/A,#N/A,FALSE,"LOUISE KING";#N/A,#N/A,FALSE,"JOHN FORD"}</definedName>
    <definedName name="thfhtrhtrh" hidden="1">{#N/A,#N/A,FALSE,"TERRY CARLIN";#N/A,#N/A,FALSE,"CHARLES McLEAN";#N/A,#N/A,FALSE,"GEOFF GUTRIDGE";#N/A,#N/A,FALSE,"SUE SPITTLE";#N/A,#N/A,FALSE,"JOHN DULEY";#N/A,#N/A,FALSE,"MARTIN BRENIG-JONES";#N/A,#N/A,FALSE,"LOUISE KING";#N/A,#N/A,FALSE,"JOHN FORD"}</definedName>
    <definedName name="thh" localSheetId="5" hidden="1">{#N/A,#N/A,FALSE,"TERRY CARLIN";#N/A,#N/A,FALSE,"CHARLES McLEAN";#N/A,#N/A,FALSE,"GEOFF GUTRIDGE";#N/A,#N/A,FALSE,"SUE SPITTLE";#N/A,#N/A,FALSE,"JOHN DULEY";#N/A,#N/A,FALSE,"MARTIN BRENIG-JONES";#N/A,#N/A,FALSE,"LOUISE KING";#N/A,#N/A,FALSE,"JOHN FORD"}</definedName>
    <definedName name="thh" hidden="1">{#N/A,#N/A,FALSE,"TERRY CARLIN";#N/A,#N/A,FALSE,"CHARLES McLEAN";#N/A,#N/A,FALSE,"GEOFF GUTRIDGE";#N/A,#N/A,FALSE,"SUE SPITTLE";#N/A,#N/A,FALSE,"JOHN DULEY";#N/A,#N/A,FALSE,"MARTIN BRENIG-JONES";#N/A,#N/A,FALSE,"LOUISE KING";#N/A,#N/A,FALSE,"JOHN FORD"}</definedName>
    <definedName name="thhtht" localSheetId="5" hidden="1">{#N/A,#N/A,FALSE,"TERRY CARLIN";#N/A,#N/A,FALSE,"CHARLES McLEAN";#N/A,#N/A,FALSE,"GEOFF GUTRIDGE";#N/A,#N/A,FALSE,"SUE SPITTLE";#N/A,#N/A,FALSE,"JOHN DULEY";#N/A,#N/A,FALSE,"MARTIN BRENIG-JONES";#N/A,#N/A,FALSE,"LOUISE KING";#N/A,#N/A,FALSE,"JOHN FORD"}</definedName>
    <definedName name="thhtht" hidden="1">{#N/A,#N/A,FALSE,"TERRY CARLIN";#N/A,#N/A,FALSE,"CHARLES McLEAN";#N/A,#N/A,FALSE,"GEOFF GUTRIDGE";#N/A,#N/A,FALSE,"SUE SPITTLE";#N/A,#N/A,FALSE,"JOHN DULEY";#N/A,#N/A,FALSE,"MARTIN BRENIG-JONES";#N/A,#N/A,FALSE,"LOUISE KING";#N/A,#N/A,FALSE,"JOHN FORD"}</definedName>
    <definedName name="three">#REF!</definedName>
    <definedName name="ththt" localSheetId="5" hidden="1">{#N/A,#N/A,FALSE,"TERRY CARLIN";#N/A,#N/A,FALSE,"CHARLES McLEAN";#N/A,#N/A,FALSE,"GEOFF GUTRIDGE";#N/A,#N/A,FALSE,"SUE SPITTLE";#N/A,#N/A,FALSE,"JOHN DULEY";#N/A,#N/A,FALSE,"MARTIN BRENIG-JONES";#N/A,#N/A,FALSE,"LOUISE KING";#N/A,#N/A,FALSE,"JOHN FORD"}</definedName>
    <definedName name="ththt" hidden="1">{#N/A,#N/A,FALSE,"TERRY CARLIN";#N/A,#N/A,FALSE,"CHARLES McLEAN";#N/A,#N/A,FALSE,"GEOFF GUTRIDGE";#N/A,#N/A,FALSE,"SUE SPITTLE";#N/A,#N/A,FALSE,"JOHN DULEY";#N/A,#N/A,FALSE,"MARTIN BRENIG-JONES";#N/A,#N/A,FALSE,"LOUISE KING";#N/A,#N/A,FALSE,"JOHN FORD"}</definedName>
    <definedName name="thththth" localSheetId="5" hidden="1">{#N/A,#N/A,FALSE,"TERRY CARLIN";#N/A,#N/A,FALSE,"CHARLES McLEAN";#N/A,#N/A,FALSE,"GEOFF GUTRIDGE";#N/A,#N/A,FALSE,"SUE SPITTLE";#N/A,#N/A,FALSE,"JOHN DULEY";#N/A,#N/A,FALSE,"MARTIN BRENIG-JONES";#N/A,#N/A,FALSE,"LOUISE KING";#N/A,#N/A,FALSE,"JOHN FORD"}</definedName>
    <definedName name="thththth" hidden="1">{#N/A,#N/A,FALSE,"TERRY CARLIN";#N/A,#N/A,FALSE,"CHARLES McLEAN";#N/A,#N/A,FALSE,"GEOFF GUTRIDGE";#N/A,#N/A,FALSE,"SUE SPITTLE";#N/A,#N/A,FALSE,"JOHN DULEY";#N/A,#N/A,FALSE,"MARTIN BRENIG-JONES";#N/A,#N/A,FALSE,"LOUISE KING";#N/A,#N/A,FALSE,"JOHN FORD"}</definedName>
    <definedName name="thtr" localSheetId="5" hidden="1">{#N/A,#N/A,FALSE,"TERRY CARLIN";#N/A,#N/A,FALSE,"CHARLES McLEAN";#N/A,#N/A,FALSE,"GEOFF GUTRIDGE";#N/A,#N/A,FALSE,"SUE SPITTLE";#N/A,#N/A,FALSE,"JOHN DULEY";#N/A,#N/A,FALSE,"MARTIN BRENIG-JONES";#N/A,#N/A,FALSE,"LOUISE KING";#N/A,#N/A,FALSE,"JOHN FORD"}</definedName>
    <definedName name="thtr" hidden="1">{#N/A,#N/A,FALSE,"TERRY CARLIN";#N/A,#N/A,FALSE,"CHARLES McLEAN";#N/A,#N/A,FALSE,"GEOFF GUTRIDGE";#N/A,#N/A,FALSE,"SUE SPITTLE";#N/A,#N/A,FALSE,"JOHN DULEY";#N/A,#N/A,FALSE,"MARTIN BRENIG-JONES";#N/A,#N/A,FALSE,"LOUISE KING";#N/A,#N/A,FALSE,"JOHN FORD"}</definedName>
    <definedName name="tjtyjt" localSheetId="5" hidden="1">{#N/A,#N/A,FALSE,"TERRY CARLIN";#N/A,#N/A,FALSE,"CHARLES McLEAN";#N/A,#N/A,FALSE,"GEOFF GUTRIDGE";#N/A,#N/A,FALSE,"SUE SPITTLE";#N/A,#N/A,FALSE,"JOHN DULEY";#N/A,#N/A,FALSE,"MARTIN BRENIG-JONES";#N/A,#N/A,FALSE,"LOUISE KING";#N/A,#N/A,FALSE,"JOHN FORD"}</definedName>
    <definedName name="tjtyjt" hidden="1">{#N/A,#N/A,FALSE,"TERRY CARLIN";#N/A,#N/A,FALSE,"CHARLES McLEAN";#N/A,#N/A,FALSE,"GEOFF GUTRIDGE";#N/A,#N/A,FALSE,"SUE SPITTLE";#N/A,#N/A,FALSE,"JOHN DULEY";#N/A,#N/A,FALSE,"MARTIN BRENIG-JONES";#N/A,#N/A,FALSE,"LOUISE KING";#N/A,#N/A,FALSE,"JOHN FORD"}</definedName>
    <definedName name="tkyky" localSheetId="5" hidden="1">{#N/A,#N/A,FALSE,"TERRY CARLIN";#N/A,#N/A,FALSE,"CHARLES McLEAN";#N/A,#N/A,FALSE,"GEOFF GUTRIDGE";#N/A,#N/A,FALSE,"SUE SPITTLE";#N/A,#N/A,FALSE,"JOHN DULEY";#N/A,#N/A,FALSE,"MARTIN BRENIG-JONES";#N/A,#N/A,FALSE,"LOUISE KING";#N/A,#N/A,FALSE,"JOHN FORD"}</definedName>
    <definedName name="tkyky" hidden="1">{#N/A,#N/A,FALSE,"TERRY CARLIN";#N/A,#N/A,FALSE,"CHARLES McLEAN";#N/A,#N/A,FALSE,"GEOFF GUTRIDGE";#N/A,#N/A,FALSE,"SUE SPITTLE";#N/A,#N/A,FALSE,"JOHN DULEY";#N/A,#N/A,FALSE,"MARTIN BRENIG-JONES";#N/A,#N/A,FALSE,"LOUISE KING";#N/A,#N/A,FALSE,"JOHN FORD"}</definedName>
    <definedName name="trgjntrjt" localSheetId="5" hidden="1">{#N/A,#N/A,FALSE,"TERRY CARLIN";#N/A,#N/A,FALSE,"CHARLES McLEAN";#N/A,#N/A,FALSE,"GEOFF GUTRIDGE";#N/A,#N/A,FALSE,"SUE SPITTLE";#N/A,#N/A,FALSE,"JOHN DULEY";#N/A,#N/A,FALSE,"MARTIN BRENIG-JONES";#N/A,#N/A,FALSE,"LOUISE KING";#N/A,#N/A,FALSE,"JOHN FORD"}</definedName>
    <definedName name="trgjntrjt" hidden="1">{#N/A,#N/A,FALSE,"TERRY CARLIN";#N/A,#N/A,FALSE,"CHARLES McLEAN";#N/A,#N/A,FALSE,"GEOFF GUTRIDGE";#N/A,#N/A,FALSE,"SUE SPITTLE";#N/A,#N/A,FALSE,"JOHN DULEY";#N/A,#N/A,FALSE,"MARTIN BRENIG-JONES";#N/A,#N/A,FALSE,"LOUISE KING";#N/A,#N/A,FALSE,"JOHN FORD"}</definedName>
    <definedName name="trhhhh" localSheetId="5" hidden="1">{#N/A,#N/A,FALSE,"TERRY CARLIN";#N/A,#N/A,FALSE,"CHARLES McLEAN";#N/A,#N/A,FALSE,"GEOFF GUTRIDGE";#N/A,#N/A,FALSE,"SUE SPITTLE";#N/A,#N/A,FALSE,"JOHN DULEY";#N/A,#N/A,FALSE,"MARTIN BRENIG-JONES";#N/A,#N/A,FALSE,"LOUISE KING";#N/A,#N/A,FALSE,"JOHN FORD"}</definedName>
    <definedName name="trhhhh" hidden="1">{#N/A,#N/A,FALSE,"TERRY CARLIN";#N/A,#N/A,FALSE,"CHARLES McLEAN";#N/A,#N/A,FALSE,"GEOFF GUTRIDGE";#N/A,#N/A,FALSE,"SUE SPITTLE";#N/A,#N/A,FALSE,"JOHN DULEY";#N/A,#N/A,FALSE,"MARTIN BRENIG-JONES";#N/A,#N/A,FALSE,"LOUISE KING";#N/A,#N/A,FALSE,"JOHN FORD"}</definedName>
    <definedName name="trhtrhrt" localSheetId="5" hidden="1">{#N/A,#N/A,FALSE,"TERRY CARLIN";#N/A,#N/A,FALSE,"CHARLES McLEAN";#N/A,#N/A,FALSE,"GEOFF GUTRIDGE";#N/A,#N/A,FALSE,"SUE SPITTLE";#N/A,#N/A,FALSE,"JOHN DULEY";#N/A,#N/A,FALSE,"MARTIN BRENIG-JONES";#N/A,#N/A,FALSE,"LOUISE KING";#N/A,#N/A,FALSE,"JOHN FORD"}</definedName>
    <definedName name="trhtrhrt" hidden="1">{#N/A,#N/A,FALSE,"TERRY CARLIN";#N/A,#N/A,FALSE,"CHARLES McLEAN";#N/A,#N/A,FALSE,"GEOFF GUTRIDGE";#N/A,#N/A,FALSE,"SUE SPITTLE";#N/A,#N/A,FALSE,"JOHN DULEY";#N/A,#N/A,FALSE,"MARTIN BRENIG-JONES";#N/A,#N/A,FALSE,"LOUISE KING";#N/A,#N/A,FALSE,"JOHN FORD"}</definedName>
    <definedName name="trjtr" localSheetId="5" hidden="1">{#N/A,#N/A,FALSE,"TERRY CARLIN";#N/A,#N/A,FALSE,"CHARLES McLEAN";#N/A,#N/A,FALSE,"GEOFF GUTRIDGE";#N/A,#N/A,FALSE,"SUE SPITTLE";#N/A,#N/A,FALSE,"JOHN DULEY";#N/A,#N/A,FALSE,"MARTIN BRENIG-JONES";#N/A,#N/A,FALSE,"LOUISE KING";#N/A,#N/A,FALSE,"JOHN FORD"}</definedName>
    <definedName name="trjtr" hidden="1">{#N/A,#N/A,FALSE,"TERRY CARLIN";#N/A,#N/A,FALSE,"CHARLES McLEAN";#N/A,#N/A,FALSE,"GEOFF GUTRIDGE";#N/A,#N/A,FALSE,"SUE SPITTLE";#N/A,#N/A,FALSE,"JOHN DULEY";#N/A,#N/A,FALSE,"MARTIN BRENIG-JONES";#N/A,#N/A,FALSE,"LOUISE KING";#N/A,#N/A,FALSE,"JOHN FORD"}</definedName>
    <definedName name="TRNR_54bf15a5757a4592b15b10a60789edce_4628_1" hidden="1">'[51]10A'!#REF!</definedName>
    <definedName name="trrt" localSheetId="5" hidden="1">{"'100'!$A$1:$M$83"}</definedName>
    <definedName name="trrt" hidden="1">{"'100'!$A$1:$M$83"}</definedName>
    <definedName name="trtrt" localSheetId="5" hidden="1">{#N/A,#N/A,FALSE,"TERRY CARLIN";#N/A,#N/A,FALSE,"CHARLES McLEAN";#N/A,#N/A,FALSE,"GEOFF GUTRIDGE";#N/A,#N/A,FALSE,"SUE SPITTLE";#N/A,#N/A,FALSE,"JOHN DULEY";#N/A,#N/A,FALSE,"MARTIN BRENIG-JONES";#N/A,#N/A,FALSE,"LOUISE KING";#N/A,#N/A,FALSE,"JOHN FORD"}</definedName>
    <definedName name="trtrt" hidden="1">{#N/A,#N/A,FALSE,"TERRY CARLIN";#N/A,#N/A,FALSE,"CHARLES McLEAN";#N/A,#N/A,FALSE,"GEOFF GUTRIDGE";#N/A,#N/A,FALSE,"SUE SPITTLE";#N/A,#N/A,FALSE,"JOHN DULEY";#N/A,#N/A,FALSE,"MARTIN BRENIG-JONES";#N/A,#N/A,FALSE,"LOUISE KING";#N/A,#N/A,FALSE,"JOHN FORD"}</definedName>
    <definedName name="TSComerciales"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TSComerciales"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TSComerciales1"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TSComerciales1"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ttt" localSheetId="5" hidden="1">{#N/A,#N/A,FALSE,"TERRY CARLIN";#N/A,#N/A,FALSE,"CHARLES McLEAN";#N/A,#N/A,FALSE,"GEOFF GUTRIDGE";#N/A,#N/A,FALSE,"SUE SPITTLE";#N/A,#N/A,FALSE,"JOHN DULEY";#N/A,#N/A,FALSE,"MARTIN BRENIG-JONES";#N/A,#N/A,FALSE,"LOUISE KING";#N/A,#N/A,FALSE,"JOHN FORD"}</definedName>
    <definedName name="ttt" hidden="1">{#N/A,#N/A,FALSE,"TERRY CARLIN";#N/A,#N/A,FALSE,"CHARLES McLEAN";#N/A,#N/A,FALSE,"GEOFF GUTRIDGE";#N/A,#N/A,FALSE,"SUE SPITTLE";#N/A,#N/A,FALSE,"JOHN DULEY";#N/A,#N/A,FALSE,"MARTIN BRENIG-JONES";#N/A,#N/A,FALSE,"LOUISE KING";#N/A,#N/A,FALSE,"JOHN FORD"}</definedName>
    <definedName name="tttrrrr" localSheetId="5" hidden="1">{#N/A,#N/A,FALSE,"TERRY CARLIN";#N/A,#N/A,FALSE,"CHARLES McLEAN";#N/A,#N/A,FALSE,"GEOFF GUTRIDGE";#N/A,#N/A,FALSE,"SUE SPITTLE";#N/A,#N/A,FALSE,"JOHN DULEY";#N/A,#N/A,FALSE,"MARTIN BRENIG-JONES";#N/A,#N/A,FALSE,"LOUISE KING";#N/A,#N/A,FALSE,"JOHN FORD"}</definedName>
    <definedName name="tttrrrr" hidden="1">{#N/A,#N/A,FALSE,"TERRY CARLIN";#N/A,#N/A,FALSE,"CHARLES McLEAN";#N/A,#N/A,FALSE,"GEOFF GUTRIDGE";#N/A,#N/A,FALSE,"SUE SPITTLE";#N/A,#N/A,FALSE,"JOHN DULEY";#N/A,#N/A,FALSE,"MARTIN BRENIG-JONES";#N/A,#N/A,FALSE,"LOUISE KING";#N/A,#N/A,FALSE,"JOHN FORD"}</definedName>
    <definedName name="tttt" localSheetId="5" hidden="1">{#N/A,#N/A,FALSE,"TERRY CARLIN";#N/A,#N/A,FALSE,"CHARLES McLEAN";#N/A,#N/A,FALSE,"GEOFF GUTRIDGE";#N/A,#N/A,FALSE,"SUE SPITTLE";#N/A,#N/A,FALSE,"JOHN DULEY";#N/A,#N/A,FALSE,"MARTIN BRENIG-JONES";#N/A,#N/A,FALSE,"LOUISE KING";#N/A,#N/A,FALSE,"JOHN FORD"}</definedName>
    <definedName name="tttt" hidden="1">{#N/A,#N/A,FALSE,"TERRY CARLIN";#N/A,#N/A,FALSE,"CHARLES McLEAN";#N/A,#N/A,FALSE,"GEOFF GUTRIDGE";#N/A,#N/A,FALSE,"SUE SPITTLE";#N/A,#N/A,FALSE,"JOHN DULEY";#N/A,#N/A,FALSE,"MARTIN BRENIG-JONES";#N/A,#N/A,FALSE,"LOUISE KING";#N/A,#N/A,FALSE,"JOHN FORD"}</definedName>
    <definedName name="ttttttttt" localSheetId="5" hidden="1">{#N/A,#N/A,FALSE,"TERRY CARLIN";#N/A,#N/A,FALSE,"CHARLES McLEAN";#N/A,#N/A,FALSE,"GEOFF GUTRIDGE";#N/A,#N/A,FALSE,"SUE SPITTLE";#N/A,#N/A,FALSE,"JOHN DULEY";#N/A,#N/A,FALSE,"MARTIN BRENIG-JONES";#N/A,#N/A,FALSE,"LOUISE KING";#N/A,#N/A,FALSE,"JOHN FORD"}</definedName>
    <definedName name="ttttttttt" hidden="1">{#N/A,#N/A,FALSE,"TERRY CARLIN";#N/A,#N/A,FALSE,"CHARLES McLEAN";#N/A,#N/A,FALSE,"GEOFF GUTRIDGE";#N/A,#N/A,FALSE,"SUE SPITTLE";#N/A,#N/A,FALSE,"JOHN DULEY";#N/A,#N/A,FALSE,"MARTIN BRENIG-JONES";#N/A,#N/A,FALSE,"LOUISE KING";#N/A,#N/A,FALSE,"JOHN FORD"}</definedName>
    <definedName name="tw34r5233" localSheetId="5" hidden="1">{#N/A,#N/A,FALSE,"TERRY CARLIN";#N/A,#N/A,FALSE,"CHARLES McLEAN";#N/A,#N/A,FALSE,"GEOFF GUTRIDGE";#N/A,#N/A,FALSE,"SUE SPITTLE";#N/A,#N/A,FALSE,"JOHN DULEY";#N/A,#N/A,FALSE,"MARTIN BRENIG-JONES";#N/A,#N/A,FALSE,"LOUISE KING";#N/A,#N/A,FALSE,"JOHN FORD"}</definedName>
    <definedName name="tw34r5233" hidden="1">{#N/A,#N/A,FALSE,"TERRY CARLIN";#N/A,#N/A,FALSE,"CHARLES McLEAN";#N/A,#N/A,FALSE,"GEOFF GUTRIDGE";#N/A,#N/A,FALSE,"SUE SPITTLE";#N/A,#N/A,FALSE,"JOHN DULEY";#N/A,#N/A,FALSE,"MARTIN BRENIG-JONES";#N/A,#N/A,FALSE,"LOUISE KING";#N/A,#N/A,FALSE,"JOHN FORD"}</definedName>
    <definedName name="tyjry" localSheetId="5" hidden="1">{#N/A,#N/A,FALSE,"TERRY CARLIN";#N/A,#N/A,FALSE,"CHARLES McLEAN";#N/A,#N/A,FALSE,"GEOFF GUTRIDGE";#N/A,#N/A,FALSE,"SUE SPITTLE";#N/A,#N/A,FALSE,"JOHN DULEY";#N/A,#N/A,FALSE,"MARTIN BRENIG-JONES";#N/A,#N/A,FALSE,"LOUISE KING";#N/A,#N/A,FALSE,"JOHN FORD"}</definedName>
    <definedName name="tyjry" hidden="1">{#N/A,#N/A,FALSE,"TERRY CARLIN";#N/A,#N/A,FALSE,"CHARLES McLEAN";#N/A,#N/A,FALSE,"GEOFF GUTRIDGE";#N/A,#N/A,FALSE,"SUE SPITTLE";#N/A,#N/A,FALSE,"JOHN DULEY";#N/A,#N/A,FALSE,"MARTIN BRENIG-JONES";#N/A,#N/A,FALSE,"LOUISE KING";#N/A,#N/A,FALSE,"JOHN FORD"}</definedName>
    <definedName name="Type1">[27]TABLE!$R$5</definedName>
    <definedName name="Type2">[27]TABLE!$R$6</definedName>
    <definedName name="Type4">[27]TABLE!$R$8</definedName>
    <definedName name="tysejsy" localSheetId="5" hidden="1">{#N/A,#N/A,FALSE,"TERRY CARLIN";#N/A,#N/A,FALSE,"CHARLES McLEAN";#N/A,#N/A,FALSE,"GEOFF GUTRIDGE";#N/A,#N/A,FALSE,"SUE SPITTLE";#N/A,#N/A,FALSE,"JOHN DULEY";#N/A,#N/A,FALSE,"MARTIN BRENIG-JONES";#N/A,#N/A,FALSE,"LOUISE KING";#N/A,#N/A,FALSE,"JOHN FORD"}</definedName>
    <definedName name="tysejsy" hidden="1">{#N/A,#N/A,FALSE,"TERRY CARLIN";#N/A,#N/A,FALSE,"CHARLES McLEAN";#N/A,#N/A,FALSE,"GEOFF GUTRIDGE";#N/A,#N/A,FALSE,"SUE SPITTLE";#N/A,#N/A,FALSE,"JOHN DULEY";#N/A,#N/A,FALSE,"MARTIN BRENIG-JONES";#N/A,#N/A,FALSE,"LOUISE KING";#N/A,#N/A,FALSE,"JOHN FORD"}</definedName>
    <definedName name="tytyt" localSheetId="5" hidden="1">{#N/A,#N/A,FALSE,"TERRY CARLIN";#N/A,#N/A,FALSE,"CHARLES McLEAN";#N/A,#N/A,FALSE,"GEOFF GUTRIDGE";#N/A,#N/A,FALSE,"SUE SPITTLE";#N/A,#N/A,FALSE,"JOHN DULEY";#N/A,#N/A,FALSE,"MARTIN BRENIG-JONES";#N/A,#N/A,FALSE,"LOUISE KING";#N/A,#N/A,FALSE,"JOHN FORD"}</definedName>
    <definedName name="tytyt" hidden="1">{#N/A,#N/A,FALSE,"TERRY CARLIN";#N/A,#N/A,FALSE,"CHARLES McLEAN";#N/A,#N/A,FALSE,"GEOFF GUTRIDGE";#N/A,#N/A,FALSE,"SUE SPITTLE";#N/A,#N/A,FALSE,"JOHN DULEY";#N/A,#N/A,FALSE,"MARTIN BRENIG-JONES";#N/A,#N/A,FALSE,"LOUISE KING";#N/A,#N/A,FALSE,"JOHN FORD"}</definedName>
    <definedName name="uiuu" localSheetId="5" hidden="1">{"'100'!$A$1:$M$83"}</definedName>
    <definedName name="uiuu" hidden="1">{"'100'!$A$1:$M$83"}</definedName>
    <definedName name="uiyuiy" localSheetId="5" hidden="1">{#N/A,#N/A,FALSE,"TERRY CARLIN";#N/A,#N/A,FALSE,"CHARLES McLEAN";#N/A,#N/A,FALSE,"GEOFF GUTRIDGE";#N/A,#N/A,FALSE,"SUE SPITTLE";#N/A,#N/A,FALSE,"JOHN DULEY";#N/A,#N/A,FALSE,"MARTIN BRENIG-JONES";#N/A,#N/A,FALSE,"LOUISE KING";#N/A,#N/A,FALSE,"JOHN FORD"}</definedName>
    <definedName name="uiyuiy" hidden="1">{#N/A,#N/A,FALSE,"TERRY CARLIN";#N/A,#N/A,FALSE,"CHARLES McLEAN";#N/A,#N/A,FALSE,"GEOFF GUTRIDGE";#N/A,#N/A,FALSE,"SUE SPITTLE";#N/A,#N/A,FALSE,"JOHN DULEY";#N/A,#N/A,FALSE,"MARTIN BRENIG-JONES";#N/A,#N/A,FALSE,"LOUISE KING";#N/A,#N/A,FALSE,"JOHN FORD"}</definedName>
    <definedName name="ujfgj" localSheetId="5" hidden="1">{"'100'!$A$1:$M$83"}</definedName>
    <definedName name="ujfgj" hidden="1">{"'100'!$A$1:$M$83"}</definedName>
    <definedName name="ukukuk" localSheetId="5" hidden="1">{#N/A,#N/A,FALSE,"TERRY CARLIN";#N/A,#N/A,FALSE,"CHARLES McLEAN";#N/A,#N/A,FALSE,"GEOFF GUTRIDGE";#N/A,#N/A,FALSE,"SUE SPITTLE";#N/A,#N/A,FALSE,"JOHN DULEY";#N/A,#N/A,FALSE,"MARTIN BRENIG-JONES";#N/A,#N/A,FALSE,"LOUISE KING";#N/A,#N/A,FALSE,"JOHN FORD"}</definedName>
    <definedName name="ukukuk" hidden="1">{#N/A,#N/A,FALSE,"TERRY CARLIN";#N/A,#N/A,FALSE,"CHARLES McLEAN";#N/A,#N/A,FALSE,"GEOFF GUTRIDGE";#N/A,#N/A,FALSE,"SUE SPITTLE";#N/A,#N/A,FALSE,"JOHN DULEY";#N/A,#N/A,FALSE,"MARTIN BRENIG-JONES";#N/A,#N/A,FALSE,"LOUISE KING";#N/A,#N/A,FALSE,"JOHN FORD"}</definedName>
    <definedName name="ukukuku" localSheetId="5" hidden="1">{#N/A,#N/A,FALSE,"TERRY CARLIN";#N/A,#N/A,FALSE,"CHARLES McLEAN";#N/A,#N/A,FALSE,"GEOFF GUTRIDGE";#N/A,#N/A,FALSE,"SUE SPITTLE";#N/A,#N/A,FALSE,"JOHN DULEY";#N/A,#N/A,FALSE,"MARTIN BRENIG-JONES";#N/A,#N/A,FALSE,"LOUISE KING";#N/A,#N/A,FALSE,"JOHN FORD"}</definedName>
    <definedName name="ukukuku" hidden="1">{#N/A,#N/A,FALSE,"TERRY CARLIN";#N/A,#N/A,FALSE,"CHARLES McLEAN";#N/A,#N/A,FALSE,"GEOFF GUTRIDGE";#N/A,#N/A,FALSE,"SUE SPITTLE";#N/A,#N/A,FALSE,"JOHN DULEY";#N/A,#N/A,FALSE,"MARTIN BRENIG-JONES";#N/A,#N/A,FALSE,"LOUISE KING";#N/A,#N/A,FALSE,"JOHN FORD"}</definedName>
    <definedName name="ukyuk" localSheetId="5" hidden="1">{#N/A,#N/A,FALSE,"TERRY CARLIN";#N/A,#N/A,FALSE,"CHARLES McLEAN";#N/A,#N/A,FALSE,"GEOFF GUTRIDGE";#N/A,#N/A,FALSE,"SUE SPITTLE";#N/A,#N/A,FALSE,"JOHN DULEY";#N/A,#N/A,FALSE,"MARTIN BRENIG-JONES";#N/A,#N/A,FALSE,"LOUISE KING";#N/A,#N/A,FALSE,"JOHN FORD"}</definedName>
    <definedName name="ukyuk" hidden="1">{#N/A,#N/A,FALSE,"TERRY CARLIN";#N/A,#N/A,FALSE,"CHARLES McLEAN";#N/A,#N/A,FALSE,"GEOFF GUTRIDGE";#N/A,#N/A,FALSE,"SUE SPITTLE";#N/A,#N/A,FALSE,"JOHN DULEY";#N/A,#N/A,FALSE,"MARTIN BRENIG-JONES";#N/A,#N/A,FALSE,"LOUISE KING";#N/A,#N/A,FALSE,"JOHN FORD"}</definedName>
    <definedName name="Underlyingcurrency" localSheetId="5"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Underlyingcurrency"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uuk" localSheetId="5" hidden="1">{#N/A,#N/A,FALSE,"TERRY CARLIN";#N/A,#N/A,FALSE,"CHARLES McLEAN";#N/A,#N/A,FALSE,"GEOFF GUTRIDGE";#N/A,#N/A,FALSE,"SUE SPITTLE";#N/A,#N/A,FALSE,"JOHN DULEY";#N/A,#N/A,FALSE,"MARTIN BRENIG-JONES";#N/A,#N/A,FALSE,"LOUISE KING";#N/A,#N/A,FALSE,"JOHN FORD"}</definedName>
    <definedName name="uuk" hidden="1">{#N/A,#N/A,FALSE,"TERRY CARLIN";#N/A,#N/A,FALSE,"CHARLES McLEAN";#N/A,#N/A,FALSE,"GEOFF GUTRIDGE";#N/A,#N/A,FALSE,"SUE SPITTLE";#N/A,#N/A,FALSE,"JOHN DULEY";#N/A,#N/A,FALSE,"MARTIN BRENIG-JONES";#N/A,#N/A,FALSE,"LOUISE KING";#N/A,#N/A,FALSE,"JOHN FORD"}</definedName>
    <definedName name="uuu" localSheetId="5" hidden="1">{#N/A,#N/A,FALSE,"TERRY CARLIN";#N/A,#N/A,FALSE,"CHARLES McLEAN";#N/A,#N/A,FALSE,"GEOFF GUTRIDGE";#N/A,#N/A,FALSE,"SUE SPITTLE";#N/A,#N/A,FALSE,"JOHN DULEY";#N/A,#N/A,FALSE,"MARTIN BRENIG-JONES";#N/A,#N/A,FALSE,"LOUISE KING";#N/A,#N/A,FALSE,"JOHN FORD"}</definedName>
    <definedName name="uuu" hidden="1">{#N/A,#N/A,FALSE,"TERRY CARLIN";#N/A,#N/A,FALSE,"CHARLES McLEAN";#N/A,#N/A,FALSE,"GEOFF GUTRIDGE";#N/A,#N/A,FALSE,"SUE SPITTLE";#N/A,#N/A,FALSE,"JOHN DULEY";#N/A,#N/A,FALSE,"MARTIN BRENIG-JONES";#N/A,#N/A,FALSE,"LOUISE KING";#N/A,#N/A,FALSE,"JOHN FORD"}</definedName>
    <definedName name="uuuuut" localSheetId="5" hidden="1">{#N/A,#N/A,FALSE,"TERRY CARLIN";#N/A,#N/A,FALSE,"CHARLES McLEAN";#N/A,#N/A,FALSE,"GEOFF GUTRIDGE";#N/A,#N/A,FALSE,"SUE SPITTLE";#N/A,#N/A,FALSE,"JOHN DULEY";#N/A,#N/A,FALSE,"MARTIN BRENIG-JONES";#N/A,#N/A,FALSE,"LOUISE KING";#N/A,#N/A,FALSE,"JOHN FORD"}</definedName>
    <definedName name="uuuuut" hidden="1">{#N/A,#N/A,FALSE,"TERRY CARLIN";#N/A,#N/A,FALSE,"CHARLES McLEAN";#N/A,#N/A,FALSE,"GEOFF GUTRIDGE";#N/A,#N/A,FALSE,"SUE SPITTLE";#N/A,#N/A,FALSE,"JOHN DULEY";#N/A,#N/A,FALSE,"MARTIN BRENIG-JONES";#N/A,#N/A,FALSE,"LOUISE KING";#N/A,#N/A,FALSE,"JOHN FORD"}</definedName>
    <definedName name="uuytutye" localSheetId="5" hidden="1">{"'100'!$A$1:$M$83"}</definedName>
    <definedName name="uuytutye" hidden="1">{"'100'!$A$1:$M$83"}</definedName>
    <definedName name="uyuuuy" localSheetId="5" hidden="1">{"'100'!$A$1:$M$83"}</definedName>
    <definedName name="uyuuuy" hidden="1">{"'100'!$A$1:$M$83"}</definedName>
    <definedName name="uyyuu" localSheetId="5" hidden="1">{"'100'!$A$1:$M$83"}</definedName>
    <definedName name="uyyuu" hidden="1">{"'100'!$A$1:$M$83"}</definedName>
    <definedName name="v" localSheetId="5" hidden="1">{"'100'!$A$1:$M$83"}</definedName>
    <definedName name="v" hidden="1">{"'100'!$A$1:$M$83"}</definedName>
    <definedName name="vaadas" localSheetId="5" hidden="1">{#N/A,#N/A,FALSE,"TERRY CARLIN";#N/A,#N/A,FALSE,"CHARLES McLEAN";#N/A,#N/A,FALSE,"GEOFF GUTRIDGE";#N/A,#N/A,FALSE,"SUE SPITTLE";#N/A,#N/A,FALSE,"JOHN DULEY";#N/A,#N/A,FALSE,"MARTIN BRENIG-JONES";#N/A,#N/A,FALSE,"LOUISE KING";#N/A,#N/A,FALSE,"JOHN FORD"}</definedName>
    <definedName name="vaadas" hidden="1">{#N/A,#N/A,FALSE,"TERRY CARLIN";#N/A,#N/A,FALSE,"CHARLES McLEAN";#N/A,#N/A,FALSE,"GEOFF GUTRIDGE";#N/A,#N/A,FALSE,"SUE SPITTLE";#N/A,#N/A,FALSE,"JOHN DULEY";#N/A,#N/A,FALSE,"MARTIN BRENIG-JONES";#N/A,#N/A,FALSE,"LOUISE KING";#N/A,#N/A,FALSE,"JOHN FORD"}</definedName>
    <definedName name="vasdvsda" localSheetId="5" hidden="1">{#N/A,#N/A,FALSE,"TERRY CARLIN";#N/A,#N/A,FALSE,"CHARLES McLEAN";#N/A,#N/A,FALSE,"GEOFF GUTRIDGE";#N/A,#N/A,FALSE,"SUE SPITTLE";#N/A,#N/A,FALSE,"JOHN DULEY";#N/A,#N/A,FALSE,"MARTIN BRENIG-JONES";#N/A,#N/A,FALSE,"LOUISE KING";#N/A,#N/A,FALSE,"JOHN FORD"}</definedName>
    <definedName name="vasdvsda" hidden="1">{#N/A,#N/A,FALSE,"TERRY CARLIN";#N/A,#N/A,FALSE,"CHARLES McLEAN";#N/A,#N/A,FALSE,"GEOFF GUTRIDGE";#N/A,#N/A,FALSE,"SUE SPITTLE";#N/A,#N/A,FALSE,"JOHN DULEY";#N/A,#N/A,FALSE,"MARTIN BRENIG-JONES";#N/A,#N/A,FALSE,"LOUISE KING";#N/A,#N/A,FALSE,"JOHN FORD"}</definedName>
    <definedName name="vcxvvvc" localSheetId="5" hidden="1">{#N/A,#N/A,FALSE,"TERRY CARLIN";#N/A,#N/A,FALSE,"CHARLES McLEAN";#N/A,#N/A,FALSE,"GEOFF GUTRIDGE";#N/A,#N/A,FALSE,"SUE SPITTLE";#N/A,#N/A,FALSE,"JOHN DULEY";#N/A,#N/A,FALSE,"MARTIN BRENIG-JONES";#N/A,#N/A,FALSE,"LOUISE KING";#N/A,#N/A,FALSE,"JOHN FORD"}</definedName>
    <definedName name="vcxvvvc" hidden="1">{#N/A,#N/A,FALSE,"TERRY CARLIN";#N/A,#N/A,FALSE,"CHARLES McLEAN";#N/A,#N/A,FALSE,"GEOFF GUTRIDGE";#N/A,#N/A,FALSE,"SUE SPITTLE";#N/A,#N/A,FALSE,"JOHN DULEY";#N/A,#N/A,FALSE,"MARTIN BRENIG-JONES";#N/A,#N/A,FALSE,"LOUISE KING";#N/A,#N/A,FALSE,"JOHN FORD"}</definedName>
    <definedName name="vcxvxcv" localSheetId="5" hidden="1">{#N/A,#N/A,FALSE,"TERRY CARLIN";#N/A,#N/A,FALSE,"CHARLES McLEAN";#N/A,#N/A,FALSE,"GEOFF GUTRIDGE";#N/A,#N/A,FALSE,"SUE SPITTLE";#N/A,#N/A,FALSE,"JOHN DULEY";#N/A,#N/A,FALSE,"MARTIN BRENIG-JONES";#N/A,#N/A,FALSE,"LOUISE KING";#N/A,#N/A,FALSE,"JOHN FORD"}</definedName>
    <definedName name="vcxvxcv" hidden="1">{#N/A,#N/A,FALSE,"TERRY CARLIN";#N/A,#N/A,FALSE,"CHARLES McLEAN";#N/A,#N/A,FALSE,"GEOFF GUTRIDGE";#N/A,#N/A,FALSE,"SUE SPITTLE";#N/A,#N/A,FALSE,"JOHN DULEY";#N/A,#N/A,FALSE,"MARTIN BRENIG-JONES";#N/A,#N/A,FALSE,"LOUISE KING";#N/A,#N/A,FALSE,"JOHN FORD"}</definedName>
    <definedName name="vdasdvas" localSheetId="5" hidden="1">{#N/A,#N/A,FALSE,"TERRY CARLIN";#N/A,#N/A,FALSE,"CHARLES McLEAN";#N/A,#N/A,FALSE,"GEOFF GUTRIDGE";#N/A,#N/A,FALSE,"SUE SPITTLE";#N/A,#N/A,FALSE,"JOHN DULEY";#N/A,#N/A,FALSE,"MARTIN BRENIG-JONES";#N/A,#N/A,FALSE,"LOUISE KING";#N/A,#N/A,FALSE,"JOHN FORD"}</definedName>
    <definedName name="vdasdvas" hidden="1">{#N/A,#N/A,FALSE,"TERRY CARLIN";#N/A,#N/A,FALSE,"CHARLES McLEAN";#N/A,#N/A,FALSE,"GEOFF GUTRIDGE";#N/A,#N/A,FALSE,"SUE SPITTLE";#N/A,#N/A,FALSE,"JOHN DULEY";#N/A,#N/A,FALSE,"MARTIN BRENIG-JONES";#N/A,#N/A,FALSE,"LOUISE KING";#N/A,#N/A,FALSE,"JOHN FORD"}</definedName>
    <definedName name="vdeve" localSheetId="5" hidden="1">{#N/A,#N/A,FALSE,"TERRY CARLIN";#N/A,#N/A,FALSE,"CHARLES McLEAN";#N/A,#N/A,FALSE,"GEOFF GUTRIDGE";#N/A,#N/A,FALSE,"SUE SPITTLE";#N/A,#N/A,FALSE,"JOHN DULEY";#N/A,#N/A,FALSE,"MARTIN BRENIG-JONES";#N/A,#N/A,FALSE,"LOUISE KING";#N/A,#N/A,FALSE,"JOHN FORD"}</definedName>
    <definedName name="vdeve" hidden="1">{#N/A,#N/A,FALSE,"TERRY CARLIN";#N/A,#N/A,FALSE,"CHARLES McLEAN";#N/A,#N/A,FALSE,"GEOFF GUTRIDGE";#N/A,#N/A,FALSE,"SUE SPITTLE";#N/A,#N/A,FALSE,"JOHN DULEY";#N/A,#N/A,FALSE,"MARTIN BRENIG-JONES";#N/A,#N/A,FALSE,"LOUISE KING";#N/A,#N/A,FALSE,"JOHN FORD"}</definedName>
    <definedName name="vdfavae" localSheetId="5" hidden="1">{#N/A,#N/A,FALSE,"Find_duplicates_for_Feb_online_"}</definedName>
    <definedName name="vdfavae" hidden="1">{#N/A,#N/A,FALSE,"Find_duplicates_for_Feb_online_"}</definedName>
    <definedName name="vdfvsdfa" localSheetId="5" hidden="1">{#N/A,#N/A,FALSE,"TERRY CARLIN";#N/A,#N/A,FALSE,"CHARLES McLEAN";#N/A,#N/A,FALSE,"GEOFF GUTRIDGE";#N/A,#N/A,FALSE,"SUE SPITTLE";#N/A,#N/A,FALSE,"JOHN DULEY";#N/A,#N/A,FALSE,"MARTIN BRENIG-JONES";#N/A,#N/A,FALSE,"LOUISE KING";#N/A,#N/A,FALSE,"JOHN FORD"}</definedName>
    <definedName name="vdfvsdfa" hidden="1">{#N/A,#N/A,FALSE,"TERRY CARLIN";#N/A,#N/A,FALSE,"CHARLES McLEAN";#N/A,#N/A,FALSE,"GEOFF GUTRIDGE";#N/A,#N/A,FALSE,"SUE SPITTLE";#N/A,#N/A,FALSE,"JOHN DULEY";#N/A,#N/A,FALSE,"MARTIN BRENIG-JONES";#N/A,#N/A,FALSE,"LOUISE KING";#N/A,#N/A,FALSE,"JOHN FORD"}</definedName>
    <definedName name="VDQM">OFFSET('[18]Revenue Report'!$X$111,0,0,1,'[18]Revenue Report'!$E$2)</definedName>
    <definedName name="VDQP">OFFSET('[18]Revenue Report'!$X$89,0,0,1,'[18]Revenue Report'!$E$2)</definedName>
    <definedName name="vdsavds" localSheetId="5" hidden="1">{#N/A,#N/A,FALSE,"TERRY CARLIN";#N/A,#N/A,FALSE,"CHARLES McLEAN";#N/A,#N/A,FALSE,"GEOFF GUTRIDGE";#N/A,#N/A,FALSE,"SUE SPITTLE";#N/A,#N/A,FALSE,"JOHN DULEY";#N/A,#N/A,FALSE,"MARTIN BRENIG-JONES";#N/A,#N/A,FALSE,"LOUISE KING";#N/A,#N/A,FALSE,"JOHN FORD"}</definedName>
    <definedName name="vdsavds" hidden="1">{#N/A,#N/A,FALSE,"TERRY CARLIN";#N/A,#N/A,FALSE,"CHARLES McLEAN";#N/A,#N/A,FALSE,"GEOFF GUTRIDGE";#N/A,#N/A,FALSE,"SUE SPITTLE";#N/A,#N/A,FALSE,"JOHN DULEY";#N/A,#N/A,FALSE,"MARTIN BRENIG-JONES";#N/A,#N/A,FALSE,"LOUISE KING";#N/A,#N/A,FALSE,"JOHN FORD"}</definedName>
    <definedName name="vdsavdsa" localSheetId="5" hidden="1">{#N/A,#N/A,FALSE,"Find_duplicates_for_Feb_online_"}</definedName>
    <definedName name="vdsavdsa" hidden="1">{#N/A,#N/A,FALSE,"Find_duplicates_for_Feb_online_"}</definedName>
    <definedName name="vdscvdv" localSheetId="5" hidden="1">{#N/A,#N/A,FALSE,"TERRY CARLIN";#N/A,#N/A,FALSE,"CHARLES McLEAN";#N/A,#N/A,FALSE,"GEOFF GUTRIDGE";#N/A,#N/A,FALSE,"SUE SPITTLE";#N/A,#N/A,FALSE,"JOHN DULEY";#N/A,#N/A,FALSE,"MARTIN BRENIG-JONES";#N/A,#N/A,FALSE,"LOUISE KING";#N/A,#N/A,FALSE,"JOHN FORD"}</definedName>
    <definedName name="vdscvdv" hidden="1">{#N/A,#N/A,FALSE,"TERRY CARLIN";#N/A,#N/A,FALSE,"CHARLES McLEAN";#N/A,#N/A,FALSE,"GEOFF GUTRIDGE";#N/A,#N/A,FALSE,"SUE SPITTLE";#N/A,#N/A,FALSE,"JOHN DULEY";#N/A,#N/A,FALSE,"MARTIN BRENIG-JONES";#N/A,#N/A,FALSE,"LOUISE KING";#N/A,#N/A,FALSE,"JOHN FORD"}</definedName>
    <definedName name="vdsvs" localSheetId="5" hidden="1">{#N/A,#N/A,FALSE,"TERRY CARLIN";#N/A,#N/A,FALSE,"CHARLES McLEAN";#N/A,#N/A,FALSE,"GEOFF GUTRIDGE";#N/A,#N/A,FALSE,"SUE SPITTLE";#N/A,#N/A,FALSE,"JOHN DULEY";#N/A,#N/A,FALSE,"MARTIN BRENIG-JONES";#N/A,#N/A,FALSE,"LOUISE KING";#N/A,#N/A,FALSE,"JOHN FORD"}</definedName>
    <definedName name="vdsvs" hidden="1">{#N/A,#N/A,FALSE,"TERRY CARLIN";#N/A,#N/A,FALSE,"CHARLES McLEAN";#N/A,#N/A,FALSE,"GEOFF GUTRIDGE";#N/A,#N/A,FALSE,"SUE SPITTLE";#N/A,#N/A,FALSE,"JOHN DULEY";#N/A,#N/A,FALSE,"MARTIN BRENIG-JONES";#N/A,#N/A,FALSE,"LOUISE KING";#N/A,#N/A,FALSE,"JOHN FORD"}</definedName>
    <definedName name="vdvs" localSheetId="5" hidden="1">{#N/A,#N/A,FALSE,"TERRY CARLIN";#N/A,#N/A,FALSE,"CHARLES McLEAN";#N/A,#N/A,FALSE,"GEOFF GUTRIDGE";#N/A,#N/A,FALSE,"SUE SPITTLE";#N/A,#N/A,FALSE,"JOHN DULEY";#N/A,#N/A,FALSE,"MARTIN BRENIG-JONES";#N/A,#N/A,FALSE,"LOUISE KING";#N/A,#N/A,FALSE,"JOHN FORD"}</definedName>
    <definedName name="vdvs" hidden="1">{#N/A,#N/A,FALSE,"TERRY CARLIN";#N/A,#N/A,FALSE,"CHARLES McLEAN";#N/A,#N/A,FALSE,"GEOFF GUTRIDGE";#N/A,#N/A,FALSE,"SUE SPITTLE";#N/A,#N/A,FALSE,"JOHN DULEY";#N/A,#N/A,FALSE,"MARTIN BRENIG-JONES";#N/A,#N/A,FALSE,"LOUISE KING";#N/A,#N/A,FALSE,"JOHN FORD"}</definedName>
    <definedName name="vero"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vero"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VERO2"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VERO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Version_box">Contents!#REF!</definedName>
    <definedName name="vfdgsvs" localSheetId="5" hidden="1">{#N/A,#N/A,FALSE,"TERRY CARLIN";#N/A,#N/A,FALSE,"CHARLES McLEAN";#N/A,#N/A,FALSE,"GEOFF GUTRIDGE";#N/A,#N/A,FALSE,"SUE SPITTLE";#N/A,#N/A,FALSE,"JOHN DULEY";#N/A,#N/A,FALSE,"MARTIN BRENIG-JONES";#N/A,#N/A,FALSE,"LOUISE KING";#N/A,#N/A,FALSE,"JOHN FORD"}</definedName>
    <definedName name="vfdgsvs" hidden="1">{#N/A,#N/A,FALSE,"TERRY CARLIN";#N/A,#N/A,FALSE,"CHARLES McLEAN";#N/A,#N/A,FALSE,"GEOFF GUTRIDGE";#N/A,#N/A,FALSE,"SUE SPITTLE";#N/A,#N/A,FALSE,"JOHN DULEY";#N/A,#N/A,FALSE,"MARTIN BRENIG-JONES";#N/A,#N/A,FALSE,"LOUISE KING";#N/A,#N/A,FALSE,"JOHN FORD"}</definedName>
    <definedName name="VIBP">OFFSET('[18]Revenue Report'!$X$969,0,0,1,'[18]Revenue Report'!$E$2)</definedName>
    <definedName name="VIBR">OFFSET('[18]Revenue Report'!$X$199,0,0,1,'[18]Revenue Report'!$E$2)</definedName>
    <definedName name="VICM">OFFSET('[18]Revenue Report'!$X$109,0,0,1,'[18]Revenue Report'!$E$2)</definedName>
    <definedName name="VICMR">OFFSET('[18]Revenue Report'!$X$186,0,0,1,'[18]Revenue Report'!$E$2)</definedName>
    <definedName name="VICP">OFFSET('[18]Revenue Report'!$X$87,0,0,1,'[18]Revenue Report'!$E$2)</definedName>
    <definedName name="VIRM">OFFSET('[18]Revenue Report'!$X$122,0,0,1,'[18]Revenue Report'!$E$2)</definedName>
    <definedName name="VIRP">OFFSET('[18]Revenue Report'!$X$101,0,0,1,'[18]Revenue Report'!$E$2)</definedName>
    <definedName name="viviana" hidden="1">#REF!</definedName>
    <definedName name="VM">OFFSET('[18]Revenue Report'!$X$110,0,0,1,'[18]Revenue Report'!$E$2)</definedName>
    <definedName name="VMR">OFFSET('[18]Revenue Report'!$X$187,0,0,1,'[18]Revenue Report'!$E$2)</definedName>
    <definedName name="vngfngfngf" localSheetId="5" hidden="1">{#N/A,#N/A,FALSE,"TERRY CARLIN";#N/A,#N/A,FALSE,"CHARLES McLEAN";#N/A,#N/A,FALSE,"GEOFF GUTRIDGE";#N/A,#N/A,FALSE,"SUE SPITTLE";#N/A,#N/A,FALSE,"JOHN DULEY";#N/A,#N/A,FALSE,"MARTIN BRENIG-JONES";#N/A,#N/A,FALSE,"LOUISE KING";#N/A,#N/A,FALSE,"JOHN FORD"}</definedName>
    <definedName name="vngfngfngf" hidden="1">{#N/A,#N/A,FALSE,"TERRY CARLIN";#N/A,#N/A,FALSE,"CHARLES McLEAN";#N/A,#N/A,FALSE,"GEOFF GUTRIDGE";#N/A,#N/A,FALSE,"SUE SPITTLE";#N/A,#N/A,FALSE,"JOHN DULEY";#N/A,#N/A,FALSE,"MARTIN BRENIG-JONES";#N/A,#N/A,FALSE,"LOUISE KING";#N/A,#N/A,FALSE,"JOHN FORD"}</definedName>
    <definedName name="VOBR">OFFSET('[18]Revenue Report'!$X$200,0,0,1,'[18]Revenue Report'!$E$2)</definedName>
    <definedName name="Volume1">[35]TABLE!$Q$5</definedName>
    <definedName name="Volume2">[35]TABLE!$Q$6</definedName>
    <definedName name="Volume3">[27]TABLE!$P$7</definedName>
    <definedName name="Volume8">[27]TABLE!$P$12</definedName>
    <definedName name="VORM">OFFSET('[18]Revenue Report'!$X$123,0,0,1,'[18]Revenue Report'!$E$2)</definedName>
    <definedName name="VORP">OFFSET('[18]Revenue Report'!$X$102,0,0,1,'[18]Revenue Report'!$E$2)</definedName>
    <definedName name="VP">OFFSET('[18]Revenue Report'!$X$88,0,0,1,'[18]Revenue Report'!$E$2)</definedName>
    <definedName name="VPRM">OFFSET('[18]Revenue Report'!$X$112,0,0,1,'[18]Revenue Report'!$E$2)</definedName>
    <definedName name="VPRP">OFFSET('[18]Revenue Report'!$X$90,0,0,1,'[18]Revenue Report'!$E$2)</definedName>
    <definedName name="vrevgrev" localSheetId="5" hidden="1">{#N/A,#N/A,FALSE,"TERRY CARLIN";#N/A,#N/A,FALSE,"CHARLES McLEAN";#N/A,#N/A,FALSE,"GEOFF GUTRIDGE";#N/A,#N/A,FALSE,"SUE SPITTLE";#N/A,#N/A,FALSE,"JOHN DULEY";#N/A,#N/A,FALSE,"MARTIN BRENIG-JONES";#N/A,#N/A,FALSE,"LOUISE KING";#N/A,#N/A,FALSE,"JOHN FORD"}</definedName>
    <definedName name="vrevgrev" hidden="1">{#N/A,#N/A,FALSE,"TERRY CARLIN";#N/A,#N/A,FALSE,"CHARLES McLEAN";#N/A,#N/A,FALSE,"GEOFF GUTRIDGE";#N/A,#N/A,FALSE,"SUE SPITTLE";#N/A,#N/A,FALSE,"JOHN DULEY";#N/A,#N/A,FALSE,"MARTIN BRENIG-JONES";#N/A,#N/A,FALSE,"LOUISE KING";#N/A,#N/A,FALSE,"JOHN FORD"}</definedName>
    <definedName name="vsadvas" localSheetId="5" hidden="1">{#N/A,#N/A,FALSE,"TERRY CARLIN";#N/A,#N/A,FALSE,"CHARLES McLEAN";#N/A,#N/A,FALSE,"GEOFF GUTRIDGE";#N/A,#N/A,FALSE,"SUE SPITTLE";#N/A,#N/A,FALSE,"JOHN DULEY";#N/A,#N/A,FALSE,"MARTIN BRENIG-JONES";#N/A,#N/A,FALSE,"LOUISE KING";#N/A,#N/A,FALSE,"JOHN FORD"}</definedName>
    <definedName name="vsadvas" hidden="1">{#N/A,#N/A,FALSE,"TERRY CARLIN";#N/A,#N/A,FALSE,"CHARLES McLEAN";#N/A,#N/A,FALSE,"GEOFF GUTRIDGE";#N/A,#N/A,FALSE,"SUE SPITTLE";#N/A,#N/A,FALSE,"JOHN DULEY";#N/A,#N/A,FALSE,"MARTIN BRENIG-JONES";#N/A,#N/A,FALSE,"LOUISE KING";#N/A,#N/A,FALSE,"JOHN FORD"}</definedName>
    <definedName name="vsdv\ss" localSheetId="5" hidden="1">{#N/A,#N/A,FALSE,"TERRY CARLIN";#N/A,#N/A,FALSE,"CHARLES McLEAN";#N/A,#N/A,FALSE,"GEOFF GUTRIDGE";#N/A,#N/A,FALSE,"SUE SPITTLE";#N/A,#N/A,FALSE,"JOHN DULEY";#N/A,#N/A,FALSE,"MARTIN BRENIG-JONES";#N/A,#N/A,FALSE,"LOUISE KING";#N/A,#N/A,FALSE,"JOHN FORD"}</definedName>
    <definedName name="vsdv\ss" hidden="1">{#N/A,#N/A,FALSE,"TERRY CARLIN";#N/A,#N/A,FALSE,"CHARLES McLEAN";#N/A,#N/A,FALSE,"GEOFF GUTRIDGE";#N/A,#N/A,FALSE,"SUE SPITTLE";#N/A,#N/A,FALSE,"JOHN DULEY";#N/A,#N/A,FALSE,"MARTIN BRENIG-JONES";#N/A,#N/A,FALSE,"LOUISE KING";#N/A,#N/A,FALSE,"JOHN FORD"}</definedName>
    <definedName name="vsvsdvsdv" localSheetId="5" hidden="1">{#N/A,#N/A,FALSE,"TERRY CARLIN";#N/A,#N/A,FALSE,"CHARLES McLEAN";#N/A,#N/A,FALSE,"GEOFF GUTRIDGE";#N/A,#N/A,FALSE,"SUE SPITTLE";#N/A,#N/A,FALSE,"JOHN DULEY";#N/A,#N/A,FALSE,"MARTIN BRENIG-JONES";#N/A,#N/A,FALSE,"LOUISE KING";#N/A,#N/A,FALSE,"JOHN FORD"}</definedName>
    <definedName name="vsvsdvsdv" hidden="1">{#N/A,#N/A,FALSE,"TERRY CARLIN";#N/A,#N/A,FALSE,"CHARLES McLEAN";#N/A,#N/A,FALSE,"GEOFF GUTRIDGE";#N/A,#N/A,FALSE,"SUE SPITTLE";#N/A,#N/A,FALSE,"JOHN DULEY";#N/A,#N/A,FALSE,"MARTIN BRENIG-JONES";#N/A,#N/A,FALSE,"LOUISE KING";#N/A,#N/A,FALSE,"JOHN FORD"}</definedName>
    <definedName name="vvdfvsdf" localSheetId="5" hidden="1">{#N/A,#N/A,FALSE,"TERRY CARLIN";#N/A,#N/A,FALSE,"CHARLES McLEAN";#N/A,#N/A,FALSE,"GEOFF GUTRIDGE";#N/A,#N/A,FALSE,"SUE SPITTLE";#N/A,#N/A,FALSE,"JOHN DULEY";#N/A,#N/A,FALSE,"MARTIN BRENIG-JONES";#N/A,#N/A,FALSE,"LOUISE KING";#N/A,#N/A,FALSE,"JOHN FORD"}</definedName>
    <definedName name="vvdfvsdf" hidden="1">{#N/A,#N/A,FALSE,"TERRY CARLIN";#N/A,#N/A,FALSE,"CHARLES McLEAN";#N/A,#N/A,FALSE,"GEOFF GUTRIDGE";#N/A,#N/A,FALSE,"SUE SPITTLE";#N/A,#N/A,FALSE,"JOHN DULEY";#N/A,#N/A,FALSE,"MARTIN BRENIG-JONES";#N/A,#N/A,FALSE,"LOUISE KING";#N/A,#N/A,FALSE,"JOHN FORD"}</definedName>
    <definedName name="vvv" localSheetId="5" hidden="1">{#N/A,#N/A,FALSE,"TERRY CARLIN";#N/A,#N/A,FALSE,"CHARLES McLEAN";#N/A,#N/A,FALSE,"GEOFF GUTRIDGE";#N/A,#N/A,FALSE,"SUE SPITTLE";#N/A,#N/A,FALSE,"JOHN DULEY";#N/A,#N/A,FALSE,"MARTIN BRENIG-JONES";#N/A,#N/A,FALSE,"LOUISE KING";#N/A,#N/A,FALSE,"JOHN FORD"}</definedName>
    <definedName name="vvv" hidden="1">{#N/A,#N/A,FALSE,"TERRY CARLIN";#N/A,#N/A,FALSE,"CHARLES McLEAN";#N/A,#N/A,FALSE,"GEOFF GUTRIDGE";#N/A,#N/A,FALSE,"SUE SPITTLE";#N/A,#N/A,FALSE,"JOHN DULEY";#N/A,#N/A,FALSE,"MARTIN BRENIG-JONES";#N/A,#N/A,FALSE,"LOUISE KING";#N/A,#N/A,FALSE,"JOHN FORD"}</definedName>
    <definedName name="vvvvvv" localSheetId="5" hidden="1">{#N/A,#N/A,FALSE,"TERRY CARLIN";#N/A,#N/A,FALSE,"CHARLES McLEAN";#N/A,#N/A,FALSE,"GEOFF GUTRIDGE";#N/A,#N/A,FALSE,"SUE SPITTLE";#N/A,#N/A,FALSE,"JOHN DULEY";#N/A,#N/A,FALSE,"MARTIN BRENIG-JONES";#N/A,#N/A,FALSE,"LOUISE KING";#N/A,#N/A,FALSE,"JOHN FORD"}</definedName>
    <definedName name="vvvvvv" hidden="1">{#N/A,#N/A,FALSE,"TERRY CARLIN";#N/A,#N/A,FALSE,"CHARLES McLEAN";#N/A,#N/A,FALSE,"GEOFF GUTRIDGE";#N/A,#N/A,FALSE,"SUE SPITTLE";#N/A,#N/A,FALSE,"JOHN DULEY";#N/A,#N/A,FALSE,"MARTIN BRENIG-JONES";#N/A,#N/A,FALSE,"LOUISE KING";#N/A,#N/A,FALSE,"JOHN FORD"}</definedName>
    <definedName name="vvvvvvvv" hidden="1">#REF!</definedName>
    <definedName name="vvvvvvvvv" localSheetId="5" hidden="1">{#N/A,#N/A,FALSE,"TERRY CARLIN";#N/A,#N/A,FALSE,"CHARLES McLEAN";#N/A,#N/A,FALSE,"GEOFF GUTRIDGE";#N/A,#N/A,FALSE,"SUE SPITTLE";#N/A,#N/A,FALSE,"JOHN DULEY";#N/A,#N/A,FALSE,"MARTIN BRENIG-JONES";#N/A,#N/A,FALSE,"LOUISE KING";#N/A,#N/A,FALSE,"JOHN FORD"}</definedName>
    <definedName name="vvvvvvvvv" hidden="1">{#N/A,#N/A,FALSE,"TERRY CARLIN";#N/A,#N/A,FALSE,"CHARLES McLEAN";#N/A,#N/A,FALSE,"GEOFF GUTRIDGE";#N/A,#N/A,FALSE,"SUE SPITTLE";#N/A,#N/A,FALSE,"JOHN DULEY";#N/A,#N/A,FALSE,"MARTIN BRENIG-JONES";#N/A,#N/A,FALSE,"LOUISE KING";#N/A,#N/A,FALSE,"JOHN FORD"}</definedName>
    <definedName name="vvvvvvvvvv" localSheetId="5" hidden="1">{#N/A,#N/A,FALSE,"TERRY CARLIN";#N/A,#N/A,FALSE,"CHARLES McLEAN";#N/A,#N/A,FALSE,"GEOFF GUTRIDGE";#N/A,#N/A,FALSE,"SUE SPITTLE";#N/A,#N/A,FALSE,"JOHN DULEY";#N/A,#N/A,FALSE,"MARTIN BRENIG-JONES";#N/A,#N/A,FALSE,"LOUISE KING";#N/A,#N/A,FALSE,"JOHN FORD"}</definedName>
    <definedName name="vvvvvvvvvv" hidden="1">{#N/A,#N/A,FALSE,"TERRY CARLIN";#N/A,#N/A,FALSE,"CHARLES McLEAN";#N/A,#N/A,FALSE,"GEOFF GUTRIDGE";#N/A,#N/A,FALSE,"SUE SPITTLE";#N/A,#N/A,FALSE,"JOHN DULEY";#N/A,#N/A,FALSE,"MARTIN BRENIG-JONES";#N/A,#N/A,FALSE,"LOUISE KING";#N/A,#N/A,FALSE,"JOHN FORD"}</definedName>
    <definedName name="vxcvxx" localSheetId="5" hidden="1">{#N/A,#N/A,FALSE,"TERRY CARLIN";#N/A,#N/A,FALSE,"CHARLES McLEAN";#N/A,#N/A,FALSE,"GEOFF GUTRIDGE";#N/A,#N/A,FALSE,"SUE SPITTLE";#N/A,#N/A,FALSE,"JOHN DULEY";#N/A,#N/A,FALSE,"MARTIN BRENIG-JONES";#N/A,#N/A,FALSE,"LOUISE KING";#N/A,#N/A,FALSE,"JOHN FORD"}</definedName>
    <definedName name="vxcvxx" hidden="1">{#N/A,#N/A,FALSE,"TERRY CARLIN";#N/A,#N/A,FALSE,"CHARLES McLEAN";#N/A,#N/A,FALSE,"GEOFF GUTRIDGE";#N/A,#N/A,FALSE,"SUE SPITTLE";#N/A,#N/A,FALSE,"JOHN DULEY";#N/A,#N/A,FALSE,"MARTIN BRENIG-JONES";#N/A,#N/A,FALSE,"LOUISE KING";#N/A,#N/A,FALSE,"JOHN FORD"}</definedName>
    <definedName name="vxzzzzdv" localSheetId="5" hidden="1">{#N/A,#N/A,FALSE,"TERRY CARLIN";#N/A,#N/A,FALSE,"CHARLES McLEAN";#N/A,#N/A,FALSE,"GEOFF GUTRIDGE";#N/A,#N/A,FALSE,"SUE SPITTLE";#N/A,#N/A,FALSE,"JOHN DULEY";#N/A,#N/A,FALSE,"MARTIN BRENIG-JONES";#N/A,#N/A,FALSE,"LOUISE KING";#N/A,#N/A,FALSE,"JOHN FORD"}</definedName>
    <definedName name="vxzzzzdv" hidden="1">{#N/A,#N/A,FALSE,"TERRY CARLIN";#N/A,#N/A,FALSE,"CHARLES McLEAN";#N/A,#N/A,FALSE,"GEOFF GUTRIDGE";#N/A,#N/A,FALSE,"SUE SPITTLE";#N/A,#N/A,FALSE,"JOHN DULEY";#N/A,#N/A,FALSE,"MARTIN BRENIG-JONES";#N/A,#N/A,FALSE,"LOUISE KING";#N/A,#N/A,FALSE,"JOHN FORD"}</definedName>
    <definedName name="vzdvss" localSheetId="5" hidden="1">{#N/A,#N/A,FALSE,"TERRY CARLIN";#N/A,#N/A,FALSE,"CHARLES McLEAN";#N/A,#N/A,FALSE,"GEOFF GUTRIDGE";#N/A,#N/A,FALSE,"SUE SPITTLE";#N/A,#N/A,FALSE,"JOHN DULEY";#N/A,#N/A,FALSE,"MARTIN BRENIG-JONES";#N/A,#N/A,FALSE,"LOUISE KING";#N/A,#N/A,FALSE,"JOHN FORD"}</definedName>
    <definedName name="vzdvss" hidden="1">{#N/A,#N/A,FALSE,"TERRY CARLIN";#N/A,#N/A,FALSE,"CHARLES McLEAN";#N/A,#N/A,FALSE,"GEOFF GUTRIDGE";#N/A,#N/A,FALSE,"SUE SPITTLE";#N/A,#N/A,FALSE,"JOHN DULEY";#N/A,#N/A,FALSE,"MARTIN BRENIG-JONES";#N/A,#N/A,FALSE,"LOUISE KING";#N/A,#N/A,FALSE,"JOHN FORD"}</definedName>
    <definedName name="vzvxcvxc" localSheetId="5" hidden="1">{#N/A,#N/A,FALSE,"TERRY CARLIN";#N/A,#N/A,FALSE,"CHARLES McLEAN";#N/A,#N/A,FALSE,"GEOFF GUTRIDGE";#N/A,#N/A,FALSE,"SUE SPITTLE";#N/A,#N/A,FALSE,"JOHN DULEY";#N/A,#N/A,FALSE,"MARTIN BRENIG-JONES";#N/A,#N/A,FALSE,"LOUISE KING";#N/A,#N/A,FALSE,"JOHN FORD"}</definedName>
    <definedName name="vzvxcvxc" hidden="1">{#N/A,#N/A,FALSE,"TERRY CARLIN";#N/A,#N/A,FALSE,"CHARLES McLEAN";#N/A,#N/A,FALSE,"GEOFF GUTRIDGE";#N/A,#N/A,FALSE,"SUE SPITTLE";#N/A,#N/A,FALSE,"JOHN DULEY";#N/A,#N/A,FALSE,"MARTIN BRENIG-JONES";#N/A,#N/A,FALSE,"LOUISE KING";#N/A,#N/A,FALSE,"JOHN FORD"}</definedName>
    <definedName name="w" localSheetId="5" hidden="1">{#N/A,#N/A,FALSE,"TERRY CARLIN";#N/A,#N/A,FALSE,"CHARLES McLEAN";#N/A,#N/A,FALSE,"GEOFF GUTRIDGE";#N/A,#N/A,FALSE,"SUE SPITTLE";#N/A,#N/A,FALSE,"JOHN DULEY";#N/A,#N/A,FALSE,"MARTIN BRENIG-JONES";#N/A,#N/A,FALSE,"LOUISE KING";#N/A,#N/A,FALSE,"JOHN FORD"}</definedName>
    <definedName name="w" hidden="1">{#N/A,#N/A,FALSE,"TERRY CARLIN";#N/A,#N/A,FALSE,"CHARLES McLEAN";#N/A,#N/A,FALSE,"GEOFF GUTRIDGE";#N/A,#N/A,FALSE,"SUE SPITTLE";#N/A,#N/A,FALSE,"JOHN DULEY";#N/A,#N/A,FALSE,"MARTIN BRENIG-JONES";#N/A,#N/A,FALSE,"LOUISE KING";#N/A,#N/A,FALSE,"JOHN FORD"}</definedName>
    <definedName name="wacc1" localSheetId="5" hidden="1">{#N/A,#N/A,FALSE,"voz corporativa";#N/A,#N/A,FALSE,"Transmisión de datos";#N/A,#N/A,FALSE,"Videoconferencia";#N/A,#N/A,FALSE,"Correo electrónico";#N/A,#N/A,FALSE,"Correo de voz";#N/A,#N/A,FALSE,"Megafax";#N/A,#N/A,FALSE,"Edi";#N/A,#N/A,FALSE,"Internet";#N/A,#N/A,FALSE,"VSAT";#N/A,#N/A,FALSE,"ing ult. milla"}</definedName>
    <definedName name="wacc1" hidden="1">{#N/A,#N/A,FALSE,"voz corporativa";#N/A,#N/A,FALSE,"Transmisión de datos";#N/A,#N/A,FALSE,"Videoconferencia";#N/A,#N/A,FALSE,"Correo electrónico";#N/A,#N/A,FALSE,"Correo de voz";#N/A,#N/A,FALSE,"Megafax";#N/A,#N/A,FALSE,"Edi";#N/A,#N/A,FALSE,"Internet";#N/A,#N/A,FALSE,"VSAT";#N/A,#N/A,FALSE,"ing ult. milla"}</definedName>
    <definedName name="waefwe" localSheetId="5" hidden="1">{#N/A,#N/A,FALSE,"TERRY CARLIN";#N/A,#N/A,FALSE,"CHARLES McLEAN";#N/A,#N/A,FALSE,"GEOFF GUTRIDGE";#N/A,#N/A,FALSE,"SUE SPITTLE";#N/A,#N/A,FALSE,"JOHN DULEY";#N/A,#N/A,FALSE,"MARTIN BRENIG-JONES";#N/A,#N/A,FALSE,"LOUISE KING";#N/A,#N/A,FALSE,"JOHN FORD"}</definedName>
    <definedName name="waefwe" hidden="1">{#N/A,#N/A,FALSE,"TERRY CARLIN";#N/A,#N/A,FALSE,"CHARLES McLEAN";#N/A,#N/A,FALSE,"GEOFF GUTRIDGE";#N/A,#N/A,FALSE,"SUE SPITTLE";#N/A,#N/A,FALSE,"JOHN DULEY";#N/A,#N/A,FALSE,"MARTIN BRENIG-JONES";#N/A,#N/A,FALSE,"LOUISE KING";#N/A,#N/A,FALSE,"JOHN FORD"}</definedName>
    <definedName name="we4tgfswhytg" localSheetId="5" hidden="1">{#N/A,#N/A,FALSE,"TERRY CARLIN";#N/A,#N/A,FALSE,"CHARLES McLEAN";#N/A,#N/A,FALSE,"GEOFF GUTRIDGE";#N/A,#N/A,FALSE,"SUE SPITTLE";#N/A,#N/A,FALSE,"JOHN DULEY";#N/A,#N/A,FALSE,"MARTIN BRENIG-JONES";#N/A,#N/A,FALSE,"LOUISE KING";#N/A,#N/A,FALSE,"JOHN FORD"}</definedName>
    <definedName name="we4tgfswhytg" hidden="1">{#N/A,#N/A,FALSE,"TERRY CARLIN";#N/A,#N/A,FALSE,"CHARLES McLEAN";#N/A,#N/A,FALSE,"GEOFF GUTRIDGE";#N/A,#N/A,FALSE,"SUE SPITTLE";#N/A,#N/A,FALSE,"JOHN DULEY";#N/A,#N/A,FALSE,"MARTIN BRENIG-JONES";#N/A,#N/A,FALSE,"LOUISE KING";#N/A,#N/A,FALSE,"JOHN FORD"}</definedName>
    <definedName name="wefqwe" localSheetId="5" hidden="1">{#N/A,#N/A,FALSE,"TERRY CARLIN";#N/A,#N/A,FALSE,"CHARLES McLEAN";#N/A,#N/A,FALSE,"GEOFF GUTRIDGE";#N/A,#N/A,FALSE,"SUE SPITTLE";#N/A,#N/A,FALSE,"JOHN DULEY";#N/A,#N/A,FALSE,"MARTIN BRENIG-JONES";#N/A,#N/A,FALSE,"LOUISE KING";#N/A,#N/A,FALSE,"JOHN FORD"}</definedName>
    <definedName name="wefqwe" hidden="1">{#N/A,#N/A,FALSE,"TERRY CARLIN";#N/A,#N/A,FALSE,"CHARLES McLEAN";#N/A,#N/A,FALSE,"GEOFF GUTRIDGE";#N/A,#N/A,FALSE,"SUE SPITTLE";#N/A,#N/A,FALSE,"JOHN DULEY";#N/A,#N/A,FALSE,"MARTIN BRENIG-JONES";#N/A,#N/A,FALSE,"LOUISE KING";#N/A,#N/A,FALSE,"JOHN FORD"}</definedName>
    <definedName name="wegrgr" localSheetId="5" hidden="1">{#N/A,#N/A,FALSE,"TERRY CARLIN";#N/A,#N/A,FALSE,"CHARLES McLEAN";#N/A,#N/A,FALSE,"GEOFF GUTRIDGE";#N/A,#N/A,FALSE,"SUE SPITTLE";#N/A,#N/A,FALSE,"JOHN DULEY";#N/A,#N/A,FALSE,"MARTIN BRENIG-JONES";#N/A,#N/A,FALSE,"LOUISE KING";#N/A,#N/A,FALSE,"JOHN FORD"}</definedName>
    <definedName name="wegrgr" hidden="1">{#N/A,#N/A,FALSE,"TERRY CARLIN";#N/A,#N/A,FALSE,"CHARLES McLEAN";#N/A,#N/A,FALSE,"GEOFF GUTRIDGE";#N/A,#N/A,FALSE,"SUE SPITTLE";#N/A,#N/A,FALSE,"JOHN DULEY";#N/A,#N/A,FALSE,"MARTIN BRENIG-JONES";#N/A,#N/A,FALSE,"LOUISE KING";#N/A,#N/A,FALSE,"JOHN FORD"}</definedName>
    <definedName name="weqf" localSheetId="5" hidden="1">{#N/A,#N/A,FALSE,"TERRY CARLIN";#N/A,#N/A,FALSE,"CHARLES McLEAN";#N/A,#N/A,FALSE,"GEOFF GUTRIDGE";#N/A,#N/A,FALSE,"SUE SPITTLE";#N/A,#N/A,FALSE,"JOHN DULEY";#N/A,#N/A,FALSE,"MARTIN BRENIG-JONES";#N/A,#N/A,FALSE,"LOUISE KING";#N/A,#N/A,FALSE,"JOHN FORD"}</definedName>
    <definedName name="weqf" hidden="1">{#N/A,#N/A,FALSE,"TERRY CARLIN";#N/A,#N/A,FALSE,"CHARLES McLEAN";#N/A,#N/A,FALSE,"GEOFF GUTRIDGE";#N/A,#N/A,FALSE,"SUE SPITTLE";#N/A,#N/A,FALSE,"JOHN DULEY";#N/A,#N/A,FALSE,"MARTIN BRENIG-JONES";#N/A,#N/A,FALSE,"LOUISE KING";#N/A,#N/A,FALSE,"JOHN FORD"}</definedName>
    <definedName name="werrrrg" localSheetId="5" hidden="1">{#N/A,#N/A,FALSE,"TERRY CARLIN";#N/A,#N/A,FALSE,"CHARLES McLEAN";#N/A,#N/A,FALSE,"GEOFF GUTRIDGE";#N/A,#N/A,FALSE,"SUE SPITTLE";#N/A,#N/A,FALSE,"JOHN DULEY";#N/A,#N/A,FALSE,"MARTIN BRENIG-JONES";#N/A,#N/A,FALSE,"LOUISE KING";#N/A,#N/A,FALSE,"JOHN FORD"}</definedName>
    <definedName name="werrrrg" hidden="1">{#N/A,#N/A,FALSE,"TERRY CARLIN";#N/A,#N/A,FALSE,"CHARLES McLEAN";#N/A,#N/A,FALSE,"GEOFF GUTRIDGE";#N/A,#N/A,FALSE,"SUE SPITTLE";#N/A,#N/A,FALSE,"JOHN DULEY";#N/A,#N/A,FALSE,"MARTIN BRENIG-JONES";#N/A,#N/A,FALSE,"LOUISE KING";#N/A,#N/A,FALSE,"JOHN FORD"}</definedName>
    <definedName name="werwer" localSheetId="5" hidden="1">{#N/A,#N/A,FALSE,"TERRY CARLIN";#N/A,#N/A,FALSE,"CHARLES McLEAN";#N/A,#N/A,FALSE,"GEOFF GUTRIDGE";#N/A,#N/A,FALSE,"SUE SPITTLE";#N/A,#N/A,FALSE,"JOHN DULEY";#N/A,#N/A,FALSE,"MARTIN BRENIG-JONES";#N/A,#N/A,FALSE,"LOUISE KING";#N/A,#N/A,FALSE,"JOHN FORD"}</definedName>
    <definedName name="werwer" hidden="1">{#N/A,#N/A,FALSE,"TERRY CARLIN";#N/A,#N/A,FALSE,"CHARLES McLEAN";#N/A,#N/A,FALSE,"GEOFF GUTRIDGE";#N/A,#N/A,FALSE,"SUE SPITTLE";#N/A,#N/A,FALSE,"JOHN DULEY";#N/A,#N/A,FALSE,"MARTIN BRENIG-JONES";#N/A,#N/A,FALSE,"LOUISE KING";#N/A,#N/A,FALSE,"JOHN FORD"}</definedName>
    <definedName name="wewr" localSheetId="5" hidden="1">{#N/A,#N/A,FALSE,"TERRY CARLIN";#N/A,#N/A,FALSE,"CHARLES McLEAN";#N/A,#N/A,FALSE,"GEOFF GUTRIDGE";#N/A,#N/A,FALSE,"SUE SPITTLE";#N/A,#N/A,FALSE,"JOHN DULEY";#N/A,#N/A,FALSE,"MARTIN BRENIG-JONES";#N/A,#N/A,FALSE,"LOUISE KING";#N/A,#N/A,FALSE,"JOHN FORD"}</definedName>
    <definedName name="wewr" hidden="1">{#N/A,#N/A,FALSE,"TERRY CARLIN";#N/A,#N/A,FALSE,"CHARLES McLEAN";#N/A,#N/A,FALSE,"GEOFF GUTRIDGE";#N/A,#N/A,FALSE,"SUE SPITTLE";#N/A,#N/A,FALSE,"JOHN DULEY";#N/A,#N/A,FALSE,"MARTIN BRENIG-JONES";#N/A,#N/A,FALSE,"LOUISE KING";#N/A,#N/A,FALSE,"JOHN FORD"}</definedName>
    <definedName name="Workbook.Author">Contents!$B$10</definedName>
    <definedName name="Workbook.Location">Contents!#REF!</definedName>
    <definedName name="Workbook.Objective">Contents!$B$7</definedName>
    <definedName name="Workbook.Status">Contents!$B$9</definedName>
    <definedName name="Workbook.Title">Contents!$B$6</definedName>
    <definedName name="Workbook.Version">Contents!$B$8</definedName>
    <definedName name="wrn.Activity." localSheetId="5" hidden="1">{#N/A,#N/A,TRUE,"Activations";#N/A,#N/A,TRUE,"Deactivations";#N/A,#N/A,TRUE,"Reactivations";#N/A,#N/A,TRUE,"EOP Subscribers"}</definedName>
    <definedName name="wrn.Activity." hidden="1">{#N/A,#N/A,TRUE,"Activations";#N/A,#N/A,TRUE,"Deactivations";#N/A,#N/A,TRUE,"Reactivations";#N/A,#N/A,TRUE,"EOP Subscribers"}</definedName>
    <definedName name="wrn.Aging._.and._.Trend._.Analysis." localSheetId="5"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5" hidden="1">{#N/A,#N/A,FALSE,"INPUTS";#N/A,#N/A,FALSE,"PROFORMA BSHEET";#N/A,#N/A,FALSE,"COMBINED";#N/A,#N/A,FALSE,"ACQUIROR";#N/A,#N/A,FALSE,"TARGET 1";#N/A,#N/A,FALSE,"TARGET 2";#N/A,#N/A,FALSE,"HIGH YIELD";#N/A,#N/A,FALSE,"OVERFUND"}</definedName>
    <definedName name="wrn.ALL." hidden="1">{#N/A,#N/A,FALSE,"INPUTS";#N/A,#N/A,FALSE,"PROFORMA BSHEET";#N/A,#N/A,FALSE,"COMBINED";#N/A,#N/A,FALSE,"ACQUIROR";#N/A,#N/A,FALSE,"TARGET 1";#N/A,#N/A,FALSE,"TARGET 2";#N/A,#N/A,FALSE,"HIGH YIELD";#N/A,#N/A,FALSE,"OVERFUND"}</definedName>
    <definedName name="wrn.All._.Pages."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pages." localSheetId="5" hidden="1">{#N/A,#N/A,TRUE,"Historicals";#N/A,#N/A,TRUE,"Charts";#N/A,#N/A,TRUE,"Forecasts"}</definedName>
    <definedName name="wrn.allpages." hidden="1">{#N/A,#N/A,TRUE,"Historicals";#N/A,#N/A,TRUE,"Charts";#N/A,#N/A,TRUE,"Forecasts"}</definedName>
    <definedName name="wrn.Annual._.Operating._.Earnings." localSheetId="5" hidden="1">{"Annual 1996",#N/A,FALSE,"Ann-Op (Mng)";"Annual 1996",#N/A,FALSE,"Ann-Op (Rep)";"Operating Vs. Reported Earnings",#N/A,FALSE,"Rpt-Op Inc"}</definedName>
    <definedName name="wrn.Annual._.Operating._.Earnings." hidden="1">{"Annual 1996",#N/A,FALSE,"Ann-Op (Mng)";"Annual 1996",#N/A,FALSE,"Ann-Op (Rep)";"Operating Vs. Reported Earnings",#N/A,FALSE,"Rpt-Op Inc"}</definedName>
    <definedName name="wrn.Annual._.Operating._.Earnings1." localSheetId="5" hidden="1">{"Annual 1996",#N/A,FALSE,"Ann-Op (Mng)";"Annual 1996",#N/A,FALSE,"Ann-Op (Rep)";"Operating Vs. Reported Earnings",#N/A,FALSE,"Rpt-Op Inc"}</definedName>
    <definedName name="wrn.Annual._.Operating._.Earnings1." hidden="1">{"Annual 1996",#N/A,FALSE,"Ann-Op (Mng)";"Annual 1996",#N/A,FALSE,"Ann-Op (Rep)";"Operating Vs. Reported Earnings",#N/A,FALSE,"Rpt-Op Inc"}</definedName>
    <definedName name="wrn.BandD_Boardpack." localSheetId="5" hidden="1">{"Index",#N/A,FALSE,"Index";"B&amp;D_Summary",#N/A,FALSE,"B&amp;D Summary";"1.1.1",#N/A,FALSE,"1.1.1";"1.1.2",#N/A,FALSE,"1.1.2";"1.1.3",#N/A,FALSE,"1.1.3";"1.1.4",#N/A,FALSE,"1.1.4";"1.1.5",#N/A,FALSE,"1.1.5";"1.1.6",#N/A,FALSE,"1.1.6";"1.2.1",#N/A,FALSE,"1.2.1";"1.2.2",#N/A,FALSE,"1.2.2";"1.2.3",#N/A,FALSE,"1.2.3";"1.2.4",#N/A,FALSE,"1.2.4";"1.3.1",#N/A,FALSE,"1.3.1";"1.3.2",#N/A,FALSE,"1.3.2";"1.3.4",#N/A,FALSE,"1.3.4";"1.3.5",#N/A,FALSE,"1.3.5";"1.3.6",#N/A,FALSE,"1.3.6 ";"1.3.7",#N/A,FALSE,"1.3.7";"1.3.8",#N/A,FALSE,"1.3.8";"1.3.9",#N/A,FALSE,"1.3.9";"1.3.10",#N/A,FALSE,"1.3.10";"1.4.1",#N/A,FALSE,"1.4.1";"1.4.2",#N/A,FALSE,"1.4.2";"1.4.3",#N/A,FALSE,"1.4.3";"1.4.4",#N/A,FALSE,"1.4.4";"1.4.5",#N/A,FALSE,"1.4.5";"1.4.6",#N/A,FALSE,"1.4.6";"1.4.7",#N/A,FALSE,"1.4.7";"1.4.8",#N/A,FALSE,"1.4.8";"1.4.9",#N/A,FALSE,"1.4.9";"1.4.10",#N/A,FALSE,"1.4.10";"1.4.11",#N/A,FALSE,"1.4.11";"1.4.12",#N/A,FALSE,"1.4.12"}</definedName>
    <definedName name="wrn.BandD_Boardpack." hidden="1">{"Index",#N/A,FALSE,"Index";"B&amp;D_Summary",#N/A,FALSE,"B&amp;D Summary";"1.1.1",#N/A,FALSE,"1.1.1";"1.1.2",#N/A,FALSE,"1.1.2";"1.1.3",#N/A,FALSE,"1.1.3";"1.1.4",#N/A,FALSE,"1.1.4";"1.1.5",#N/A,FALSE,"1.1.5";"1.1.6",#N/A,FALSE,"1.1.6";"1.2.1",#N/A,FALSE,"1.2.1";"1.2.2",#N/A,FALSE,"1.2.2";"1.2.3",#N/A,FALSE,"1.2.3";"1.2.4",#N/A,FALSE,"1.2.4";"1.3.1",#N/A,FALSE,"1.3.1";"1.3.2",#N/A,FALSE,"1.3.2";"1.3.4",#N/A,FALSE,"1.3.4";"1.3.5",#N/A,FALSE,"1.3.5";"1.3.6",#N/A,FALSE,"1.3.6 ";"1.3.7",#N/A,FALSE,"1.3.7";"1.3.8",#N/A,FALSE,"1.3.8";"1.3.9",#N/A,FALSE,"1.3.9";"1.3.10",#N/A,FALSE,"1.3.10";"1.4.1",#N/A,FALSE,"1.4.1";"1.4.2",#N/A,FALSE,"1.4.2";"1.4.3",#N/A,FALSE,"1.4.3";"1.4.4",#N/A,FALSE,"1.4.4";"1.4.5",#N/A,FALSE,"1.4.5";"1.4.6",#N/A,FALSE,"1.4.6";"1.4.7",#N/A,FALSE,"1.4.7";"1.4.8",#N/A,FALSE,"1.4.8";"1.4.9",#N/A,FALSE,"1.4.9";"1.4.10",#N/A,FALSE,"1.4.10";"1.4.11",#N/A,FALSE,"1.4.11";"1.4.12",#N/A,FALSE,"1.4.12"}</definedName>
    <definedName name="wrn.Bennetts._.Boardpack." localSheetId="5" hidden="1">{#N/A,#N/A,TRUE,"General Contents";#N/A,#N/A,TRUE,"Section 1 Contents";"MD Comm &amp; Group Grid",#N/A,TRUE,"Group Grid";"Month Income Statement",#N/A,TRUE,"Month Inc St";"Month Statistics",#N/A,TRUE,"Month Statistic";"Month Variance Analysis",#N/A,TRUE,"Monthly Variance Analysis";"YTD Income Statement",#N/A,TRUE,"YTD Inc St";"YTD Statistics",#N/A,TRUE,"YTD Statistics";"YTD Variance Analysis",#N/A,TRUE,"YTD Variance Analysis";"KPI 1 - Total",#N/A,TRUE,"KPI 1 - Total";"KPI 2 - New Business",#N/A,TRUE,"KPI 2 - NB";"KPI 3 - Renewals",#N/A,TRUE,"KPI 3 - RNL";"KPI 4 - Add On (1)",#N/A,TRUE,"KPI 4 - Add On (1)";"KPI 4 - Add On (2)",#N/A,TRUE,"KPI 4 - Add On (2)";"6+6 Forcast Income Statement",#N/A,TRUE,"6+6 Forecast";"6+6 Forecast Statistics",#N/A,TRUE,"6+6 Forecast";"3+9 Income Statement",#N/A,TRUE,"3+9 Forecast";"3+9 Statistics",#N/A,TRUE,"3+9 Forecast";"Plan Income Statement",#N/A,TRUE,"Plan";"Plan Statistics",#N/A,TRUE,"Plan";#N/A,#N/A,TRUE,"Section 2 Contents";#N/A,#N/A,TRUE,"Section 3 Contents"}</definedName>
    <definedName name="wrn.Bennetts._.Boardpack." hidden="1">{#N/A,#N/A,TRUE,"General Contents";#N/A,#N/A,TRUE,"Section 1 Contents";"MD Comm &amp; Group Grid",#N/A,TRUE,"Group Grid";"Month Income Statement",#N/A,TRUE,"Month Inc St";"Month Statistics",#N/A,TRUE,"Month Statistic";"Month Variance Analysis",#N/A,TRUE,"Monthly Variance Analysis";"YTD Income Statement",#N/A,TRUE,"YTD Inc St";"YTD Statistics",#N/A,TRUE,"YTD Statistics";"YTD Variance Analysis",#N/A,TRUE,"YTD Variance Analysis";"KPI 1 - Total",#N/A,TRUE,"KPI 1 - Total";"KPI 2 - New Business",#N/A,TRUE,"KPI 2 - NB";"KPI 3 - Renewals",#N/A,TRUE,"KPI 3 - RNL";"KPI 4 - Add On (1)",#N/A,TRUE,"KPI 4 - Add On (1)";"KPI 4 - Add On (2)",#N/A,TRUE,"KPI 4 - Add On (2)";"6+6 Forcast Income Statement",#N/A,TRUE,"6+6 Forecast";"6+6 Forecast Statistics",#N/A,TRUE,"6+6 Forecast";"3+9 Income Statement",#N/A,TRUE,"3+9 Forecast";"3+9 Statistics",#N/A,TRUE,"3+9 Forecast";"Plan Income Statement",#N/A,TRUE,"Plan";"Plan Statistics",#N/A,TRUE,"Plan";#N/A,#N/A,TRUE,"Section 2 Contents";#N/A,#N/A,TRUE,"Section 3 Contents"}</definedName>
    <definedName name="wrn.COMBINED." localSheetId="5" hidden="1">{#N/A,#N/A,FALSE,"INPUTS";#N/A,#N/A,FALSE,"PROFORMA BSHEET";#N/A,#N/A,FALSE,"COMBINED";#N/A,#N/A,FALSE,"HIGH YIELD";#N/A,#N/A,FALSE,"COMB_GRAPHS"}</definedName>
    <definedName name="wrn.COMBINED." hidden="1">{#N/A,#N/A,FALSE,"INPUTS";#N/A,#N/A,FALSE,"PROFORMA BSHEET";#N/A,#N/A,FALSE,"COMBINED";#N/A,#N/A,FALSE,"HIGH YIELD";#N/A,#N/A,FALSE,"COMB_GRAPHS"}</definedName>
    <definedName name="wrn.comite." localSheetId="5" hidden="1">{#N/A,#N/A,TRUE,"Posicion";#N/A,#N/A,TRUE,"Presentacion";#N/A,#N/A,TRUE,"analisis";#N/A,#N/A,TRUE,"PORTAFOLIO"}</definedName>
    <definedName name="wrn.comite." hidden="1">{#N/A,#N/A,TRUE,"Posicion";#N/A,#N/A,TRUE,"Presentacion";#N/A,#N/A,TRUE,"analisis";#N/A,#N/A,TRUE,"PORTAFOLIO"}</definedName>
    <definedName name="wrn.Consolidation._.Report." localSheetId="5"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wrn.Consolidation._.Report."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wrn.Consolidation2._.Report." localSheetId="5"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wrn.Consolidation2._.Report."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wrn.Divisional._.Summary." localSheetId="5"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wrn.Divisional._.Summary."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wrn.Earnings._.Model." localSheetId="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forecast." localSheetId="5" hidden="1">{#N/A,#N/A,FALSE,"model"}</definedName>
    <definedName name="wrn.forecast." hidden="1">{#N/A,#N/A,FALSE,"model"}</definedName>
    <definedName name="wrn.Forecast._.Q1." localSheetId="5" hidden="1">{"cover a","1q",FALSE,"Cover";"Op Earn Mgd Q1",#N/A,FALSE,"Op-Earn (Mng)";"Op Earn Rpt Q1",#N/A,FALSE,"Op-Earn (Rpt)";"Loans",#N/A,FALSE,"Loans";"Credit Costs",#N/A,FALSE,"CCosts";"Net Interest Margin",#N/A,FALSE,"Margin";"Nonint Income",#N/A,FALSE,"NonII";"Nonint Exp",#N/A,FALSE,"NonIE";"Valuation",#N/A,FALSE,"Valuation"}</definedName>
    <definedName name="wrn.Forecast._.Q1." hidden="1">{"cover a","1q",FALSE,"Cover";"Op Earn Mgd Q1",#N/A,FALSE,"Op-Earn (Mng)";"Op Earn Rpt Q1",#N/A,FALSE,"Op-Earn (Rpt)";"Loans",#N/A,FALSE,"Loans";"Credit Costs",#N/A,FALSE,"CCosts";"Net Interest Margin",#N/A,FALSE,"Margin";"Nonint Income",#N/A,FALSE,"NonII";"Nonint Exp",#N/A,FALSE,"NonIE";"Valuation",#N/A,FALSE,"Valuation"}</definedName>
    <definedName name="wrn.Forecast._.Q2." localSheetId="5" hidden="1">{"cover a","2q",FALSE,"Cover";"Op Earn Mgd Q2",#N/A,FALSE,"Op-Earn (Mng)";"Op Earn Rpt Q2",#N/A,FALSE,"Op-Earn (Rpt)";"Loans",#N/A,FALSE,"Loans";"Credit Costs",#N/A,FALSE,"CCosts";"Net Interest Margin",#N/A,FALSE,"Margin";"Nonint Income",#N/A,FALSE,"NonII";"Nonint Exp",#N/A,FALSE,"NonIE";"Valuation",#N/A,FALSE,"Valuation"}</definedName>
    <definedName name="wrn.Forecast._.Q2."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5" hidden="1">{"cover a","2q",FALSE,"Cover";"Op Earn Mgd Q2",#N/A,FALSE,"Op-Earn (Mng)";"Op Earn Rpt Q2",#N/A,FALSE,"Op-Earn (Rpt)";"Loans",#N/A,FALSE,"Loans";"Credit Costs",#N/A,FALSE,"CCosts";"Net Interest Margin",#N/A,FALSE,"Margin";"Nonint Income",#N/A,FALSE,"NonII";"Nonint Exp",#N/A,FALSE,"NonIE";"Valuation",#N/A,FALSE,"Valuation"}</definedName>
    <definedName name="wrn.Forecast._.Q2a." hidden="1">{"cover a","2q",FALSE,"Cover";"Op Earn Mgd Q2",#N/A,FALSE,"Op-Earn (Mng)";"Op Earn Rpt Q2",#N/A,FALSE,"Op-Earn (Rpt)";"Loans",#N/A,FALSE,"Loans";"Credit Costs",#N/A,FALSE,"CCosts";"Net Interest Margin",#N/A,FALSE,"Margin";"Nonint Income",#N/A,FALSE,"NonII";"Nonint Exp",#N/A,FALSE,"NonIE";"Valuation",#N/A,FALSE,"Valuation"}</definedName>
    <definedName name="wrn.Forecast._.Q3." localSheetId="5" hidden="1">{"cover a","3q",FALSE,"Cover";"Op Earn Mgd Q3",#N/A,FALSE,"Op-Earn (Mng)";"Op Earn Rpt Q3",#N/A,FALSE,"Op-Earn (Rpt)";"Loans",#N/A,FALSE,"Loans";"Credit Costs",#N/A,FALSE,"CCosts";"Net Interest Margin",#N/A,FALSE,"Margin";"Nonint Income",#N/A,FALSE,"NonII";"Nonint Exp",#N/A,FALSE,"NonIE";"Valuation",#N/A,FALSE,"Valuation"}</definedName>
    <definedName name="wrn.Forecast._.Q3." hidden="1">{"cover a","3q",FALSE,"Cover";"Op Earn Mgd Q3",#N/A,FALSE,"Op-Earn (Mng)";"Op Earn Rpt Q3",#N/A,FALSE,"Op-Earn (Rpt)";"Loans",#N/A,FALSE,"Loans";"Credit Costs",#N/A,FALSE,"CCosts";"Net Interest Margin",#N/A,FALSE,"Margin";"Nonint Income",#N/A,FALSE,"NonII";"Nonint Exp",#N/A,FALSE,"NonIE";"Valuation",#N/A,FALSE,"Valuation"}</definedName>
    <definedName name="wrn.Forecast._.Q4." localSheetId="5" hidden="1">{"cover a","4q",FALSE,"Cover";"Op Earn Mgd Q4",#N/A,FALSE,"Op-Earn (Mng)";"Op Earn Rpt Q4",#N/A,FALSE,"Op-Earn (Rpt)";"Loans",#N/A,FALSE,"Loans";"Credit Costs",#N/A,FALSE,"CCosts";"Net Interest Margin",#N/A,FALSE,"Margin";"Nonint Income",#N/A,FALSE,"NonII";"Nonint Exp",#N/A,FALSE,"NonIE";"Valuation",#N/A,FALSE,"Valuation"}</definedName>
    <definedName name="wrn.Forecast._.Q4."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5" hidden="1">{"cover a","4q",FALSE,"Cover";"Op Earn Mgd Q4",#N/A,FALSE,"Op-Earn (Mng)";"Op Earn Rpt Q4",#N/A,FALSE,"Op-Earn (Rpt)";"Loans",#N/A,FALSE,"Loans";"Credit Costs",#N/A,FALSE,"CCosts";"Net Interest Margin",#N/A,FALSE,"Margin";"Nonint Income",#N/A,FALSE,"NonII";"Nonint Exp",#N/A,FALSE,"NonIE";"Valuation",#N/A,FALSE,"Valuation"}</definedName>
    <definedName name="wrn.Forecast._.Q4a" hidden="1">{"cover a","4q",FALSE,"Cover";"Op Earn Mgd Q4",#N/A,FALSE,"Op-Earn (Mng)";"Op Earn Rpt Q4",#N/A,FALSE,"Op-Earn (Rpt)";"Loans",#N/A,FALSE,"Loans";"Credit Costs",#N/A,FALSE,"CCosts";"Net Interest Margin",#N/A,FALSE,"Margin";"Nonint Income",#N/A,FALSE,"NonII";"Nonint Exp",#N/A,FALSE,"NonIE";"Valuation",#N/A,FALSE,"Valuation"}</definedName>
    <definedName name="wrn.forecast2" localSheetId="5" hidden="1">{#N/A,#N/A,FALSE,"model"}</definedName>
    <definedName name="wrn.forecast2" hidden="1">{#N/A,#N/A,FALSE,"model"}</definedName>
    <definedName name="wrn.forecastassumptions." localSheetId="5" hidden="1">{#N/A,#N/A,FALSE,"model"}</definedName>
    <definedName name="wrn.forecastassumptions." hidden="1">{#N/A,#N/A,FALSE,"model"}</definedName>
    <definedName name="wrn.forecastassumptions2" localSheetId="5" hidden="1">{#N/A,#N/A,FALSE,"model"}</definedName>
    <definedName name="wrn.forecastassumptions2" hidden="1">{#N/A,#N/A,FALSE,"model"}</definedName>
    <definedName name="wrn.forecastROIC." localSheetId="5" hidden="1">{#N/A,#N/A,FALSE,"model"}</definedName>
    <definedName name="wrn.forecastROIC." hidden="1">{#N/A,#N/A,FALSE,"model"}</definedName>
    <definedName name="wrn.forecastROIC2" localSheetId="5" hidden="1">{#N/A,#N/A,FALSE,"model"}</definedName>
    <definedName name="wrn.forecastROIC2" hidden="1">{#N/A,#N/A,FALSE,"model"}</definedName>
    <definedName name="wrn.Full._.Mortgage._.Report." localSheetId="5" hidden="1">{"Graphs",#N/A,FALSE,"Mtg Vol Graphs";"Volumes",#N/A,FALSE,"Mtg Vol Stats";"Product",#N/A,FALSE,"Mtg Product &amp; Channel"}</definedName>
    <definedName name="wrn.Full._.Mortgage._.Report." hidden="1">{"Graphs",#N/A,FALSE,"Mtg Vol Graphs";"Volumes",#N/A,FALSE,"Mtg Vol Stats";"Product",#N/A,FALSE,"Mtg Product &amp; Channel"}</definedName>
    <definedName name="wrn.Full._.Report." localSheetId="5" hidden="1">{#N/A,#N/A,FALSE,"COVER";#N/A,#N/A,FALSE,"VALUATION";#N/A,#N/A,FALSE,"FORECAST";#N/A,#N/A,FALSE,"FY ANALYSIS ";#N/A,#N/A,FALSE," HY ANALYSIS"}</definedName>
    <definedName name="wrn.Full._.Report." hidden="1">{#N/A,#N/A,FALSE,"COVER";#N/A,#N/A,FALSE,"VALUATION";#N/A,#N/A,FALSE,"FORECAST";#N/A,#N/A,FALSE,"FY ANALYSIS ";#N/A,#N/A,FALSE," HY ANALYSIS"}</definedName>
    <definedName name="wrn.gastos." localSheetId="5" hidden="1">{#N/A,#N/A,FALSE,"PERSONAL";#N/A,#N/A,FALSE,"explotación";#N/A,#N/A,FALSE,"generales"}</definedName>
    <definedName name="wrn.gastos." hidden="1">{#N/A,#N/A,FALSE,"PERSONAL";#N/A,#N/A,FALSE,"explotación";#N/A,#N/A,FALSE,"generales"}</definedName>
    <definedName name="wrn.GRAPHS." localSheetId="5" hidden="1">{#N/A,#N/A,FALSE,"ACQ_GRAPHS";#N/A,#N/A,FALSE,"T_1 GRAPHS";#N/A,#N/A,FALSE,"T_2 GRAPHS";#N/A,#N/A,FALSE,"COMB_GRAPHS"}</definedName>
    <definedName name="wrn.GRAPHS." hidden="1">{#N/A,#N/A,FALSE,"ACQ_GRAPHS";#N/A,#N/A,FALSE,"T_1 GRAPHS";#N/A,#N/A,FALSE,"T_2 GRAPHS";#N/A,#N/A,FALSE,"COMB_GRAPHS"}</definedName>
    <definedName name="wrn.history." localSheetId="5" hidden="1">{#N/A,#N/A,FALSE,"model"}</definedName>
    <definedName name="wrn.history." hidden="1">{#N/A,#N/A,FALSE,"model"}</definedName>
    <definedName name="wrn.history2" localSheetId="5" hidden="1">{#N/A,#N/A,FALSE,"model"}</definedName>
    <definedName name="wrn.history2" hidden="1">{#N/A,#N/A,FALSE,"model"}</definedName>
    <definedName name="wrn.histROIC." localSheetId="5" hidden="1">{#N/A,#N/A,FALSE,"model"}</definedName>
    <definedName name="wrn.histROIC." hidden="1">{#N/A,#N/A,FALSE,"model"}</definedName>
    <definedName name="wrn.histROIC2" localSheetId="5" hidden="1">{#N/A,#N/A,FALSE,"model"}</definedName>
    <definedName name="wrn.histROIC2" hidden="1">{#N/A,#N/A,FALSE,"model"}</definedName>
    <definedName name="wrn.Import._.figures." localSheetId="5" hidden="1">{"reports",#N/A,FALSE,"Balance Sheet"}</definedName>
    <definedName name="wrn.Import._.figures." hidden="1">{"reports",#N/A,FALSE,"Balance Sheet"}</definedName>
    <definedName name="wrn.ingresos." localSheetId="5" hidden="1">{#N/A,#N/A,FALSE,"voz corporativa";#N/A,#N/A,FALSE,"Transmisión de datos";#N/A,#N/A,FALSE,"Videoconferencia";#N/A,#N/A,FALSE,"Correo electrónico";#N/A,#N/A,FALSE,"Correo de voz";#N/A,#N/A,FALSE,"Megafax";#N/A,#N/A,FALSE,"Edi";#N/A,#N/A,FALSE,"Internet";#N/A,#N/A,FALSE,"VSAT";#N/A,#N/A,FALSE,"ing ult. milla"}</definedName>
    <definedName name="wrn.ingresos." hidden="1">{#N/A,#N/A,FALSE,"voz corporativa";#N/A,#N/A,FALSE,"Transmisión de datos";#N/A,#N/A,FALSE,"Videoconferencia";#N/A,#N/A,FALSE,"Correo electrónico";#N/A,#N/A,FALSE,"Correo de voz";#N/A,#N/A,FALSE,"Megafax";#N/A,#N/A,FALSE,"Edi";#N/A,#N/A,FALSE,"Internet";#N/A,#N/A,FALSE,"VSAT";#N/A,#N/A,FALSE,"ing ult. milla"}</definedName>
    <definedName name="wrn.Leases.xls." localSheetId="5" hidden="1">{#N/A,#N/A,FALSE,"Initial Year";#N/A,#N/A,FALSE,"Historical";#N/A,#N/A,FALSE,"balsheet";#N/A,#N/A,FALSE,"incstate";#N/A,#N/A,FALSE,"Fleet"}</definedName>
    <definedName name="wrn.Leases.xls." hidden="1">{#N/A,#N/A,FALSE,"Initial Year";#N/A,#N/A,FALSE,"Historical";#N/A,#N/A,FALSE,"balsheet";#N/A,#N/A,FALSE,"incstate";#N/A,#N/A,FALSE,"Fleet"}</definedName>
    <definedName name="wrn.misc." localSheetId="5" hidden="1">{#N/A,#N/A,FALSE,"Sheet10"}</definedName>
    <definedName name="wrn.misc." hidden="1">{#N/A,#N/A,FALSE,"Sheet10"}</definedName>
    <definedName name="wrn.PERPACKPG3." hidden="1">{"DJH3",#N/A,FALSE,"PFL00805";"PJB3",#N/A,FALSE,"PFL00805";"JMD3",#N/A,FALSE,"PFL00805";"DNB3",#N/A,FALSE,"PFL00805";"MJP3",#N/A,FALSE,"PFL00805";"RAB3",#N/A,FALSE,"PFL00805";"GJW3",#N/A,FALSE,"PFL00805";"MASTER3",#N/A,FALSE,"PFL00805"}</definedName>
    <definedName name="wrn.Print." localSheetId="5" hidden="1">{"vi1",#N/A,FALSE,"Financial Statements";"vi2",#N/A,FALSE,"Financial Statements";#N/A,#N/A,FALSE,"DCF"}</definedName>
    <definedName name="wrn.Print." hidden="1">{"vi1",#N/A,FALSE,"Financial Statements";"vi2",#N/A,FALSE,"Financial Statements";#N/A,#N/A,FALSE,"DCF"}</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graphs." localSheetId="5"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raw._.data._.entry." localSheetId="5" hidden="1">{"inputs raw data",#N/A,TRUE,"INPUT"}</definedName>
    <definedName name="wrn.print._.raw._.data._.entry." hidden="1">{"inputs raw data",#N/A,TRUE,"INPUT"}</definedName>
    <definedName name="wrn.print._.summary._.sheets." localSheetId="5" hidden="1">{"summary1",#N/A,TRUE,"Comps";"summary2",#N/A,TRUE,"Comps";"summary3",#N/A,TRUE,"Comps"}</definedName>
    <definedName name="wrn.print._.summary._.sheets." hidden="1">{"summary1",#N/A,TRUE,"Comps";"summary2",#N/A,TRUE,"Comps";"summary3",#N/A,TRUE,"Comps"}</definedName>
    <definedName name="wrn.Qtr._.Op._.Q1." localSheetId="5" hidden="1">{"Qtr Op Mgd Q1",#N/A,FALSE,"Qtr-Op (Mng)";"Qtr Op Rpt Q1",#N/A,FALSE,"Qtr-Op (Rpt)";"Operating Vs Reported",#N/A,FALSE,"Rpt-Op Inc"}</definedName>
    <definedName name="wrn.Qtr._.Op._.Q1." hidden="1">{"Qtr Op Mgd Q1",#N/A,FALSE,"Qtr-Op (Mng)";"Qtr Op Rpt Q1",#N/A,FALSE,"Qtr-Op (Rpt)";"Operating Vs Reported",#N/A,FALSE,"Rpt-Op Inc"}</definedName>
    <definedName name="wrn.Qtr._.Op._.Q2." localSheetId="5" hidden="1">{"Qtr Op Mgd Q2",#N/A,FALSE,"Qtr-Op (Mng)";"Qtr Op Rpt Q2",#N/A,FALSE,"Qtr-Op (Rpt)";"Operating Vs Reported",#N/A,FALSE,"Rpt-Op Inc"}</definedName>
    <definedName name="wrn.Qtr._.Op._.Q2." hidden="1">{"Qtr Op Mgd Q2",#N/A,FALSE,"Qtr-Op (Mng)";"Qtr Op Rpt Q2",#N/A,FALSE,"Qtr-Op (Rpt)";"Operating Vs Reported",#N/A,FALSE,"Rpt-Op Inc"}</definedName>
    <definedName name="wrn.Qtr._.Op._.Q3." localSheetId="5" hidden="1">{"Qtr Op Mgd Q3",#N/A,FALSE,"Qtr-Op (Mng)";"Qtr Op Rpt Q3",#N/A,FALSE,"Qtr-Op (Rpt)";"Operating Vs Reported",#N/A,FALSE,"Rpt-Op Inc"}</definedName>
    <definedName name="wrn.Qtr._.Op._.Q3." hidden="1">{"Qtr Op Mgd Q3",#N/A,FALSE,"Qtr-Op (Mng)";"Qtr Op Rpt Q3",#N/A,FALSE,"Qtr-Op (Rpt)";"Operating Vs Reported",#N/A,FALSE,"Rpt-Op Inc"}</definedName>
    <definedName name="wrn.Qtr._.Op._.Q4." localSheetId="5" hidden="1">{"Qtr Op Mgd Q3",#N/A,FALSE,"Qtr-Op (Mng)";"Qtr Op Rpt Q4",#N/A,FALSE,"Qtr-Op (Rpt)";"Operating Vs Reported",#N/A,FALSE,"Rpt-Op Inc"}</definedName>
    <definedName name="wrn.Qtr._.Op._.Q4." hidden="1">{"Qtr Op Mgd Q3",#N/A,FALSE,"Qtr-Op (Mng)";"Qtr Op Rpt Q4",#N/A,FALSE,"Qtr-Op (Rpt)";"Operating Vs Reported",#N/A,FALSE,"Rpt-Op Inc"}</definedName>
    <definedName name="wrn.Qtr._.Op._Q2a." localSheetId="5" hidden="1">{"Qtr Op Mgd Q2",#N/A,FALSE,"Qtr-Op (Mng)";"Qtr Op Rpt Q2",#N/A,FALSE,"Qtr-Op (Rpt)";"Operating Vs Reported",#N/A,FALSE,"Rpt-Op Inc"}</definedName>
    <definedName name="wrn.Qtr._.Op._Q2a." hidden="1">{"Qtr Op Mgd Q2",#N/A,FALSE,"Qtr-Op (Mng)";"Qtr Op Rpt Q2",#N/A,FALSE,"Qtr-Op (Rpt)";"Operating Vs Reported",#N/A,FALSE,"Rpt-Op Inc"}</definedName>
    <definedName name="wrn.Qtr_.Op._.Q4." localSheetId="5" hidden="1">{"Qtr Op Mgd Q3",#N/A,FALSE,"Qtr-Op (Mng)";"Qtr Op Rpt Q4",#N/A,FALSE,"Qtr-Op (Rpt)";"Operating Vs Reported",#N/A,FALSE,"Rpt-Op Inc"}</definedName>
    <definedName name="wrn.Qtr_.Op._.Q4." hidden="1">{"Qtr Op Mgd Q3",#N/A,FALSE,"Qtr-Op (Mng)";"Qtr Op Rpt Q4",#N/A,FALSE,"Qtr-Op (Rpt)";"Operating Vs Reported",#N/A,FALSE,"Rpt-Op Inc"}</definedName>
    <definedName name="wrn.Report." localSheetId="5" hidden="1">{#N/A,#N/A,FALSE,"COVER";#N/A,#N/A,FALSE,"FORECAST";#N/A,#N/A,FALSE,"VALUATION";#N/A,#N/A,FALSE,"FY ANALYSIS ";#N/A,#N/A,FALSE," HY ANALYSIS"}</definedName>
    <definedName name="wrn.Report." hidden="1">{#N/A,#N/A,FALSE,"COVER";#N/A,#N/A,FALSE,"FORECAST";#N/A,#N/A,FALSE,"VALUATION";#N/A,#N/A,FALSE,"FY ANALYSIS ";#N/A,#N/A,FALSE," HY ANALYSIS"}</definedName>
    <definedName name="wrn.Test." localSheetId="5" hidden="1">{#N/A,#N/A,FALSE,"Find_duplicates_for_Feb_online_"}</definedName>
    <definedName name="wrn.Test." hidden="1">{#N/A,#N/A,FALSE,"Find_duplicates_for_Feb_online_"}</definedName>
    <definedName name="wrn.TODO."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resfax." localSheetId="5" hidden="1">{#N/A,#N/A,FALSE,"Printing Output";#N/A,#N/A,FALSE,"BS";#N/A,#N/A,FALSE,"CF"}</definedName>
    <definedName name="wrn.tresfax." hidden="1">{#N/A,#N/A,FALSE,"Printing Output";#N/A,#N/A,FALSE,"BS";#N/A,#N/A,FALSE,"CF"}</definedName>
    <definedName name="wrn.UK._.GAAP._.BS." localSheetId="5" hidden="1">{"UKGAAP balance sheet",#N/A,FALSE,"Balance Sheet"}</definedName>
    <definedName name="wrn.UK._.GAAP._.BS." hidden="1">{"UKGAAP balance sheet",#N/A,FALSE,"Balance Sheet"}</definedName>
    <definedName name="wrn.VALUATION." localSheetId="5"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wrn.Variance._.3." localSheetId="5" hidden="1">{"Variance Q3",#N/A,FALSE,"Var"}</definedName>
    <definedName name="wrn.Variance._.3." hidden="1">{"Variance Q3",#N/A,FALSE,"Var"}</definedName>
    <definedName name="wrn.Variance._.Q1." localSheetId="5" hidden="1">{"Variance Q1",#N/A,FALSE,"Var"}</definedName>
    <definedName name="wrn.Variance._.Q1." hidden="1">{"Variance Q1",#N/A,FALSE,"Var"}</definedName>
    <definedName name="wrn.Variance._.Q2." localSheetId="5" hidden="1">{"Variance Q2",#N/A,FALSE,"Var"}</definedName>
    <definedName name="wrn.Variance._.Q2." hidden="1">{"Variance Q2",#N/A,FALSE,"Var"}</definedName>
    <definedName name="wrn.Variance._.Q3." localSheetId="5" hidden="1">{"Variance Q3",#N/A,FALSE,"Var"}</definedName>
    <definedName name="wrn.Variance._.Q3." hidden="1">{"Variance Q3",#N/A,FALSE,"Var"}</definedName>
    <definedName name="wrn.Variance._.Q4" localSheetId="5" hidden="1">{"Variance Q4",#N/A,FALSE,"Var"}</definedName>
    <definedName name="wrn.Variance._.Q4" hidden="1">{"Variance Q4",#N/A,FALSE,"Var"}</definedName>
    <definedName name="wrn.Variance._.Q4." localSheetId="5" hidden="1">{"Variance Q4",#N/A,FALSE,"Var"}</definedName>
    <definedName name="wrn.Variance._.Q4." hidden="1">{"Variance Q4",#N/A,FALSE,"Var"}</definedName>
    <definedName name="wrn.vct" localSheetId="5" hidden="1">{#N/A,#N/A,FALSE,"TERRY CARLIN";#N/A,#N/A,FALSE,"CHARLES McLEAN";#N/A,#N/A,FALSE,"GEOFF GUTRIDGE";#N/A,#N/A,FALSE,"SUE SPITTLE";#N/A,#N/A,FALSE,"JOHN DULEY";#N/A,#N/A,FALSE,"MARTIN BRENIG-JONES";#N/A,#N/A,FALSE,"LOUISE KING";#N/A,#N/A,FALSE,"JOHN FORD"}</definedName>
    <definedName name="wrn.vct" hidden="1">{#N/A,#N/A,FALSE,"TERRY CARLIN";#N/A,#N/A,FALSE,"CHARLES McLEAN";#N/A,#N/A,FALSE,"GEOFF GUTRIDGE";#N/A,#N/A,FALSE,"SUE SPITTLE";#N/A,#N/A,FALSE,"JOHN DULEY";#N/A,#N/A,FALSE,"MARTIN BRENIG-JONES";#N/A,#N/A,FALSE,"LOUISE KING";#N/A,#N/A,FALSE,"JOHN FORD"}</definedName>
    <definedName name="wrn.VCT." localSheetId="5" hidden="1">{#N/A,#N/A,FALSE,"TERRY CARLIN";#N/A,#N/A,FALSE,"CHARLES McLEAN";#N/A,#N/A,FALSE,"GEOFF GUTRIDGE";#N/A,#N/A,FALSE,"SUE SPITTLE";#N/A,#N/A,FALSE,"JOHN DULEY";#N/A,#N/A,FALSE,"MARTIN BRENIG-JONES";#N/A,#N/A,FALSE,"LOUISE KING";#N/A,#N/A,FALSE,"JOHN FORD"}</definedName>
    <definedName name="wrn.VCT." hidden="1">{#N/A,#N/A,FALSE,"TERRY CARLIN";#N/A,#N/A,FALSE,"CHARLES McLEAN";#N/A,#N/A,FALSE,"GEOFF GUTRIDGE";#N/A,#N/A,FALSE,"SUE SPITTLE";#N/A,#N/A,FALSE,"JOHN DULEY";#N/A,#N/A,FALSE,"MARTIN BRENIG-JONES";#N/A,#N/A,FALSE,"LOUISE KING";#N/A,#N/A,FALSE,"JOHN FORD"}</definedName>
    <definedName name="wrn.vct2." localSheetId="5" hidden="1">{#N/A,#N/A,FALSE,"TERRY CARLIN";#N/A,#N/A,FALSE,"CHARLES McLEAN";#N/A,#N/A,FALSE,"GEOFF GUTRIDGE";#N/A,#N/A,FALSE,"SUE SPITTLE";#N/A,#N/A,FALSE,"JOHN DULEY";#N/A,#N/A,FALSE,"MARTIN BRENIG-JONES";#N/A,#N/A,FALSE,"LOUISE KING";#N/A,#N/A,FALSE,"JOHN FORD"}</definedName>
    <definedName name="wrn.vct2." hidden="1">{#N/A,#N/A,FALSE,"TERRY CARLIN";#N/A,#N/A,FALSE,"CHARLES McLEAN";#N/A,#N/A,FALSE,"GEOFF GUTRIDGE";#N/A,#N/A,FALSE,"SUE SPITTLE";#N/A,#N/A,FALSE,"JOHN DULEY";#N/A,#N/A,FALSE,"MARTIN BRENIG-JONES";#N/A,#N/A,FALSE,"LOUISE KING";#N/A,#N/A,FALSE,"JOHN FORD"}</definedName>
    <definedName name="wrn1.history" localSheetId="5" hidden="1">{#N/A,#N/A,FALSE,"model"}</definedName>
    <definedName name="wrn1.history" hidden="1">{#N/A,#N/A,FALSE,"model"}</definedName>
    <definedName name="wrn3.histroic" localSheetId="5" hidden="1">{#N/A,#N/A,FALSE,"model"}</definedName>
    <definedName name="wrn3.histroic" hidden="1">{#N/A,#N/A,FALSE,"model"}</definedName>
    <definedName name="wvu.inputs._.raw._.data."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 localSheetId="5" hidden="1">{#N/A,#N/A,FALSE,"TERRY CARLIN";#N/A,#N/A,FALSE,"CHARLES McLEAN";#N/A,#N/A,FALSE,"GEOFF GUTRIDGE";#N/A,#N/A,FALSE,"SUE SPITTLE";#N/A,#N/A,FALSE,"JOHN DULEY";#N/A,#N/A,FALSE,"MARTIN BRENIG-JONES";#N/A,#N/A,FALSE,"LOUISE KING";#N/A,#N/A,FALSE,"JOHN FORD"}</definedName>
    <definedName name="ww" localSheetId="9" hidden="1">{#N/A,#N/A,FALSE,"TERRY CARLIN";#N/A,#N/A,FALSE,"CHARLES McLEAN";#N/A,#N/A,FALSE,"GEOFF GUTRIDGE";#N/A,#N/A,FALSE,"SUE SPITTLE";#N/A,#N/A,FALSE,"JOHN DULEY";#N/A,#N/A,FALSE,"MARTIN BRENIG-JONES";#N/A,#N/A,FALSE,"LOUISE KING";#N/A,#N/A,FALSE,"JOHN FORD"}</definedName>
    <definedName name="ww" hidden="1">{"DJH3",#N/A,FALSE,"PFL00805";"PJB3",#N/A,FALSE,"PFL00805";"JMD3",#N/A,FALSE,"PFL00805";"DNB3",#N/A,FALSE,"PFL00805";"MJP3",#N/A,FALSE,"PFL00805";"RAB3",#N/A,FALSE,"PFL00805";"GJW3",#N/A,FALSE,"PFL00805";"MASTER3",#N/A,FALSE,"PFL00805"}</definedName>
    <definedName name="www" localSheetId="5" hidden="1">{#N/A,#N/A,FALSE,"TERRY CARLIN";#N/A,#N/A,FALSE,"CHARLES McLEAN";#N/A,#N/A,FALSE,"GEOFF GUTRIDGE";#N/A,#N/A,FALSE,"SUE SPITTLE";#N/A,#N/A,FALSE,"JOHN DULEY";#N/A,#N/A,FALSE,"MARTIN BRENIG-JONES";#N/A,#N/A,FALSE,"LOUISE KING";#N/A,#N/A,FALSE,"JOHN FORD"}</definedName>
    <definedName name="www" hidden="1">{#N/A,#N/A,FALSE,"TERRY CARLIN";#N/A,#N/A,FALSE,"CHARLES McLEAN";#N/A,#N/A,FALSE,"GEOFF GUTRIDGE";#N/A,#N/A,FALSE,"SUE SPITTLE";#N/A,#N/A,FALSE,"JOHN DULEY";#N/A,#N/A,FALSE,"MARTIN BRENIG-JONES";#N/A,#N/A,FALSE,"LOUISE KING";#N/A,#N/A,FALSE,"JOHN FORD"}</definedName>
    <definedName name="wwwe" localSheetId="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wwwwww" localSheetId="5" hidden="1">{#N/A,#N/A,FALSE,"TERRY CARLIN";#N/A,#N/A,FALSE,"CHARLES McLEAN";#N/A,#N/A,FALSE,"GEOFF GUTRIDGE";#N/A,#N/A,FALSE,"SUE SPITTLE";#N/A,#N/A,FALSE,"JOHN DULEY";#N/A,#N/A,FALSE,"MARTIN BRENIG-JONES";#N/A,#N/A,FALSE,"LOUISE KING";#N/A,#N/A,FALSE,"JOHN FORD"}</definedName>
    <definedName name="wwwwwwwww" hidden="1">{#N/A,#N/A,FALSE,"TERRY CARLIN";#N/A,#N/A,FALSE,"CHARLES McLEAN";#N/A,#N/A,FALSE,"GEOFF GUTRIDGE";#N/A,#N/A,FALSE,"SUE SPITTLE";#N/A,#N/A,FALSE,"JOHN DULEY";#N/A,#N/A,FALSE,"MARTIN BRENIG-JONES";#N/A,#N/A,FALSE,"LOUISE KING";#N/A,#N/A,FALSE,"JOHN FORD"}</definedName>
    <definedName name="x" localSheetId="5" hidden="1">{"'100'!$A$1:$M$83"}</definedName>
    <definedName name="x" hidden="1">{"'100'!$A$1:$M$83"}</definedName>
    <definedName name="xvcxvx" localSheetId="5" hidden="1">{#N/A,#N/A,FALSE,"TERRY CARLIN";#N/A,#N/A,FALSE,"CHARLES McLEAN";#N/A,#N/A,FALSE,"GEOFF GUTRIDGE";#N/A,#N/A,FALSE,"SUE SPITTLE";#N/A,#N/A,FALSE,"JOHN DULEY";#N/A,#N/A,FALSE,"MARTIN BRENIG-JONES";#N/A,#N/A,FALSE,"LOUISE KING";#N/A,#N/A,FALSE,"JOHN FORD"}</definedName>
    <definedName name="xvcxvx" hidden="1">{#N/A,#N/A,FALSE,"TERRY CARLIN";#N/A,#N/A,FALSE,"CHARLES McLEAN";#N/A,#N/A,FALSE,"GEOFF GUTRIDGE";#N/A,#N/A,FALSE,"SUE SPITTLE";#N/A,#N/A,FALSE,"JOHN DULEY";#N/A,#N/A,FALSE,"MARTIN BRENIG-JONES";#N/A,#N/A,FALSE,"LOUISE KING";#N/A,#N/A,FALSE,"JOHN FORD"}</definedName>
    <definedName name="xx" localSheetId="5" hidden="1">{#N/A,#N/A,FALSE,"TERRY CARLIN";#N/A,#N/A,FALSE,"CHARLES McLEAN";#N/A,#N/A,FALSE,"GEOFF GUTRIDGE";#N/A,#N/A,FALSE,"SUE SPITTLE";#N/A,#N/A,FALSE,"JOHN DULEY";#N/A,#N/A,FALSE,"MARTIN BRENIG-JONES";#N/A,#N/A,FALSE,"LOUISE KING";#N/A,#N/A,FALSE,"JOHN FORD"}</definedName>
    <definedName name="xx" hidden="1">{#N/A,#N/A,FALSE,"TERRY CARLIN";#N/A,#N/A,FALSE,"CHARLES McLEAN";#N/A,#N/A,FALSE,"GEOFF GUTRIDGE";#N/A,#N/A,FALSE,"SUE SPITTLE";#N/A,#N/A,FALSE,"JOHN DULEY";#N/A,#N/A,FALSE,"MARTIN BRENIG-JONES";#N/A,#N/A,FALSE,"LOUISE KING";#N/A,#N/A,FALSE,"JOHN FORD"}</definedName>
    <definedName name="xxx" localSheetId="5" hidden="1">{"UKGAAP balance sheet",#N/A,FALSE,"Balance Sheet"}</definedName>
    <definedName name="xxx" hidden="1">{"UKGAAP balance sheet",#N/A,FALSE,"Balance Sheet"}</definedName>
    <definedName name="xxxnom"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xxxnom"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xxxnom1" localSheetId="5"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xxxnom1"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XXXX" hidden="1">#REF!</definedName>
    <definedName name="xxxxxxxx" localSheetId="5" hidden="1">{#N/A,#N/A,FALSE,"TERRY CARLIN";#N/A,#N/A,FALSE,"CHARLES McLEAN";#N/A,#N/A,FALSE,"GEOFF GUTRIDGE";#N/A,#N/A,FALSE,"SUE SPITTLE";#N/A,#N/A,FALSE,"JOHN DULEY";#N/A,#N/A,FALSE,"MARTIN BRENIG-JONES";#N/A,#N/A,FALSE,"LOUISE KING";#N/A,#N/A,FALSE,"JOHN FORD"}</definedName>
    <definedName name="xxxxxxxx" hidden="1">{#N/A,#N/A,FALSE,"TERRY CARLIN";#N/A,#N/A,FALSE,"CHARLES McLEAN";#N/A,#N/A,FALSE,"GEOFF GUTRIDGE";#N/A,#N/A,FALSE,"SUE SPITTLE";#N/A,#N/A,FALSE,"JOHN DULEY";#N/A,#N/A,FALSE,"MARTIN BRENIG-JONES";#N/A,#N/A,FALSE,"LOUISE KING";#N/A,#N/A,FALSE,"JOHN FORD"}</definedName>
    <definedName name="XXXXXXXXXX" hidden="1">#REF!</definedName>
    <definedName name="y" localSheetId="5" hidden="1">{"'100'!$A$1:$M$83"}</definedName>
    <definedName name="y" hidden="1">{"'100'!$A$1:$M$83"}</definedName>
    <definedName name="Year" localSheetId="5">'[18]Controls and lookups'!$A$4:$A$7</definedName>
    <definedName name="Year" localSheetId="9">'[18]Controls and lookups'!$A$4:$A$7</definedName>
    <definedName name="Year">#REF!</definedName>
    <definedName name="yjjjyyyyy" localSheetId="5" hidden="1">{#N/A,#N/A,FALSE,"TERRY CARLIN";#N/A,#N/A,FALSE,"CHARLES McLEAN";#N/A,#N/A,FALSE,"GEOFF GUTRIDGE";#N/A,#N/A,FALSE,"SUE SPITTLE";#N/A,#N/A,FALSE,"JOHN DULEY";#N/A,#N/A,FALSE,"MARTIN BRENIG-JONES";#N/A,#N/A,FALSE,"LOUISE KING";#N/A,#N/A,FALSE,"JOHN FORD"}</definedName>
    <definedName name="yjjjyyyyy" hidden="1">{#N/A,#N/A,FALSE,"TERRY CARLIN";#N/A,#N/A,FALSE,"CHARLES McLEAN";#N/A,#N/A,FALSE,"GEOFF GUTRIDGE";#N/A,#N/A,FALSE,"SUE SPITTLE";#N/A,#N/A,FALSE,"JOHN DULEY";#N/A,#N/A,FALSE,"MARTIN BRENIG-JONES";#N/A,#N/A,FALSE,"LOUISE KING";#N/A,#N/A,FALSE,"JOHN FORD"}</definedName>
    <definedName name="yjtyjt" localSheetId="5" hidden="1">{#N/A,#N/A,FALSE,"TERRY CARLIN";#N/A,#N/A,FALSE,"CHARLES McLEAN";#N/A,#N/A,FALSE,"GEOFF GUTRIDGE";#N/A,#N/A,FALSE,"SUE SPITTLE";#N/A,#N/A,FALSE,"JOHN DULEY";#N/A,#N/A,FALSE,"MARTIN BRENIG-JONES";#N/A,#N/A,FALSE,"LOUISE KING";#N/A,#N/A,FALSE,"JOHN FORD"}</definedName>
    <definedName name="yjtyjt" hidden="1">{#N/A,#N/A,FALSE,"TERRY CARLIN";#N/A,#N/A,FALSE,"CHARLES McLEAN";#N/A,#N/A,FALSE,"GEOFF GUTRIDGE";#N/A,#N/A,FALSE,"SUE SPITTLE";#N/A,#N/A,FALSE,"JOHN DULEY";#N/A,#N/A,FALSE,"MARTIN BRENIG-JONES";#N/A,#N/A,FALSE,"LOUISE KING";#N/A,#N/A,FALSE,"JOHN FORD"}</definedName>
    <definedName name="yjyjyj" localSheetId="5" hidden="1">{#N/A,#N/A,FALSE,"TERRY CARLIN";#N/A,#N/A,FALSE,"CHARLES McLEAN";#N/A,#N/A,FALSE,"GEOFF GUTRIDGE";#N/A,#N/A,FALSE,"SUE SPITTLE";#N/A,#N/A,FALSE,"JOHN DULEY";#N/A,#N/A,FALSE,"MARTIN BRENIG-JONES";#N/A,#N/A,FALSE,"LOUISE KING";#N/A,#N/A,FALSE,"JOHN FORD"}</definedName>
    <definedName name="yjyjyj" hidden="1">{#N/A,#N/A,FALSE,"TERRY CARLIN";#N/A,#N/A,FALSE,"CHARLES McLEAN";#N/A,#N/A,FALSE,"GEOFF GUTRIDGE";#N/A,#N/A,FALSE,"SUE SPITTLE";#N/A,#N/A,FALSE,"JOHN DULEY";#N/A,#N/A,FALSE,"MARTIN BRENIG-JONES";#N/A,#N/A,FALSE,"LOUISE KING";#N/A,#N/A,FALSE,"JOHN FORD"}</definedName>
    <definedName name="yjyjyjy" localSheetId="5" hidden="1">{#N/A,#N/A,FALSE,"TERRY CARLIN";#N/A,#N/A,FALSE,"CHARLES McLEAN";#N/A,#N/A,FALSE,"GEOFF GUTRIDGE";#N/A,#N/A,FALSE,"SUE SPITTLE";#N/A,#N/A,FALSE,"JOHN DULEY";#N/A,#N/A,FALSE,"MARTIN BRENIG-JONES";#N/A,#N/A,FALSE,"LOUISE KING";#N/A,#N/A,FALSE,"JOHN FORD"}</definedName>
    <definedName name="yjyjyjy" hidden="1">{#N/A,#N/A,FALSE,"TERRY CARLIN";#N/A,#N/A,FALSE,"CHARLES McLEAN";#N/A,#N/A,FALSE,"GEOFF GUTRIDGE";#N/A,#N/A,FALSE,"SUE SPITTLE";#N/A,#N/A,FALSE,"JOHN DULEY";#N/A,#N/A,FALSE,"MARTIN BRENIG-JONES";#N/A,#N/A,FALSE,"LOUISE KING";#N/A,#N/A,FALSE,"JOHN FORD"}</definedName>
    <definedName name="yjytjry" localSheetId="5" hidden="1">{#N/A,#N/A,FALSE,"TERRY CARLIN";#N/A,#N/A,FALSE,"CHARLES McLEAN";#N/A,#N/A,FALSE,"GEOFF GUTRIDGE";#N/A,#N/A,FALSE,"SUE SPITTLE";#N/A,#N/A,FALSE,"JOHN DULEY";#N/A,#N/A,FALSE,"MARTIN BRENIG-JONES";#N/A,#N/A,FALSE,"LOUISE KING";#N/A,#N/A,FALSE,"JOHN FORD"}</definedName>
    <definedName name="yjytjry" hidden="1">{#N/A,#N/A,FALSE,"TERRY CARLIN";#N/A,#N/A,FALSE,"CHARLES McLEAN";#N/A,#N/A,FALSE,"GEOFF GUTRIDGE";#N/A,#N/A,FALSE,"SUE SPITTLE";#N/A,#N/A,FALSE,"JOHN DULEY";#N/A,#N/A,FALSE,"MARTIN BRENIG-JONES";#N/A,#N/A,FALSE,"LOUISE KING";#N/A,#N/A,FALSE,"JOHN FORD"}</definedName>
    <definedName name="yr" hidden="1">#REF!</definedName>
    <definedName name="ysjs" localSheetId="5" hidden="1">{#N/A,#N/A,FALSE,"TERRY CARLIN";#N/A,#N/A,FALSE,"CHARLES McLEAN";#N/A,#N/A,FALSE,"GEOFF GUTRIDGE";#N/A,#N/A,FALSE,"SUE SPITTLE";#N/A,#N/A,FALSE,"JOHN DULEY";#N/A,#N/A,FALSE,"MARTIN BRENIG-JONES";#N/A,#N/A,FALSE,"LOUISE KING";#N/A,#N/A,FALSE,"JOHN FORD"}</definedName>
    <definedName name="ysjs" hidden="1">{#N/A,#N/A,FALSE,"TERRY CARLIN";#N/A,#N/A,FALSE,"CHARLES McLEAN";#N/A,#N/A,FALSE,"GEOFF GUTRIDGE";#N/A,#N/A,FALSE,"SUE SPITTLE";#N/A,#N/A,FALSE,"JOHN DULEY";#N/A,#N/A,FALSE,"MARTIN BRENIG-JONES";#N/A,#N/A,FALSE,"LOUISE KING";#N/A,#N/A,FALSE,"JOHN FORD"}</definedName>
    <definedName name="ytejyyyy" localSheetId="5" hidden="1">{#N/A,#N/A,FALSE,"TERRY CARLIN";#N/A,#N/A,FALSE,"CHARLES McLEAN";#N/A,#N/A,FALSE,"GEOFF GUTRIDGE";#N/A,#N/A,FALSE,"SUE SPITTLE";#N/A,#N/A,FALSE,"JOHN DULEY";#N/A,#N/A,FALSE,"MARTIN BRENIG-JONES";#N/A,#N/A,FALSE,"LOUISE KING";#N/A,#N/A,FALSE,"JOHN FORD"}</definedName>
    <definedName name="ytejyyyy" hidden="1">{#N/A,#N/A,FALSE,"TERRY CARLIN";#N/A,#N/A,FALSE,"CHARLES McLEAN";#N/A,#N/A,FALSE,"GEOFF GUTRIDGE";#N/A,#N/A,FALSE,"SUE SPITTLE";#N/A,#N/A,FALSE,"JOHN DULEY";#N/A,#N/A,FALSE,"MARTIN BRENIG-JONES";#N/A,#N/A,FALSE,"LOUISE KING";#N/A,#N/A,FALSE,"JOHN FORD"}</definedName>
    <definedName name="ytjytjtyj" localSheetId="5" hidden="1">{#N/A,#N/A,FALSE,"TERRY CARLIN";#N/A,#N/A,FALSE,"CHARLES McLEAN";#N/A,#N/A,FALSE,"GEOFF GUTRIDGE";#N/A,#N/A,FALSE,"SUE SPITTLE";#N/A,#N/A,FALSE,"JOHN DULEY";#N/A,#N/A,FALSE,"MARTIN BRENIG-JONES";#N/A,#N/A,FALSE,"LOUISE KING";#N/A,#N/A,FALSE,"JOHN FORD"}</definedName>
    <definedName name="ytjytjtyj" hidden="1">{#N/A,#N/A,FALSE,"TERRY CARLIN";#N/A,#N/A,FALSE,"CHARLES McLEAN";#N/A,#N/A,FALSE,"GEOFF GUTRIDGE";#N/A,#N/A,FALSE,"SUE SPITTLE";#N/A,#N/A,FALSE,"JOHN DULEY";#N/A,#N/A,FALSE,"MARTIN BRENIG-JONES";#N/A,#N/A,FALSE,"LOUISE KING";#N/A,#N/A,FALSE,"JOHN FORD"}</definedName>
    <definedName name="ytmty" localSheetId="5" hidden="1">{#N/A,#N/A,FALSE,"TERRY CARLIN";#N/A,#N/A,FALSE,"CHARLES McLEAN";#N/A,#N/A,FALSE,"GEOFF GUTRIDGE";#N/A,#N/A,FALSE,"SUE SPITTLE";#N/A,#N/A,FALSE,"JOHN DULEY";#N/A,#N/A,FALSE,"MARTIN BRENIG-JONES";#N/A,#N/A,FALSE,"LOUISE KING";#N/A,#N/A,FALSE,"JOHN FORD"}</definedName>
    <definedName name="ytmty" hidden="1">{#N/A,#N/A,FALSE,"TERRY CARLIN";#N/A,#N/A,FALSE,"CHARLES McLEAN";#N/A,#N/A,FALSE,"GEOFF GUTRIDGE";#N/A,#N/A,FALSE,"SUE SPITTLE";#N/A,#N/A,FALSE,"JOHN DULEY";#N/A,#N/A,FALSE,"MARTIN BRENIG-JONES";#N/A,#N/A,FALSE,"LOUISE KING";#N/A,#N/A,FALSE,"JOHN FORD"}</definedName>
    <definedName name="yu" localSheetId="5" hidden="1">{#N/A,#N/A,FALSE,"TERRY CARLIN";#N/A,#N/A,FALSE,"CHARLES McLEAN";#N/A,#N/A,FALSE,"GEOFF GUTRIDGE";#N/A,#N/A,FALSE,"SUE SPITTLE";#N/A,#N/A,FALSE,"JOHN DULEY";#N/A,#N/A,FALSE,"MARTIN BRENIG-JONES";#N/A,#N/A,FALSE,"LOUISE KING";#N/A,#N/A,FALSE,"JOHN FORD"}</definedName>
    <definedName name="yu" hidden="1">{#N/A,#N/A,FALSE,"TERRY CARLIN";#N/A,#N/A,FALSE,"CHARLES McLEAN";#N/A,#N/A,FALSE,"GEOFF GUTRIDGE";#N/A,#N/A,FALSE,"SUE SPITTLE";#N/A,#N/A,FALSE,"JOHN DULEY";#N/A,#N/A,FALSE,"MARTIN BRENIG-JONES";#N/A,#N/A,FALSE,"LOUISE KING";#N/A,#N/A,FALSE,"JOHN FORD"}</definedName>
    <definedName name="yui78i" localSheetId="5" hidden="1">{"reports",#N/A,FALSE,"Balance Sheet"}</definedName>
    <definedName name="yui78i" hidden="1">{"reports",#N/A,FALSE,"Balance Sheet"}</definedName>
    <definedName name="yuiyukli" localSheetId="5" hidden="1">{"UKGAAP balance sheet",#N/A,FALSE,"Balance Sheet"}</definedName>
    <definedName name="yuiyukli" hidden="1">{"UKGAAP balance sheet",#N/A,FALSE,"Balance Sheet"}</definedName>
    <definedName name="yujkytj" localSheetId="5" hidden="1">{#N/A,#N/A,FALSE,"TERRY CARLIN";#N/A,#N/A,FALSE,"CHARLES McLEAN";#N/A,#N/A,FALSE,"GEOFF GUTRIDGE";#N/A,#N/A,FALSE,"SUE SPITTLE";#N/A,#N/A,FALSE,"JOHN DULEY";#N/A,#N/A,FALSE,"MARTIN BRENIG-JONES";#N/A,#N/A,FALSE,"LOUISE KING";#N/A,#N/A,FALSE,"JOHN FORD"}</definedName>
    <definedName name="yujkytj" hidden="1">{#N/A,#N/A,FALSE,"TERRY CARLIN";#N/A,#N/A,FALSE,"CHARLES McLEAN";#N/A,#N/A,FALSE,"GEOFF GUTRIDGE";#N/A,#N/A,FALSE,"SUE SPITTLE";#N/A,#N/A,FALSE,"JOHN DULEY";#N/A,#N/A,FALSE,"MARTIN BRENIG-JONES";#N/A,#N/A,FALSE,"LOUISE KING";#N/A,#N/A,FALSE,"JOHN FORD"}</definedName>
    <definedName name="yuyuyitu" localSheetId="5" hidden="1">{"'100'!$A$1:$M$83"}</definedName>
    <definedName name="yuyuyitu" hidden="1">{"'100'!$A$1:$M$83"}</definedName>
    <definedName name="yy" hidden="1">#REF!</definedName>
    <definedName name="YYY" localSheetId="5" hidden="1">{#N/A,#N/A,FALSE,"TERRY CARLIN";#N/A,#N/A,FALSE,"CHARLES McLEAN";#N/A,#N/A,FALSE,"GEOFF GUTRIDGE";#N/A,#N/A,FALSE,"SUE SPITTLE";#N/A,#N/A,FALSE,"JOHN DULEY";#N/A,#N/A,FALSE,"MARTIN BRENIG-JONES";#N/A,#N/A,FALSE,"LOUISE KING";#N/A,#N/A,FALSE,"JOHN FORD"}</definedName>
    <definedName name="YYY" hidden="1">{#N/A,#N/A,FALSE,"TERRY CARLIN";#N/A,#N/A,FALSE,"CHARLES McLEAN";#N/A,#N/A,FALSE,"GEOFF GUTRIDGE";#N/A,#N/A,FALSE,"SUE SPITTLE";#N/A,#N/A,FALSE,"JOHN DULEY";#N/A,#N/A,FALSE,"MARTIN BRENIG-JONES";#N/A,#N/A,FALSE,"LOUISE KING";#N/A,#N/A,FALSE,"JOHN FORD"}</definedName>
    <definedName name="z" localSheetId="5" hidden="1">{#N/A,#N/A,FALSE,"PERSONAL";#N/A,#N/A,FALSE,"explotación";#N/A,#N/A,FALSE,"generales"}</definedName>
    <definedName name="z" hidden="1">{#N/A,#N/A,FALSE,"PERSONAL";#N/A,#N/A,FALSE,"explotación";#N/A,#N/A,FALSE,"generales"}</definedName>
    <definedName name="zbfdbzdd" localSheetId="5" hidden="1">{#N/A,#N/A,FALSE,"TERRY CARLIN";#N/A,#N/A,FALSE,"CHARLES McLEAN";#N/A,#N/A,FALSE,"GEOFF GUTRIDGE";#N/A,#N/A,FALSE,"SUE SPITTLE";#N/A,#N/A,FALSE,"JOHN DULEY";#N/A,#N/A,FALSE,"MARTIN BRENIG-JONES";#N/A,#N/A,FALSE,"LOUISE KING";#N/A,#N/A,FALSE,"JOHN FORD"}</definedName>
    <definedName name="zbfdbzdd" hidden="1">{#N/A,#N/A,FALSE,"TERRY CARLIN";#N/A,#N/A,FALSE,"CHARLES McLEAN";#N/A,#N/A,FALSE,"GEOFF GUTRIDGE";#N/A,#N/A,FALSE,"SUE SPITTLE";#N/A,#N/A,FALSE,"JOHN DULEY";#N/A,#N/A,FALSE,"MARTIN BRENIG-JONES";#N/A,#N/A,FALSE,"LOUISE KING";#N/A,#N/A,FALSE,"JOHN FORD"}</definedName>
    <definedName name="zbfzdbzfd" localSheetId="5" hidden="1">{#N/A,#N/A,FALSE,"TERRY CARLIN";#N/A,#N/A,FALSE,"CHARLES McLEAN";#N/A,#N/A,FALSE,"GEOFF GUTRIDGE";#N/A,#N/A,FALSE,"SUE SPITTLE";#N/A,#N/A,FALSE,"JOHN DULEY";#N/A,#N/A,FALSE,"MARTIN BRENIG-JONES";#N/A,#N/A,FALSE,"LOUISE KING";#N/A,#N/A,FALSE,"JOHN FORD"}</definedName>
    <definedName name="zbfzdbzfd" hidden="1">{#N/A,#N/A,FALSE,"TERRY CARLIN";#N/A,#N/A,FALSE,"CHARLES McLEAN";#N/A,#N/A,FALSE,"GEOFF GUTRIDGE";#N/A,#N/A,FALSE,"SUE SPITTLE";#N/A,#N/A,FALSE,"JOHN DULEY";#N/A,#N/A,FALSE,"MARTIN BRENIG-JONES";#N/A,#N/A,FALSE,"LOUISE KING";#N/A,#N/A,FALSE,"JOHN FORD"}</definedName>
    <definedName name="zcsaac" localSheetId="5" hidden="1">{#N/A,#N/A,FALSE,"TERRY CARLIN";#N/A,#N/A,FALSE,"CHARLES McLEAN";#N/A,#N/A,FALSE,"GEOFF GUTRIDGE";#N/A,#N/A,FALSE,"SUE SPITTLE";#N/A,#N/A,FALSE,"JOHN DULEY";#N/A,#N/A,FALSE,"MARTIN BRENIG-JONES";#N/A,#N/A,FALSE,"LOUISE KING";#N/A,#N/A,FALSE,"JOHN FORD"}</definedName>
    <definedName name="zcsaac" hidden="1">{#N/A,#N/A,FALSE,"TERRY CARLIN";#N/A,#N/A,FALSE,"CHARLES McLEAN";#N/A,#N/A,FALSE,"GEOFF GUTRIDGE";#N/A,#N/A,FALSE,"SUE SPITTLE";#N/A,#N/A,FALSE,"JOHN DULEY";#N/A,#N/A,FALSE,"MARTIN BRENIG-JONES";#N/A,#N/A,FALSE,"LOUISE KING";#N/A,#N/A,FALSE,"JOHN FORD"}</definedName>
    <definedName name="zcsdcscas" localSheetId="5" hidden="1">{#N/A,#N/A,FALSE,"TERRY CARLIN";#N/A,#N/A,FALSE,"CHARLES McLEAN";#N/A,#N/A,FALSE,"GEOFF GUTRIDGE";#N/A,#N/A,FALSE,"SUE SPITTLE";#N/A,#N/A,FALSE,"JOHN DULEY";#N/A,#N/A,FALSE,"MARTIN BRENIG-JONES";#N/A,#N/A,FALSE,"LOUISE KING";#N/A,#N/A,FALSE,"JOHN FORD"}</definedName>
    <definedName name="zcsdcscas" hidden="1">{#N/A,#N/A,FALSE,"TERRY CARLIN";#N/A,#N/A,FALSE,"CHARLES McLEAN";#N/A,#N/A,FALSE,"GEOFF GUTRIDGE";#N/A,#N/A,FALSE,"SUE SPITTLE";#N/A,#N/A,FALSE,"JOHN DULEY";#N/A,#N/A,FALSE,"MARTIN BRENIG-JONES";#N/A,#N/A,FALSE,"LOUISE KING";#N/A,#N/A,FALSE,"JOHN FORD"}</definedName>
    <definedName name="zczczc" localSheetId="5" hidden="1">{#N/A,#N/A,FALSE,"TERRY CARLIN";#N/A,#N/A,FALSE,"CHARLES McLEAN";#N/A,#N/A,FALSE,"GEOFF GUTRIDGE";#N/A,#N/A,FALSE,"SUE SPITTLE";#N/A,#N/A,FALSE,"JOHN DULEY";#N/A,#N/A,FALSE,"MARTIN BRENIG-JONES";#N/A,#N/A,FALSE,"LOUISE KING";#N/A,#N/A,FALSE,"JOHN FORD"}</definedName>
    <definedName name="zczczc" hidden="1">{#N/A,#N/A,FALSE,"TERRY CARLIN";#N/A,#N/A,FALSE,"CHARLES McLEAN";#N/A,#N/A,FALSE,"GEOFF GUTRIDGE";#N/A,#N/A,FALSE,"SUE SPITTLE";#N/A,#N/A,FALSE,"JOHN DULEY";#N/A,#N/A,FALSE,"MARTIN BRENIG-JONES";#N/A,#N/A,FALSE,"LOUISE KING";#N/A,#N/A,FALSE,"JOHN FORD"}</definedName>
    <definedName name="zczczxczc" localSheetId="5" hidden="1">{#N/A,#N/A,FALSE,"TERRY CARLIN";#N/A,#N/A,FALSE,"CHARLES McLEAN";#N/A,#N/A,FALSE,"GEOFF GUTRIDGE";#N/A,#N/A,FALSE,"SUE SPITTLE";#N/A,#N/A,FALSE,"JOHN DULEY";#N/A,#N/A,FALSE,"MARTIN BRENIG-JONES";#N/A,#N/A,FALSE,"LOUISE KING";#N/A,#N/A,FALSE,"JOHN FORD"}</definedName>
    <definedName name="zczczxczc" hidden="1">{#N/A,#N/A,FALSE,"TERRY CARLIN";#N/A,#N/A,FALSE,"CHARLES McLEAN";#N/A,#N/A,FALSE,"GEOFF GUTRIDGE";#N/A,#N/A,FALSE,"SUE SPITTLE";#N/A,#N/A,FALSE,"JOHN DULEY";#N/A,#N/A,FALSE,"MARTIN BRENIG-JONES";#N/A,#N/A,FALSE,"LOUISE KING";#N/A,#N/A,FALSE,"JOHN FORD"}</definedName>
    <definedName name="zczxczxc" localSheetId="5" hidden="1">{#N/A,#N/A,FALSE,"TERRY CARLIN";#N/A,#N/A,FALSE,"CHARLES McLEAN";#N/A,#N/A,FALSE,"GEOFF GUTRIDGE";#N/A,#N/A,FALSE,"SUE SPITTLE";#N/A,#N/A,FALSE,"JOHN DULEY";#N/A,#N/A,FALSE,"MARTIN BRENIG-JONES";#N/A,#N/A,FALSE,"LOUISE KING";#N/A,#N/A,FALSE,"JOHN FORD"}</definedName>
    <definedName name="zczxczxc" hidden="1">{#N/A,#N/A,FALSE,"TERRY CARLIN";#N/A,#N/A,FALSE,"CHARLES McLEAN";#N/A,#N/A,FALSE,"GEOFF GUTRIDGE";#N/A,#N/A,FALSE,"SUE SPITTLE";#N/A,#N/A,FALSE,"JOHN DULEY";#N/A,#N/A,FALSE,"MARTIN BRENIG-JONES";#N/A,#N/A,FALSE,"LOUISE KING";#N/A,#N/A,FALSE,"JOHN FORD"}</definedName>
    <definedName name="zz" localSheetId="5" hidden="1">{#N/A,#N/A,FALSE,"TERRY CARLIN";#N/A,#N/A,FALSE,"CHARLES McLEAN";#N/A,#N/A,FALSE,"GEOFF GUTRIDGE";#N/A,#N/A,FALSE,"SUE SPITTLE";#N/A,#N/A,FALSE,"JOHN DULEY";#N/A,#N/A,FALSE,"MARTIN BRENIG-JONES";#N/A,#N/A,FALSE,"LOUISE KING";#N/A,#N/A,FALSE,"JOHN FORD"}</definedName>
    <definedName name="zz" hidden="1">{#N/A,#N/A,FALSE,"TERRY CARLIN";#N/A,#N/A,FALSE,"CHARLES McLEAN";#N/A,#N/A,FALSE,"GEOFF GUTRIDGE";#N/A,#N/A,FALSE,"SUE SPITTLE";#N/A,#N/A,FALSE,"JOHN DULEY";#N/A,#N/A,FALSE,"MARTIN BRENIG-JONES";#N/A,#N/A,FALSE,"LOUISE KING";#N/A,#N/A,FALSE,"JOHN FORD"}</definedName>
    <definedName name="zzvzx" localSheetId="5" hidden="1">{#N/A,#N/A,FALSE,"TERRY CARLIN";#N/A,#N/A,FALSE,"CHARLES McLEAN";#N/A,#N/A,FALSE,"GEOFF GUTRIDGE";#N/A,#N/A,FALSE,"SUE SPITTLE";#N/A,#N/A,FALSE,"JOHN DULEY";#N/A,#N/A,FALSE,"MARTIN BRENIG-JONES";#N/A,#N/A,FALSE,"LOUISE KING";#N/A,#N/A,FALSE,"JOHN FORD"}</definedName>
    <definedName name="zzvzx" hidden="1">{#N/A,#N/A,FALSE,"TERRY CARLIN";#N/A,#N/A,FALSE,"CHARLES McLEAN";#N/A,#N/A,FALSE,"GEOFF GUTRIDGE";#N/A,#N/A,FALSE,"SUE SPITTLE";#N/A,#N/A,FALSE,"JOHN DULEY";#N/A,#N/A,FALSE,"MARTIN BRENIG-JONES";#N/A,#N/A,FALSE,"LOUISE KING";#N/A,#N/A,FALSE,"JOHN FORD"}</definedName>
    <definedName name="zzz" localSheetId="5" hidden="1">{#N/A,#N/A,FALSE,"TERRY CARLIN";#N/A,#N/A,FALSE,"CHARLES McLEAN";#N/A,#N/A,FALSE,"GEOFF GUTRIDGE";#N/A,#N/A,FALSE,"SUE SPITTLE";#N/A,#N/A,FALSE,"JOHN DULEY";#N/A,#N/A,FALSE,"MARTIN BRENIG-JONES";#N/A,#N/A,FALSE,"LOUISE KING";#N/A,#N/A,FALSE,"JOHN FORD"}</definedName>
    <definedName name="zzz" hidden="1">{#N/A,#N/A,FALSE,"TERRY CARLIN";#N/A,#N/A,FALSE,"CHARLES McLEAN";#N/A,#N/A,FALSE,"GEOFF GUTRIDGE";#N/A,#N/A,FALSE,"SUE SPITTLE";#N/A,#N/A,FALSE,"JOHN DULEY";#N/A,#N/A,FALSE,"MARTIN BRENIG-JONES";#N/A,#N/A,FALSE,"LOUISE KING";#N/A,#N/A,FALSE,"JOHN FORD"}</definedName>
    <definedName name="zzzz" localSheetId="5" hidden="1">{#N/A,#N/A,FALSE,"Find_duplicates_for_Feb_online_"}</definedName>
    <definedName name="zzzz" hidden="1">{#N/A,#N/A,FALSE,"Find_duplicates_for_Feb_online_"}</definedName>
    <definedName name="zzzzz" hidden="1">#REF!</definedName>
    <definedName name="zzzzzz" hidden="1">#REF!</definedName>
    <definedName name="zzzzzzzz" localSheetId="5" hidden="1">{#N/A,#N/A,FALSE,"TERRY CARLIN";#N/A,#N/A,FALSE,"CHARLES McLEAN";#N/A,#N/A,FALSE,"GEOFF GUTRIDGE";#N/A,#N/A,FALSE,"SUE SPITTLE";#N/A,#N/A,FALSE,"JOHN DULEY";#N/A,#N/A,FALSE,"MARTIN BRENIG-JONES";#N/A,#N/A,FALSE,"LOUISE KING";#N/A,#N/A,FALSE,"JOHN FORD"}</definedName>
    <definedName name="zzzzzzzz" hidden="1">{#N/A,#N/A,FALSE,"TERRY CARLIN";#N/A,#N/A,FALSE,"CHARLES McLEAN";#N/A,#N/A,FALSE,"GEOFF GUTRIDGE";#N/A,#N/A,FALSE,"SUE SPITTLE";#N/A,#N/A,FALSE,"JOHN DULEY";#N/A,#N/A,FALSE,"MARTIN BRENIG-JONES";#N/A,#N/A,FALSE,"LOUISE KING";#N/A,#N/A,FALSE,"JOHN FORD"}</definedName>
    <definedName name="zzzzzzzzz" localSheetId="5" hidden="1">{#N/A,#N/A,FALSE,"TERRY CARLIN";#N/A,#N/A,FALSE,"CHARLES McLEAN";#N/A,#N/A,FALSE,"GEOFF GUTRIDGE";#N/A,#N/A,FALSE,"SUE SPITTLE";#N/A,#N/A,FALSE,"JOHN DULEY";#N/A,#N/A,FALSE,"MARTIN BRENIG-JONES";#N/A,#N/A,FALSE,"LOUISE KING";#N/A,#N/A,FALSE,"JOHN FORD"}</definedName>
    <definedName name="zzzzzzzzz" hidden="1">{#N/A,#N/A,FALSE,"TERRY CARLIN";#N/A,#N/A,FALSE,"CHARLES McLEAN";#N/A,#N/A,FALSE,"GEOFF GUTRIDGE";#N/A,#N/A,FALSE,"SUE SPITTLE";#N/A,#N/A,FALSE,"JOHN DULEY";#N/A,#N/A,FALSE,"MARTIN BRENIG-JONES";#N/A,#N/A,FALSE,"LOUISE KING";#N/A,#N/A,FALSE,"JOHN FORD"}</definedName>
    <definedName name="zzzzzzzzzzzzzzz" localSheetId="5" hidden="1">{#N/A,#N/A,FALSE,"TERRY CARLIN";#N/A,#N/A,FALSE,"CHARLES McLEAN";#N/A,#N/A,FALSE,"GEOFF GUTRIDGE";#N/A,#N/A,FALSE,"SUE SPITTLE";#N/A,#N/A,FALSE,"JOHN DULEY";#N/A,#N/A,FALSE,"MARTIN BRENIG-JONES";#N/A,#N/A,FALSE,"LOUISE KING";#N/A,#N/A,FALSE,"JOHN FORD"}</definedName>
    <definedName name="zzzzzzzzzzzzzzz" hidden="1">{#N/A,#N/A,FALSE,"TERRY CARLIN";#N/A,#N/A,FALSE,"CHARLES McLEAN";#N/A,#N/A,FALSE,"GEOFF GUTRIDGE";#N/A,#N/A,FALSE,"SUE SPITTLE";#N/A,#N/A,FALSE,"JOHN DULEY";#N/A,#N/A,FALSE,"MARTIN BRENIG-JONES";#N/A,#N/A,FALSE,"LOUISE KING";#N/A,#N/A,FALSE,"JOHN FORD"}</definedName>
  </definedNames>
  <calcPr calcId="191029" iterateDelta="9.999999999999445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 i="65" l="1"/>
  <c r="F7" i="65"/>
  <c r="G7" i="65"/>
  <c r="H7" i="65"/>
  <c r="I7" i="65"/>
  <c r="AI7" i="65" s="1"/>
  <c r="K7" i="65"/>
  <c r="AE7" i="65" s="1"/>
  <c r="L7" i="65"/>
  <c r="M7" i="65"/>
  <c r="N7" i="65"/>
  <c r="O7" i="65"/>
  <c r="AO7" i="65" s="1"/>
  <c r="Q7" i="65"/>
  <c r="R7" i="65"/>
  <c r="AL7" i="65" s="1"/>
  <c r="S7" i="65"/>
  <c r="T7" i="65"/>
  <c r="U7" i="65"/>
  <c r="X7" i="65"/>
  <c r="Y7" i="65"/>
  <c r="Z7" i="65"/>
  <c r="AA7" i="65"/>
  <c r="AF7" i="65"/>
  <c r="AG7" i="65"/>
  <c r="AK7" i="65"/>
  <c r="AM7" i="65"/>
  <c r="E10" i="65"/>
  <c r="F10" i="65"/>
  <c r="AF10" i="65" s="1"/>
  <c r="G10" i="65"/>
  <c r="H10" i="65"/>
  <c r="I10" i="65"/>
  <c r="K10" i="65"/>
  <c r="L10" i="65"/>
  <c r="M10" i="65"/>
  <c r="D73" i="58" s="1"/>
  <c r="N10" i="65"/>
  <c r="O10" i="65"/>
  <c r="AI10" i="65" s="1"/>
  <c r="Q10" i="65"/>
  <c r="R10" i="65"/>
  <c r="S10" i="65"/>
  <c r="T10" i="65"/>
  <c r="U10" i="65"/>
  <c r="W10" i="65"/>
  <c r="X10" i="65"/>
  <c r="Y10" i="65"/>
  <c r="Z10" i="65"/>
  <c r="AH10" i="65" s="1"/>
  <c r="AA10" i="65"/>
  <c r="AK10" i="65"/>
  <c r="AO10" i="65"/>
  <c r="F11" i="65"/>
  <c r="H11" i="65"/>
  <c r="I11" i="65"/>
  <c r="K11" i="65"/>
  <c r="L11" i="65"/>
  <c r="M11" i="65"/>
  <c r="N11" i="65"/>
  <c r="O11" i="65"/>
  <c r="Q11" i="65"/>
  <c r="R11" i="65"/>
  <c r="U11" i="65"/>
  <c r="X11" i="65"/>
  <c r="Y11" i="65"/>
  <c r="Z11" i="65"/>
  <c r="AA11" i="65"/>
  <c r="E12" i="65"/>
  <c r="F12" i="65"/>
  <c r="AL12" i="65" s="1"/>
  <c r="G12" i="65"/>
  <c r="AG12" i="65" s="1"/>
  <c r="H12" i="65"/>
  <c r="Q12" i="65"/>
  <c r="AK12" i="65" s="1"/>
  <c r="R12" i="65"/>
  <c r="S12" i="65"/>
  <c r="T12" i="65"/>
  <c r="U12" i="65"/>
  <c r="AE12" i="65"/>
  <c r="AH12" i="65"/>
  <c r="AM12" i="65"/>
  <c r="AN12" i="65"/>
  <c r="E13" i="65"/>
  <c r="F13" i="65"/>
  <c r="AF13" i="65" s="1"/>
  <c r="G13" i="65"/>
  <c r="H13" i="65"/>
  <c r="I13" i="65"/>
  <c r="K13" i="65"/>
  <c r="L13" i="65"/>
  <c r="L15" i="65" s="1"/>
  <c r="M13" i="65"/>
  <c r="M15" i="65" s="1"/>
  <c r="N13" i="65"/>
  <c r="O13" i="65"/>
  <c r="O15" i="65" s="1"/>
  <c r="Q13" i="65"/>
  <c r="Q15" i="65" s="1"/>
  <c r="R13" i="65"/>
  <c r="S13" i="65"/>
  <c r="T13" i="65"/>
  <c r="AN13" i="65" s="1"/>
  <c r="U13" i="65"/>
  <c r="U15" i="65" s="1"/>
  <c r="W13" i="65"/>
  <c r="X13" i="65"/>
  <c r="Y13" i="65"/>
  <c r="D148" i="58" s="1"/>
  <c r="Z13" i="65"/>
  <c r="Z15" i="65" s="1"/>
  <c r="AA13" i="65"/>
  <c r="AK13" i="65"/>
  <c r="AO13" i="65"/>
  <c r="H15" i="65"/>
  <c r="I15" i="65"/>
  <c r="N15" i="65"/>
  <c r="AH15" i="65" s="1"/>
  <c r="R15" i="65"/>
  <c r="L17" i="65"/>
  <c r="L26" i="65" s="1"/>
  <c r="E18" i="65"/>
  <c r="F18" i="65"/>
  <c r="G18" i="65"/>
  <c r="H18" i="65"/>
  <c r="I18" i="65"/>
  <c r="AO18" i="65" s="1"/>
  <c r="K18" i="65"/>
  <c r="L18" i="65"/>
  <c r="M18" i="65"/>
  <c r="AG18" i="65" s="1"/>
  <c r="N18" i="65"/>
  <c r="O18" i="65"/>
  <c r="Q18" i="65"/>
  <c r="R18" i="65"/>
  <c r="S18" i="65"/>
  <c r="T18" i="65"/>
  <c r="AH18" i="65" s="1"/>
  <c r="U18" i="65"/>
  <c r="W18" i="65"/>
  <c r="X18" i="65"/>
  <c r="Y18" i="65"/>
  <c r="Z18" i="65"/>
  <c r="AA18" i="65"/>
  <c r="AF18" i="65"/>
  <c r="AI18" i="65"/>
  <c r="AN18" i="65"/>
  <c r="E19" i="65"/>
  <c r="F19" i="65"/>
  <c r="AL19" i="65" s="1"/>
  <c r="G19" i="65"/>
  <c r="AM19" i="65" s="1"/>
  <c r="H19" i="65"/>
  <c r="I19" i="65"/>
  <c r="K19" i="65"/>
  <c r="L19" i="65"/>
  <c r="AF19" i="65" s="1"/>
  <c r="M19" i="65"/>
  <c r="N19" i="65"/>
  <c r="O19" i="65"/>
  <c r="Q19" i="65"/>
  <c r="R19" i="65"/>
  <c r="S19" i="65"/>
  <c r="T19" i="65"/>
  <c r="U19" i="65"/>
  <c r="AO19" i="65" s="1"/>
  <c r="W19" i="65"/>
  <c r="X19" i="65"/>
  <c r="Y19" i="65"/>
  <c r="Z19" i="65"/>
  <c r="AA19" i="65"/>
  <c r="AH19" i="65"/>
  <c r="E20" i="65"/>
  <c r="AE20" i="65" s="1"/>
  <c r="F20" i="65"/>
  <c r="F29" i="65" s="1"/>
  <c r="G20" i="65"/>
  <c r="H20" i="65"/>
  <c r="I20" i="65"/>
  <c r="AI20" i="65" s="1"/>
  <c r="K20" i="65"/>
  <c r="L20" i="65"/>
  <c r="M20" i="65"/>
  <c r="AM20" i="65" s="1"/>
  <c r="N20" i="65"/>
  <c r="N29" i="65" s="1"/>
  <c r="O20" i="65"/>
  <c r="O29" i="65" s="1"/>
  <c r="AF20" i="65"/>
  <c r="AG20" i="65"/>
  <c r="AK20" i="65"/>
  <c r="M26" i="65"/>
  <c r="E29" i="65"/>
  <c r="AK29" i="65" s="1"/>
  <c r="G29" i="65"/>
  <c r="K29" i="65"/>
  <c r="L29" i="65"/>
  <c r="M29" i="65"/>
  <c r="Q29" i="65"/>
  <c r="R29" i="65"/>
  <c r="S29" i="65"/>
  <c r="T29" i="65"/>
  <c r="U29" i="65"/>
  <c r="W29" i="65"/>
  <c r="X29" i="65"/>
  <c r="Y29" i="65"/>
  <c r="Z29" i="65"/>
  <c r="AA29" i="65"/>
  <c r="AM29" i="65"/>
  <c r="E33" i="62"/>
  <c r="F27" i="62" s="1"/>
  <c r="E23" i="62"/>
  <c r="F23" i="62"/>
  <c r="E24" i="62"/>
  <c r="F24" i="62"/>
  <c r="E25" i="62"/>
  <c r="E26" i="62"/>
  <c r="E27" i="62"/>
  <c r="E28" i="62"/>
  <c r="E29" i="62"/>
  <c r="E30" i="62"/>
  <c r="E11" i="62"/>
  <c r="E16" i="62"/>
  <c r="F16" i="62"/>
  <c r="M5" i="64"/>
  <c r="N5" i="64"/>
  <c r="O5" i="64"/>
  <c r="P5" i="64"/>
  <c r="Q5" i="64"/>
  <c r="R5" i="64"/>
  <c r="S5" i="64"/>
  <c r="R25" i="64" s="1"/>
  <c r="Q25" i="64" s="1"/>
  <c r="P25" i="64" s="1"/>
  <c r="O25" i="64" s="1"/>
  <c r="N25" i="64" s="1"/>
  <c r="M25" i="64" s="1"/>
  <c r="I7" i="64"/>
  <c r="K7" i="64" s="1"/>
  <c r="J7" i="64"/>
  <c r="H8" i="64"/>
  <c r="I8" i="64"/>
  <c r="K8" i="64" s="1"/>
  <c r="P8" i="64" s="1"/>
  <c r="J8" i="64"/>
  <c r="I10" i="64"/>
  <c r="J10" i="64"/>
  <c r="K10" i="64"/>
  <c r="P10" i="64" s="1"/>
  <c r="O10" i="64" s="1"/>
  <c r="N10" i="64" s="1"/>
  <c r="M10" i="64" s="1"/>
  <c r="I11" i="64"/>
  <c r="K11" i="64" s="1"/>
  <c r="J11" i="64"/>
  <c r="S11" i="64"/>
  <c r="R11" i="64"/>
  <c r="Q11" i="64" s="1"/>
  <c r="P11" i="64" s="1"/>
  <c r="O11" i="64" s="1"/>
  <c r="N11" i="64" s="1"/>
  <c r="M11" i="64" s="1"/>
  <c r="I12" i="64"/>
  <c r="J12" i="64"/>
  <c r="K12" i="64"/>
  <c r="I13" i="64"/>
  <c r="K13" i="64" s="1"/>
  <c r="S13" i="64" s="1"/>
  <c r="R13" i="64" s="1"/>
  <c r="Q13" i="64" s="1"/>
  <c r="P13" i="64" s="1"/>
  <c r="O13" i="64" s="1"/>
  <c r="N13" i="64" s="1"/>
  <c r="M13" i="64" s="1"/>
  <c r="J13" i="64"/>
  <c r="I14" i="64"/>
  <c r="K14" i="64" s="1"/>
  <c r="J14" i="64"/>
  <c r="I15" i="64"/>
  <c r="J15" i="64"/>
  <c r="K15" i="64"/>
  <c r="H16" i="64"/>
  <c r="H17" i="64" s="1"/>
  <c r="I19" i="64"/>
  <c r="K19" i="64" s="1"/>
  <c r="K29" i="64" s="1"/>
  <c r="K30" i="64" s="1"/>
  <c r="J19" i="64"/>
  <c r="I20" i="64"/>
  <c r="J20" i="64"/>
  <c r="K20" i="64"/>
  <c r="S20" i="64" s="1"/>
  <c r="R20" i="64" s="1"/>
  <c r="H21" i="64"/>
  <c r="H29" i="64" s="1"/>
  <c r="I21" i="64"/>
  <c r="J21" i="64"/>
  <c r="K21" i="64"/>
  <c r="P21" i="64" s="1"/>
  <c r="O21" i="64" s="1"/>
  <c r="N21" i="64" s="1"/>
  <c r="M21" i="64" s="1"/>
  <c r="I22" i="64"/>
  <c r="K22" i="64" s="1"/>
  <c r="J22" i="64"/>
  <c r="P22" i="64"/>
  <c r="O22" i="64"/>
  <c r="N22" i="64" s="1"/>
  <c r="M22" i="64" s="1"/>
  <c r="Q22" i="64"/>
  <c r="R22" i="64" s="1"/>
  <c r="S22" i="64" s="1"/>
  <c r="I23" i="64"/>
  <c r="J23" i="64"/>
  <c r="K23" i="64"/>
  <c r="I24" i="64"/>
  <c r="J24" i="64"/>
  <c r="K24" i="64"/>
  <c r="S24" i="64"/>
  <c r="R24" i="64" s="1"/>
  <c r="Q24" i="64" s="1"/>
  <c r="P24" i="64" s="1"/>
  <c r="O24" i="64" s="1"/>
  <c r="N24" i="64" s="1"/>
  <c r="M24" i="64" s="1"/>
  <c r="I25" i="64"/>
  <c r="K25" i="64" s="1"/>
  <c r="S25" i="64" s="1"/>
  <c r="J25" i="64"/>
  <c r="I26" i="64"/>
  <c r="J26" i="64"/>
  <c r="K26" i="64"/>
  <c r="I27" i="64"/>
  <c r="K27" i="64" s="1"/>
  <c r="J27" i="64"/>
  <c r="I28" i="64"/>
  <c r="K28" i="64" s="1"/>
  <c r="J28" i="64"/>
  <c r="H30" i="64"/>
  <c r="I32" i="64"/>
  <c r="K32" i="64" s="1"/>
  <c r="J32" i="64"/>
  <c r="I33" i="64"/>
  <c r="K33" i="64" s="1"/>
  <c r="J33" i="64"/>
  <c r="S33" i="64"/>
  <c r="R33" i="64" s="1"/>
  <c r="I35" i="64"/>
  <c r="J35" i="64"/>
  <c r="K35" i="64"/>
  <c r="P35" i="64" s="1"/>
  <c r="I36" i="64"/>
  <c r="K36" i="64" s="1"/>
  <c r="J36" i="64"/>
  <c r="H37" i="64"/>
  <c r="K37" i="64" s="1"/>
  <c r="S37" i="64" s="1"/>
  <c r="R37" i="64" s="1"/>
  <c r="Q37" i="64" s="1"/>
  <c r="P37" i="64" s="1"/>
  <c r="O37" i="64" s="1"/>
  <c r="N37" i="64" s="1"/>
  <c r="M37" i="64" s="1"/>
  <c r="I37" i="64"/>
  <c r="J37" i="64"/>
  <c r="I38" i="64"/>
  <c r="K38" i="64" s="1"/>
  <c r="J38" i="64"/>
  <c r="J39" i="64"/>
  <c r="J40" i="64"/>
  <c r="K41" i="64"/>
  <c r="H42" i="64"/>
  <c r="H43" i="64" s="1"/>
  <c r="I45" i="64"/>
  <c r="K45" i="64" s="1"/>
  <c r="S45" i="64" s="1"/>
  <c r="J45" i="64"/>
  <c r="I46" i="64"/>
  <c r="J46" i="64"/>
  <c r="K46" i="64"/>
  <c r="S46" i="64" s="1"/>
  <c r="R46" i="64" s="1"/>
  <c r="Q46" i="64" s="1"/>
  <c r="P46" i="64" s="1"/>
  <c r="O46" i="64" s="1"/>
  <c r="N46" i="64" s="1"/>
  <c r="M46" i="64" s="1"/>
  <c r="I47" i="64"/>
  <c r="K47" i="64" s="1"/>
  <c r="J47" i="64"/>
  <c r="P47" i="64"/>
  <c r="I48" i="64"/>
  <c r="J48" i="64"/>
  <c r="K48" i="64"/>
  <c r="I49" i="64"/>
  <c r="J49" i="64"/>
  <c r="K49" i="64"/>
  <c r="S49" i="64"/>
  <c r="R49" i="64" s="1"/>
  <c r="Q49" i="64" s="1"/>
  <c r="P49" i="64" s="1"/>
  <c r="O49" i="64" s="1"/>
  <c r="N49" i="64"/>
  <c r="M49" i="64" s="1"/>
  <c r="H50" i="64"/>
  <c r="K50" i="64" s="1"/>
  <c r="I50" i="64"/>
  <c r="J50" i="64"/>
  <c r="S50" i="64"/>
  <c r="R50" i="64" s="1"/>
  <c r="Q50" i="64" s="1"/>
  <c r="P50" i="64" s="1"/>
  <c r="O50" i="64" s="1"/>
  <c r="N50" i="64"/>
  <c r="M50" i="64" s="1"/>
  <c r="I51" i="64"/>
  <c r="J51" i="64"/>
  <c r="K51" i="64"/>
  <c r="I52" i="64"/>
  <c r="K52" i="64" s="1"/>
  <c r="J52" i="64"/>
  <c r="H53" i="64"/>
  <c r="H54" i="64" s="1"/>
  <c r="B7" i="59"/>
  <c r="E11" i="65" s="1"/>
  <c r="C7" i="59"/>
  <c r="D7" i="59"/>
  <c r="G11" i="65" s="1"/>
  <c r="AM11" i="65" s="1"/>
  <c r="E7" i="59"/>
  <c r="B8" i="59"/>
  <c r="C8" i="59"/>
  <c r="D8" i="59"/>
  <c r="E8" i="59"/>
  <c r="F9" i="59"/>
  <c r="I12" i="65" s="1"/>
  <c r="E11" i="59"/>
  <c r="F11" i="59"/>
  <c r="E19" i="59"/>
  <c r="F19" i="59"/>
  <c r="D24" i="59"/>
  <c r="S11" i="65" s="1"/>
  <c r="E24" i="59"/>
  <c r="T11" i="65" s="1"/>
  <c r="T15" i="65" s="1"/>
  <c r="D25" i="59"/>
  <c r="E25" i="59"/>
  <c r="E28" i="59"/>
  <c r="F28" i="59"/>
  <c r="B32" i="59"/>
  <c r="W7" i="65" s="1"/>
  <c r="B33" i="59"/>
  <c r="W11" i="65" s="1"/>
  <c r="W15" i="65" s="1"/>
  <c r="B34" i="59"/>
  <c r="E36" i="59"/>
  <c r="F36" i="59"/>
  <c r="B9" i="58"/>
  <c r="C9" i="58"/>
  <c r="D9" i="58"/>
  <c r="E9" i="58"/>
  <c r="F9" i="58"/>
  <c r="D10" i="58"/>
  <c r="B11" i="58"/>
  <c r="C11" i="58"/>
  <c r="D11" i="58"/>
  <c r="E11" i="58"/>
  <c r="F11" i="58"/>
  <c r="B14" i="58"/>
  <c r="E17" i="65" s="1"/>
  <c r="C14" i="58"/>
  <c r="F17" i="65" s="1"/>
  <c r="D14" i="58"/>
  <c r="G17" i="65" s="1"/>
  <c r="E14" i="58"/>
  <c r="H17" i="65" s="1"/>
  <c r="F14" i="58"/>
  <c r="I17" i="65" s="1"/>
  <c r="B18" i="58"/>
  <c r="C18" i="58"/>
  <c r="D18" i="58"/>
  <c r="E18" i="58"/>
  <c r="F18" i="58"/>
  <c r="C19" i="58"/>
  <c r="F19" i="58"/>
  <c r="B21" i="58"/>
  <c r="C21" i="58"/>
  <c r="D21" i="58"/>
  <c r="E21" i="58"/>
  <c r="F21" i="58"/>
  <c r="B24" i="58"/>
  <c r="C24" i="58"/>
  <c r="D24" i="58"/>
  <c r="E24" i="58"/>
  <c r="F24" i="58"/>
  <c r="D28" i="58"/>
  <c r="D30" i="58" s="1"/>
  <c r="D31" i="58" s="1"/>
  <c r="G9" i="65" s="1"/>
  <c r="B30" i="58"/>
  <c r="C30" i="58"/>
  <c r="C31" i="58" s="1"/>
  <c r="F9" i="65" s="1"/>
  <c r="E30" i="58"/>
  <c r="E31" i="58" s="1"/>
  <c r="H9" i="65" s="1"/>
  <c r="F30" i="58"/>
  <c r="B31" i="58"/>
  <c r="E9" i="65" s="1"/>
  <c r="F31" i="58"/>
  <c r="I9" i="65" s="1"/>
  <c r="B35" i="58"/>
  <c r="C35" i="58"/>
  <c r="H27" i="65" s="1"/>
  <c r="D35" i="58"/>
  <c r="F35" i="58"/>
  <c r="B36" i="58"/>
  <c r="C36" i="58"/>
  <c r="D36" i="58"/>
  <c r="E36" i="58"/>
  <c r="F36" i="58"/>
  <c r="B37" i="58"/>
  <c r="E27" i="65" s="1"/>
  <c r="C37" i="58"/>
  <c r="F27" i="65" s="1"/>
  <c r="D37" i="58"/>
  <c r="G27" i="65" s="1"/>
  <c r="E37" i="58"/>
  <c r="F37" i="58"/>
  <c r="B45" i="58"/>
  <c r="C45" i="58"/>
  <c r="C55" i="58" s="1"/>
  <c r="D45" i="58"/>
  <c r="E45" i="58"/>
  <c r="F45" i="58"/>
  <c r="B48" i="58"/>
  <c r="K17" i="65" s="1"/>
  <c r="K26" i="65" s="1"/>
  <c r="C48" i="58"/>
  <c r="D48" i="58"/>
  <c r="M17" i="65" s="1"/>
  <c r="E48" i="58"/>
  <c r="N17" i="65" s="1"/>
  <c r="N26" i="65" s="1"/>
  <c r="F48" i="58"/>
  <c r="O17" i="65" s="1"/>
  <c r="B54" i="58"/>
  <c r="C54" i="58"/>
  <c r="D54" i="58"/>
  <c r="E54" i="58"/>
  <c r="F54" i="58"/>
  <c r="D55" i="58"/>
  <c r="B59" i="58"/>
  <c r="C59" i="58"/>
  <c r="D59" i="58"/>
  <c r="E59" i="58"/>
  <c r="F59" i="58"/>
  <c r="B62" i="58"/>
  <c r="C62" i="58"/>
  <c r="D62" i="58"/>
  <c r="E62" i="58"/>
  <c r="F62" i="58"/>
  <c r="B68" i="58"/>
  <c r="B69" i="58" s="1"/>
  <c r="K9" i="65" s="1"/>
  <c r="C68" i="58"/>
  <c r="D68" i="58"/>
  <c r="E68" i="58"/>
  <c r="F68" i="58"/>
  <c r="C69" i="58"/>
  <c r="L9" i="65" s="1"/>
  <c r="D69" i="58"/>
  <c r="M9" i="65" s="1"/>
  <c r="E69" i="58"/>
  <c r="N9" i="65" s="1"/>
  <c r="F69" i="58"/>
  <c r="O9" i="65" s="1"/>
  <c r="B73" i="58"/>
  <c r="C73" i="58"/>
  <c r="E73" i="58"/>
  <c r="B74" i="58"/>
  <c r="C74" i="58"/>
  <c r="D74" i="58"/>
  <c r="E74" i="58"/>
  <c r="F74" i="58"/>
  <c r="B75" i="58"/>
  <c r="K27" i="65" s="1"/>
  <c r="C75" i="58"/>
  <c r="L27" i="65" s="1"/>
  <c r="D75" i="58"/>
  <c r="M27" i="65" s="1"/>
  <c r="E75" i="58"/>
  <c r="N27" i="65" s="1"/>
  <c r="F75" i="58"/>
  <c r="O27" i="65" s="1"/>
  <c r="B83" i="58"/>
  <c r="C83" i="58"/>
  <c r="C90" i="58" s="1"/>
  <c r="D83" i="58"/>
  <c r="E83" i="58"/>
  <c r="F83" i="58"/>
  <c r="B85" i="58"/>
  <c r="C85" i="58"/>
  <c r="D85" i="58"/>
  <c r="E85" i="58"/>
  <c r="F85" i="58"/>
  <c r="B88" i="58"/>
  <c r="Q17" i="65" s="1"/>
  <c r="Q26" i="65" s="1"/>
  <c r="C88" i="58"/>
  <c r="R17" i="65" s="1"/>
  <c r="R26" i="65" s="1"/>
  <c r="D88" i="58"/>
  <c r="S17" i="65" s="1"/>
  <c r="S26" i="65" s="1"/>
  <c r="E88" i="58"/>
  <c r="E90" i="58" s="1"/>
  <c r="F88" i="58"/>
  <c r="F90" i="58" s="1"/>
  <c r="B90" i="58"/>
  <c r="D90" i="58"/>
  <c r="B93" i="58"/>
  <c r="C93" i="58"/>
  <c r="D93" i="58"/>
  <c r="E93" i="58"/>
  <c r="F93" i="58"/>
  <c r="B96" i="58"/>
  <c r="C96" i="58"/>
  <c r="D96" i="58"/>
  <c r="E96" i="58"/>
  <c r="F96" i="58"/>
  <c r="D100" i="58"/>
  <c r="B102" i="58"/>
  <c r="B103" i="58" s="1"/>
  <c r="Q9" i="65" s="1"/>
  <c r="C102" i="58"/>
  <c r="C103" i="58" s="1"/>
  <c r="R9" i="65" s="1"/>
  <c r="D102" i="58"/>
  <c r="D103" i="58" s="1"/>
  <c r="S9" i="65" s="1"/>
  <c r="E102" i="58"/>
  <c r="F102" i="58"/>
  <c r="E103" i="58"/>
  <c r="T9" i="65" s="1"/>
  <c r="F103" i="58"/>
  <c r="U9" i="65" s="1"/>
  <c r="D107" i="58"/>
  <c r="D106" i="58"/>
  <c r="C106" i="58" s="1"/>
  <c r="B106" i="58" s="1"/>
  <c r="C107" i="58"/>
  <c r="B107" i="58"/>
  <c r="E107" i="58"/>
  <c r="B109" i="58"/>
  <c r="Q27" i="65" s="1"/>
  <c r="C109" i="58"/>
  <c r="R27" i="65" s="1"/>
  <c r="D109" i="58"/>
  <c r="S27" i="65" s="1"/>
  <c r="E109" i="58"/>
  <c r="T27" i="65" s="1"/>
  <c r="F109" i="58"/>
  <c r="B117" i="58"/>
  <c r="C117" i="58"/>
  <c r="D117" i="58"/>
  <c r="E117" i="58"/>
  <c r="E130" i="58" s="1"/>
  <c r="F117" i="58"/>
  <c r="B119" i="58"/>
  <c r="C119" i="58"/>
  <c r="D119" i="58"/>
  <c r="E119" i="58"/>
  <c r="F119" i="58"/>
  <c r="B122" i="58"/>
  <c r="W17" i="65" s="1"/>
  <c r="W26" i="65" s="1"/>
  <c r="C122" i="58"/>
  <c r="X17" i="65" s="1"/>
  <c r="X26" i="65" s="1"/>
  <c r="D122" i="58"/>
  <c r="Y17" i="65" s="1"/>
  <c r="Y26" i="65" s="1"/>
  <c r="E122" i="58"/>
  <c r="Z17" i="65" s="1"/>
  <c r="Z26" i="65" s="1"/>
  <c r="F122" i="58"/>
  <c r="AA17" i="65" s="1"/>
  <c r="AA26" i="65" s="1"/>
  <c r="B129" i="58"/>
  <c r="C129" i="58"/>
  <c r="D129" i="58"/>
  <c r="E129" i="58"/>
  <c r="F129" i="58"/>
  <c r="B130" i="58"/>
  <c r="D130" i="58"/>
  <c r="D137" i="58" s="1"/>
  <c r="B133" i="58"/>
  <c r="C133" i="58"/>
  <c r="D133" i="58"/>
  <c r="E133" i="58"/>
  <c r="F133" i="58"/>
  <c r="B136" i="58"/>
  <c r="B137" i="58" s="1"/>
  <c r="C136" i="58"/>
  <c r="D136" i="58"/>
  <c r="E136" i="58"/>
  <c r="F136" i="58"/>
  <c r="E137" i="58"/>
  <c r="B142" i="58"/>
  <c r="C142" i="58"/>
  <c r="D142" i="58"/>
  <c r="D143" i="58" s="1"/>
  <c r="Y9" i="65" s="1"/>
  <c r="E142" i="58"/>
  <c r="E143" i="58" s="1"/>
  <c r="Z9" i="65" s="1"/>
  <c r="F142" i="58"/>
  <c r="F143" i="58" s="1"/>
  <c r="AA9" i="65" s="1"/>
  <c r="B143" i="58"/>
  <c r="W9" i="65" s="1"/>
  <c r="C143" i="58"/>
  <c r="X9" i="65" s="1"/>
  <c r="B147" i="58"/>
  <c r="AA27" i="65" s="1"/>
  <c r="C147" i="58"/>
  <c r="D147" i="58"/>
  <c r="E147" i="58"/>
  <c r="B148" i="58"/>
  <c r="C148" i="58"/>
  <c r="E148" i="58"/>
  <c r="F148" i="58"/>
  <c r="B149" i="58"/>
  <c r="W27" i="65" s="1"/>
  <c r="C149" i="58"/>
  <c r="X27" i="65" s="1"/>
  <c r="D149" i="58"/>
  <c r="Y27" i="65" s="1"/>
  <c r="E149" i="58"/>
  <c r="Z27" i="65" s="1"/>
  <c r="F149" i="58"/>
  <c r="F2" i="50"/>
  <c r="AG9" i="65" l="1"/>
  <c r="AM9" i="65"/>
  <c r="Q35" i="64"/>
  <c r="R35" i="64" s="1"/>
  <c r="S35" i="64" s="1"/>
  <c r="O35" i="64"/>
  <c r="N35" i="64" s="1"/>
  <c r="M35" i="64" s="1"/>
  <c r="O36" i="65"/>
  <c r="I54" i="65" s="1"/>
  <c r="AI15" i="65"/>
  <c r="F130" i="58"/>
  <c r="Y34" i="65"/>
  <c r="B55" i="58"/>
  <c r="AK9" i="65"/>
  <c r="AE9" i="65"/>
  <c r="H26" i="65"/>
  <c r="AF17" i="65"/>
  <c r="AL17" i="65"/>
  <c r="F26" i="65"/>
  <c r="O47" i="64"/>
  <c r="N47" i="64" s="1"/>
  <c r="M47" i="64" s="1"/>
  <c r="Q47" i="64"/>
  <c r="R47" i="64" s="1"/>
  <c r="S47" i="64" s="1"/>
  <c r="S53" i="64" s="1"/>
  <c r="AA22" i="65" s="1"/>
  <c r="W28" i="65" s="1"/>
  <c r="X28" i="65" s="1"/>
  <c r="Y28" i="65" s="1"/>
  <c r="AL9" i="65"/>
  <c r="AF9" i="65"/>
  <c r="F137" i="58"/>
  <c r="X34" i="65"/>
  <c r="G26" i="65"/>
  <c r="AG17" i="65"/>
  <c r="AM17" i="65"/>
  <c r="S15" i="65"/>
  <c r="S34" i="65"/>
  <c r="S33" i="65"/>
  <c r="G44" i="65" s="1"/>
  <c r="R45" i="64"/>
  <c r="Q33" i="64"/>
  <c r="R29" i="64"/>
  <c r="Q20" i="64"/>
  <c r="Q8" i="64"/>
  <c r="R8" i="64" s="1"/>
  <c r="S8" i="64" s="1"/>
  <c r="O8" i="64"/>
  <c r="N8" i="64" s="1"/>
  <c r="M8" i="64" s="1"/>
  <c r="N33" i="65"/>
  <c r="H42" i="65" s="1"/>
  <c r="AN9" i="65"/>
  <c r="AH9" i="65"/>
  <c r="L33" i="65"/>
  <c r="F42" i="65" s="1"/>
  <c r="L34" i="65"/>
  <c r="AL27" i="65"/>
  <c r="AF27" i="65"/>
  <c r="AN27" i="65"/>
  <c r="AH27" i="65"/>
  <c r="M34" i="65"/>
  <c r="B19" i="58"/>
  <c r="AI12" i="65"/>
  <c r="AO12" i="65"/>
  <c r="AE11" i="65"/>
  <c r="E15" i="65"/>
  <c r="AK11" i="65"/>
  <c r="R34" i="65"/>
  <c r="AG27" i="65"/>
  <c r="AM27" i="65"/>
  <c r="AK27" i="65"/>
  <c r="AE27" i="65"/>
  <c r="Z34" i="65"/>
  <c r="Z33" i="65"/>
  <c r="H41" i="65" s="1"/>
  <c r="Y33" i="65"/>
  <c r="G41" i="65" s="1"/>
  <c r="O26" i="65"/>
  <c r="O33" i="65" s="1"/>
  <c r="I42" i="65" s="1"/>
  <c r="AI9" i="65"/>
  <c r="AO9" i="65"/>
  <c r="AA34" i="65"/>
  <c r="AL11" i="65"/>
  <c r="AF11" i="65"/>
  <c r="C130" i="58"/>
  <c r="C137" i="58" s="1"/>
  <c r="E19" i="58"/>
  <c r="I26" i="65"/>
  <c r="Q21" i="64"/>
  <c r="R21" i="64" s="1"/>
  <c r="S21" i="64" s="1"/>
  <c r="I39" i="64"/>
  <c r="K39" i="64" s="1"/>
  <c r="I40" i="64"/>
  <c r="K40" i="64" s="1"/>
  <c r="F28" i="62"/>
  <c r="AN20" i="65"/>
  <c r="AH20" i="65"/>
  <c r="AG19" i="65"/>
  <c r="AN19" i="65"/>
  <c r="AE19" i="65"/>
  <c r="AM18" i="65"/>
  <c r="AK18" i="65"/>
  <c r="AL13" i="65"/>
  <c r="AM10" i="65"/>
  <c r="AI19" i="65"/>
  <c r="N36" i="65"/>
  <c r="H54" i="65" s="1"/>
  <c r="AN11" i="65"/>
  <c r="N34" i="65"/>
  <c r="E55" i="58"/>
  <c r="F55" i="58"/>
  <c r="I27" i="65"/>
  <c r="AL29" i="65"/>
  <c r="U17" i="65"/>
  <c r="U26" i="65" s="1"/>
  <c r="AA15" i="65"/>
  <c r="AH13" i="65"/>
  <c r="X33" i="65"/>
  <c r="F41" i="65" s="1"/>
  <c r="AL10" i="65"/>
  <c r="F25" i="62"/>
  <c r="F31" i="62" s="1"/>
  <c r="F7" i="62" s="1"/>
  <c r="F29" i="62"/>
  <c r="T17" i="65"/>
  <c r="T26" i="65" s="1"/>
  <c r="AO15" i="65"/>
  <c r="AG13" i="65"/>
  <c r="AE13" i="65"/>
  <c r="K15" i="65"/>
  <c r="AN7" i="65"/>
  <c r="AH7" i="65"/>
  <c r="Y15" i="65"/>
  <c r="AE17" i="65"/>
  <c r="E26" i="65"/>
  <c r="F26" i="62"/>
  <c r="M33" i="65"/>
  <c r="G42" i="65" s="1"/>
  <c r="AF29" i="65"/>
  <c r="I29" i="65"/>
  <c r="AO20" i="65"/>
  <c r="AE18" i="65"/>
  <c r="AK17" i="65"/>
  <c r="AN15" i="65"/>
  <c r="X15" i="65"/>
  <c r="AI13" i="65"/>
  <c r="AI11" i="65"/>
  <c r="S29" i="64"/>
  <c r="O22" i="65" s="1"/>
  <c r="K28" i="65" s="1"/>
  <c r="L28" i="65" s="1"/>
  <c r="M28" i="65" s="1"/>
  <c r="N28" i="65" s="1"/>
  <c r="O28" i="65" s="1"/>
  <c r="D19" i="58"/>
  <c r="AG11" i="65"/>
  <c r="G15" i="65"/>
  <c r="F30" i="62"/>
  <c r="AA33" i="65"/>
  <c r="I41" i="65" s="1"/>
  <c r="AE29" i="65"/>
  <c r="H29" i="65"/>
  <c r="AL18" i="65"/>
  <c r="F15" i="65"/>
  <c r="AH11" i="65"/>
  <c r="I34" i="65"/>
  <c r="AO11" i="65"/>
  <c r="AG10" i="65"/>
  <c r="AN10" i="65"/>
  <c r="AE10" i="65"/>
  <c r="U27" i="65"/>
  <c r="K53" i="64"/>
  <c r="K54" i="64" s="1"/>
  <c r="Q10" i="64"/>
  <c r="R10" i="64" s="1"/>
  <c r="S10" i="64" s="1"/>
  <c r="S7" i="64"/>
  <c r="G33" i="65"/>
  <c r="AG29" i="65"/>
  <c r="AL20" i="65"/>
  <c r="AK19" i="65"/>
  <c r="AM13" i="65"/>
  <c r="AF12" i="65"/>
  <c r="R33" i="65"/>
  <c r="F44" i="65" s="1"/>
  <c r="I34" i="64" l="1"/>
  <c r="K34" i="64" s="1"/>
  <c r="I9" i="64"/>
  <c r="K9" i="64" s="1"/>
  <c r="Z28" i="65"/>
  <c r="AA28" i="65" s="1"/>
  <c r="Y36" i="65"/>
  <c r="G53" i="65" s="1"/>
  <c r="P20" i="64"/>
  <c r="Q29" i="64"/>
  <c r="R7" i="64"/>
  <c r="I33" i="65"/>
  <c r="U33" i="65"/>
  <c r="I44" i="65" s="1"/>
  <c r="AI26" i="65"/>
  <c r="AO26" i="65"/>
  <c r="M36" i="65"/>
  <c r="G54" i="65" s="1"/>
  <c r="Q45" i="64"/>
  <c r="R53" i="64"/>
  <c r="AH17" i="65"/>
  <c r="X36" i="65"/>
  <c r="F53" i="65" s="1"/>
  <c r="AA36" i="65"/>
  <c r="I53" i="65" s="1"/>
  <c r="U34" i="65"/>
  <c r="AI17" i="65"/>
  <c r="T33" i="65"/>
  <c r="H44" i="65" s="1"/>
  <c r="AN26" i="65"/>
  <c r="AH26" i="65"/>
  <c r="AG15" i="65"/>
  <c r="AM15" i="65"/>
  <c r="AO17" i="65"/>
  <c r="AN17" i="65"/>
  <c r="AL15" i="65"/>
  <c r="AF15" i="65"/>
  <c r="AO27" i="65"/>
  <c r="AI27" i="65"/>
  <c r="L36" i="65"/>
  <c r="F54" i="65" s="1"/>
  <c r="AH29" i="65"/>
  <c r="AN29" i="65"/>
  <c r="AI29" i="65"/>
  <c r="AO29" i="65"/>
  <c r="P33" i="64"/>
  <c r="AF26" i="65"/>
  <c r="G34" i="65"/>
  <c r="AM34" i="65" s="1"/>
  <c r="G49" i="65" s="1"/>
  <c r="AL26" i="65"/>
  <c r="AO34" i="65"/>
  <c r="I49" i="65" s="1"/>
  <c r="AE26" i="65"/>
  <c r="AK26" i="65"/>
  <c r="T34" i="65"/>
  <c r="F34" i="65"/>
  <c r="AL34" i="65" s="1"/>
  <c r="F33" i="65"/>
  <c r="G43" i="65"/>
  <c r="AM33" i="65"/>
  <c r="G45" i="65" s="1"/>
  <c r="O34" i="65"/>
  <c r="AK15" i="65"/>
  <c r="AE15" i="65"/>
  <c r="AM26" i="65"/>
  <c r="H33" i="65"/>
  <c r="AG26" i="65"/>
  <c r="H34" i="65"/>
  <c r="AN34" i="65" s="1"/>
  <c r="H49" i="65" s="1"/>
  <c r="O20" i="64" l="1"/>
  <c r="P29" i="64"/>
  <c r="AL33" i="65"/>
  <c r="F43" i="65"/>
  <c r="Z36" i="65"/>
  <c r="H53" i="65" s="1"/>
  <c r="F49" i="65"/>
  <c r="AP34" i="65"/>
  <c r="AO33" i="65"/>
  <c r="I45" i="65" s="1"/>
  <c r="I43" i="65"/>
  <c r="O33" i="64"/>
  <c r="M34" i="64"/>
  <c r="N34" i="64" s="1"/>
  <c r="O34" i="64" s="1"/>
  <c r="P34" i="64" s="1"/>
  <c r="Q34" i="64" s="1"/>
  <c r="K42" i="64"/>
  <c r="K43" i="64" s="1"/>
  <c r="Q7" i="64"/>
  <c r="R16" i="64"/>
  <c r="AN33" i="65"/>
  <c r="H45" i="65" s="1"/>
  <c r="H43" i="65"/>
  <c r="M9" i="64"/>
  <c r="N9" i="64" s="1"/>
  <c r="O9" i="64" s="1"/>
  <c r="P9" i="64" s="1"/>
  <c r="Q9" i="64" s="1"/>
  <c r="R9" i="64" s="1"/>
  <c r="S9" i="64" s="1"/>
  <c r="S16" i="64" s="1"/>
  <c r="I22" i="65" s="1"/>
  <c r="K16" i="64"/>
  <c r="K17" i="64" s="1"/>
  <c r="Q53" i="64"/>
  <c r="P45" i="64"/>
  <c r="O42" i="64" l="1"/>
  <c r="N33" i="64"/>
  <c r="P7" i="64"/>
  <c r="Q16" i="64"/>
  <c r="P53" i="64"/>
  <c r="O45" i="64"/>
  <c r="R34" i="64"/>
  <c r="Q42" i="64"/>
  <c r="E28" i="65"/>
  <c r="AP33" i="65"/>
  <c r="F45" i="65"/>
  <c r="J45" i="65" s="1"/>
  <c r="P42" i="64"/>
  <c r="O29" i="64"/>
  <c r="N20" i="64"/>
  <c r="M20" i="64" l="1"/>
  <c r="M29" i="64" s="1"/>
  <c r="N29" i="64"/>
  <c r="S34" i="64"/>
  <c r="S42" i="64" s="1"/>
  <c r="U22" i="65" s="1"/>
  <c r="R42" i="64"/>
  <c r="O53" i="64"/>
  <c r="N45" i="64"/>
  <c r="P16" i="64"/>
  <c r="O7" i="64"/>
  <c r="M33" i="64"/>
  <c r="M42" i="64" s="1"/>
  <c r="N42" i="64"/>
  <c r="F28" i="65"/>
  <c r="F36" i="65"/>
  <c r="M45" i="64" l="1"/>
  <c r="M53" i="64" s="1"/>
  <c r="N53" i="64"/>
  <c r="O16" i="64"/>
  <c r="N7" i="64"/>
  <c r="F55" i="65"/>
  <c r="G28" i="65"/>
  <c r="G36" i="65"/>
  <c r="Q28" i="65"/>
  <c r="AO22" i="65"/>
  <c r="AI22" i="65"/>
  <c r="M7" i="64" l="1"/>
  <c r="M16" i="64" s="1"/>
  <c r="N16" i="64"/>
  <c r="R28" i="65"/>
  <c r="R36" i="65"/>
  <c r="AE28" i="65"/>
  <c r="AK28" i="65"/>
  <c r="G55" i="65"/>
  <c r="H28" i="65"/>
  <c r="H36" i="65"/>
  <c r="F56" i="65" l="1"/>
  <c r="AL36" i="65"/>
  <c r="S28" i="65"/>
  <c r="S36" i="65"/>
  <c r="AF28" i="65"/>
  <c r="AL28" i="65"/>
  <c r="H55" i="65"/>
  <c r="I28" i="65"/>
  <c r="I36" i="65"/>
  <c r="G56" i="65" l="1"/>
  <c r="AM36" i="65"/>
  <c r="G57" i="65" s="1"/>
  <c r="I55" i="65"/>
  <c r="T28" i="65"/>
  <c r="T36" i="65"/>
  <c r="AG28" i="65"/>
  <c r="AM28" i="65"/>
  <c r="F57" i="65"/>
  <c r="H56" i="65" l="1"/>
  <c r="AN36" i="65"/>
  <c r="U28" i="65"/>
  <c r="U36" i="65"/>
  <c r="AH28" i="65"/>
  <c r="AN28" i="65"/>
  <c r="I56" i="65" l="1"/>
  <c r="AO36" i="65"/>
  <c r="I57" i="65" s="1"/>
  <c r="AO28" i="65"/>
  <c r="AI28" i="65"/>
  <c r="H57" i="65"/>
  <c r="J57" i="65" s="1"/>
  <c r="AP36" i="65"/>
</calcChain>
</file>

<file path=xl/sharedStrings.xml><?xml version="1.0" encoding="utf-8"?>
<sst xmlns="http://schemas.openxmlformats.org/spreadsheetml/2006/main" count="475" uniqueCount="238">
  <si>
    <t>Sheet</t>
  </si>
  <si>
    <t>Description</t>
  </si>
  <si>
    <t>Status</t>
  </si>
  <si>
    <t>Notes</t>
  </si>
  <si>
    <t>Version</t>
  </si>
  <si>
    <t>Objective</t>
  </si>
  <si>
    <t xml:space="preserve">Title </t>
  </si>
  <si>
    <t>Author</t>
  </si>
  <si>
    <t>Information</t>
  </si>
  <si>
    <t>History</t>
  </si>
  <si>
    <t>Contents</t>
  </si>
  <si>
    <t>This contents sheet</t>
  </si>
  <si>
    <t>Confidentiality status</t>
  </si>
  <si>
    <t>Details of modifications introduced</t>
  </si>
  <si>
    <t xml:space="preserve">Date </t>
  </si>
  <si>
    <t>Actual model sheets</t>
  </si>
  <si>
    <t>Yes</t>
  </si>
  <si>
    <t>Version Histrory</t>
  </si>
  <si>
    <t>Terms and conditions</t>
  </si>
  <si>
    <t xml:space="preserve"> </t>
  </si>
  <si>
    <t>Vodafone</t>
  </si>
  <si>
    <t>Network infrastructure</t>
  </si>
  <si>
    <t>Other</t>
  </si>
  <si>
    <t>Total tangible assets</t>
  </si>
  <si>
    <t>Goodwill</t>
  </si>
  <si>
    <t>Licence fees</t>
  </si>
  <si>
    <t>Software</t>
  </si>
  <si>
    <t>Total intangibles</t>
  </si>
  <si>
    <t>Right to use assets</t>
  </si>
  <si>
    <t>Non-current assets</t>
  </si>
  <si>
    <t xml:space="preserve">Cash </t>
  </si>
  <si>
    <t>Current assets</t>
  </si>
  <si>
    <t xml:space="preserve">Current liabilities </t>
  </si>
  <si>
    <t>Net current assets/(liabilities)</t>
  </si>
  <si>
    <t>Other intangibles</t>
  </si>
  <si>
    <t>Tangible</t>
  </si>
  <si>
    <t>Capex</t>
  </si>
  <si>
    <t>Capex less licence fees</t>
  </si>
  <si>
    <t>Telefonica</t>
  </si>
  <si>
    <t>Plant and equipment</t>
  </si>
  <si>
    <t>Licences</t>
  </si>
  <si>
    <t>Assets in the course of construction</t>
  </si>
  <si>
    <t>Capex not taken from CF statement but from fixed asset disclosures</t>
  </si>
  <si>
    <t>Hutchison</t>
  </si>
  <si>
    <t>Access Rights</t>
  </si>
  <si>
    <t>Customer acquisition costs</t>
  </si>
  <si>
    <t>EE</t>
  </si>
  <si>
    <t>Network</t>
  </si>
  <si>
    <t>Spectrum</t>
  </si>
  <si>
    <t>Total intangible assets</t>
  </si>
  <si>
    <t>Total non-current assets</t>
  </si>
  <si>
    <t>Profitability</t>
  </si>
  <si>
    <t>VODAFONE LIMITED overview - Find and update company information - GOV.UK (company-information.service.gov.uk)</t>
  </si>
  <si>
    <t>Revenue</t>
  </si>
  <si>
    <t>Operating profit</t>
  </si>
  <si>
    <t>Net profit</t>
  </si>
  <si>
    <t xml:space="preserve">Exceptionals </t>
  </si>
  <si>
    <t>Amortisation of Spectrum</t>
  </si>
  <si>
    <t xml:space="preserve">Hutchison </t>
  </si>
  <si>
    <t>Exceptional items</t>
  </si>
  <si>
    <t>Table 20a</t>
  </si>
  <si>
    <r>
      <t xml:space="preserve"> CPI All Items: 1998 to 2021</t>
    </r>
    <r>
      <rPr>
        <b/>
        <vertAlign val="superscript"/>
        <sz val="11"/>
        <rFont val="Calibri"/>
        <family val="2"/>
      </rPr>
      <t>1</t>
    </r>
  </si>
  <si>
    <t xml:space="preserve"> Annual</t>
  </si>
  <si>
    <t xml:space="preserve"> average</t>
  </si>
  <si>
    <t xml:space="preserve"> Jan</t>
  </si>
  <si>
    <t xml:space="preserve"> Feb</t>
  </si>
  <si>
    <t xml:space="preserve"> Mar</t>
  </si>
  <si>
    <t xml:space="preserve"> Apr</t>
  </si>
  <si>
    <t xml:space="preserve"> May</t>
  </si>
  <si>
    <t xml:space="preserve"> Jun</t>
  </si>
  <si>
    <t xml:space="preserve"> Jul</t>
  </si>
  <si>
    <t xml:space="preserve"> Aug</t>
  </si>
  <si>
    <t xml:space="preserve"> Sep</t>
  </si>
  <si>
    <t xml:space="preserve"> Oct</t>
  </si>
  <si>
    <t xml:space="preserve"> Nov</t>
  </si>
  <si>
    <t xml:space="preserve"> Dec</t>
  </si>
  <si>
    <t xml:space="preserve"> D7BT</t>
  </si>
  <si>
    <t xml:space="preserve"> 2015=100</t>
  </si>
  <si>
    <t>..</t>
  </si>
  <si>
    <t>Band</t>
  </si>
  <si>
    <t>Spectrum acquired (FY)</t>
  </si>
  <si>
    <t>Original lump sum value (£m/MHz)</t>
  </si>
  <si>
    <t>Latest available lump sum value (£m/MHz)</t>
  </si>
  <si>
    <t>Price base</t>
  </si>
  <si>
    <t>ALFs (Y/N)</t>
  </si>
  <si>
    <t>Payable from</t>
  </si>
  <si>
    <t>Link</t>
  </si>
  <si>
    <t>2021/22</t>
  </si>
  <si>
    <t>No</t>
  </si>
  <si>
    <t>n/a</t>
  </si>
  <si>
    <t>2013/14</t>
  </si>
  <si>
    <t>Between £22.5 and £27.5</t>
  </si>
  <si>
    <t>https://www.ofcom.org.uk/__data/assets/pdf_file/0020/130547/Statement-Annual-licence-fees-900-MHz-and-1800-MHz.pdf</t>
  </si>
  <si>
    <t>Dec 2018 ALF decision, payable from 31 January 2019 (paragraph 4.59)</t>
  </si>
  <si>
    <t>Pre-2000</t>
  </si>
  <si>
    <t>Unknown</t>
  </si>
  <si>
    <t>2015/16</t>
  </si>
  <si>
    <t>Dec 2018 ALF decision, payable from 31 January 2019 (paragraph 4.67). Three aquired its 1800Mhz spectrum from EE in 2012.</t>
  </si>
  <si>
    <t>2000/01</t>
  </si>
  <si>
    <t>Included as part of 2100MHz</t>
  </si>
  <si>
    <t>Between £149 and £205</t>
  </si>
  <si>
    <t>Restricted spectrum licenced at the same time of the 2013 Auction</t>
  </si>
  <si>
    <t>Currently no value - but could have value in the future</t>
  </si>
  <si>
    <t>Between £3.6 and £5.2</t>
  </si>
  <si>
    <t>Between £7.6 and £8.2</t>
  </si>
  <si>
    <t>3.6-3.8GHz</t>
  </si>
  <si>
    <t>3.4-3.6GHz (Three)</t>
  </si>
  <si>
    <t>Three purchased UK Broadband for £250m in February 2017. Market value determined in June 2019 ALF statement; payable from 31 July 2019 (Page 1)</t>
  </si>
  <si>
    <t xml:space="preserve">https://www.ofcom.org.uk/__data/assets/pdf_file/0013/151231/statement-annual-licence-fees-uk-3.4-ghz-and-3.6-ghz-spectrum.pdf
</t>
  </si>
  <si>
    <t>Link to Spectrum awards</t>
  </si>
  <si>
    <t>Awards archive - Ofcom</t>
  </si>
  <si>
    <t>Agreed to Ofcom Spectrum holdings</t>
  </si>
  <si>
    <t>Valuing MNOs spectrum</t>
  </si>
  <si>
    <t xml:space="preserve">Amortisation </t>
  </si>
  <si>
    <t>Current use</t>
  </si>
  <si>
    <t>Future use</t>
  </si>
  <si>
    <t>Bandwidth</t>
  </si>
  <si>
    <t>Value per Mhz</t>
  </si>
  <si>
    <t>Valuation</t>
  </si>
  <si>
    <t>4G</t>
  </si>
  <si>
    <t>2G/3G</t>
  </si>
  <si>
    <t>5G</t>
  </si>
  <si>
    <t>2G</t>
  </si>
  <si>
    <t>3G</t>
  </si>
  <si>
    <t>3600-3800</t>
  </si>
  <si>
    <t>Ex 5G and unpaired</t>
  </si>
  <si>
    <t>O2</t>
  </si>
  <si>
    <t>Three</t>
  </si>
  <si>
    <t>3925-4009</t>
  </si>
  <si>
    <t>BT</t>
  </si>
  <si>
    <t>2G/4G</t>
  </si>
  <si>
    <t>not referenced</t>
  </si>
  <si>
    <t>3G/4G</t>
  </si>
  <si>
    <t>4G/5G</t>
  </si>
  <si>
    <t>Sources</t>
  </si>
  <si>
    <t>Spectrum holdings</t>
  </si>
  <si>
    <t>Mobile and Wireless Broadband below 5 GHz - Ofcom</t>
  </si>
  <si>
    <t>Frequency Allocations Mobile and Broadband below 5 GHz (December 2020) (ofcom.org.uk)</t>
  </si>
  <si>
    <t>Total</t>
  </si>
  <si>
    <t>Simple average</t>
  </si>
  <si>
    <t>Capex (excl spectrum)</t>
  </si>
  <si>
    <t>Spectrum capex</t>
  </si>
  <si>
    <t>Exceptional charges</t>
  </si>
  <si>
    <t xml:space="preserve">Amortisation of spectrum </t>
  </si>
  <si>
    <t xml:space="preserve">Operating profit excluding amortisation </t>
  </si>
  <si>
    <t>Tangible assets</t>
  </si>
  <si>
    <t>Other assets</t>
  </si>
  <si>
    <t>Taken from BT annual report - total goodwill on EE purchase from 2016</t>
  </si>
  <si>
    <t>Current value of spectrum (exc 5G)</t>
  </si>
  <si>
    <t>Gross book value of spectrum (opening)</t>
  </si>
  <si>
    <t>Additions</t>
  </si>
  <si>
    <t>Spectrum: net book value ex 5G</t>
  </si>
  <si>
    <t>Spectrum: current value no amortisation</t>
  </si>
  <si>
    <t>WACC - MCT</t>
  </si>
  <si>
    <t>Calculation of UK MNO ROCE and capex</t>
  </si>
  <si>
    <t>Sunjit Kamboj</t>
  </si>
  <si>
    <t>Non-confidential</t>
  </si>
  <si>
    <t>Assets and capex</t>
  </si>
  <si>
    <t>Asset and capex data from Companies House financial statements</t>
  </si>
  <si>
    <t>Profitability data from Companies House financial statements</t>
  </si>
  <si>
    <t>CPI Data</t>
  </si>
  <si>
    <t>CPI data taken from ONS website</t>
  </si>
  <si>
    <t>Spectrum band valuation</t>
  </si>
  <si>
    <t>Recent valuation of spectrum from auctions and ALF decisions</t>
  </si>
  <si>
    <t>Spectrum valuation</t>
  </si>
  <si>
    <t>Calculation of spectrum value by MNO</t>
  </si>
  <si>
    <t>ROCE Calcs</t>
  </si>
  <si>
    <t>ROCE calculation</t>
  </si>
  <si>
    <t>ROCE calculations</t>
  </si>
  <si>
    <t>O2 HOLDINGS LIMITED overview - Find and update company information - GOV.UK (company-information.service.gov.uk)</t>
  </si>
  <si>
    <t>HUTCHISON 3G UK LIMITED overview - Find and update company information - GOV.UK (company-information.service.gov.uk)</t>
  </si>
  <si>
    <t>EE LIMITED filing history - Find and update company information - GOV.UK (company-information.service.gov.uk)</t>
  </si>
  <si>
    <t>4G Auction 2013; market value updated for inflation in Dec 2021 ALF Statement (Table 2.1)</t>
  </si>
  <si>
    <t>700Mhz and 3.6Ghz March 2021 auction, updated for inflation in December 2021 ALF Statement (Table 4.1)</t>
  </si>
  <si>
    <t>Annual ALF (real terms)</t>
  </si>
  <si>
    <t xml:space="preserve">Dec 2021 ALF Statement. Original licences acquired in 2001 auction. </t>
  </si>
  <si>
    <t xml:space="preserve">https://www.ofcom.org.uk/__data/assets/pdf_file/0027/229428/1900_2100-mhz-statement.pdf
</t>
  </si>
  <si>
    <t>2.3GHz and 3.4GHz 5G Auction April 2018. Updated for inflation in Dec 2021 ALF Statement (Table 4.1)</t>
  </si>
  <si>
    <t>4G Auction 2013; market value updated for inflation in Dec 2021 ALF Statement (Table 4.1)</t>
  </si>
  <si>
    <t xml:space="preserve">Sold together with 2.1GHz licences. Ofcom plans to consult further, possibly revoking the licences. No ALFs set at present time, so assume a zero value for the time being. Dec 2021 ALF Statement. </t>
  </si>
  <si>
    <t xml:space="preserve">Net book value of spectrum (closing) </t>
  </si>
  <si>
    <t>Market value of spectrum, assuming it increases with inflation</t>
  </si>
  <si>
    <t>Fixed assets</t>
  </si>
  <si>
    <t>Various inputs for the capital employed</t>
  </si>
  <si>
    <t>Accounting ROCE, adj for exceptionals</t>
  </si>
  <si>
    <t>Economic ROCE</t>
  </si>
  <si>
    <t>Spectrum values all excluding 5G</t>
  </si>
  <si>
    <t>Accounting ROCE, adj for exceptionals and excluding goodwill</t>
  </si>
  <si>
    <t>Total assets less current liabilities</t>
  </si>
  <si>
    <t>Cost of capital, MCT</t>
  </si>
  <si>
    <t>Consumer price inflation tables - Office for National Statistics</t>
  </si>
  <si>
    <t>Investments</t>
  </si>
  <si>
    <t>Deferred tax asset</t>
  </si>
  <si>
    <t>Post-employment benefits</t>
  </si>
  <si>
    <t>Other non-current assets</t>
  </si>
  <si>
    <t>Total tangible assets including leases</t>
  </si>
  <si>
    <t>Trade and other recievables</t>
  </si>
  <si>
    <t>Other financial assets</t>
  </si>
  <si>
    <t>Retirement benefit asset</t>
  </si>
  <si>
    <t>Investment in JV</t>
  </si>
  <si>
    <t>Deferred tax assets</t>
  </si>
  <si>
    <t>Other non current assets</t>
  </si>
  <si>
    <t>Inventories</t>
  </si>
  <si>
    <t>Trade and other receivables</t>
  </si>
  <si>
    <t>Contract assets</t>
  </si>
  <si>
    <t>Deferred contract costs</t>
  </si>
  <si>
    <t>Derivative financial instruments</t>
  </si>
  <si>
    <t>Bundesnetzagentur - FrequencyAuction</t>
  </si>
  <si>
    <t>1500 A</t>
  </si>
  <si>
    <t>1500 B</t>
  </si>
  <si>
    <t>1500 C</t>
  </si>
  <si>
    <t>1500 D</t>
  </si>
  <si>
    <t>1500 E</t>
  </si>
  <si>
    <t>1500 F</t>
  </si>
  <si>
    <t>1500 G</t>
  </si>
  <si>
    <t>1500 H</t>
  </si>
  <si>
    <t>1x 5MHZ</t>
  </si>
  <si>
    <t>Telekom</t>
  </si>
  <si>
    <t xml:space="preserve"> €000s</t>
  </si>
  <si>
    <t>Price per MHz €ms</t>
  </si>
  <si>
    <t>Qualcomm UK Spectrum Ltd won 40MHz in May 2008 , and was taken on by Three and Vodafone in October 2015. ALFs payable from April 23. Currently used for 4G by Three and Vodafone. Cash paid by the MNOs is confidential and therefore we have based the value on the 2016 German Spectrum Auction for 1500MHz which is the closest available benchmark</t>
  </si>
  <si>
    <t>2016 German Spectrum Auction - completed on 19/6/2015</t>
  </si>
  <si>
    <t>£/€ ER on 19/6/2015</t>
  </si>
  <si>
    <t>British Pound to Euro Spot Exchange Rates for 2015</t>
  </si>
  <si>
    <t>Price per MHz £ms</t>
  </si>
  <si>
    <t>Spectrum reconciliation</t>
  </si>
  <si>
    <t xml:space="preserve">ROCE calculations - Capital employed is based on average </t>
  </si>
  <si>
    <t>Virgin Media O2</t>
  </si>
  <si>
    <t>Depreciation</t>
  </si>
  <si>
    <t>Approved for release</t>
  </si>
  <si>
    <t>ROCE summaries</t>
  </si>
  <si>
    <t>Unpaired -Restricted Frequency</t>
  </si>
  <si>
    <t>Unpaired- Restricted Frequency</t>
  </si>
  <si>
    <t>No valuation for this spectrum as currently can not be used for deployment of 5G</t>
  </si>
  <si>
    <t xml:space="preserve">2016 is based on a 15 month accounting period </t>
  </si>
  <si>
    <t>UK MNO ROCE analysis for the Mobile Strategy Review</t>
  </si>
  <si>
    <t>The terms and conditions on which OFCOM is making available the model are set out below.
The UK MNO ROCE Calculations for the Mobile Strategy Review provided has been developed to understand how ROCE has evolved for UK MNOs over time.
While you may freely use the Model for the purposes for which it is provided, as set out in any accompanying model documentation, OFCOM does not guarantee that the Model will function when used in any modified way.
No representation or warranty is given as to the accuracy, completeness or correctness of the provided Model and it is provided 'as is'. It is provided without any representation or endorsement made and without warranty of any kind, whether express or implied, including but not limited to the implied warranties of satisfactory quality, fitness for a particular purpose, non-infringement, compatibility, security and accuracy.
OFCOM does not accept any responsibility for any loss, disruption or damage to your data or your computer system which may occur whilst using the Model or material derived from the Model. OFCOM does not warrant that the functions contained in the Model will be uninterrupted or error free. Also, OFCOM does not warrant that defects will be corrected, or that the Model provided is free of viruses.
In no event will OFCOM be liable for any loss or damage including, without limitation, indirect or consequential loss or damage, or any loss or damages whatsoever arising from use or loss of use of, data or profits arising out of or in connection with the use or otherwise of the provided Model. By using this Model, you agree to the above.</t>
  </si>
  <si>
    <t>2020 is either March 2021 or December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</si>
</sst>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_);[Red]\-#,##0_);0_);@_)"/>
    <numFmt numFmtId="165" formatCode="&quot;Rnd&quot;* &quot;[&quot;General&quot;]&quot;;&quot;Rnd&quot;* &quot;[&quot;\-General&quot;]&quot;"/>
    <numFmt numFmtId="166" formatCode="_-* #,##0_-;\-* #,##0_-;_-* &quot;-&quot;??_-;_-@_-"/>
    <numFmt numFmtId="167" formatCode="_-* #,##0.00000_-;\-* #,##0.00000_-;_-* &quot;-&quot;??_-;_-@_-"/>
    <numFmt numFmtId="168" formatCode="0.0"/>
    <numFmt numFmtId="169" formatCode="&quot;£&quot;#,##0.0"/>
    <numFmt numFmtId="170" formatCode="0.0%"/>
    <numFmt numFmtId="171" formatCode="#,##0;\(#,##0\);\-"/>
    <numFmt numFmtId="172" formatCode="_-* #,##0.0_-;\-* #,##0.0_-;_-* &quot;-&quot;??_-;_-@_-"/>
    <numFmt numFmtId="173" formatCode="[$€-2]\ #,##0;[Red]\-[$€-2]\ #,##0"/>
  </numFmts>
  <fonts count="42" x14ac:knownFonts="1">
    <font>
      <sz val="1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Arial"/>
      <family val="2"/>
    </font>
    <font>
      <sz val="9"/>
      <name val="Arial"/>
      <family val="2"/>
    </font>
    <font>
      <b/>
      <sz val="9"/>
      <name val="Arial"/>
      <family val="2"/>
    </font>
    <font>
      <b/>
      <sz val="22"/>
      <name val="Arial"/>
      <family val="2"/>
    </font>
    <font>
      <sz val="8"/>
      <name val="Arial"/>
      <family val="2"/>
    </font>
    <font>
      <sz val="9"/>
      <name val="Verdana"/>
      <family val="2"/>
    </font>
    <font>
      <sz val="24"/>
      <color rgb="FFCC0044"/>
      <name val="Calibri"/>
      <family val="2"/>
      <scheme val="major"/>
    </font>
    <font>
      <b/>
      <sz val="16"/>
      <color rgb="FFCC0044"/>
      <name val="Calibri"/>
      <family val="2"/>
      <scheme val="major"/>
    </font>
    <font>
      <b/>
      <sz val="14"/>
      <color rgb="FF404040"/>
      <name val="Calibri"/>
      <family val="2"/>
      <scheme val="major"/>
    </font>
    <font>
      <b/>
      <sz val="11"/>
      <color rgb="FF642566"/>
      <name val="Calibri"/>
      <family val="2"/>
      <scheme val="major"/>
    </font>
    <font>
      <b/>
      <sz val="24"/>
      <color rgb="FFCC0044"/>
      <name val="Calibri"/>
      <family val="2"/>
      <scheme val="major"/>
    </font>
    <font>
      <sz val="11"/>
      <color rgb="FF000000"/>
      <name val="Calibri"/>
      <family val="2"/>
      <scheme val="minor"/>
    </font>
    <font>
      <b/>
      <sz val="11"/>
      <color rgb="FFFFFFFF"/>
      <name val="Calibri"/>
      <family val="2"/>
      <scheme val="minor"/>
    </font>
    <font>
      <sz val="11"/>
      <color rgb="FF969696"/>
      <name val="Calibri"/>
      <family val="2"/>
      <scheme val="minor"/>
    </font>
    <font>
      <sz val="11"/>
      <color rgb="FF0000FF"/>
      <name val="Calibri"/>
      <family val="2"/>
      <scheme val="minor"/>
    </font>
    <font>
      <sz val="11"/>
      <color theme="0" tint="-0.14996795556505021"/>
      <name val="Calibri"/>
      <family val="2"/>
      <scheme val="minor"/>
    </font>
    <font>
      <i/>
      <sz val="11"/>
      <color rgb="FFC00000"/>
      <name val="Calibri"/>
      <family val="2"/>
      <scheme val="minor"/>
    </font>
    <font>
      <sz val="11"/>
      <name val="Calibri"/>
      <family val="2"/>
      <scheme val="minor"/>
    </font>
    <font>
      <sz val="10"/>
      <color indexed="10"/>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u/>
      <sz val="11"/>
      <color theme="10"/>
      <name val="Calibri"/>
      <family val="2"/>
      <scheme val="minor"/>
    </font>
    <font>
      <u/>
      <sz val="9"/>
      <color theme="10"/>
      <name val="Arial"/>
      <family val="2"/>
    </font>
    <font>
      <sz val="10"/>
      <name val="Arial"/>
      <family val="2"/>
    </font>
    <font>
      <b/>
      <sz val="11"/>
      <name val="Calibri"/>
      <family val="2"/>
      <scheme val="minor"/>
    </font>
    <font>
      <b/>
      <vertAlign val="superscript"/>
      <sz val="11"/>
      <name val="Calibri"/>
      <family val="2"/>
    </font>
    <font>
      <sz val="8"/>
      <name val="Calibri"/>
      <family val="2"/>
      <scheme val="minor"/>
    </font>
    <font>
      <b/>
      <u/>
      <sz val="11"/>
      <color theme="10"/>
      <name val="Calibri"/>
      <family val="2"/>
      <scheme val="minor"/>
    </font>
    <font>
      <b/>
      <u/>
      <sz val="9"/>
      <color theme="10"/>
      <name val="Arial"/>
      <family val="2"/>
    </font>
  </fonts>
  <fills count="14">
    <fill>
      <patternFill patternType="none"/>
    </fill>
    <fill>
      <patternFill patternType="gray125"/>
    </fill>
    <fill>
      <patternFill patternType="solid">
        <fgColor indexed="13"/>
        <bgColor indexed="64"/>
      </patternFill>
    </fill>
    <fill>
      <patternFill patternType="solid">
        <fgColor indexed="51"/>
        <bgColor indexed="64"/>
      </patternFill>
    </fill>
    <fill>
      <patternFill patternType="solid">
        <fgColor rgb="FF00FFFF"/>
        <bgColor indexed="64"/>
      </patternFill>
    </fill>
    <fill>
      <gradientFill degree="45">
        <stop position="0">
          <color rgb="FFF7941D"/>
        </stop>
        <stop position="0.5">
          <color rgb="FFFFF200"/>
        </stop>
        <stop position="1">
          <color rgb="FFF7941D"/>
        </stop>
      </gradientFill>
    </fill>
    <fill>
      <patternFill patternType="solid">
        <fgColor rgb="FFFFF296"/>
        <bgColor indexed="64"/>
      </patternFill>
    </fill>
    <fill>
      <patternFill patternType="solid">
        <fgColor rgb="FFEAC8EA"/>
        <bgColor indexed="64"/>
      </patternFill>
    </fill>
    <fill>
      <patternFill patternType="solid">
        <fgColor rgb="FFFF0000"/>
        <bgColor indexed="64"/>
      </patternFill>
    </fill>
    <fill>
      <patternFill patternType="solid">
        <fgColor theme="0" tint="-0.14999847407452621"/>
        <bgColor indexed="64"/>
      </patternFill>
    </fill>
    <fill>
      <patternFill patternType="solid">
        <fgColor rgb="FFDAEEF3"/>
        <bgColor indexed="64"/>
      </patternFill>
    </fill>
    <fill>
      <patternFill patternType="solid">
        <fgColor theme="9"/>
        <bgColor indexed="64"/>
      </patternFill>
    </fill>
    <fill>
      <patternFill patternType="solid">
        <fgColor rgb="FFF7941D"/>
        <bgColor indexed="64"/>
      </patternFill>
    </fill>
    <fill>
      <patternFill patternType="solid">
        <fgColor theme="4"/>
        <bgColor indexed="64"/>
      </patternFill>
    </fill>
  </fills>
  <borders count="7">
    <border>
      <left/>
      <right/>
      <top/>
      <bottom/>
      <diagonal/>
    </border>
    <border>
      <left style="mediumDashed">
        <color rgb="FFC90044"/>
      </left>
      <right style="mediumDashed">
        <color rgb="FFC90044"/>
      </right>
      <top style="mediumDashed">
        <color rgb="FFC90044"/>
      </top>
      <bottom style="mediumDashed">
        <color rgb="FFC90044"/>
      </bottom>
      <diagonal/>
    </border>
    <border>
      <left style="medium">
        <color theme="0" tint="-0.14999847407452621"/>
      </left>
      <right style="medium">
        <color theme="0" tint="-0.14999847407452621"/>
      </right>
      <top style="medium">
        <color theme="0" tint="-0.14999847407452621"/>
      </top>
      <bottom style="medium">
        <color theme="0" tint="-0.14999847407452621"/>
      </bottom>
      <diagonal/>
    </border>
    <border>
      <left style="hair">
        <color rgb="FFC00000"/>
      </left>
      <right style="hair">
        <color rgb="FFC00000"/>
      </right>
      <top style="hair">
        <color rgb="FFC00000"/>
      </top>
      <bottom style="hair">
        <color rgb="FFC00000"/>
      </bottom>
      <diagonal/>
    </border>
    <border>
      <left/>
      <right/>
      <top style="medium">
        <color indexed="64"/>
      </top>
      <bottom/>
      <diagonal/>
    </border>
    <border>
      <left/>
      <right/>
      <top/>
      <bottom style="medium">
        <color indexed="64"/>
      </bottom>
      <diagonal/>
    </border>
    <border>
      <left/>
      <right/>
      <top/>
      <bottom style="thin">
        <color indexed="64"/>
      </bottom>
      <diagonal/>
    </border>
  </borders>
  <cellStyleXfs count="42">
    <xf numFmtId="0" fontId="0" fillId="0" borderId="0">
      <alignment vertical="center"/>
    </xf>
    <xf numFmtId="0" fontId="13" fillId="0" borderId="0" applyNumberFormat="0" applyAlignment="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horizontal="left" vertical="center"/>
    </xf>
    <xf numFmtId="0" fontId="21" fillId="0" borderId="0" applyNumberFormat="0" applyFill="0" applyBorder="0" applyAlignment="0" applyProtection="0">
      <alignment vertical="center"/>
    </xf>
    <xf numFmtId="0" fontId="13" fillId="2" borderId="0" applyNumberFormat="0" applyFont="0" applyBorder="0" applyAlignment="0" applyProtection="0">
      <alignment vertical="center"/>
    </xf>
    <xf numFmtId="0" fontId="28" fillId="0" borderId="0" applyNumberFormat="0" applyAlignment="0" applyProtection="0">
      <alignment vertical="center"/>
    </xf>
    <xf numFmtId="0" fontId="16" fillId="0" borderId="0" applyNumberFormat="0" applyFill="0" applyBorder="0" applyAlignment="0" applyProtection="0">
      <alignment vertical="center"/>
    </xf>
    <xf numFmtId="0" fontId="13" fillId="3" borderId="0" applyNumberFormat="0" applyFont="0" applyBorder="0" applyAlignment="0" applyProtection="0">
      <alignment vertical="center"/>
    </xf>
    <xf numFmtId="164" fontId="14" fillId="0" borderId="0" applyNumberFormat="0" applyFill="0" applyBorder="0" applyAlignment="0" applyProtection="0">
      <alignment vertical="center"/>
    </xf>
    <xf numFmtId="0" fontId="29" fillId="0" borderId="0" applyProtection="0">
      <alignment vertical="center"/>
    </xf>
    <xf numFmtId="0" fontId="13" fillId="4" borderId="0" applyNumberFormat="0" applyFont="0" applyBorder="0" applyAlignment="0" applyProtection="0">
      <alignment vertical="center"/>
    </xf>
    <xf numFmtId="0" fontId="26" fillId="5" borderId="1" applyNumberFormat="0" applyAlignment="0" applyProtection="0">
      <alignment vertical="center"/>
    </xf>
    <xf numFmtId="0" fontId="26" fillId="6" borderId="0" applyNumberFormat="0" applyAlignment="0" applyProtection="0">
      <alignment vertical="center"/>
      <protection locked="0"/>
    </xf>
    <xf numFmtId="0" fontId="23" fillId="10" borderId="0" applyNumberFormat="0" applyAlignment="0" applyProtection="0">
      <alignment vertical="center"/>
    </xf>
    <xf numFmtId="0" fontId="26" fillId="10" borderId="0" applyNumberFormat="0" applyAlignment="0" applyProtection="0">
      <alignment vertical="center"/>
    </xf>
    <xf numFmtId="0" fontId="25" fillId="0" borderId="0" applyNumberFormat="0" applyAlignment="0" applyProtection="0">
      <alignment vertical="center"/>
    </xf>
    <xf numFmtId="0" fontId="24" fillId="8" borderId="0" applyNumberFormat="0" applyAlignment="0" applyProtection="0">
      <alignment vertical="center"/>
    </xf>
    <xf numFmtId="0" fontId="30" fillId="0" borderId="0" applyNumberFormat="0" applyAlignment="0" applyProtection="0">
      <alignment vertical="center"/>
    </xf>
    <xf numFmtId="0" fontId="27" fillId="0" borderId="0" applyNumberFormat="0" applyAlignment="0" applyProtection="0">
      <alignment vertical="center"/>
    </xf>
    <xf numFmtId="0" fontId="13" fillId="9" borderId="0" applyNumberFormat="0" applyFont="0" applyBorder="0" applyAlignment="0" applyProtection="0">
      <alignment vertical="center"/>
    </xf>
    <xf numFmtId="0" fontId="29" fillId="0" borderId="3" applyNumberFormat="0" applyAlignment="0" applyProtection="0">
      <alignment vertical="center"/>
      <protection locked="0"/>
    </xf>
    <xf numFmtId="0" fontId="23" fillId="6" borderId="0" applyNumberFormat="0" applyAlignment="0" applyProtection="0">
      <alignment vertical="center"/>
    </xf>
    <xf numFmtId="0" fontId="23" fillId="0" borderId="2" applyNumberFormat="0" applyAlignment="0" applyProtection="0">
      <alignment vertical="center"/>
    </xf>
    <xf numFmtId="0" fontId="23" fillId="7" borderId="0" applyNumberFormat="0" applyAlignment="0" applyProtection="0">
      <alignment vertical="center"/>
    </xf>
    <xf numFmtId="165" fontId="26" fillId="5" borderId="1" applyAlignment="0" applyProtection="0">
      <alignment vertical="center"/>
    </xf>
    <xf numFmtId="0" fontId="11" fillId="0" borderId="0"/>
    <xf numFmtId="0" fontId="13" fillId="0" borderId="0">
      <alignment vertical="center"/>
    </xf>
    <xf numFmtId="43" fontId="11" fillId="0" borderId="0" applyFont="0" applyFill="0" applyBorder="0" applyAlignment="0" applyProtection="0"/>
    <xf numFmtId="9" fontId="11" fillId="0" borderId="0" applyFont="0" applyFill="0" applyBorder="0" applyAlignment="0" applyProtection="0"/>
    <xf numFmtId="0" fontId="35" fillId="0" borderId="0" applyNumberFormat="0" applyFill="0" applyBorder="0" applyAlignment="0" applyProtection="0">
      <alignment vertical="center"/>
    </xf>
    <xf numFmtId="0" fontId="36" fillId="0" borderId="0"/>
    <xf numFmtId="0" fontId="34" fillId="0" borderId="0" applyNumberFormat="0" applyFill="0" applyBorder="0" applyAlignment="0" applyProtection="0"/>
    <xf numFmtId="0" fontId="13" fillId="0" borderId="0">
      <alignment vertical="center"/>
    </xf>
    <xf numFmtId="43" fontId="13" fillId="0" borderId="0" applyFont="0" applyFill="0" applyBorder="0" applyAlignment="0" applyProtection="0"/>
    <xf numFmtId="164" fontId="13" fillId="0" borderId="0" applyFont="0" applyFill="0" applyBorder="0" applyAlignment="0" applyProtection="0">
      <alignment vertical="center"/>
    </xf>
    <xf numFmtId="0" fontId="34" fillId="0" borderId="0" applyNumberFormat="0" applyFill="0" applyBorder="0" applyAlignment="0" applyProtection="0">
      <alignment vertical="center"/>
    </xf>
    <xf numFmtId="9" fontId="29" fillId="0" borderId="0" applyFont="0" applyFill="0" applyBorder="0" applyAlignment="0" applyProtection="0"/>
    <xf numFmtId="43" fontId="29"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cellStyleXfs>
  <cellXfs count="117">
    <xf numFmtId="0" fontId="0" fillId="0" borderId="0" xfId="0">
      <alignment vertical="center"/>
    </xf>
    <xf numFmtId="0" fontId="0" fillId="0" borderId="0" xfId="0" applyFill="1">
      <alignment vertical="center"/>
    </xf>
    <xf numFmtId="0" fontId="19" fillId="0" borderId="0" xfId="3" applyFill="1" applyAlignment="1"/>
    <xf numFmtId="0" fontId="20" fillId="0" borderId="0" xfId="4" applyAlignment="1"/>
    <xf numFmtId="0" fontId="20" fillId="0" borderId="0" xfId="4" applyAlignment="1">
      <alignment vertical="center"/>
    </xf>
    <xf numFmtId="0" fontId="0" fillId="0" borderId="0" xfId="0" applyFont="1" applyAlignment="1">
      <alignment horizontal="center" vertical="center"/>
    </xf>
    <xf numFmtId="0" fontId="0" fillId="0" borderId="0" xfId="0" applyFont="1" applyAlignment="1">
      <alignment horizontal="center" vertical="center"/>
    </xf>
    <xf numFmtId="0" fontId="19" fillId="0" borderId="0" xfId="3" applyFill="1" applyAlignment="1">
      <alignment horizontal="left"/>
    </xf>
    <xf numFmtId="0" fontId="0" fillId="0" borderId="0" xfId="0" applyFont="1" applyAlignment="1">
      <alignment vertical="center"/>
    </xf>
    <xf numFmtId="0" fontId="17" fillId="0" borderId="0" xfId="0" applyFont="1">
      <alignment vertical="center"/>
    </xf>
    <xf numFmtId="0" fontId="12" fillId="0" borderId="0" xfId="4" applyFont="1" applyAlignment="1"/>
    <xf numFmtId="0" fontId="0" fillId="0" borderId="0" xfId="0" applyFill="1" applyBorder="1">
      <alignment vertical="center"/>
    </xf>
    <xf numFmtId="0" fontId="14" fillId="0" borderId="0" xfId="0" applyFont="1" applyAlignment="1">
      <alignment vertical="center"/>
    </xf>
    <xf numFmtId="0" fontId="15" fillId="0" borderId="0" xfId="0" applyFont="1" applyAlignment="1"/>
    <xf numFmtId="0" fontId="15" fillId="0" borderId="0" xfId="0" applyFont="1" applyAlignment="1">
      <alignment horizontal="left"/>
    </xf>
    <xf numFmtId="0" fontId="0" fillId="0" borderId="0" xfId="0">
      <alignment vertical="center"/>
    </xf>
    <xf numFmtId="0" fontId="0" fillId="0" borderId="0" xfId="0" applyFont="1" applyAlignment="1">
      <alignment horizontal="left" vertical="center"/>
    </xf>
    <xf numFmtId="0" fontId="22" fillId="0" borderId="0" xfId="0" applyFont="1">
      <alignment vertical="center"/>
    </xf>
    <xf numFmtId="0" fontId="18" fillId="0" borderId="0" xfId="2" applyAlignment="1">
      <alignment horizontal="right"/>
    </xf>
    <xf numFmtId="0" fontId="19" fillId="0" borderId="0" xfId="3" applyAlignment="1">
      <alignment vertical="center"/>
    </xf>
    <xf numFmtId="0" fontId="21" fillId="0" borderId="0" xfId="5" applyAlignment="1">
      <alignment vertical="center"/>
    </xf>
    <xf numFmtId="0" fontId="11" fillId="0" borderId="0" xfId="27"/>
    <xf numFmtId="0" fontId="13" fillId="0" borderId="0" xfId="28">
      <alignment vertical="center"/>
    </xf>
    <xf numFmtId="0" fontId="31" fillId="0" borderId="0" xfId="27" applyFont="1"/>
    <xf numFmtId="0" fontId="32" fillId="0" borderId="0" xfId="27" applyFont="1"/>
    <xf numFmtId="1" fontId="11" fillId="0" borderId="0" xfId="27" applyNumberFormat="1"/>
    <xf numFmtId="0" fontId="32" fillId="0" borderId="0" xfId="27" applyFont="1" applyAlignment="1">
      <alignment wrapText="1"/>
    </xf>
    <xf numFmtId="1" fontId="31" fillId="0" borderId="0" xfId="27" applyNumberFormat="1" applyFont="1"/>
    <xf numFmtId="0" fontId="33" fillId="0" borderId="0" xfId="27" applyFont="1" applyAlignment="1">
      <alignment wrapText="1"/>
    </xf>
    <xf numFmtId="1" fontId="0" fillId="0" borderId="0" xfId="29" applyNumberFormat="1" applyFont="1"/>
    <xf numFmtId="1" fontId="11" fillId="0" borderId="0" xfId="29" applyNumberFormat="1" applyFont="1"/>
    <xf numFmtId="9" fontId="33" fillId="0" borderId="0" xfId="30" applyFont="1" applyAlignment="1">
      <alignment wrapText="1"/>
    </xf>
    <xf numFmtId="1" fontId="33" fillId="0" borderId="0" xfId="27" applyNumberFormat="1" applyFont="1" applyAlignment="1">
      <alignment wrapText="1"/>
    </xf>
    <xf numFmtId="1" fontId="32" fillId="0" borderId="0" xfId="27" applyNumberFormat="1" applyFont="1" applyAlignment="1">
      <alignment wrapText="1"/>
    </xf>
    <xf numFmtId="166" fontId="0" fillId="0" borderId="0" xfId="29" applyNumberFormat="1" applyFont="1"/>
    <xf numFmtId="166" fontId="11" fillId="0" borderId="0" xfId="27" applyNumberFormat="1"/>
    <xf numFmtId="43" fontId="11" fillId="0" borderId="0" xfId="27" applyNumberFormat="1"/>
    <xf numFmtId="9" fontId="11" fillId="0" borderId="0" xfId="27" applyNumberFormat="1"/>
    <xf numFmtId="0" fontId="36" fillId="0" borderId="0" xfId="32"/>
    <xf numFmtId="17" fontId="36" fillId="0" borderId="0" xfId="32" applyNumberFormat="1"/>
    <xf numFmtId="167" fontId="36" fillId="0" borderId="0" xfId="29" applyNumberFormat="1" applyFont="1"/>
    <xf numFmtId="0" fontId="37" fillId="0" borderId="0" xfId="27" applyFont="1"/>
    <xf numFmtId="0" fontId="29" fillId="0" borderId="4" xfId="27" applyFont="1" applyBorder="1" applyAlignment="1">
      <alignment horizontal="right"/>
    </xf>
    <xf numFmtId="0" fontId="29" fillId="0" borderId="4" xfId="27" applyFont="1" applyBorder="1"/>
    <xf numFmtId="0" fontId="29" fillId="0" borderId="5" xfId="27" applyFont="1" applyBorder="1" applyAlignment="1">
      <alignment horizontal="right"/>
    </xf>
    <xf numFmtId="0" fontId="29" fillId="0" borderId="0" xfId="27" applyFont="1"/>
    <xf numFmtId="168" fontId="11" fillId="0" borderId="0" xfId="27" applyNumberFormat="1" applyAlignment="1">
      <alignment horizontal="right"/>
    </xf>
    <xf numFmtId="0" fontId="11" fillId="0" borderId="0" xfId="27" applyAlignment="1">
      <alignment horizontal="right"/>
    </xf>
    <xf numFmtId="168" fontId="11" fillId="0" borderId="0" xfId="27" applyNumberFormat="1"/>
    <xf numFmtId="0" fontId="11" fillId="0" borderId="0" xfId="27" applyAlignment="1">
      <alignment horizontal="right" vertical="center"/>
    </xf>
    <xf numFmtId="168" fontId="11" fillId="0" borderId="0" xfId="27" applyNumberFormat="1" applyAlignment="1">
      <alignment horizontal="right" vertical="center"/>
    </xf>
    <xf numFmtId="0" fontId="11" fillId="0" borderId="5" xfId="27" applyBorder="1" applyAlignment="1">
      <alignment horizontal="right" vertical="center"/>
    </xf>
    <xf numFmtId="168" fontId="11" fillId="0" borderId="5" xfId="27" applyNumberFormat="1" applyBorder="1" applyAlignment="1">
      <alignment horizontal="right" vertical="center"/>
    </xf>
    <xf numFmtId="169" fontId="11" fillId="0" borderId="0" xfId="27" applyNumberFormat="1" applyAlignment="1">
      <alignment horizontal="right"/>
    </xf>
    <xf numFmtId="169" fontId="11" fillId="0" borderId="0" xfId="27" applyNumberFormat="1"/>
    <xf numFmtId="17" fontId="11" fillId="0" borderId="0" xfId="27" applyNumberFormat="1"/>
    <xf numFmtId="0" fontId="34" fillId="0" borderId="0" xfId="33"/>
    <xf numFmtId="0" fontId="11" fillId="0" borderId="0" xfId="27" applyAlignment="1">
      <alignment wrapText="1"/>
    </xf>
    <xf numFmtId="169" fontId="11" fillId="0" borderId="0" xfId="27" quotePrefix="1" applyNumberFormat="1" applyAlignment="1">
      <alignment horizontal="right"/>
    </xf>
    <xf numFmtId="15" fontId="11" fillId="0" borderId="0" xfId="27" applyNumberFormat="1"/>
    <xf numFmtId="14" fontId="11" fillId="0" borderId="0" xfId="27" applyNumberFormat="1"/>
    <xf numFmtId="169" fontId="11" fillId="0" borderId="0" xfId="27" applyNumberFormat="1" applyAlignment="1">
      <alignment horizontal="right" wrapText="1"/>
    </xf>
    <xf numFmtId="0" fontId="34" fillId="0" borderId="0" xfId="33" applyAlignment="1"/>
    <xf numFmtId="2" fontId="11" fillId="0" borderId="0" xfId="27" applyNumberFormat="1"/>
    <xf numFmtId="0" fontId="11" fillId="11" borderId="0" xfId="27" applyFill="1"/>
    <xf numFmtId="168" fontId="11" fillId="11" borderId="0" xfId="27" applyNumberFormat="1" applyFill="1"/>
    <xf numFmtId="1" fontId="11" fillId="11" borderId="0" xfId="27" applyNumberFormat="1" applyFill="1"/>
    <xf numFmtId="168" fontId="31" fillId="0" borderId="0" xfId="27" applyNumberFormat="1" applyFont="1"/>
    <xf numFmtId="17" fontId="11" fillId="0" borderId="0" xfId="27" quotePrefix="1" applyNumberFormat="1"/>
    <xf numFmtId="170" fontId="0" fillId="0" borderId="0" xfId="30" applyNumberFormat="1" applyFont="1"/>
    <xf numFmtId="170" fontId="11" fillId="0" borderId="0" xfId="27" applyNumberFormat="1"/>
    <xf numFmtId="166" fontId="0" fillId="0" borderId="0" xfId="29" applyNumberFormat="1" applyFont="1" applyFill="1"/>
    <xf numFmtId="171" fontId="11" fillId="0" borderId="0" xfId="27" applyNumberFormat="1"/>
    <xf numFmtId="0" fontId="34" fillId="0" borderId="0" xfId="37">
      <alignment vertical="center"/>
    </xf>
    <xf numFmtId="0" fontId="10" fillId="0" borderId="0" xfId="27" applyFont="1" applyAlignment="1">
      <alignment wrapText="1"/>
    </xf>
    <xf numFmtId="0" fontId="10" fillId="0" borderId="0" xfId="27" applyFont="1"/>
    <xf numFmtId="0" fontId="34" fillId="0" borderId="0" xfId="37" applyAlignment="1"/>
    <xf numFmtId="15" fontId="10" fillId="0" borderId="0" xfId="27" applyNumberFormat="1" applyFont="1"/>
    <xf numFmtId="1" fontId="11" fillId="0" borderId="0" xfId="27" applyNumberFormat="1" applyFill="1"/>
    <xf numFmtId="170" fontId="11" fillId="0" borderId="0" xfId="38" applyNumberFormat="1" applyFont="1"/>
    <xf numFmtId="170" fontId="0" fillId="0" borderId="0" xfId="38" applyNumberFormat="1" applyFont="1"/>
    <xf numFmtId="171" fontId="10" fillId="0" borderId="0" xfId="27" applyNumberFormat="1" applyFont="1"/>
    <xf numFmtId="171" fontId="32" fillId="0" borderId="0" xfId="27" applyNumberFormat="1" applyFont="1"/>
    <xf numFmtId="0" fontId="11" fillId="0" borderId="0" xfId="27" applyFill="1"/>
    <xf numFmtId="0" fontId="31" fillId="0" borderId="0" xfId="27" applyFont="1" applyFill="1"/>
    <xf numFmtId="17" fontId="11" fillId="0" borderId="0" xfId="27" applyNumberFormat="1" applyFill="1"/>
    <xf numFmtId="171" fontId="9" fillId="0" borderId="0" xfId="27" applyNumberFormat="1" applyFont="1"/>
    <xf numFmtId="0" fontId="8" fillId="0" borderId="0" xfId="27" applyFont="1"/>
    <xf numFmtId="1" fontId="32" fillId="0" borderId="0" xfId="27" applyNumberFormat="1" applyFont="1"/>
    <xf numFmtId="169" fontId="11" fillId="0" borderId="0" xfId="27" applyNumberFormat="1" applyFill="1" applyAlignment="1">
      <alignment horizontal="right"/>
    </xf>
    <xf numFmtId="0" fontId="7" fillId="0" borderId="0" xfId="27" applyFont="1" applyAlignment="1">
      <alignment wrapText="1"/>
    </xf>
    <xf numFmtId="0" fontId="7" fillId="0" borderId="0" xfId="27" applyFont="1"/>
    <xf numFmtId="169" fontId="7" fillId="0" borderId="0" xfId="27" applyNumberFormat="1" applyFont="1"/>
    <xf numFmtId="173" fontId="7" fillId="0" borderId="0" xfId="27" quotePrefix="1" applyNumberFormat="1" applyFont="1"/>
    <xf numFmtId="166" fontId="11" fillId="0" borderId="0" xfId="39" applyNumberFormat="1" applyFont="1"/>
    <xf numFmtId="172" fontId="11" fillId="0" borderId="0" xfId="27" applyNumberFormat="1"/>
    <xf numFmtId="43" fontId="11" fillId="0" borderId="6" xfId="27" applyNumberFormat="1" applyBorder="1"/>
    <xf numFmtId="1" fontId="11" fillId="12" borderId="0" xfId="27" applyNumberFormat="1" applyFill="1"/>
    <xf numFmtId="0" fontId="10" fillId="0" borderId="0" xfId="27" applyFont="1" applyFill="1"/>
    <xf numFmtId="1" fontId="31" fillId="0" borderId="0" xfId="27" applyNumberFormat="1" applyFont="1" applyFill="1"/>
    <xf numFmtId="0" fontId="32" fillId="0" borderId="0" xfId="27" applyFont="1" applyFill="1" applyAlignment="1">
      <alignment wrapText="1"/>
    </xf>
    <xf numFmtId="0" fontId="31" fillId="13" borderId="0" xfId="27" applyFont="1" applyFill="1"/>
    <xf numFmtId="0" fontId="40" fillId="13" borderId="0" xfId="37" applyFont="1" applyFill="1">
      <alignment vertical="center"/>
    </xf>
    <xf numFmtId="0" fontId="33" fillId="13" borderId="0" xfId="27" applyFont="1" applyFill="1" applyAlignment="1">
      <alignment wrapText="1"/>
    </xf>
    <xf numFmtId="0" fontId="41" fillId="13" borderId="0" xfId="31" applyFont="1" applyFill="1">
      <alignment vertical="center"/>
    </xf>
    <xf numFmtId="169" fontId="11" fillId="0" borderId="0" xfId="27" applyNumberFormat="1" applyFill="1"/>
    <xf numFmtId="17" fontId="10" fillId="0" borderId="0" xfId="27" applyNumberFormat="1" applyFont="1" applyFill="1"/>
    <xf numFmtId="0" fontId="33" fillId="13" borderId="0" xfId="27" applyFont="1" applyFill="1"/>
    <xf numFmtId="0" fontId="5" fillId="0" borderId="0" xfId="27" applyFont="1"/>
    <xf numFmtId="171" fontId="4" fillId="0" borderId="0" xfId="27" applyNumberFormat="1" applyFont="1"/>
    <xf numFmtId="0" fontId="3" fillId="0" borderId="0" xfId="27" applyFont="1"/>
    <xf numFmtId="9" fontId="11" fillId="0" borderId="0" xfId="38" applyFont="1"/>
    <xf numFmtId="9" fontId="31" fillId="13" borderId="0" xfId="38" applyFont="1" applyFill="1"/>
    <xf numFmtId="0" fontId="2" fillId="0" borderId="0" xfId="27" applyFont="1"/>
    <xf numFmtId="171" fontId="1" fillId="0" borderId="0" xfId="27" applyNumberFormat="1" applyFont="1"/>
    <xf numFmtId="0" fontId="0" fillId="0" borderId="0" xfId="0" applyFont="1" applyAlignment="1">
      <alignment vertical="center" wrapText="1"/>
    </xf>
    <xf numFmtId="0" fontId="0" fillId="0" borderId="0" xfId="0" applyAlignment="1">
      <alignment vertical="center" wrapText="1"/>
    </xf>
  </cellXfs>
  <cellStyles count="42">
    <cellStyle name="Calculation" xfId="1" builtinId="22" customBuiltin="1"/>
    <cellStyle name="Calculation oet2017" xfId="24" xr:uid="{00000000-0005-0000-0000-000001000000}"/>
    <cellStyle name="Check fail" xfId="18" xr:uid="{00000000-0005-0000-0000-000002000000}"/>
    <cellStyle name="Check pass" xfId="17" xr:uid="{00000000-0005-0000-0000-000003000000}"/>
    <cellStyle name="Comma" xfId="39" builtinId="3"/>
    <cellStyle name="Comma 2" xfId="29" xr:uid="{E9E4DB33-7986-44BC-B04B-6A39B30E4DF7}"/>
    <cellStyle name="Comma 2 2" xfId="36" xr:uid="{466045AC-9C52-4093-8C10-494A7A245335}"/>
    <cellStyle name="Comma 2 3" xfId="41" xr:uid="{54E2B065-3A35-4E6E-BBA9-B59777C750C4}"/>
    <cellStyle name="Comma 4" xfId="35" xr:uid="{E1A1DDA6-48CF-46C2-8214-72E032F951A9}"/>
    <cellStyle name="Confidential" xfId="13" xr:uid="{00000000-0005-0000-0000-000004000000}"/>
    <cellStyle name="Feed external" xfId="16" xr:uid="{00000000-0005-0000-0000-000005000000}"/>
    <cellStyle name="Feed internal" xfId="15" xr:uid="{00000000-0005-0000-0000-000006000000}"/>
    <cellStyle name="H1" xfId="2" xr:uid="{00000000-0005-0000-0000-000007000000}"/>
    <cellStyle name="H2" xfId="3" xr:uid="{00000000-0005-0000-0000-000008000000}"/>
    <cellStyle name="H3" xfId="4" xr:uid="{00000000-0005-0000-0000-000009000000}"/>
    <cellStyle name="H4" xfId="5" xr:uid="{00000000-0005-0000-0000-00000A000000}"/>
    <cellStyle name="Highlight" xfId="6" xr:uid="{00000000-0005-0000-0000-00000B000000}"/>
    <cellStyle name="Hyperlink" xfId="37" builtinId="8"/>
    <cellStyle name="Hyperlink 2" xfId="31" xr:uid="{6C901B98-D46B-487F-A76F-7722B598F6B4}"/>
    <cellStyle name="Hyperlink 2 2" xfId="33" xr:uid="{7B3EF049-CE45-4617-A911-0940B8BC0F18}"/>
    <cellStyle name="Input assumption or parameter" xfId="14" xr:uid="{00000000-0005-0000-0000-00000C000000}"/>
    <cellStyle name="Input data" xfId="23" xr:uid="{00000000-0005-0000-0000-00000D000000}"/>
    <cellStyle name="Intentionally blank" xfId="21" xr:uid="{00000000-0005-0000-0000-00000E000000}"/>
    <cellStyle name="Model logic" xfId="20" xr:uid="{00000000-0005-0000-0000-00000F000000}"/>
    <cellStyle name="Named range" xfId="22" xr:uid="{00000000-0005-0000-0000-000011000000}"/>
    <cellStyle name="Normal" xfId="0" builtinId="0" customBuiltin="1"/>
    <cellStyle name="Normal 2" xfId="27" xr:uid="{82CAC2EE-C08F-4FA4-B4DD-F422FE3505FC}"/>
    <cellStyle name="Normal 2 2" xfId="32" xr:uid="{5851976F-A688-414C-B053-21AE0A954525}"/>
    <cellStyle name="Normal 3" xfId="28" xr:uid="{E40D1E13-9E20-41D5-9822-A91CE1751F89}"/>
    <cellStyle name="Normal 7" xfId="34" xr:uid="{1E4E4897-3002-42DE-A655-FEBFA2EEEF98}"/>
    <cellStyle name="Note" xfId="8" builtinId="10" customBuiltin="1"/>
    <cellStyle name="Note or source" xfId="19" xr:uid="{00000000-0005-0000-0000-000014000000}"/>
    <cellStyle name="Output" xfId="9" builtinId="21" customBuiltin="1"/>
    <cellStyle name="Output oet2017" xfId="25" xr:uid="{00000000-0005-0000-0000-000016000000}"/>
    <cellStyle name="Percent" xfId="38" builtinId="5"/>
    <cellStyle name="Percent 2" xfId="30" xr:uid="{2E4735B1-7DDF-43C1-AF8D-A5430AE5306D}"/>
    <cellStyle name="Percent 2 2" xfId="40" xr:uid="{47A70E22-C7B4-484B-85C0-5DF4531C5259}"/>
    <cellStyle name="QA highlight" xfId="12" xr:uid="{00000000-0005-0000-0000-000017000000}"/>
    <cellStyle name="Randomized" xfId="26" xr:uid="{00000000-0005-0000-0000-000018000000}"/>
    <cellStyle name="Range name" xfId="7" xr:uid="{00000000-0005-0000-0000-000010000000}"/>
    <cellStyle name="Total" xfId="10" builtinId="25" customBuiltin="1"/>
    <cellStyle name="Unhighlight" xfId="11" xr:uid="{00000000-0005-0000-0000-00001A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8080"/>
      <rgbColor rgb="00BFDCF9"/>
      <rgbColor rgb="00C00000"/>
      <rgbColor rgb="00008000"/>
      <rgbColor rgb="000000C0"/>
      <rgbColor rgb="00808000"/>
      <rgbColor rgb="00FF00FF"/>
      <rgbColor rgb="000060C0"/>
      <rgbColor rgb="00E0E0E0"/>
      <rgbColor rgb="00A0A0A0"/>
      <rgbColor rgb="00A0A0A0"/>
      <rgbColor rgb="00E4E4E4"/>
      <rgbColor rgb="007B7B7B"/>
      <rgbColor rgb="00C8C8C8"/>
      <rgbColor rgb="00565656"/>
      <rgbColor rgb="00FAFAFA"/>
      <rgbColor rgb="00323232"/>
      <rgbColor rgb="00000000"/>
      <rgbColor rgb="00660066"/>
      <rgbColor rgb="00E3738F"/>
      <rgbColor rgb="00CAA6CA"/>
      <rgbColor rgb="00CC0033"/>
      <rgbColor rgb="009B599B"/>
      <rgbColor rgb="00F2BFCC"/>
      <rgbColor rgb="00853385"/>
      <rgbColor rgb="00EB99AD"/>
      <rgbColor rgb="00E8D9E8"/>
      <rgbColor rgb="00DB4C70"/>
      <rgbColor rgb="00B27FB2"/>
      <rgbColor rgb="00FAE5EA"/>
      <rgbColor rgb="00FAE5EA"/>
      <rgbColor rgb="00FFC0C0"/>
      <rgbColor rgb="00FFC0FF"/>
      <rgbColor rgb="00FFF1C9"/>
      <rgbColor rgb="008080FF"/>
      <rgbColor rgb="000080FF"/>
      <rgbColor rgb="00C0C000"/>
      <rgbColor rgb="00FFE0A0"/>
      <rgbColor rgb="00FF8000"/>
      <rgbColor rgb="00C06000"/>
      <rgbColor rgb="00C000C0"/>
      <rgbColor rgb="00C0C0C0"/>
      <rgbColor rgb="00003A47"/>
      <rgbColor rgb="0000C000"/>
      <rgbColor rgb="00006000"/>
      <rgbColor rgb="00606000"/>
      <rgbColor rgb="00804000"/>
      <rgbColor rgb="00FF80FF"/>
      <rgbColor rgb="00800080"/>
      <rgbColor rgb="00808080"/>
    </indexedColors>
    <mruColors>
      <color rgb="FFF7941D"/>
      <color rgb="FFCC0044"/>
      <color rgb="FFC00000"/>
      <color rgb="FF642566"/>
      <color rgb="FF404040"/>
      <color rgb="FFFFFFFF"/>
      <color rgb="FFEAC8EA"/>
      <color rgb="FF000000"/>
      <color rgb="FF0000FF"/>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61" Type="http://schemas.openxmlformats.org/officeDocument/2006/relationships/externalLink" Target="externalLinks/externalLink51.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microsoft.com/office/2006/relationships/attachedToolbars" Target="attachedToolbars.bin"/><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'ROCE calculations'!$D$53</c:f>
              <c:strCache>
                <c:ptCount val="1"/>
                <c:pt idx="0">
                  <c:v>EE</c:v>
                </c:pt>
              </c:strCache>
            </c:strRef>
          </c:tx>
          <c:spPr>
            <a:ln w="28575" cap="rnd">
              <a:solidFill>
                <a:srgbClr val="B6CA4B"/>
              </a:solidFill>
              <a:round/>
            </a:ln>
            <a:effectLst/>
          </c:spPr>
          <c:marker>
            <c:symbol val="none"/>
          </c:marker>
          <c:cat>
            <c:numRef>
              <c:extLst>
                <c:ext xmlns:c15="http://schemas.microsoft.com/office/drawing/2012/chart" uri="{02D57815-91ED-43cb-92C2-25804820EDAC}">
                  <c15:fullRef>
                    <c15:sqref>'ROCE calculations'!$E$52:$I$52</c15:sqref>
                  </c15:fullRef>
                </c:ext>
              </c:extLst>
              <c:f>'ROCE calculations'!$F$52:$I$52</c:f>
              <c:numCache>
                <c:formatCode>General</c:formatCode>
                <c:ptCount val="4"/>
                <c:pt idx="0">
                  <c:v>2017</c:v>
                </c:pt>
                <c:pt idx="1">
                  <c:v>2018</c:v>
                </c:pt>
                <c:pt idx="2">
                  <c:v>2019</c:v>
                </c:pt>
                <c:pt idx="3">
                  <c:v>2020</c:v>
                </c:pt>
              </c:numCache>
            </c:numRef>
          </c:cat>
          <c:val>
            <c:numRef>
              <c:extLst>
                <c:ext xmlns:c15="http://schemas.microsoft.com/office/drawing/2012/chart" uri="{02D57815-91ED-43cb-92C2-25804820EDAC}">
                  <c15:fullRef>
                    <c15:sqref>'ROCE calculations'!$E$53:$I$53</c15:sqref>
                  </c15:fullRef>
                </c:ext>
              </c:extLst>
              <c:f>'ROCE calculations'!$F$53:$I$53</c:f>
              <c:numCache>
                <c:formatCode>0.0%</c:formatCode>
                <c:ptCount val="4"/>
                <c:pt idx="0">
                  <c:v>0.22158076114737735</c:v>
                </c:pt>
                <c:pt idx="1">
                  <c:v>0.23348159085981124</c:v>
                </c:pt>
                <c:pt idx="2">
                  <c:v>0.23598630407368001</c:v>
                </c:pt>
                <c:pt idx="3">
                  <c:v>0.18717587047305453</c:v>
                </c:pt>
              </c:numCache>
            </c:numRef>
          </c:val>
          <c:smooth val="0"/>
          <c:extLst>
            <c:ext xmlns:c16="http://schemas.microsoft.com/office/drawing/2014/chart" uri="{C3380CC4-5D6E-409C-BE32-E72D297353CC}">
              <c16:uniqueId val="{00000000-DBC6-4931-9F67-983CB52E05FC}"/>
            </c:ext>
          </c:extLst>
        </c:ser>
        <c:ser>
          <c:idx val="1"/>
          <c:order val="1"/>
          <c:tx>
            <c:strRef>
              <c:f>'ROCE calculations'!$D$54</c:f>
              <c:strCache>
                <c:ptCount val="1"/>
                <c:pt idx="0">
                  <c:v>Virgin Media O2</c:v>
                </c:pt>
              </c:strCache>
            </c:strRef>
          </c:tx>
          <c:spPr>
            <a:ln w="28575" cap="rnd">
              <a:solidFill>
                <a:srgbClr val="AE153B"/>
              </a:solidFill>
              <a:round/>
            </a:ln>
            <a:effectLst/>
          </c:spPr>
          <c:marker>
            <c:symbol val="none"/>
          </c:marker>
          <c:cat>
            <c:numRef>
              <c:extLst>
                <c:ext xmlns:c15="http://schemas.microsoft.com/office/drawing/2012/chart" uri="{02D57815-91ED-43cb-92C2-25804820EDAC}">
                  <c15:fullRef>
                    <c15:sqref>'ROCE calculations'!$E$52:$I$52</c15:sqref>
                  </c15:fullRef>
                </c:ext>
              </c:extLst>
              <c:f>'ROCE calculations'!$F$52:$I$52</c:f>
              <c:numCache>
                <c:formatCode>General</c:formatCode>
                <c:ptCount val="4"/>
                <c:pt idx="0">
                  <c:v>2017</c:v>
                </c:pt>
                <c:pt idx="1">
                  <c:v>2018</c:v>
                </c:pt>
                <c:pt idx="2">
                  <c:v>2019</c:v>
                </c:pt>
                <c:pt idx="3">
                  <c:v>2020</c:v>
                </c:pt>
              </c:numCache>
            </c:numRef>
          </c:cat>
          <c:val>
            <c:numRef>
              <c:extLst>
                <c:ext xmlns:c15="http://schemas.microsoft.com/office/drawing/2012/chart" uri="{02D57815-91ED-43cb-92C2-25804820EDAC}">
                  <c15:fullRef>
                    <c15:sqref>'ROCE calculations'!$E$54:$I$54</c15:sqref>
                  </c15:fullRef>
                </c:ext>
              </c:extLst>
              <c:f>'ROCE calculations'!$F$54:$I$54</c:f>
              <c:numCache>
                <c:formatCode>0.0%</c:formatCode>
                <c:ptCount val="4"/>
                <c:pt idx="0">
                  <c:v>0.1415245147930756</c:v>
                </c:pt>
                <c:pt idx="1">
                  <c:v>0.17639323341035287</c:v>
                </c:pt>
                <c:pt idx="2">
                  <c:v>0.17069871410117618</c:v>
                </c:pt>
                <c:pt idx="3">
                  <c:v>0.16173115153818929</c:v>
                </c:pt>
              </c:numCache>
            </c:numRef>
          </c:val>
          <c:smooth val="0"/>
          <c:extLst>
            <c:ext xmlns:c16="http://schemas.microsoft.com/office/drawing/2014/chart" uri="{C3380CC4-5D6E-409C-BE32-E72D297353CC}">
              <c16:uniqueId val="{00000001-DBC6-4931-9F67-983CB52E05FC}"/>
            </c:ext>
          </c:extLst>
        </c:ser>
        <c:ser>
          <c:idx val="2"/>
          <c:order val="2"/>
          <c:tx>
            <c:strRef>
              <c:f>'ROCE calculations'!$D$55</c:f>
              <c:strCache>
                <c:ptCount val="1"/>
                <c:pt idx="0">
                  <c:v>Vodafone</c:v>
                </c:pt>
              </c:strCache>
            </c:strRef>
          </c:tx>
          <c:spPr>
            <a:ln w="28575" cap="rnd">
              <a:solidFill>
                <a:srgbClr val="E8B738"/>
              </a:solidFill>
              <a:round/>
            </a:ln>
            <a:effectLst/>
          </c:spPr>
          <c:marker>
            <c:symbol val="none"/>
          </c:marker>
          <c:cat>
            <c:numRef>
              <c:extLst>
                <c:ext xmlns:c15="http://schemas.microsoft.com/office/drawing/2012/chart" uri="{02D57815-91ED-43cb-92C2-25804820EDAC}">
                  <c15:fullRef>
                    <c15:sqref>'ROCE calculations'!$E$52:$I$52</c15:sqref>
                  </c15:fullRef>
                </c:ext>
              </c:extLst>
              <c:f>'ROCE calculations'!$F$52:$I$52</c:f>
              <c:numCache>
                <c:formatCode>General</c:formatCode>
                <c:ptCount val="4"/>
                <c:pt idx="0">
                  <c:v>2017</c:v>
                </c:pt>
                <c:pt idx="1">
                  <c:v>2018</c:v>
                </c:pt>
                <c:pt idx="2">
                  <c:v>2019</c:v>
                </c:pt>
                <c:pt idx="3">
                  <c:v>2020</c:v>
                </c:pt>
              </c:numCache>
            </c:numRef>
          </c:cat>
          <c:val>
            <c:numRef>
              <c:extLst>
                <c:ext xmlns:c15="http://schemas.microsoft.com/office/drawing/2012/chart" uri="{02D57815-91ED-43cb-92C2-25804820EDAC}">
                  <c15:fullRef>
                    <c15:sqref>'ROCE calculations'!$E$55:$I$55</c15:sqref>
                  </c15:fullRef>
                </c:ext>
              </c:extLst>
              <c:f>'ROCE calculations'!$F$55:$I$55</c:f>
              <c:numCache>
                <c:formatCode>0.0%</c:formatCode>
                <c:ptCount val="4"/>
                <c:pt idx="0">
                  <c:v>9.3348959106634172E-3</c:v>
                </c:pt>
                <c:pt idx="1">
                  <c:v>-2.746957251553862E-2</c:v>
                </c:pt>
                <c:pt idx="2">
                  <c:v>1.0439881400781333E-2</c:v>
                </c:pt>
                <c:pt idx="3">
                  <c:v>1.2856787612514351E-2</c:v>
                </c:pt>
              </c:numCache>
            </c:numRef>
          </c:val>
          <c:smooth val="0"/>
          <c:extLst>
            <c:ext xmlns:c16="http://schemas.microsoft.com/office/drawing/2014/chart" uri="{C3380CC4-5D6E-409C-BE32-E72D297353CC}">
              <c16:uniqueId val="{00000002-DBC6-4931-9F67-983CB52E05FC}"/>
            </c:ext>
          </c:extLst>
        </c:ser>
        <c:ser>
          <c:idx val="3"/>
          <c:order val="3"/>
          <c:tx>
            <c:strRef>
              <c:f>'ROCE calculations'!$D$56</c:f>
              <c:strCache>
                <c:ptCount val="1"/>
                <c:pt idx="0">
                  <c:v>Three</c:v>
                </c:pt>
              </c:strCache>
            </c:strRef>
          </c:tx>
          <c:spPr>
            <a:ln w="28575" cap="rnd">
              <a:solidFill>
                <a:srgbClr val="0F9ECA"/>
              </a:solidFill>
              <a:round/>
            </a:ln>
            <a:effectLst/>
          </c:spPr>
          <c:marker>
            <c:symbol val="none"/>
          </c:marker>
          <c:cat>
            <c:numRef>
              <c:extLst>
                <c:ext xmlns:c15="http://schemas.microsoft.com/office/drawing/2012/chart" uri="{02D57815-91ED-43cb-92C2-25804820EDAC}">
                  <c15:fullRef>
                    <c15:sqref>'ROCE calculations'!$E$52:$I$52</c15:sqref>
                  </c15:fullRef>
                </c:ext>
              </c:extLst>
              <c:f>'ROCE calculations'!$F$52:$I$52</c:f>
              <c:numCache>
                <c:formatCode>General</c:formatCode>
                <c:ptCount val="4"/>
                <c:pt idx="0">
                  <c:v>2017</c:v>
                </c:pt>
                <c:pt idx="1">
                  <c:v>2018</c:v>
                </c:pt>
                <c:pt idx="2">
                  <c:v>2019</c:v>
                </c:pt>
                <c:pt idx="3">
                  <c:v>2020</c:v>
                </c:pt>
              </c:numCache>
            </c:numRef>
          </c:cat>
          <c:val>
            <c:numRef>
              <c:extLst>
                <c:ext xmlns:c15="http://schemas.microsoft.com/office/drawing/2012/chart" uri="{02D57815-91ED-43cb-92C2-25804820EDAC}">
                  <c15:fullRef>
                    <c15:sqref>'ROCE calculations'!$E$56:$I$56</c15:sqref>
                  </c15:fullRef>
                </c:ext>
              </c:extLst>
              <c:f>'ROCE calculations'!$F$56:$I$56</c:f>
              <c:numCache>
                <c:formatCode>0.0%</c:formatCode>
                <c:ptCount val="4"/>
                <c:pt idx="0">
                  <c:v>0.11833030763799782</c:v>
                </c:pt>
                <c:pt idx="1">
                  <c:v>0.12408951644844851</c:v>
                </c:pt>
                <c:pt idx="2">
                  <c:v>6.4128852820339505E-2</c:v>
                </c:pt>
                <c:pt idx="3">
                  <c:v>4.3464234263485599E-2</c:v>
                </c:pt>
              </c:numCache>
            </c:numRef>
          </c:val>
          <c:smooth val="0"/>
          <c:extLst>
            <c:ext xmlns:c16="http://schemas.microsoft.com/office/drawing/2014/chart" uri="{C3380CC4-5D6E-409C-BE32-E72D297353CC}">
              <c16:uniqueId val="{00000003-DBC6-4931-9F67-983CB52E05FC}"/>
            </c:ext>
          </c:extLst>
        </c:ser>
        <c:ser>
          <c:idx val="4"/>
          <c:order val="4"/>
          <c:tx>
            <c:strRef>
              <c:f>'ROCE calculations'!$D$57</c:f>
              <c:strCache>
                <c:ptCount val="1"/>
                <c:pt idx="0">
                  <c:v>Simple average</c:v>
                </c:pt>
              </c:strCache>
            </c:strRef>
          </c:tx>
          <c:spPr>
            <a:ln w="28575" cap="rnd">
              <a:solidFill>
                <a:schemeClr val="tx1"/>
              </a:solidFill>
              <a:round/>
            </a:ln>
            <a:effectLst/>
          </c:spPr>
          <c:marker>
            <c:symbol val="none"/>
          </c:marker>
          <c:cat>
            <c:numRef>
              <c:extLst>
                <c:ext xmlns:c15="http://schemas.microsoft.com/office/drawing/2012/chart" uri="{02D57815-91ED-43cb-92C2-25804820EDAC}">
                  <c15:fullRef>
                    <c15:sqref>'ROCE calculations'!$E$52:$I$52</c15:sqref>
                  </c15:fullRef>
                </c:ext>
              </c:extLst>
              <c:f>'ROCE calculations'!$F$52:$I$52</c:f>
              <c:numCache>
                <c:formatCode>General</c:formatCode>
                <c:ptCount val="4"/>
                <c:pt idx="0">
                  <c:v>2017</c:v>
                </c:pt>
                <c:pt idx="1">
                  <c:v>2018</c:v>
                </c:pt>
                <c:pt idx="2">
                  <c:v>2019</c:v>
                </c:pt>
                <c:pt idx="3">
                  <c:v>2020</c:v>
                </c:pt>
              </c:numCache>
            </c:numRef>
          </c:cat>
          <c:val>
            <c:numRef>
              <c:extLst>
                <c:ext xmlns:c15="http://schemas.microsoft.com/office/drawing/2012/chart" uri="{02D57815-91ED-43cb-92C2-25804820EDAC}">
                  <c15:fullRef>
                    <c15:sqref>'ROCE calculations'!$E$57:$I$57</c15:sqref>
                  </c15:fullRef>
                </c:ext>
              </c:extLst>
              <c:f>'ROCE calculations'!$F$57:$I$57</c:f>
              <c:numCache>
                <c:formatCode>0.0%</c:formatCode>
                <c:ptCount val="4"/>
                <c:pt idx="0">
                  <c:v>0.12269261987227854</c:v>
                </c:pt>
                <c:pt idx="1">
                  <c:v>0.12662369205076851</c:v>
                </c:pt>
                <c:pt idx="2">
                  <c:v>0.12031343809899425</c:v>
                </c:pt>
                <c:pt idx="3">
                  <c:v>0.10130701097181094</c:v>
                </c:pt>
              </c:numCache>
            </c:numRef>
          </c:val>
          <c:smooth val="0"/>
          <c:extLst>
            <c:ext xmlns:c16="http://schemas.microsoft.com/office/drawing/2014/chart" uri="{C3380CC4-5D6E-409C-BE32-E72D297353CC}">
              <c16:uniqueId val="{00000004-DBC6-4931-9F67-983CB52E05FC}"/>
            </c:ext>
          </c:extLst>
        </c:ser>
        <c:ser>
          <c:idx val="5"/>
          <c:order val="5"/>
          <c:tx>
            <c:strRef>
              <c:f>'ROCE calculations'!$D$58</c:f>
              <c:strCache>
                <c:ptCount val="1"/>
                <c:pt idx="0">
                  <c:v>Cost of capital, MCT</c:v>
                </c:pt>
              </c:strCache>
            </c:strRef>
          </c:tx>
          <c:spPr>
            <a:ln w="28575" cap="rnd">
              <a:solidFill>
                <a:schemeClr val="tx1"/>
              </a:solidFill>
              <a:prstDash val="sysDash"/>
              <a:round/>
            </a:ln>
            <a:effectLst/>
          </c:spPr>
          <c:marker>
            <c:symbol val="none"/>
          </c:marker>
          <c:cat>
            <c:strLit>
              <c:ptCount val="4"/>
              <c:pt idx="0">
                <c:v>2017</c:v>
              </c:pt>
              <c:pt idx="1">
                <c:v>2018</c:v>
              </c:pt>
              <c:pt idx="2">
                <c:v>2019</c:v>
              </c:pt>
              <c:pt idx="3">
                <c:v>2020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'ROCE calculations'!$E$58:$I$58</c15:sqref>
                  </c15:fullRef>
                </c:ext>
              </c:extLst>
              <c:f>'ROCE calculations'!$F$58:$I$58</c:f>
              <c:numCache>
                <c:formatCode>0.0%</c:formatCode>
                <c:ptCount val="4"/>
                <c:pt idx="0">
                  <c:v>9.0999999999999998E-2</c:v>
                </c:pt>
                <c:pt idx="1">
                  <c:v>9.0999999999999998E-2</c:v>
                </c:pt>
                <c:pt idx="2">
                  <c:v>9.0999999999999998E-2</c:v>
                </c:pt>
                <c:pt idx="3">
                  <c:v>9.0999999999999998E-2</c:v>
                </c:pt>
              </c:numCache>
            </c:numRef>
          </c:val>
          <c:smooth val="0"/>
          <c:extLst>
            <c:ext xmlns:c16="http://schemas.microsoft.com/office/drawing/2014/chart" uri="{C3380CC4-5D6E-409C-BE32-E72D297353CC}">
              <c16:uniqueId val="{00000001-110C-4CF5-AC67-15004F39A27E}"/>
            </c:ext>
          </c:extLst>
        </c:ser>
        <c:dLbls>
          <c:showLegendKey val="0"/>
          <c:showVal val="0"/>
          <c:showCatName val="0"/>
          <c:showSerName val="0"/>
          <c:showPercent val="0"/>
          <c:showBubbleSize val="0"/>
        </c:dLbls>
        <c:smooth val="0"/>
        <c:axId val="1287642040"/>
        <c:axId val="1287640400"/>
      </c:lineChart>
      <c:catAx>
        <c:axId val="1287642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7640400"/>
        <c:crosses val="autoZero"/>
        <c:auto val="1"/>
        <c:lblAlgn val="ctr"/>
        <c:lblOffset val="100"/>
        <c:noMultiLvlLbl val="0"/>
      </c:catAx>
      <c:valAx>
        <c:axId val="1287640400"/>
        <c:scaling>
          <c:orientation val="minMax"/>
          <c:max val="0.25"/>
          <c:min val="-5.000000000000001E-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7642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600075</xdr:colOff>
      <xdr:row>2</xdr:row>
      <xdr:rowOff>9525</xdr:rowOff>
    </xdr:to>
    <xdr:pic>
      <xdr:nvPicPr>
        <xdr:cNvPr id="7" name="Picture 4" descr="image003">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288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1</xdr:col>
      <xdr:colOff>509588</xdr:colOff>
      <xdr:row>2</xdr:row>
      <xdr:rowOff>19050</xdr:rowOff>
    </xdr:to>
    <xdr:pic>
      <xdr:nvPicPr>
        <xdr:cNvPr id="3087" name="Picture 66">
          <a:extLst>
            <a:ext uri="{FF2B5EF4-FFF2-40B4-BE49-F238E27FC236}">
              <a16:creationId xmlns:a16="http://schemas.microsoft.com/office/drawing/2014/main" id="{00000000-0008-0000-0100-00000F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150" y="57150"/>
          <a:ext cx="2209800" cy="647700"/>
        </a:xfrm>
        <a:prstGeom prst="rect">
          <a:avLst/>
        </a:prstGeom>
        <a:noFill/>
        <a:ln w="1">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829737</xdr:colOff>
      <xdr:row>43</xdr:row>
      <xdr:rowOff>164040</xdr:rowOff>
    </xdr:from>
    <xdr:to>
      <xdr:col>18</xdr:col>
      <xdr:colOff>243415</xdr:colOff>
      <xdr:row>58</xdr:row>
      <xdr:rowOff>179915</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arclays%20Deal%20Model%202012%205yr%20view%20(INTERNAL)%20PS%2025-01-12%20v1%20(COSTPLUS)%20(STRETCH%20CASE%20v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advnascti0013\45AE0041\Telecoms%20and%20Media\_Presentations\UK\Telefonica\20171108%20O2%20UK%20Indirect%20IPO\2.%20XLS\Nov%202017%20O2%20UK%20and%20PF%20Operating%20Model_v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I:\Documents\Excel\Temp.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advnascti0013\45AE0041\Deal%20Documents\_TMT\2.%20Excels\Benchmarking_v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telefonicacorp-my.sharepoint.com/Users/Efrain%20J.%20Velazquez/AppData/Local/Microsoft/Windows/Temporary%20Internet%20Files/Content.IE5/CPR0DY4P/Seguimiento%20VZLA-20081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j035022\Joint%20Venture\WINDOWS\TEMP\Cobros\CSALDOM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Finance\Group%20Management%20Accounts\Fixed%20Assets\Finance%20Leases\Lombard\0607\Nov%2006\Lombard%20Finance%20Leases%20BGL%20Nov%2006%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fcomuk.sharepoint.com/Users/JWhittamore/AppData/Local/Microsoft/Windows/Temporary%20Internet%20Files/Content.Outlook/DS3XP1C2/Frontline%20Boardpack%20Dec%202012%20Exco%20Templat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ofcomuk.sharepoint.com/Finance/Boardpacks/Junction/Planning/0809%20Forecast/0809%2012+0+12/Junction%20exec/Junction%20Exec%20pack%20Jun09%20revised%20penetrati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ofcomuk.sharepoint.com/CORE/FP&amp;A/Revenue%20Reporting%20(Inc.%20Products)/KP%20-%20New%20World%20reporting%202010.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fcomuk.sharepoint.com/CORE/FP&amp;A/CIC/2013/QFC3%202013/Draft%201/CIC%20Model%202013%20QFC3%20v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dvnascti0013\45AE0041\Lneyman\HTML\Mobile%20Forecasts\Nov01\AME\CTYWKBKS\LA\MEX9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PWCentral\Finance\fin_acting\04_05\Uk\Month%20End%20Fin%20Stats\Journals\JNL%20FILE%20P3\Matt\UK%20JUNE%2039%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V:\finance\TEMP\Segmentation%20workings%20P0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lsrbacofps01\Departments\Documents%20and%20Settings\ndermer\Local%20Settings\Temporary%20Internet%20Files\OLK3D\UPC%20Pric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BASE%20CERO%20CUPON%20(JESPITI%20v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projects/UK%20MPS/2014/01-Jan-2014/MPS%20&amp;%20Other%20HWL/MPS%20Pack/3%20UK%20MPS%20Jan%2014.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ofcomuk.sharepoint.com/New%20Physicals%20Model.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ofcomuk.sharepoint.com/Users/Matthew.Osborne/AppData/Local/Microsoft/Windows/Temporary%20Internet%20Files/Content.Outlook/NWI2712E/VMed%20Gareth%20version%20updated.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ofcomuk.sharepoint.com/Hardware%20Model%20Jun2010_Wk3%20(revised).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projects/Departments/UK%20MPS/2012/02-Feb%202012/Mgmt%20Pack/Flash%20pack%20UK%20Feb-12.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V:\finance\Revenue%20Reporting\Segmentatation%20Model\2003_11\Nov%2003%20-%20Segmentation%20Mod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ilfilea01\fileserver2\Documents%20and%20Settings\tc33212\My%20Documents\CAP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ofcomuk.sharepoint.com/CCCR%20BASE%20200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ofcomuk.sharepoint.com/Copy%20of%20Physicals%20Model1.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projects/UK%20MPS/2015/01-Jan-2015/MPS%20&amp;%20Other%20HWL/MPS%20Pack/MPS%20Hyperion/Copy%20of%203%20UK%20MPS%20Dec%2014.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Y:\CMB\FY%202010\Reporting\Board%20Pack\12.%20Dec%2010\O2%20UK%20Monthly%20Performance%20Pack%20-%20Dec-10.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ofcomuk.sharepoint.com/QPB%20FY10%20SRC%20-%20v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ofcomuk.sharepoint.com/Hardware%20Model%20QPB%202011%20FINAL.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tlepanto\inver\Marcela\CM%20con%20t&#237;tulo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ofcomuk.sharepoint.com/CCCR%20BAS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V:\finance\FINANCE\CMB\Corporate%20Reporting\4%20P&amp;Ls\Workings\01-02\Period%20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fcomuk.sharepoint.com/teams/cgfin/bus/04.%20Company%20Briefings%20and%20Analysis/Financial%20Briefings/Mobile%20Companies/Company%20health%20dashboard%20skeleton%20-%20Mobile%20operators%202019%20upda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Documents%20and%20Settings\carlosrodriguez\Local%20Settings\Temp\LA%20Mobile%20MODELS\CTYWKBKS\LA\MEX97.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V:\finance\Documents%20and%20Settings\nmorris\Local%20Settings\Temporary%20Internet%20Files\OLK102\Flash_Repor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projects/New%20Margin%20Analysis%20Slides_Aug%202012.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ofcomuk.sharepoint.com/WD5%20Pack%20BASE%202009%20QFC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ofcomuk.sharepoint.com/WD5%20Pack%20BASE%2020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ofcomuk.sharepoint.com/Physicals%20Template%2019.08.0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V:\finance\FINANCE\CMB\Corporate%20Reporting\4%20P&amp;Ls\P&amp;L's\01-02\Segmented%20P&amp;L%2001-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telefonicacorp-my.sharepoint.com/PBO-FP03/Users$/Finance/Group%20Management%20Accounts/Fixed%20Assets/Finance%20Leases/Lombard/0809/November%2008/Lombard%20Finance%20Leases%20BGL%20Nov%2008%20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V:\Segments\Central\2010\Budget%202010\BP%20Template\KP%20-%20New%20World%20reporting%202010.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projects/sites/O23/work/Financial%20viability/Copy%20of%2020150819_ALF%20numbers%20and%20breakdown%20of%20changes_4%20Sept%202015.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ofcomuk.sharepoint.com/WD5%20Retention%20Pack%20V1%2009%20WD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telefonicacorp-my.sharepoint.com/PYR/Perm/Models/Fixed/WesternEurope/Shared/AP/AP%20Fixed%20Models/China/TEMP/CTYWKBKS/LA/MEX97.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ile02\pyramid\CTYWKBKS\LA\MEX9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telefonicacorp-my.sharepoint.com/te01068/Desktop/FX.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ofcomuk.sharepoint.com/Frontline/frontline%20only/Aggregator/analysis/KPI%20Pack/tier_analys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ofcomuk.sharepoint.com/Documents%20and%20Settings/dholton/Local%20Settings/Temporary%20Internet%20Files/OLK7AD/2009-08%20BGL%20M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fcomuk.sharepoint.com/Frontline/frontline%20only/Aggregator/analysis/a_quotes_kpi_pack_weekly.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Telecoms%20and%20Media\_Presentations\Spain\Telefonica\M&amp;A\2019%2009%20Tef%20UK\2.%20XLS\2019%2011_TEF%20Valuation%20Madrid_v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log"/>
      <sheetName val="Deal Options (2)"/>
      <sheetName val="Sheet1"/>
      <sheetName val="Deal Options"/>
      <sheetName val="High Level Summary"/>
      <sheetName val="Summary"/>
      <sheetName val="New Deal Overview"/>
      <sheetName val="Pack Appendix"/>
      <sheetName val="Overview (Monthly)"/>
      <sheetName val="Overview (Annual)"/>
      <sheetName val="Scenario comparison"/>
      <sheetName val="Scenario detail"/>
      <sheetName val="Volume Overlays"/>
      <sheetName val="Workings"/>
      <sheetName val="pcBookData"/>
      <sheetName val="pcQueryData"/>
      <sheetName val="_pcHiddenSheet4"/>
      <sheetName val="Opening file estimate"/>
      <sheetName val="Scenario Inputs"/>
      <sheetName val="Other Inputs"/>
      <sheetName val="Data Sharing"/>
      <sheetName val="ALL CHANNELS 2012"/>
      <sheetName val="ALL CHANNELS 2011"/>
      <sheetName val="New Initiatives"/>
      <sheetName val="Funding Cost Calc"/>
      <sheetName val="Overheads"/>
      <sheetName val="Uplift Assumptions"/>
      <sheetName val="Marketing plan 2011"/>
      <sheetName val="Plan numbers for reporting pack"/>
      <sheetName val="Actuals"/>
      <sheetName val="X910 Current"/>
      <sheetName val="X910 Mid"/>
      <sheetName val="X910 High"/>
      <sheetName val="SY HEADCOUNT TRACK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A3" t="str">
            <v>__Total_Due_Renewals_for_Barclays_Insurance_02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Precedents"/>
      <sheetName val="Cover"/>
      <sheetName val="O2 UK Standalone -&gt;"/>
      <sheetName val="Output"/>
      <sheetName val="Brokers"/>
      <sheetName val="OpMo"/>
      <sheetName val="DCF"/>
      <sheetName val="FF"/>
      <sheetName val="O2 PF Standalone -&gt;"/>
      <sheetName val="FF PF"/>
      <sheetName val="O2D Output"/>
      <sheetName val="PFOutput"/>
      <sheetName val="PFDCF"/>
      <sheetName val="Combined -&gt;"/>
      <sheetName val="Assumptions"/>
      <sheetName val="Charting"/>
      <sheetName val="Other -&gt;"/>
      <sheetName val="Other"/>
      <sheetName val="Synergies"/>
      <sheetName val="Dividend tables"/>
      <sheetName val="Dividend Benchmarking"/>
      <sheetName val="Financials"/>
      <sheetName val="TT Assumptions"/>
      <sheetName val="TT Brokers"/>
      <sheetName val="GiveGet O2UKVMED  "/>
      <sheetName val="02_DCF"/>
      <sheetName val="GiveGet O2UKLG"/>
      <sheetName val="GiveGet TEFLatAm VMED"/>
      <sheetName val="Side By Side"/>
      <sheetName val="TEFLatAM VMED Charting"/>
      <sheetName val="O2 TEF Precedents"/>
    </sheetNames>
    <sheetDataSet>
      <sheetData sheetId="0"/>
      <sheetData sheetId="1"/>
      <sheetData sheetId="2"/>
      <sheetData sheetId="3"/>
      <sheetData sheetId="4"/>
      <sheetData sheetId="5"/>
      <sheetData sheetId="6"/>
      <sheetData sheetId="7">
        <row r="2">
          <cell r="D2" t="str">
            <v>O2 UK: DCF</v>
          </cell>
        </row>
        <row r="4">
          <cell r="D4" t="str">
            <v>Case:</v>
          </cell>
          <cell r="E4">
            <v>0</v>
          </cell>
          <cell r="F4">
            <v>0</v>
          </cell>
          <cell r="G4">
            <v>0</v>
          </cell>
        </row>
        <row r="6">
          <cell r="D6">
            <v>0</v>
          </cell>
          <cell r="E6">
            <v>0</v>
          </cell>
          <cell r="F6">
            <v>0</v>
          </cell>
          <cell r="G6">
            <v>0</v>
          </cell>
          <cell r="H6">
            <v>0</v>
          </cell>
          <cell r="I6">
            <v>0</v>
          </cell>
          <cell r="J6">
            <v>0</v>
          </cell>
          <cell r="K6">
            <v>0</v>
          </cell>
          <cell r="L6">
            <v>0</v>
          </cell>
          <cell r="M6">
            <v>0</v>
          </cell>
          <cell r="N6">
            <v>0</v>
          </cell>
          <cell r="O6">
            <v>0</v>
          </cell>
          <cell r="P6">
            <v>0</v>
          </cell>
        </row>
        <row r="8">
          <cell r="D8" t="str">
            <v>Valuation Date</v>
          </cell>
          <cell r="E8">
            <v>43100</v>
          </cell>
        </row>
        <row r="9">
          <cell r="D9" t="str">
            <v>WACC</v>
          </cell>
          <cell r="E9">
            <v>0.08</v>
          </cell>
          <cell r="F9" t="b">
            <v>1</v>
          </cell>
        </row>
        <row r="10">
          <cell r="D10" t="str">
            <v>PGR</v>
          </cell>
          <cell r="E10">
            <v>0.02</v>
          </cell>
          <cell r="F10" t="b">
            <v>1</v>
          </cell>
        </row>
        <row r="11">
          <cell r="D11" t="str">
            <v>Method</v>
          </cell>
          <cell r="E11">
            <v>1</v>
          </cell>
        </row>
        <row r="12">
          <cell r="D12" t="str">
            <v>UK Tax Rate</v>
          </cell>
          <cell r="E12">
            <v>0.19</v>
          </cell>
        </row>
        <row r="13">
          <cell r="D13" t="str">
            <v>Terminal Multiple</v>
          </cell>
          <cell r="E13">
            <v>4.8</v>
          </cell>
        </row>
        <row r="14">
          <cell r="D14" t="str">
            <v>Terminal Value (PGR)</v>
          </cell>
          <cell r="E14">
            <v>8725.3972343422665</v>
          </cell>
        </row>
        <row r="15">
          <cell r="D15" t="str">
            <v>Terminal Value (Exit Multiple)</v>
          </cell>
          <cell r="E15">
            <v>7192.850314724993</v>
          </cell>
        </row>
        <row r="16">
          <cell r="D16" t="str">
            <v>Implied PGR</v>
          </cell>
          <cell r="E16">
            <v>1.3933675739231377E-3</v>
          </cell>
          <cell r="H16">
            <v>0</v>
          </cell>
          <cell r="I16">
            <v>0</v>
          </cell>
          <cell r="J16">
            <v>0</v>
          </cell>
          <cell r="K16">
            <v>0</v>
          </cell>
          <cell r="L16">
            <v>0</v>
          </cell>
          <cell r="M16">
            <v>0</v>
          </cell>
          <cell r="N16">
            <v>0</v>
          </cell>
        </row>
        <row r="17">
          <cell r="D17" t="str">
            <v>Normalise Perp.?</v>
          </cell>
          <cell r="E17">
            <v>1</v>
          </cell>
          <cell r="H17">
            <v>0</v>
          </cell>
          <cell r="I17">
            <v>0</v>
          </cell>
          <cell r="J17">
            <v>0</v>
          </cell>
          <cell r="K17">
            <v>0</v>
          </cell>
          <cell r="L17">
            <v>0</v>
          </cell>
          <cell r="M17">
            <v>0</v>
          </cell>
          <cell r="N17">
            <v>0</v>
          </cell>
        </row>
        <row r="18">
          <cell r="D18" t="str">
            <v>Normalised EBITDA Margin</v>
          </cell>
          <cell r="E18">
            <v>0.25900000000000001</v>
          </cell>
          <cell r="H18">
            <v>0</v>
          </cell>
          <cell r="I18">
            <v>0</v>
          </cell>
          <cell r="J18">
            <v>0</v>
          </cell>
          <cell r="K18">
            <v>0</v>
          </cell>
          <cell r="L18">
            <v>0</v>
          </cell>
          <cell r="M18">
            <v>0</v>
          </cell>
          <cell r="N18">
            <v>0</v>
          </cell>
        </row>
        <row r="19">
          <cell r="D19" t="str">
            <v>Normalised Capex Margin</v>
          </cell>
          <cell r="E19">
            <v>0.11</v>
          </cell>
          <cell r="H19">
            <v>0</v>
          </cell>
          <cell r="I19">
            <v>0</v>
          </cell>
          <cell r="J19">
            <v>0</v>
          </cell>
          <cell r="K19">
            <v>0</v>
          </cell>
          <cell r="L19">
            <v>0</v>
          </cell>
          <cell r="M19">
            <v>0</v>
          </cell>
          <cell r="N19">
            <v>0</v>
          </cell>
        </row>
        <row r="20">
          <cell r="E20">
            <v>0</v>
          </cell>
          <cell r="H20">
            <v>0</v>
          </cell>
          <cell r="I20">
            <v>0</v>
          </cell>
          <cell r="J20">
            <v>0</v>
          </cell>
          <cell r="K20">
            <v>0</v>
          </cell>
          <cell r="L20">
            <v>0</v>
          </cell>
          <cell r="M20">
            <v>0</v>
          </cell>
          <cell r="N20">
            <v>0</v>
          </cell>
        </row>
        <row r="21">
          <cell r="D21" t="str">
            <v>GBPm, CY</v>
          </cell>
          <cell r="G21">
            <v>0</v>
          </cell>
          <cell r="H21">
            <v>42369</v>
          </cell>
          <cell r="I21">
            <v>42735</v>
          </cell>
          <cell r="J21">
            <v>43100</v>
          </cell>
          <cell r="K21">
            <v>43465</v>
          </cell>
          <cell r="L21">
            <v>43830</v>
          </cell>
          <cell r="M21">
            <v>44196</v>
          </cell>
          <cell r="N21">
            <v>44561</v>
          </cell>
          <cell r="P21" t="str">
            <v>Normalised</v>
          </cell>
        </row>
        <row r="22">
          <cell r="D22">
            <v>0</v>
          </cell>
          <cell r="E22">
            <v>0</v>
          </cell>
          <cell r="F22">
            <v>0</v>
          </cell>
          <cell r="G22">
            <v>0</v>
          </cell>
          <cell r="H22">
            <v>0</v>
          </cell>
          <cell r="I22">
            <v>0</v>
          </cell>
          <cell r="J22">
            <v>0</v>
          </cell>
          <cell r="K22">
            <v>0</v>
          </cell>
          <cell r="L22">
            <v>0</v>
          </cell>
          <cell r="M22">
            <v>0</v>
          </cell>
          <cell r="N22">
            <v>0</v>
          </cell>
          <cell r="P22">
            <v>0</v>
          </cell>
        </row>
        <row r="23">
          <cell r="M23">
            <v>0</v>
          </cell>
          <cell r="N23">
            <v>0</v>
          </cell>
        </row>
        <row r="24">
          <cell r="D24" t="str">
            <v>Revenue</v>
          </cell>
          <cell r="H24">
            <v>5602.7189641543582</v>
          </cell>
          <cell r="I24">
            <v>5602.7189641543582</v>
          </cell>
          <cell r="J24">
            <v>5702.1747038360327</v>
          </cell>
          <cell r="K24">
            <v>5752.0146806348539</v>
          </cell>
          <cell r="L24">
            <v>5769.2217223670914</v>
          </cell>
          <cell r="M24">
            <v>5787.7187266140818</v>
          </cell>
          <cell r="N24">
            <v>5785.7547576616735</v>
          </cell>
          <cell r="O24">
            <v>0</v>
          </cell>
          <cell r="P24">
            <v>5785.7547576616735</v>
          </cell>
        </row>
        <row r="25">
          <cell r="D25" t="str">
            <v>Growth (%)</v>
          </cell>
          <cell r="H25">
            <v>0</v>
          </cell>
          <cell r="I25">
            <v>0</v>
          </cell>
          <cell r="J25">
            <v>1.7751334721227755E-2</v>
          </cell>
          <cell r="K25">
            <v>8.7405208341463664E-3</v>
          </cell>
          <cell r="L25">
            <v>2.9914808441237031E-3</v>
          </cell>
          <cell r="M25">
            <v>3.2061524304531574E-3</v>
          </cell>
          <cell r="N25">
            <v>-3.3933386281839565E-4</v>
          </cell>
        </row>
        <row r="26">
          <cell r="D26" t="str">
            <v>EBITDA</v>
          </cell>
          <cell r="H26">
            <v>1399.7280000000001</v>
          </cell>
          <cell r="I26">
            <v>1418.4408746153797</v>
          </cell>
          <cell r="J26">
            <v>1425.5436759590082</v>
          </cell>
          <cell r="K26">
            <v>1455.259714200618</v>
          </cell>
          <cell r="L26">
            <v>1494.2284260930767</v>
          </cell>
          <cell r="M26">
            <v>1499.0191501930472</v>
          </cell>
          <cell r="N26">
            <v>1498.5104822343735</v>
          </cell>
          <cell r="O26">
            <v>0</v>
          </cell>
          <cell r="P26">
            <v>1498.5104822343735</v>
          </cell>
        </row>
        <row r="27">
          <cell r="D27" t="str">
            <v>Margin (%)</v>
          </cell>
          <cell r="H27">
            <v>0.24983012872059465</v>
          </cell>
          <cell r="I27">
            <v>0.25317009182334937</v>
          </cell>
          <cell r="J27">
            <v>0.25</v>
          </cell>
          <cell r="K27">
            <v>0.253</v>
          </cell>
          <cell r="L27">
            <v>0.25900000000000001</v>
          </cell>
          <cell r="M27">
            <v>0.25900000000000001</v>
          </cell>
          <cell r="N27">
            <v>0.25900000000000001</v>
          </cell>
          <cell r="P27">
            <v>0.25900000000000001</v>
          </cell>
        </row>
        <row r="28">
          <cell r="D28" t="str">
            <v>D&amp;A</v>
          </cell>
          <cell r="H28">
            <v>-160.083</v>
          </cell>
          <cell r="I28">
            <v>-190.06454436772</v>
          </cell>
          <cell r="J28">
            <v>-94.256542299736864</v>
          </cell>
          <cell r="K28">
            <v>-161.05641105777593</v>
          </cell>
          <cell r="L28">
            <v>-9.9997647815443784</v>
          </cell>
          <cell r="M28">
            <v>-150.48068689196614</v>
          </cell>
          <cell r="N28">
            <v>-150.42962369920352</v>
          </cell>
          <cell r="O28">
            <v>0</v>
          </cell>
          <cell r="P28">
            <v>-636.43302334278405</v>
          </cell>
        </row>
        <row r="29">
          <cell r="D29" t="str">
            <v>As a % of Sales</v>
          </cell>
          <cell r="H29">
            <v>-2.8572377273283774E-2</v>
          </cell>
          <cell r="I29">
            <v>-3.3923626293543216E-2</v>
          </cell>
          <cell r="J29">
            <v>-1.6529928877192682E-2</v>
          </cell>
          <cell r="K29">
            <v>-2.8000000000000004E-2</v>
          </cell>
          <cell r="L29">
            <v>-1.7332952801546186E-3</v>
          </cell>
          <cell r="M29">
            <v>-2.6000000000000002E-2</v>
          </cell>
          <cell r="N29">
            <v>-2.6000000000000002E-2</v>
          </cell>
          <cell r="P29">
            <v>0.11</v>
          </cell>
        </row>
        <row r="30">
          <cell r="D30" t="str">
            <v>EBIT</v>
          </cell>
          <cell r="E30">
            <v>0</v>
          </cell>
          <cell r="F30">
            <v>0</v>
          </cell>
          <cell r="G30">
            <v>0</v>
          </cell>
          <cell r="H30">
            <v>1239.645</v>
          </cell>
          <cell r="I30">
            <v>1228.3763302476598</v>
          </cell>
          <cell r="J30">
            <v>1331.2871336592714</v>
          </cell>
          <cell r="K30">
            <v>1294.2033031428421</v>
          </cell>
          <cell r="L30">
            <v>1484.2286613115323</v>
          </cell>
          <cell r="M30">
            <v>1348.538463301081</v>
          </cell>
          <cell r="N30">
            <v>1348.0808585351699</v>
          </cell>
          <cell r="O30">
            <v>0</v>
          </cell>
          <cell r="P30">
            <v>862.07745889158946</v>
          </cell>
        </row>
        <row r="31">
          <cell r="D31" t="str">
            <v>Cash Taxes</v>
          </cell>
          <cell r="E31">
            <v>0</v>
          </cell>
          <cell r="F31">
            <v>0</v>
          </cell>
          <cell r="G31">
            <v>0</v>
          </cell>
          <cell r="H31">
            <v>-235.53254999999999</v>
          </cell>
          <cell r="I31">
            <v>-233.39150274705537</v>
          </cell>
          <cell r="J31">
            <v>-252.94455539526157</v>
          </cell>
          <cell r="K31">
            <v>-245.89862759714001</v>
          </cell>
          <cell r="L31">
            <v>-282.00344564919112</v>
          </cell>
          <cell r="M31">
            <v>-256.22230802720537</v>
          </cell>
          <cell r="N31">
            <v>-256.1353631216823</v>
          </cell>
          <cell r="O31">
            <v>0</v>
          </cell>
          <cell r="P31">
            <v>-163.79471718940201</v>
          </cell>
        </row>
        <row r="32">
          <cell r="D32" t="str">
            <v>Tax Rate (%)</v>
          </cell>
          <cell r="H32">
            <v>0.19</v>
          </cell>
          <cell r="I32">
            <v>0.19</v>
          </cell>
          <cell r="J32">
            <v>0.19</v>
          </cell>
          <cell r="K32">
            <v>0.19</v>
          </cell>
          <cell r="L32">
            <v>0.19</v>
          </cell>
          <cell r="M32">
            <v>0.19</v>
          </cell>
          <cell r="N32">
            <v>0.19</v>
          </cell>
          <cell r="P32">
            <v>0.19</v>
          </cell>
        </row>
        <row r="33">
          <cell r="D33" t="str">
            <v>NOPAT</v>
          </cell>
          <cell r="E33">
            <v>0</v>
          </cell>
          <cell r="F33">
            <v>0</v>
          </cell>
          <cell r="G33">
            <v>0</v>
          </cell>
          <cell r="H33">
            <v>1004.11245</v>
          </cell>
          <cell r="I33">
            <v>994.98482750060441</v>
          </cell>
          <cell r="J33">
            <v>1078.3425782640097</v>
          </cell>
          <cell r="K33">
            <v>1048.3046755457021</v>
          </cell>
          <cell r="L33">
            <v>1202.2252156623413</v>
          </cell>
          <cell r="M33">
            <v>1092.3161552738757</v>
          </cell>
          <cell r="N33">
            <v>1091.9454954134876</v>
          </cell>
          <cell r="O33">
            <v>0</v>
          </cell>
          <cell r="P33">
            <v>698.28274170218742</v>
          </cell>
        </row>
        <row r="34">
          <cell r="D34" t="str">
            <v>Margin (%)</v>
          </cell>
          <cell r="H34">
            <v>0.1792187786723218</v>
          </cell>
          <cell r="I34">
            <v>0.17758963707914299</v>
          </cell>
          <cell r="J34">
            <v>0.18911075760947393</v>
          </cell>
          <cell r="K34">
            <v>0.18225</v>
          </cell>
          <cell r="L34">
            <v>0.20838603082307477</v>
          </cell>
          <cell r="M34">
            <v>0.18873000000000001</v>
          </cell>
          <cell r="N34">
            <v>0.18873000000000001</v>
          </cell>
          <cell r="P34">
            <v>0.12069000000000001</v>
          </cell>
        </row>
        <row r="35">
          <cell r="D35" t="str">
            <v>Add: D&amp;A</v>
          </cell>
          <cell r="H35">
            <v>160.083</v>
          </cell>
          <cell r="I35">
            <v>190.06454436772</v>
          </cell>
          <cell r="J35">
            <v>94.256542299736864</v>
          </cell>
          <cell r="K35">
            <v>161.05641105777593</v>
          </cell>
          <cell r="L35">
            <v>9.9997647815443784</v>
          </cell>
          <cell r="M35">
            <v>150.48068689196614</v>
          </cell>
          <cell r="N35">
            <v>150.42962369920352</v>
          </cell>
          <cell r="O35">
            <v>0</v>
          </cell>
          <cell r="P35">
            <v>636.43302334278405</v>
          </cell>
        </row>
        <row r="36">
          <cell r="D36" t="str">
            <v>Less: Capex</v>
          </cell>
          <cell r="H36">
            <v>-640.33199999999999</v>
          </cell>
          <cell r="I36">
            <v>-760.25817747088001</v>
          </cell>
          <cell r="J36">
            <v>-1011.2827114986843</v>
          </cell>
          <cell r="K36">
            <v>-805.28205528887963</v>
          </cell>
          <cell r="L36">
            <v>-1449.998823907722</v>
          </cell>
          <cell r="M36">
            <v>-752.40343445983069</v>
          </cell>
          <cell r="N36">
            <v>-752.14811849601756</v>
          </cell>
          <cell r="O36">
            <v>0</v>
          </cell>
          <cell r="P36">
            <v>-636.43302334278405</v>
          </cell>
        </row>
        <row r="37">
          <cell r="D37" t="str">
            <v>As a % of Sales</v>
          </cell>
          <cell r="H37">
            <v>-0.11428950909313509</v>
          </cell>
          <cell r="I37">
            <v>-0.13569450517417286</v>
          </cell>
          <cell r="J37">
            <v>-0.17735035561403661</v>
          </cell>
          <cell r="K37">
            <v>-0.14000000000000001</v>
          </cell>
          <cell r="L37">
            <v>-0.25133352359922695</v>
          </cell>
          <cell r="M37">
            <v>-0.13</v>
          </cell>
          <cell r="N37">
            <v>-0.13</v>
          </cell>
          <cell r="P37">
            <v>0.11</v>
          </cell>
        </row>
        <row r="38">
          <cell r="D38" t="str">
            <v>Less: Change in NWC</v>
          </cell>
          <cell r="H38">
            <v>0</v>
          </cell>
          <cell r="I38">
            <v>0</v>
          </cell>
          <cell r="J38">
            <v>0</v>
          </cell>
          <cell r="K38">
            <v>0</v>
          </cell>
          <cell r="L38">
            <v>0</v>
          </cell>
          <cell r="M38">
            <v>0</v>
          </cell>
          <cell r="N38">
            <v>0</v>
          </cell>
          <cell r="P38">
            <v>0</v>
          </cell>
        </row>
        <row r="39">
          <cell r="D39" t="str">
            <v>As a % of Sales</v>
          </cell>
          <cell r="H39">
            <v>0</v>
          </cell>
          <cell r="I39">
            <v>0</v>
          </cell>
          <cell r="J39">
            <v>0</v>
          </cell>
          <cell r="K39">
            <v>0</v>
          </cell>
          <cell r="L39">
            <v>0</v>
          </cell>
          <cell r="M39">
            <v>0</v>
          </cell>
          <cell r="N39">
            <v>0</v>
          </cell>
          <cell r="P39">
            <v>0</v>
          </cell>
        </row>
        <row r="40">
          <cell r="M40">
            <v>0</v>
          </cell>
          <cell r="N40">
            <v>0</v>
          </cell>
        </row>
        <row r="41">
          <cell r="D41" t="str">
            <v>UFCF</v>
          </cell>
          <cell r="E41">
            <v>0</v>
          </cell>
          <cell r="F41">
            <v>0</v>
          </cell>
          <cell r="G41">
            <v>0</v>
          </cell>
          <cell r="H41">
            <v>0</v>
          </cell>
          <cell r="I41">
            <v>424.79119439744443</v>
          </cell>
          <cell r="J41">
            <v>161.3164090650622</v>
          </cell>
          <cell r="K41">
            <v>404.07903131459841</v>
          </cell>
          <cell r="L41">
            <v>-237.77384346383633</v>
          </cell>
          <cell r="M41">
            <v>490.39340770601109</v>
          </cell>
          <cell r="N41">
            <v>490.22700061667365</v>
          </cell>
          <cell r="O41">
            <v>0</v>
          </cell>
          <cell r="P41">
            <v>698.28274170218742</v>
          </cell>
        </row>
        <row r="42">
          <cell r="D42" t="str">
            <v>Portion to be Discounted</v>
          </cell>
          <cell r="E42">
            <v>0</v>
          </cell>
          <cell r="F42">
            <v>0</v>
          </cell>
          <cell r="G42">
            <v>0</v>
          </cell>
          <cell r="H42">
            <v>0</v>
          </cell>
          <cell r="I42">
            <v>0</v>
          </cell>
          <cell r="J42">
            <v>0</v>
          </cell>
          <cell r="K42">
            <v>1</v>
          </cell>
          <cell r="L42">
            <v>1</v>
          </cell>
          <cell r="M42">
            <v>1</v>
          </cell>
          <cell r="N42">
            <v>1</v>
          </cell>
          <cell r="P42">
            <v>0</v>
          </cell>
        </row>
        <row r="43">
          <cell r="D43" t="str">
            <v>Discount Factor</v>
          </cell>
          <cell r="I43">
            <v>0</v>
          </cell>
          <cell r="J43">
            <v>1</v>
          </cell>
          <cell r="K43">
            <v>0.92592592592592582</v>
          </cell>
          <cell r="L43">
            <v>0.85733882030178321</v>
          </cell>
          <cell r="M43">
            <v>0.79383224102016958</v>
          </cell>
          <cell r="N43">
            <v>0.73502985279645328</v>
          </cell>
        </row>
        <row r="44">
          <cell r="D44" t="str">
            <v>PV of Projected Cash Flows</v>
          </cell>
          <cell r="I44">
            <v>0</v>
          </cell>
          <cell r="J44">
            <v>0</v>
          </cell>
          <cell r="K44">
            <v>374.14725121722068</v>
          </cell>
          <cell r="L44">
            <v>-203.85274645390629</v>
          </cell>
          <cell r="M44">
            <v>389.29009782078049</v>
          </cell>
          <cell r="N44">
            <v>360.33148010012042</v>
          </cell>
          <cell r="P44">
            <v>919.91608268421533</v>
          </cell>
          <cell r="Q44">
            <v>9.537441163889665E-2</v>
          </cell>
        </row>
        <row r="45">
          <cell r="D45" t="str">
            <v>Discounted TV</v>
          </cell>
          <cell r="P45">
            <v>8725.3972343422665</v>
          </cell>
          <cell r="Q45">
            <v>0.90462558836110341</v>
          </cell>
        </row>
        <row r="46">
          <cell r="D46" t="str">
            <v>Enterprise Value</v>
          </cell>
          <cell r="P46">
            <v>9645.3133170264809</v>
          </cell>
        </row>
        <row r="47">
          <cell r="D47" t="str">
            <v>FV / 16E EBITDA</v>
          </cell>
          <cell r="P47">
            <v>6.7660594899260271</v>
          </cell>
        </row>
        <row r="48">
          <cell r="D48" t="str">
            <v>FV / 16E AFCF</v>
          </cell>
          <cell r="P48">
            <v>23.283181724814114</v>
          </cell>
        </row>
        <row r="50">
          <cell r="D50" t="str">
            <v>Sensitivity Tables</v>
          </cell>
          <cell r="E50">
            <v>0</v>
          </cell>
          <cell r="F50">
            <v>0</v>
          </cell>
          <cell r="G50">
            <v>0</v>
          </cell>
          <cell r="H50">
            <v>0</v>
          </cell>
          <cell r="I50">
            <v>0</v>
          </cell>
          <cell r="J50">
            <v>0</v>
          </cell>
          <cell r="K50">
            <v>0</v>
          </cell>
          <cell r="L50">
            <v>0</v>
          </cell>
          <cell r="M50">
            <v>0</v>
          </cell>
          <cell r="N50">
            <v>0</v>
          </cell>
          <cell r="O50">
            <v>0</v>
          </cell>
          <cell r="P50">
            <v>0</v>
          </cell>
        </row>
        <row r="51">
          <cell r="N51">
            <v>0</v>
          </cell>
        </row>
        <row r="53">
          <cell r="D53">
            <v>0</v>
          </cell>
          <cell r="E53">
            <v>0</v>
          </cell>
          <cell r="F53" t="str">
            <v>PGR (%)</v>
          </cell>
          <cell r="G53">
            <v>0</v>
          </cell>
          <cell r="H53">
            <v>0</v>
          </cell>
          <cell r="I53">
            <v>0</v>
          </cell>
          <cell r="J53">
            <v>0</v>
          </cell>
        </row>
        <row r="54">
          <cell r="D54">
            <v>0</v>
          </cell>
          <cell r="E54">
            <v>9645.3133170264809</v>
          </cell>
          <cell r="F54">
            <v>9.9999999999999985E-3</v>
          </cell>
          <cell r="G54">
            <v>1.4999999999999999E-2</v>
          </cell>
          <cell r="H54">
            <v>0.02</v>
          </cell>
          <cell r="I54">
            <v>2.5000000000000001E-2</v>
          </cell>
          <cell r="J54">
            <v>3.0000000000000002E-2</v>
          </cell>
        </row>
        <row r="55">
          <cell r="D55" t="str">
            <v>WACC (%)</v>
          </cell>
          <cell r="E55">
            <v>6.9999999999999993E-2</v>
          </cell>
          <cell r="F55">
            <v>9911.6574319034662</v>
          </cell>
          <cell r="G55">
            <v>10775.303976632282</v>
          </cell>
          <cell r="H55">
            <v>11811.679830306864</v>
          </cell>
          <cell r="I55">
            <v>13078.361429242461</v>
          </cell>
          <cell r="J55">
            <v>14661.713427911958</v>
          </cell>
        </row>
        <row r="56">
          <cell r="D56">
            <v>0</v>
          </cell>
          <cell r="E56">
            <v>7.4999999999999997E-2</v>
          </cell>
          <cell r="F56">
            <v>9056.6287088845893</v>
          </cell>
          <cell r="G56">
            <v>9777.2570081657686</v>
          </cell>
          <cell r="H56">
            <v>10628.908634588981</v>
          </cell>
          <cell r="I56">
            <v>11650.890586296835</v>
          </cell>
          <cell r="J56">
            <v>12899.979638384213</v>
          </cell>
        </row>
        <row r="57">
          <cell r="D57">
            <v>0</v>
          </cell>
          <cell r="E57">
            <v>0.08</v>
          </cell>
          <cell r="F57">
            <v>8325.505331999917</v>
          </cell>
          <cell r="G57">
            <v>8934.6474789352542</v>
          </cell>
          <cell r="H57">
            <v>9645.3133170264809</v>
          </cell>
          <cell r="I57">
            <v>10485.191125679747</v>
          </cell>
          <cell r="J57">
            <v>11493.044496063667</v>
          </cell>
        </row>
        <row r="58">
          <cell r="D58">
            <v>0</v>
          </cell>
          <cell r="E58">
            <v>8.5000000000000006E-2</v>
          </cell>
          <cell r="F58">
            <v>7693.4662994327591</v>
          </cell>
          <cell r="G58">
            <v>8214.1245979785253</v>
          </cell>
          <cell r="H58">
            <v>8814.8841732236415</v>
          </cell>
          <cell r="I58">
            <v>9515.7703443429436</v>
          </cell>
          <cell r="J58">
            <v>10344.090364756665</v>
          </cell>
        </row>
        <row r="59">
          <cell r="D59">
            <v>0</v>
          </cell>
          <cell r="E59">
            <v>9.0000000000000011E-2</v>
          </cell>
          <cell r="F59">
            <v>7141.896945959269</v>
          </cell>
          <cell r="G59">
            <v>7591.2322772544148</v>
          </cell>
          <cell r="H59">
            <v>8104.7583701631556</v>
          </cell>
          <cell r="I59">
            <v>8697.288477365546</v>
          </cell>
          <cell r="J59">
            <v>9388.5736024350026</v>
          </cell>
        </row>
        <row r="60">
          <cell r="D60">
            <v>0</v>
          </cell>
          <cell r="E60">
            <v>0</v>
          </cell>
          <cell r="F60">
            <v>0</v>
          </cell>
          <cell r="G60">
            <v>0</v>
          </cell>
          <cell r="H60">
            <v>0</v>
          </cell>
          <cell r="I60">
            <v>0</v>
          </cell>
          <cell r="J60">
            <v>0</v>
          </cell>
        </row>
        <row r="61">
          <cell r="D61">
            <v>0</v>
          </cell>
          <cell r="E61">
            <v>0</v>
          </cell>
          <cell r="F61">
            <v>0</v>
          </cell>
          <cell r="G61">
            <v>0</v>
          </cell>
          <cell r="H61">
            <v>0</v>
          </cell>
          <cell r="I61">
            <v>0</v>
          </cell>
          <cell r="J61">
            <v>0</v>
          </cell>
        </row>
        <row r="62">
          <cell r="D62">
            <v>0</v>
          </cell>
          <cell r="E62">
            <v>0</v>
          </cell>
          <cell r="F62" t="str">
            <v>PGR (%)</v>
          </cell>
          <cell r="G62">
            <v>0</v>
          </cell>
          <cell r="H62">
            <v>0</v>
          </cell>
          <cell r="I62">
            <v>0</v>
          </cell>
          <cell r="J62">
            <v>0</v>
          </cell>
        </row>
        <row r="63">
          <cell r="D63">
            <v>0</v>
          </cell>
          <cell r="E63">
            <v>6.7660594899260271</v>
          </cell>
          <cell r="F63">
            <v>9.9999999999999985E-3</v>
          </cell>
          <cell r="G63">
            <v>1.4999999999999999E-2</v>
          </cell>
          <cell r="H63">
            <v>0.02</v>
          </cell>
          <cell r="I63">
            <v>2.5000000000000001E-2</v>
          </cell>
          <cell r="J63">
            <v>3.0000000000000002E-2</v>
          </cell>
        </row>
        <row r="64">
          <cell r="D64" t="str">
            <v>WACC (%)</v>
          </cell>
          <cell r="E64">
            <v>6.9999999999999993E-2</v>
          </cell>
          <cell r="F64">
            <v>6.9528963574094504</v>
          </cell>
          <cell r="G64">
            <v>7.5587329650797228</v>
          </cell>
          <cell r="H64">
            <v>8.285736894284053</v>
          </cell>
          <cell r="I64">
            <v>9.1742972522004518</v>
          </cell>
          <cell r="J64">
            <v>10.284997699595953</v>
          </cell>
        </row>
        <row r="65">
          <cell r="D65">
            <v>0</v>
          </cell>
          <cell r="E65">
            <v>7.4999999999999997E-2</v>
          </cell>
          <cell r="F65">
            <v>6.3531050374811633</v>
          </cell>
          <cell r="G65">
            <v>6.8586162409849001</v>
          </cell>
          <cell r="H65">
            <v>7.4560385723984073</v>
          </cell>
          <cell r="I65">
            <v>8.1729453700946149</v>
          </cell>
          <cell r="J65">
            <v>9.0491647895010932</v>
          </cell>
        </row>
        <row r="66">
          <cell r="D66">
            <v>0</v>
          </cell>
          <cell r="E66">
            <v>0.08</v>
          </cell>
          <cell r="F66">
            <v>5.8402316761000588</v>
          </cell>
          <cell r="G66">
            <v>6.2675368209428131</v>
          </cell>
          <cell r="H66">
            <v>6.7660594899260271</v>
          </cell>
          <cell r="I66">
            <v>7.355222644178915</v>
          </cell>
          <cell r="J66">
            <v>8.0622184292823817</v>
          </cell>
        </row>
        <row r="67">
          <cell r="D67">
            <v>0</v>
          </cell>
          <cell r="E67">
            <v>8.5000000000000006E-2</v>
          </cell>
          <cell r="F67">
            <v>5.3968646693740352</v>
          </cell>
          <cell r="G67">
            <v>5.7620995669968682</v>
          </cell>
          <cell r="H67">
            <v>6.1835244488693695</v>
          </cell>
          <cell r="I67">
            <v>6.6751868110539547</v>
          </cell>
          <cell r="J67">
            <v>7.256242329999373</v>
          </cell>
        </row>
        <row r="68">
          <cell r="D68">
            <v>0</v>
          </cell>
          <cell r="E68">
            <v>9.0000000000000011E-2</v>
          </cell>
          <cell r="F68">
            <v>5.0099460762959014</v>
          </cell>
          <cell r="G68">
            <v>5.3251488574333257</v>
          </cell>
          <cell r="H68">
            <v>5.6853806073046682</v>
          </cell>
          <cell r="I68">
            <v>6.1010326263869858</v>
          </cell>
          <cell r="J68">
            <v>6.5859599819830237</v>
          </cell>
        </row>
        <row r="72">
          <cell r="D72" t="str">
            <v>END</v>
          </cell>
          <cell r="E72">
            <v>0</v>
          </cell>
          <cell r="F72">
            <v>0</v>
          </cell>
          <cell r="G72">
            <v>0</v>
          </cell>
          <cell r="H72">
            <v>0</v>
          </cell>
          <cell r="I72">
            <v>0</v>
          </cell>
          <cell r="J72">
            <v>0</v>
          </cell>
          <cell r="K72">
            <v>0</v>
          </cell>
          <cell r="L72">
            <v>0</v>
          </cell>
          <cell r="M72">
            <v>0</v>
          </cell>
          <cell r="N72">
            <v>0</v>
          </cell>
          <cell r="O72">
            <v>0</v>
          </cell>
          <cell r="P72">
            <v>0</v>
          </cell>
        </row>
      </sheetData>
      <sheetData sheetId="8"/>
      <sheetData sheetId="9"/>
      <sheetData sheetId="10"/>
      <sheetData sheetId="11"/>
      <sheetData sheetId="12">
        <row r="20">
          <cell r="K20">
            <v>3403.3261376924738</v>
          </cell>
        </row>
      </sheetData>
      <sheetData sheetId="13"/>
      <sheetData sheetId="14"/>
      <sheetData sheetId="15"/>
      <sheetData sheetId="16"/>
      <sheetData sheetId="17"/>
      <sheetData sheetId="18"/>
      <sheetData sheetId="19"/>
      <sheetData sheetId="20"/>
      <sheetData sheetId="21"/>
      <sheetData sheetId="22">
        <row r="2">
          <cell r="D2" t="str">
            <v>O2 UK: Financial Projections</v>
          </cell>
        </row>
        <row r="6">
          <cell r="D6" t="str">
            <v>Model Output: Base Case</v>
          </cell>
          <cell r="E6">
            <v>0</v>
          </cell>
          <cell r="F6">
            <v>0</v>
          </cell>
          <cell r="G6">
            <v>0</v>
          </cell>
          <cell r="H6">
            <v>0</v>
          </cell>
          <cell r="I6">
            <v>0</v>
          </cell>
          <cell r="J6">
            <v>0</v>
          </cell>
          <cell r="K6">
            <v>0</v>
          </cell>
          <cell r="L6">
            <v>0</v>
          </cell>
          <cell r="M6">
            <v>0</v>
          </cell>
          <cell r="N6">
            <v>0</v>
          </cell>
          <cell r="O6">
            <v>0</v>
          </cell>
          <cell r="P6">
            <v>0</v>
          </cell>
          <cell r="Q6">
            <v>0</v>
          </cell>
          <cell r="R6">
            <v>0</v>
          </cell>
        </row>
        <row r="8">
          <cell r="Q8" t="str">
            <v>CAGR</v>
          </cell>
          <cell r="R8">
            <v>0</v>
          </cell>
        </row>
        <row r="9">
          <cell r="D9" t="str">
            <v>GBPm, CY</v>
          </cell>
          <cell r="G9">
            <v>2012</v>
          </cell>
          <cell r="H9">
            <v>2013</v>
          </cell>
          <cell r="I9">
            <v>2014</v>
          </cell>
          <cell r="J9">
            <v>2015</v>
          </cell>
          <cell r="K9">
            <v>2016</v>
          </cell>
          <cell r="L9">
            <v>2017</v>
          </cell>
          <cell r="M9">
            <v>2018</v>
          </cell>
          <cell r="N9">
            <v>2019</v>
          </cell>
          <cell r="O9">
            <v>2020</v>
          </cell>
          <cell r="Q9" t="str">
            <v>'13A - '15A</v>
          </cell>
          <cell r="R9" t="str">
            <v>'16E - '20E</v>
          </cell>
        </row>
        <row r="10">
          <cell r="D10">
            <v>0</v>
          </cell>
          <cell r="E10">
            <v>0</v>
          </cell>
          <cell r="F10">
            <v>0</v>
          </cell>
          <cell r="G10">
            <v>0</v>
          </cell>
          <cell r="H10">
            <v>0</v>
          </cell>
          <cell r="I10">
            <v>0</v>
          </cell>
          <cell r="J10">
            <v>0</v>
          </cell>
          <cell r="K10">
            <v>0</v>
          </cell>
          <cell r="L10">
            <v>0</v>
          </cell>
          <cell r="M10">
            <v>0</v>
          </cell>
          <cell r="N10">
            <v>0</v>
          </cell>
          <cell r="O10">
            <v>0</v>
          </cell>
          <cell r="Q10">
            <v>0</v>
          </cell>
          <cell r="R10">
            <v>0</v>
          </cell>
        </row>
        <row r="12">
          <cell r="D12" t="str">
            <v>Mobile Service Revenue</v>
          </cell>
          <cell r="G12">
            <v>4914.6600000000008</v>
          </cell>
          <cell r="H12">
            <v>4636.3890000000001</v>
          </cell>
          <cell r="I12">
            <v>4349.982</v>
          </cell>
          <cell r="J12">
            <v>4194.8279999999995</v>
          </cell>
          <cell r="K12">
            <v>4187.2530757198847</v>
          </cell>
          <cell r="L12">
            <v>4240.6757836794686</v>
          </cell>
          <cell r="M12">
            <v>4282.4919070522346</v>
          </cell>
          <cell r="N12">
            <v>4306.343835327998</v>
          </cell>
          <cell r="O12">
            <v>4302.2914547178243</v>
          </cell>
        </row>
        <row r="13">
          <cell r="D13" t="str">
            <v>Handset Revenue</v>
          </cell>
          <cell r="G13">
            <v>566.07799999999952</v>
          </cell>
          <cell r="H13">
            <v>1045.1189999999997</v>
          </cell>
          <cell r="I13">
            <v>1075.2040000000006</v>
          </cell>
          <cell r="J13">
            <v>1494.8340000000007</v>
          </cell>
          <cell r="K13">
            <v>1548.7100417046149</v>
          </cell>
          <cell r="L13">
            <v>1628.7716677800045</v>
          </cell>
          <cell r="M13">
            <v>1707.0072636501918</v>
          </cell>
          <cell r="N13">
            <v>1780.3612322734125</v>
          </cell>
          <cell r="O13">
            <v>1843.8391948790677</v>
          </cell>
        </row>
        <row r="14">
          <cell r="D14" t="str">
            <v>Revenue</v>
          </cell>
          <cell r="G14">
            <v>0</v>
          </cell>
          <cell r="H14">
            <v>0</v>
          </cell>
          <cell r="I14">
            <v>0</v>
          </cell>
          <cell r="J14">
            <v>5602.7189641543582</v>
          </cell>
          <cell r="K14">
            <v>5602.7189641543582</v>
          </cell>
          <cell r="L14">
            <v>5702.1747038360327</v>
          </cell>
          <cell r="M14">
            <v>5752.0146806348539</v>
          </cell>
          <cell r="N14">
            <v>5769.2217223670914</v>
          </cell>
          <cell r="O14">
            <v>5787.7187266140818</v>
          </cell>
          <cell r="Q14" t="e">
            <v>#DIV/0!</v>
          </cell>
          <cell r="R14">
            <v>8.1546198586515128E-3</v>
          </cell>
          <cell r="S14">
            <v>0</v>
          </cell>
        </row>
        <row r="15">
          <cell r="D15" t="str">
            <v>Growth (%)</v>
          </cell>
          <cell r="G15">
            <v>0</v>
          </cell>
          <cell r="H15" t="e">
            <v>#DIV/0!</v>
          </cell>
          <cell r="I15" t="e">
            <v>#DIV/0!</v>
          </cell>
          <cell r="J15" t="e">
            <v>#DIV/0!</v>
          </cell>
          <cell r="K15">
            <v>0</v>
          </cell>
          <cell r="L15">
            <v>1.7751334721227696E-2</v>
          </cell>
          <cell r="M15">
            <v>8.740520834146448E-3</v>
          </cell>
          <cell r="N15">
            <v>2.9914808441235952E-3</v>
          </cell>
          <cell r="O15">
            <v>3.2061524304531908E-3</v>
          </cell>
          <cell r="Q15">
            <v>0</v>
          </cell>
        </row>
        <row r="16">
          <cell r="D16" t="str">
            <v>EBITDA</v>
          </cell>
          <cell r="G16">
            <v>1298.4110000000001</v>
          </cell>
          <cell r="H16">
            <v>1389.8129999999999</v>
          </cell>
          <cell r="I16">
            <v>1405.664</v>
          </cell>
          <cell r="J16">
            <v>1399.7280000000001</v>
          </cell>
          <cell r="K16">
            <v>1418.4408746153797</v>
          </cell>
          <cell r="L16">
            <v>1425.5436759590082</v>
          </cell>
          <cell r="M16">
            <v>1455.259714200618</v>
          </cell>
          <cell r="N16">
            <v>1494.2284260930767</v>
          </cell>
          <cell r="O16">
            <v>1499.0191501930472</v>
          </cell>
          <cell r="Q16">
            <v>3.5606873957876317E-3</v>
          </cell>
          <cell r="R16">
            <v>1.3909018090548564E-2</v>
          </cell>
        </row>
        <row r="17">
          <cell r="D17" t="str">
            <v>Margin (%)</v>
          </cell>
          <cell r="G17">
            <v>0.22735018460664583</v>
          </cell>
          <cell r="H17">
            <v>0.24462044231918709</v>
          </cell>
          <cell r="I17">
            <v>0.24695553667516282</v>
          </cell>
          <cell r="J17">
            <v>0.245981117632049</v>
          </cell>
          <cell r="K17">
            <v>0.25317009182334937</v>
          </cell>
          <cell r="L17">
            <v>0.25</v>
          </cell>
          <cell r="M17">
            <v>0.253</v>
          </cell>
          <cell r="N17">
            <v>0.25900000000000001</v>
          </cell>
          <cell r="O17">
            <v>0.25900000000000001</v>
          </cell>
          <cell r="Q17">
            <v>0</v>
          </cell>
        </row>
        <row r="18">
          <cell r="D18" t="str">
            <v>Capex</v>
          </cell>
          <cell r="G18">
            <v>0</v>
          </cell>
          <cell r="H18">
            <v>-610.43100000000004</v>
          </cell>
          <cell r="I18">
            <v>0</v>
          </cell>
          <cell r="J18">
            <v>640.33199999999999</v>
          </cell>
          <cell r="K18">
            <v>760.25817747088001</v>
          </cell>
          <cell r="L18">
            <v>741.28271149868431</v>
          </cell>
          <cell r="M18">
            <v>805.28205528887963</v>
          </cell>
          <cell r="N18">
            <v>749.99882390772189</v>
          </cell>
          <cell r="O18">
            <v>752.40343445983069</v>
          </cell>
          <cell r="Q18" t="e">
            <v>#NUM!</v>
          </cell>
          <cell r="R18">
            <v>-2.5929875605894548E-3</v>
          </cell>
          <cell r="S18">
            <v>0</v>
          </cell>
        </row>
        <row r="19">
          <cell r="D19" t="str">
            <v>4G Spectrum</v>
          </cell>
          <cell r="G19">
            <v>0</v>
          </cell>
          <cell r="H19">
            <v>610.43100000000004</v>
          </cell>
          <cell r="I19">
            <v>0</v>
          </cell>
          <cell r="J19">
            <v>0</v>
          </cell>
          <cell r="K19">
            <v>0</v>
          </cell>
          <cell r="L19">
            <v>0</v>
          </cell>
          <cell r="M19">
            <v>0</v>
          </cell>
          <cell r="N19">
            <v>0</v>
          </cell>
          <cell r="O19">
            <v>0</v>
          </cell>
          <cell r="Q19">
            <v>0</v>
          </cell>
        </row>
        <row r="20">
          <cell r="D20" t="str">
            <v>Total Capex</v>
          </cell>
          <cell r="G20">
            <v>0</v>
          </cell>
          <cell r="H20">
            <v>0</v>
          </cell>
          <cell r="I20">
            <v>0</v>
          </cell>
          <cell r="J20">
            <v>640.33199999999999</v>
          </cell>
          <cell r="K20">
            <v>760.25817747088001</v>
          </cell>
          <cell r="L20">
            <v>741.28271149868431</v>
          </cell>
          <cell r="M20">
            <v>805.28205528887963</v>
          </cell>
          <cell r="N20">
            <v>749.99882390772189</v>
          </cell>
          <cell r="O20">
            <v>752.40343445983069</v>
          </cell>
          <cell r="Q20" t="e">
            <v>#DIV/0!</v>
          </cell>
          <cell r="R20">
            <v>-2.5929875605894548E-3</v>
          </cell>
        </row>
        <row r="21">
          <cell r="D21" t="str">
            <v>As a % of Sales</v>
          </cell>
          <cell r="G21" t="e">
            <v>#DIV/0!</v>
          </cell>
          <cell r="H21" t="e">
            <v>#DIV/0!</v>
          </cell>
          <cell r="I21" t="e">
            <v>#DIV/0!</v>
          </cell>
          <cell r="J21">
            <v>0.11428950909313509</v>
          </cell>
          <cell r="K21">
            <v>0.13569450517417286</v>
          </cell>
          <cell r="L21">
            <v>0.13</v>
          </cell>
          <cell r="M21">
            <v>0.14000000000000001</v>
          </cell>
          <cell r="N21">
            <v>0.13</v>
          </cell>
          <cell r="O21">
            <v>0.13</v>
          </cell>
          <cell r="Q21">
            <v>0</v>
          </cell>
        </row>
        <row r="22">
          <cell r="D22" t="str">
            <v>AFCF</v>
          </cell>
          <cell r="G22">
            <v>1298.4110000000001</v>
          </cell>
          <cell r="H22">
            <v>1389.8129999999999</v>
          </cell>
          <cell r="I22">
            <v>1405.664</v>
          </cell>
          <cell r="J22">
            <v>759.39600000000007</v>
          </cell>
          <cell r="K22">
            <v>658.18269714449968</v>
          </cell>
          <cell r="L22">
            <v>684.26096446032386</v>
          </cell>
          <cell r="M22">
            <v>649.97765891173833</v>
          </cell>
          <cell r="N22">
            <v>744.22960218535479</v>
          </cell>
          <cell r="O22">
            <v>746.61571573321646</v>
          </cell>
          <cell r="Q22">
            <v>-0.26081019605660327</v>
          </cell>
          <cell r="R22">
            <v>3.2018937305854811E-2</v>
          </cell>
        </row>
        <row r="23">
          <cell r="D23" t="str">
            <v>4G Spectrum</v>
          </cell>
          <cell r="G23">
            <v>0</v>
          </cell>
          <cell r="H23">
            <v>610.43100000000004</v>
          </cell>
          <cell r="I23">
            <v>0</v>
          </cell>
          <cell r="J23">
            <v>0</v>
          </cell>
          <cell r="K23">
            <v>0</v>
          </cell>
          <cell r="L23">
            <v>0</v>
          </cell>
          <cell r="M23">
            <v>0</v>
          </cell>
          <cell r="N23">
            <v>0</v>
          </cell>
          <cell r="O23">
            <v>0</v>
          </cell>
          <cell r="Q23">
            <v>0</v>
          </cell>
        </row>
        <row r="24">
          <cell r="D24" t="str">
            <v>Total AFCF</v>
          </cell>
          <cell r="G24">
            <v>1298.4110000000001</v>
          </cell>
          <cell r="H24">
            <v>2000.2439999999999</v>
          </cell>
          <cell r="I24">
            <v>1405.664</v>
          </cell>
          <cell r="J24">
            <v>759.39600000000007</v>
          </cell>
          <cell r="K24">
            <v>658.18269714449968</v>
          </cell>
          <cell r="L24">
            <v>684.26096446032386</v>
          </cell>
          <cell r="M24">
            <v>649.97765891173833</v>
          </cell>
          <cell r="N24">
            <v>744.22960218535479</v>
          </cell>
          <cell r="O24">
            <v>746.61571573321646</v>
          </cell>
          <cell r="Q24">
            <v>-0.38384118727820205</v>
          </cell>
          <cell r="R24">
            <v>3.2018937305854811E-2</v>
          </cell>
        </row>
        <row r="25">
          <cell r="D25" t="str">
            <v>Margin (%)</v>
          </cell>
          <cell r="G25" t="e">
            <v>#DIV/0!</v>
          </cell>
          <cell r="H25" t="e">
            <v>#DIV/0!</v>
          </cell>
          <cell r="I25" t="e">
            <v>#DIV/0!</v>
          </cell>
          <cell r="J25">
            <v>0.13554061962745956</v>
          </cell>
          <cell r="K25">
            <v>0.1174755866491765</v>
          </cell>
          <cell r="L25">
            <v>0.12</v>
          </cell>
          <cell r="M25">
            <v>0.11299999999999998</v>
          </cell>
          <cell r="N25">
            <v>0.129</v>
          </cell>
          <cell r="O25">
            <v>0.12899999999999998</v>
          </cell>
          <cell r="Q25">
            <v>0</v>
          </cell>
        </row>
        <row r="26">
          <cell r="H26">
            <v>0</v>
          </cell>
        </row>
        <row r="27">
          <cell r="D27" t="str">
            <v>Others/Eliminations</v>
          </cell>
          <cell r="G27">
            <v>0</v>
          </cell>
          <cell r="H27">
            <v>0</v>
          </cell>
          <cell r="I27">
            <v>0</v>
          </cell>
          <cell r="J27">
            <v>0</v>
          </cell>
          <cell r="K27">
            <v>0</v>
          </cell>
          <cell r="L27">
            <v>0</v>
          </cell>
          <cell r="M27">
            <v>0</v>
          </cell>
          <cell r="N27">
            <v>0</v>
          </cell>
          <cell r="O27">
            <v>0</v>
          </cell>
        </row>
        <row r="56">
          <cell r="D56" t="str">
            <v>CIRA</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8">
          <cell r="D58" t="str">
            <v>GBPm, CY</v>
          </cell>
          <cell r="G58">
            <v>2012</v>
          </cell>
          <cell r="H58">
            <v>2013</v>
          </cell>
          <cell r="I58">
            <v>2014</v>
          </cell>
          <cell r="J58">
            <v>2015</v>
          </cell>
          <cell r="K58">
            <v>2016</v>
          </cell>
          <cell r="L58">
            <v>2017</v>
          </cell>
          <cell r="M58">
            <v>2018</v>
          </cell>
          <cell r="N58">
            <v>2019</v>
          </cell>
          <cell r="O58">
            <v>2020</v>
          </cell>
        </row>
        <row r="59">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row>
        <row r="61">
          <cell r="D61" t="str">
            <v>Mobile Service Revenue</v>
          </cell>
          <cell r="G61">
            <v>4914.6600000000008</v>
          </cell>
          <cell r="H61">
            <v>4636.3890000000001</v>
          </cell>
          <cell r="I61">
            <v>4349.982</v>
          </cell>
          <cell r="J61">
            <v>4194.8279999999995</v>
          </cell>
          <cell r="K61">
            <v>4057.4394858826799</v>
          </cell>
          <cell r="L61">
            <v>3903.6709500890743</v>
          </cell>
          <cell r="M61">
            <v>3782.4626527974178</v>
          </cell>
          <cell r="N61">
            <v>3696.1010808059332</v>
          </cell>
          <cell r="O61">
            <v>3643.4351083422862</v>
          </cell>
        </row>
        <row r="62">
          <cell r="D62" t="str">
            <v>Handset Revenue</v>
          </cell>
          <cell r="G62">
            <v>566.07799999999952</v>
          </cell>
          <cell r="H62">
            <v>1045.1189999999997</v>
          </cell>
          <cell r="I62">
            <v>1075.2040000000006</v>
          </cell>
          <cell r="J62">
            <v>1494.8340000000007</v>
          </cell>
          <cell r="K62">
            <v>1524.7306800000008</v>
          </cell>
          <cell r="L62">
            <v>1539.9779868000007</v>
          </cell>
          <cell r="M62">
            <v>1555.3777666680007</v>
          </cell>
          <cell r="N62">
            <v>1570.9315443346807</v>
          </cell>
          <cell r="O62">
            <v>1586.6408597780276</v>
          </cell>
        </row>
        <row r="63">
          <cell r="D63" t="str">
            <v>Revenue</v>
          </cell>
          <cell r="G63">
            <v>5711.0620000000008</v>
          </cell>
          <cell r="H63">
            <v>5681.5079999999998</v>
          </cell>
          <cell r="I63">
            <v>5691.9720000000007</v>
          </cell>
          <cell r="J63">
            <v>5690.3879999999999</v>
          </cell>
          <cell r="K63">
            <v>5582.1701658826805</v>
          </cell>
          <cell r="L63">
            <v>5443.6489368890752</v>
          </cell>
          <cell r="M63">
            <v>5337.8404194654186</v>
          </cell>
          <cell r="N63">
            <v>5267.0326251406141</v>
          </cell>
          <cell r="O63">
            <v>5230.0759681203135</v>
          </cell>
          <cell r="Q63">
            <v>7.811775435242474E-4</v>
          </cell>
          <cell r="R63">
            <v>-1.6156022540451898E-2</v>
          </cell>
        </row>
        <row r="64">
          <cell r="D64" t="str">
            <v>Growth (%)</v>
          </cell>
          <cell r="H64">
            <v>-5.1748694025736119E-3</v>
          </cell>
          <cell r="I64">
            <v>1.8417645456101361E-3</v>
          </cell>
          <cell r="J64">
            <v>-2.7828668166340886E-4</v>
          </cell>
          <cell r="K64">
            <v>-1.9017654704269638E-2</v>
          </cell>
          <cell r="L64">
            <v>-2.4814942016677444E-2</v>
          </cell>
          <cell r="M64">
            <v>-1.9437057505057198E-2</v>
          </cell>
          <cell r="N64">
            <v>-1.3265251255281219E-2</v>
          </cell>
          <cell r="O64">
            <v>-7.0165992220930784E-3</v>
          </cell>
        </row>
        <row r="65">
          <cell r="G65">
            <v>230.32400000000052</v>
          </cell>
          <cell r="H65">
            <v>0</v>
          </cell>
          <cell r="I65">
            <v>266.78600000000006</v>
          </cell>
          <cell r="J65">
            <v>0.72599999999965803</v>
          </cell>
          <cell r="K65">
            <v>0</v>
          </cell>
          <cell r="L65">
            <v>0</v>
          </cell>
          <cell r="M65">
            <v>0</v>
          </cell>
          <cell r="N65">
            <v>0</v>
          </cell>
          <cell r="O65">
            <v>0</v>
          </cell>
        </row>
        <row r="66">
          <cell r="D66" t="str">
            <v>% Handset Revenues</v>
          </cell>
          <cell r="G66">
            <v>9.9119568304458866E-2</v>
          </cell>
          <cell r="H66">
            <v>0.18395098625224143</v>
          </cell>
          <cell r="I66">
            <v>0.18889832908524506</v>
          </cell>
          <cell r="J66">
            <v>0.26269456494003585</v>
          </cell>
          <cell r="K66">
            <v>0.27314299541044229</v>
          </cell>
          <cell r="L66">
            <v>0.28289443434977718</v>
          </cell>
          <cell r="M66">
            <v>0.2913870862448471</v>
          </cell>
          <cell r="N66">
            <v>0.29825741667828409</v>
          </cell>
          <cell r="O66">
            <v>0.30336860677537453</v>
          </cell>
        </row>
        <row r="68">
          <cell r="D68" t="str">
            <v>Mobile Service Revenue</v>
          </cell>
          <cell r="G68">
            <v>4914.6600000000008</v>
          </cell>
          <cell r="H68">
            <v>4636.3890000000001</v>
          </cell>
          <cell r="I68">
            <v>4349.982</v>
          </cell>
          <cell r="J68">
            <v>4194.8279999999995</v>
          </cell>
          <cell r="K68">
            <v>4072.3755238423464</v>
          </cell>
          <cell r="L68">
            <v>4089.0612164307299</v>
          </cell>
          <cell r="M68">
            <v>4075.9518828070791</v>
          </cell>
          <cell r="N68">
            <v>4048.5085552096421</v>
          </cell>
          <cell r="O68">
            <v>4031.906560113423</v>
          </cell>
        </row>
        <row r="69">
          <cell r="D69" t="str">
            <v>Handset Revenue</v>
          </cell>
          <cell r="G69">
            <v>566.07799999999952</v>
          </cell>
          <cell r="H69">
            <v>1045.1189999999997</v>
          </cell>
          <cell r="I69">
            <v>1075.2040000000006</v>
          </cell>
          <cell r="J69">
            <v>1494.8340000000007</v>
          </cell>
          <cell r="K69">
            <v>1530.3434403120118</v>
          </cell>
          <cell r="L69">
            <v>1613.1134874053027</v>
          </cell>
          <cell r="M69">
            <v>1676.0627978277748</v>
          </cell>
          <cell r="N69">
            <v>1720.7131671574493</v>
          </cell>
          <cell r="O69">
            <v>1755.8121665006588</v>
          </cell>
        </row>
        <row r="70">
          <cell r="D70" t="str">
            <v>Total Revenue</v>
          </cell>
          <cell r="E70">
            <v>0</v>
          </cell>
          <cell r="F70">
            <v>0</v>
          </cell>
          <cell r="G70">
            <v>5711.0620000000008</v>
          </cell>
          <cell r="H70">
            <v>5681.5079999999998</v>
          </cell>
          <cell r="I70">
            <v>5691.9720000000007</v>
          </cell>
          <cell r="J70">
            <v>5690.3879999999999</v>
          </cell>
          <cell r="K70">
            <v>5602.7189641543582</v>
          </cell>
          <cell r="L70">
            <v>5702.1747038360327</v>
          </cell>
          <cell r="M70">
            <v>5752.0146806348539</v>
          </cell>
          <cell r="N70">
            <v>5769.2217223670914</v>
          </cell>
          <cell r="O70">
            <v>5787.7187266140818</v>
          </cell>
          <cell r="Q70">
            <v>7.811775435242474E-4</v>
          </cell>
          <cell r="R70">
            <v>8.1546198586515128E-3</v>
          </cell>
        </row>
        <row r="71">
          <cell r="D71" t="str">
            <v>Growth (%)</v>
          </cell>
          <cell r="H71">
            <v>-5.1748694025736119E-3</v>
          </cell>
          <cell r="I71">
            <v>1.8417645456101361E-3</v>
          </cell>
          <cell r="J71">
            <v>-2.7828668166340886E-4</v>
          </cell>
          <cell r="K71">
            <v>-1.5406512850378862E-2</v>
          </cell>
          <cell r="L71">
            <v>1.7751334721227696E-2</v>
          </cell>
          <cell r="M71">
            <v>8.740520834146448E-3</v>
          </cell>
          <cell r="N71">
            <v>2.9914808441235952E-3</v>
          </cell>
          <cell r="O71">
            <v>3.2061524304531908E-3</v>
          </cell>
        </row>
        <row r="89">
          <cell r="D89" t="str">
            <v>Case Comparison</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1">
          <cell r="D91" t="str">
            <v>CY</v>
          </cell>
          <cell r="E91">
            <v>0</v>
          </cell>
          <cell r="F91">
            <v>0</v>
          </cell>
          <cell r="G91">
            <v>2012</v>
          </cell>
          <cell r="H91">
            <v>2013</v>
          </cell>
          <cell r="I91">
            <v>2014</v>
          </cell>
          <cell r="J91">
            <v>2015</v>
          </cell>
          <cell r="K91" t="str">
            <v>16E</v>
          </cell>
          <cell r="L91" t="str">
            <v>17E</v>
          </cell>
          <cell r="M91" t="str">
            <v>18E</v>
          </cell>
          <cell r="N91" t="str">
            <v>19E</v>
          </cell>
          <cell r="O91" t="str">
            <v>20E</v>
          </cell>
          <cell r="P91">
            <v>0</v>
          </cell>
          <cell r="Q91">
            <v>0</v>
          </cell>
          <cell r="R91">
            <v>0</v>
          </cell>
        </row>
        <row r="92">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D93" t="str">
            <v>Brexit Case</v>
          </cell>
        </row>
        <row r="94">
          <cell r="D94" t="str">
            <v>Base Case</v>
          </cell>
          <cell r="G94">
            <v>-5.0019561633116827E-2</v>
          </cell>
          <cell r="H94">
            <v>-5.1748694025736119E-3</v>
          </cell>
          <cell r="I94">
            <v>1.8417645456101361E-3</v>
          </cell>
          <cell r="J94">
            <v>-2.7828668166340886E-4</v>
          </cell>
          <cell r="K94">
            <v>8.0091405760907008E-3</v>
          </cell>
          <cell r="L94">
            <v>2.3271477047939859E-2</v>
          </cell>
          <cell r="M94">
            <v>2.0453666249810487E-2</v>
          </cell>
          <cell r="N94">
            <v>1.622938648601302E-2</v>
          </cell>
          <cell r="O94">
            <v>0.01</v>
          </cell>
        </row>
        <row r="95">
          <cell r="D95" t="str">
            <v>Brexit Case</v>
          </cell>
          <cell r="G95">
            <v>-5.0019561633116827E-2</v>
          </cell>
          <cell r="H95">
            <v>-5.1748694025736119E-3</v>
          </cell>
          <cell r="I95">
            <v>1.8417645456101361E-3</v>
          </cell>
          <cell r="J95">
            <v>-2.7828668166340886E-4</v>
          </cell>
          <cell r="K95">
            <v>4.0091405760907008E-3</v>
          </cell>
          <cell r="L95">
            <v>1.1271477047939859E-2</v>
          </cell>
          <cell r="M95">
            <v>1.2453666249810487E-2</v>
          </cell>
          <cell r="N95">
            <v>1.022938648601302E-2</v>
          </cell>
          <cell r="O95">
            <v>0.01</v>
          </cell>
        </row>
        <row r="97">
          <cell r="D97" t="str">
            <v>Base Case</v>
          </cell>
          <cell r="G97">
            <v>0.22735018460664583</v>
          </cell>
          <cell r="H97">
            <v>0.24462044231918709</v>
          </cell>
          <cell r="I97">
            <v>0.24695553667516282</v>
          </cell>
          <cell r="J97">
            <v>0.245981117632049</v>
          </cell>
          <cell r="K97">
            <v>0.26</v>
          </cell>
          <cell r="L97">
            <v>0.26500000000000001</v>
          </cell>
          <cell r="M97">
            <v>0.27</v>
          </cell>
          <cell r="N97">
            <v>0.27500000000000002</v>
          </cell>
          <cell r="O97">
            <v>0.28000000000000003</v>
          </cell>
        </row>
        <row r="98">
          <cell r="D98" t="str">
            <v>Brexit Case</v>
          </cell>
          <cell r="G98">
            <v>0.22735018460664583</v>
          </cell>
          <cell r="H98">
            <v>0.24462044231918709</v>
          </cell>
          <cell r="I98">
            <v>0.24695553667516282</v>
          </cell>
          <cell r="J98">
            <v>0.245981117632049</v>
          </cell>
          <cell r="K98">
            <v>0.255</v>
          </cell>
          <cell r="L98">
            <v>0.255</v>
          </cell>
          <cell r="M98">
            <v>0.255</v>
          </cell>
          <cell r="N98">
            <v>0.255</v>
          </cell>
          <cell r="O98">
            <v>0.255</v>
          </cell>
        </row>
        <row r="100">
          <cell r="D100" t="str">
            <v>Base Case</v>
          </cell>
          <cell r="G100">
            <v>0.12113036069298494</v>
          </cell>
          <cell r="H100">
            <v>3.7656903765690364E-2</v>
          </cell>
          <cell r="I100">
            <v>0.14004531294250916</v>
          </cell>
          <cell r="J100">
            <v>0.13345241132942076</v>
          </cell>
          <cell r="K100">
            <v>0.15000000000000002</v>
          </cell>
          <cell r="L100">
            <v>0.15500000000000003</v>
          </cell>
          <cell r="M100">
            <v>0.16000000000000003</v>
          </cell>
          <cell r="N100">
            <v>0.16500000000000004</v>
          </cell>
          <cell r="O100">
            <v>0.17000000000000004</v>
          </cell>
        </row>
        <row r="101">
          <cell r="D101" t="str">
            <v>Brexit Case</v>
          </cell>
          <cell r="G101">
            <v>0.12113036069298494</v>
          </cell>
          <cell r="H101">
            <v>3.7656903765690364E-2</v>
          </cell>
          <cell r="I101">
            <v>0.14004531294250916</v>
          </cell>
          <cell r="J101">
            <v>0.13345241132942076</v>
          </cell>
          <cell r="K101">
            <v>0.13813520888366257</v>
          </cell>
          <cell r="L101">
            <v>0.13729668281757457</v>
          </cell>
          <cell r="M101">
            <v>0.13673169248119876</v>
          </cell>
          <cell r="N101">
            <v>0.1363036611341629</v>
          </cell>
          <cell r="O101">
            <v>0.13633711734195397</v>
          </cell>
        </row>
        <row r="103">
          <cell r="D103" t="str">
            <v>Base Case</v>
          </cell>
          <cell r="H103">
            <v>0</v>
          </cell>
          <cell r="I103">
            <v>0</v>
          </cell>
          <cell r="J103">
            <v>0</v>
          </cell>
          <cell r="K103">
            <v>8.3952355728870859E-2</v>
          </cell>
          <cell r="L103">
            <v>8.2206859077175565E-2</v>
          </cell>
          <cell r="M103">
            <v>7.455275121965832E-2</v>
          </cell>
          <cell r="N103">
            <v>8.9384050800471196E-2</v>
          </cell>
          <cell r="O103">
            <v>8.935338911720965E-2</v>
          </cell>
        </row>
        <row r="104">
          <cell r="D104" t="str">
            <v>Brexit Case</v>
          </cell>
          <cell r="H104">
            <v>0</v>
          </cell>
          <cell r="I104">
            <v>0</v>
          </cell>
          <cell r="J104">
            <v>0</v>
          </cell>
          <cell r="K104">
            <v>9.4938329899610874E-2</v>
          </cell>
          <cell r="L104">
            <v>9.3516471980169852E-2</v>
          </cell>
          <cell r="M104">
            <v>9.2363935558706201E-2</v>
          </cell>
          <cell r="N104">
            <v>9.1346248066153268E-2</v>
          </cell>
          <cell r="O104">
            <v>9.0782938214483536E-2</v>
          </cell>
        </row>
        <row r="119">
          <cell r="D119" t="str">
            <v>Valuation</v>
          </cell>
          <cell r="E119" t="str">
            <v>Low</v>
          </cell>
          <cell r="F119" t="str">
            <v>Mid</v>
          </cell>
          <cell r="G119" t="str">
            <v>High</v>
          </cell>
        </row>
        <row r="120">
          <cell r="D120" t="str">
            <v>Brexit
Case</v>
          </cell>
          <cell r="E120">
            <v>8.9090518108645504</v>
          </cell>
          <cell r="F120">
            <v>1.8383828132957287</v>
          </cell>
          <cell r="G120">
            <v>10.747434624160279</v>
          </cell>
        </row>
        <row r="121">
          <cell r="D121" t="str">
            <v>Base
Case</v>
          </cell>
          <cell r="E121">
            <v>9.8854721946110473</v>
          </cell>
          <cell r="F121">
            <v>2.1354417070049454</v>
          </cell>
          <cell r="G121">
            <v>12.020913901615993</v>
          </cell>
        </row>
        <row r="138">
          <cell r="D138" t="str">
            <v>END</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row>
      </sheetData>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d_UK_Transfer"/>
      <sheetName val="Red_ExchangedBP_Fin"/>
      <sheetName val="Red_AdjBP_Fin"/>
      <sheetName val="DCF"/>
      <sheetName val="Financials"/>
    </sheetNames>
    <sheetDataSet>
      <sheetData sheetId="0">
        <row r="1">
          <cell r="A1" t="str">
            <v>Red_UK_Transfer</v>
          </cell>
        </row>
        <row r="6">
          <cell r="B6">
            <v>1</v>
          </cell>
          <cell r="D6" t="str">
            <v>Valuation Metrics</v>
          </cell>
        </row>
        <row r="8">
          <cell r="D8" t="str">
            <v>Selected Scenario: LG Red BP</v>
          </cell>
          <cell r="V8" t="str">
            <v>Exchanged BP</v>
          </cell>
        </row>
        <row r="9">
          <cell r="D9" t="str">
            <v>Firm Value (DCF Mid-point)</v>
          </cell>
          <cell r="E9">
            <v>19521.520149323718</v>
          </cell>
        </row>
        <row r="10">
          <cell r="D10" t="str">
            <v>Net Debt</v>
          </cell>
          <cell r="E10">
            <v>11623</v>
          </cell>
        </row>
        <row r="11">
          <cell r="D11" t="str">
            <v>Equity Value</v>
          </cell>
          <cell r="E11">
            <v>7898.5201493237182</v>
          </cell>
        </row>
        <row r="16">
          <cell r="B16">
            <v>2</v>
          </cell>
          <cell r="D16" t="str">
            <v>Summary Financials (GBPmn)</v>
          </cell>
        </row>
        <row r="17">
          <cell r="V17" t="str">
            <v>CAGR</v>
          </cell>
        </row>
        <row r="18">
          <cell r="E18">
            <v>2015</v>
          </cell>
          <cell r="F18">
            <v>2016</v>
          </cell>
          <cell r="G18">
            <v>2017</v>
          </cell>
          <cell r="H18">
            <v>2018</v>
          </cell>
          <cell r="I18">
            <v>2019</v>
          </cell>
          <cell r="J18">
            <v>2020</v>
          </cell>
          <cell r="K18">
            <v>2021</v>
          </cell>
          <cell r="L18">
            <v>2022</v>
          </cell>
          <cell r="M18">
            <v>2023</v>
          </cell>
          <cell r="N18">
            <v>2024</v>
          </cell>
          <cell r="O18">
            <v>2025</v>
          </cell>
          <cell r="P18">
            <v>2026</v>
          </cell>
          <cell r="Q18">
            <v>2027</v>
          </cell>
          <cell r="R18">
            <v>2028</v>
          </cell>
          <cell r="S18">
            <v>2029</v>
          </cell>
          <cell r="T18">
            <v>2030</v>
          </cell>
          <cell r="V18" t="str">
            <v>19-21</v>
          </cell>
        </row>
        <row r="20">
          <cell r="D20" t="str">
            <v>Total Revenue (GBPmn)</v>
          </cell>
          <cell r="H20">
            <v>4757.7102626199976</v>
          </cell>
          <cell r="I20">
            <v>4765.5835011999998</v>
          </cell>
          <cell r="J20">
            <v>4840.4204323248023</v>
          </cell>
          <cell r="K20">
            <v>4948.5030679670435</v>
          </cell>
          <cell r="L20">
            <v>5071.2940438122851</v>
          </cell>
          <cell r="M20">
            <v>5206.5012531509374</v>
          </cell>
          <cell r="N20">
            <v>5332.0441300182765</v>
          </cell>
          <cell r="O20">
            <v>5414.4612343400449</v>
          </cell>
          <cell r="P20">
            <v>5500.6049909468129</v>
          </cell>
          <cell r="Q20">
            <v>5567.8231877776134</v>
          </cell>
          <cell r="R20">
            <v>5630.0137169804184</v>
          </cell>
          <cell r="S20">
            <v>5687.6846931838372</v>
          </cell>
          <cell r="T20">
            <v>5736.2588845421615</v>
          </cell>
          <cell r="V20">
            <v>1.9011018805920266E-2</v>
          </cell>
        </row>
        <row r="21">
          <cell r="D21" t="str">
            <v>% YoY Growth</v>
          </cell>
          <cell r="H21" t="e">
            <v>#DIV/0!</v>
          </cell>
          <cell r="I21">
            <v>1.6548377571161677E-3</v>
          </cell>
          <cell r="J21">
            <v>1.5703623933136068E-2</v>
          </cell>
          <cell r="K21">
            <v>2.2329183415650267E-2</v>
          </cell>
          <cell r="L21">
            <v>2.4813761688883273E-2</v>
          </cell>
          <cell r="M21">
            <v>2.6661283721779894E-2</v>
          </cell>
          <cell r="N21">
            <v>2.4112714232299659E-2</v>
          </cell>
          <cell r="O21">
            <v>1.5456943399582368E-2</v>
          </cell>
          <cell r="P21">
            <v>1.5909940597675698E-2</v>
          </cell>
          <cell r="Q21">
            <v>1.2220146136912469E-2</v>
          </cell>
          <cell r="R21">
            <v>1.1169630770482275E-2</v>
          </cell>
          <cell r="S21">
            <v>1.0243487689822084E-2</v>
          </cell>
          <cell r="T21">
            <v>8.540239830195917E-3</v>
          </cell>
        </row>
        <row r="23">
          <cell r="D23" t="str">
            <v>Total Adjusted Revenue (GBPmn)</v>
          </cell>
          <cell r="H23">
            <v>4757.7102626199976</v>
          </cell>
          <cell r="I23">
            <v>4765.5835011999998</v>
          </cell>
          <cell r="J23">
            <v>4840.4204323248023</v>
          </cell>
          <cell r="K23">
            <v>4948.5030679670435</v>
          </cell>
          <cell r="L23">
            <v>5071.2940438122851</v>
          </cell>
          <cell r="M23">
            <v>5206.5012531509374</v>
          </cell>
          <cell r="N23">
            <v>5332.0441300182765</v>
          </cell>
          <cell r="O23">
            <v>5414.4612343400449</v>
          </cell>
          <cell r="P23">
            <v>5500.6049909468129</v>
          </cell>
          <cell r="Q23">
            <v>5567.8231877776134</v>
          </cell>
          <cell r="R23">
            <v>5630.0137169804184</v>
          </cell>
          <cell r="S23">
            <v>5687.6846931838372</v>
          </cell>
          <cell r="T23">
            <v>5736.2588845421615</v>
          </cell>
          <cell r="V23">
            <v>1.9011018805920266E-2</v>
          </cell>
        </row>
        <row r="24">
          <cell r="D24" t="str">
            <v>% YoY Growth</v>
          </cell>
          <cell r="H24" t="e">
            <v>#DIV/0!</v>
          </cell>
          <cell r="I24">
            <v>1.6548377571161677E-3</v>
          </cell>
          <cell r="J24">
            <v>1.5703623933136068E-2</v>
          </cell>
          <cell r="K24">
            <v>2.2329183415650267E-2</v>
          </cell>
          <cell r="L24">
            <v>2.4813761688883273E-2</v>
          </cell>
          <cell r="M24">
            <v>2.6661283721779894E-2</v>
          </cell>
          <cell r="N24">
            <v>2.4112714232299659E-2</v>
          </cell>
          <cell r="O24">
            <v>1.5456943399582368E-2</v>
          </cell>
          <cell r="P24">
            <v>1.5909940597675698E-2</v>
          </cell>
          <cell r="Q24">
            <v>1.2220146136912469E-2</v>
          </cell>
          <cell r="R24">
            <v>1.1169630770482275E-2</v>
          </cell>
          <cell r="S24">
            <v>1.0243487689822084E-2</v>
          </cell>
          <cell r="T24">
            <v>8.540239830195917E-3</v>
          </cell>
        </row>
        <row r="26">
          <cell r="D26" t="str">
            <v>Total OCF (Post Allocation &amp; PropCo Impact) (GBPmn)</v>
          </cell>
          <cell r="H26">
            <v>2032.1864317562654</v>
          </cell>
          <cell r="I26">
            <v>1984.5197903477338</v>
          </cell>
          <cell r="J26">
            <v>1933.922156632359</v>
          </cell>
          <cell r="K26">
            <v>1952.2322381503141</v>
          </cell>
          <cell r="L26">
            <v>2092.3110139455871</v>
          </cell>
          <cell r="M26">
            <v>2219.1062571869188</v>
          </cell>
          <cell r="N26">
            <v>2341.8012268614316</v>
          </cell>
          <cell r="O26">
            <v>2383.0434086711002</v>
          </cell>
          <cell r="P26">
            <v>2425.7483955436119</v>
          </cell>
          <cell r="Q26">
            <v>2456.6658100475561</v>
          </cell>
          <cell r="R26">
            <v>2484.8716958055961</v>
          </cell>
          <cell r="S26">
            <v>2509.402481765927</v>
          </cell>
          <cell r="T26">
            <v>2526.8851258230397</v>
          </cell>
          <cell r="V26">
            <v>-8.1682125095018376E-3</v>
          </cell>
        </row>
        <row r="27">
          <cell r="D27" t="str">
            <v>% Margin</v>
          </cell>
          <cell r="H27">
            <v>0.42713539067786188</v>
          </cell>
          <cell r="I27">
            <v>0.41642745108715878</v>
          </cell>
          <cell r="J27">
            <v>0.39953598735296569</v>
          </cell>
          <cell r="K27">
            <v>0.39450965500812246</v>
          </cell>
          <cell r="L27">
            <v>0.41257931326196917</v>
          </cell>
          <cell r="M27">
            <v>0.42621832768097995</v>
          </cell>
          <cell r="N27">
            <v>0.43919389445364637</v>
          </cell>
          <cell r="O27">
            <v>0.44012567558100973</v>
          </cell>
          <cell r="P27">
            <v>0.44099665392007553</v>
          </cell>
          <cell r="Q27">
            <v>0.44122554312435519</v>
          </cell>
          <cell r="R27">
            <v>0.44136157045427649</v>
          </cell>
          <cell r="S27">
            <v>0.44119929587046436</v>
          </cell>
          <cell r="T27">
            <v>0.44051099796635534</v>
          </cell>
        </row>
        <row r="29">
          <cell r="D29" t="str">
            <v>Total Capex (incl. Allocated Central Capex) (GBPmn)</v>
          </cell>
          <cell r="H29">
            <v>-1491.1581521281646</v>
          </cell>
          <cell r="I29">
            <v>-1251.2114772765212</v>
          </cell>
          <cell r="J29">
            <v>-1188.8166979734162</v>
          </cell>
          <cell r="K29">
            <v>-1171.9218551345186</v>
          </cell>
          <cell r="L29">
            <v>-1147.7012712281803</v>
          </cell>
          <cell r="M29">
            <v>-1115.3492428613411</v>
          </cell>
          <cell r="N29">
            <v>-1086.788840079545</v>
          </cell>
          <cell r="O29">
            <v>-872.11913322244641</v>
          </cell>
          <cell r="P29">
            <v>-876.01222452016884</v>
          </cell>
          <cell r="Q29">
            <v>-881.82322715893793</v>
          </cell>
          <cell r="R29">
            <v>-887.07354297875668</v>
          </cell>
          <cell r="S29">
            <v>-891.19489287271631</v>
          </cell>
          <cell r="T29">
            <v>-894.16604671141329</v>
          </cell>
          <cell r="V29">
            <v>-3.2203678654358026E-2</v>
          </cell>
        </row>
        <row r="30">
          <cell r="D30" t="str">
            <v>% Revenue</v>
          </cell>
          <cell r="H30">
            <v>0.31341928571056088</v>
          </cell>
          <cell r="I30">
            <v>0.26255157987714606</v>
          </cell>
          <cell r="J30">
            <v>0.24560195020134651</v>
          </cell>
          <cell r="K30">
            <v>0.23682350784435716</v>
          </cell>
          <cell r="L30">
            <v>0.22631329623423088</v>
          </cell>
          <cell r="M30">
            <v>0.2142224093744988</v>
          </cell>
          <cell r="N30">
            <v>0.20382217655723339</v>
          </cell>
          <cell r="O30">
            <v>0.16107219083797666</v>
          </cell>
          <cell r="P30">
            <v>0.1592574318573968</v>
          </cell>
          <cell r="Q30">
            <v>0.15837845373658788</v>
          </cell>
          <cell r="R30">
            <v>0.15756152428248907</v>
          </cell>
          <cell r="S30">
            <v>0.15668851930922451</v>
          </cell>
          <cell r="T30">
            <v>0.15587965339587023</v>
          </cell>
        </row>
        <row r="32">
          <cell r="D32" t="str">
            <v>Total OpCF (Post-Allocation &amp; PropCo Impact) (GBPmn)</v>
          </cell>
          <cell r="H32">
            <v>541.02827962810079</v>
          </cell>
          <cell r="I32">
            <v>733.30831307121252</v>
          </cell>
          <cell r="J32">
            <v>745.10545865894278</v>
          </cell>
          <cell r="K32">
            <v>780.31038301579542</v>
          </cell>
          <cell r="L32">
            <v>944.60974271740679</v>
          </cell>
          <cell r="M32">
            <v>1103.7570143255778</v>
          </cell>
          <cell r="N32">
            <v>1255.0123867818866</v>
          </cell>
          <cell r="O32">
            <v>1510.9242754486538</v>
          </cell>
          <cell r="P32">
            <v>1549.7361710234431</v>
          </cell>
          <cell r="Q32">
            <v>1574.8425828886182</v>
          </cell>
          <cell r="R32">
            <v>1597.7981528268394</v>
          </cell>
          <cell r="S32">
            <v>1618.2075888932106</v>
          </cell>
          <cell r="T32">
            <v>1632.7190791116263</v>
          </cell>
          <cell r="V32">
            <v>3.1550250158337123E-2</v>
          </cell>
        </row>
        <row r="33">
          <cell r="D33" t="str">
            <v>New Build &amp; Upgrades - Upgrades (GBPmn)</v>
          </cell>
          <cell r="H33">
            <v>0.11371610496730099</v>
          </cell>
          <cell r="I33">
            <v>0.1538758712100127</v>
          </cell>
          <cell r="J33">
            <v>0.15393403715161921</v>
          </cell>
          <cell r="K33">
            <v>0.15768614716376533</v>
          </cell>
          <cell r="L33">
            <v>0.18626601702773829</v>
          </cell>
          <cell r="M33">
            <v>0.21199591830648112</v>
          </cell>
          <cell r="N33">
            <v>0.23537171789641298</v>
          </cell>
          <cell r="O33">
            <v>0.2790534847430331</v>
          </cell>
          <cell r="P33">
            <v>0.28173922206267876</v>
          </cell>
          <cell r="Q33">
            <v>0.28284708938776731</v>
          </cell>
          <cell r="R33">
            <v>0.28380004617178745</v>
          </cell>
          <cell r="S33">
            <v>0.28451077656123985</v>
          </cell>
          <cell r="T33">
            <v>0.28463134457048506</v>
          </cell>
        </row>
        <row r="34">
          <cell r="D34" t="str">
            <v>Capacity (GBPmn)</v>
          </cell>
          <cell r="H34">
            <v>0.26622964860587661</v>
          </cell>
          <cell r="I34">
            <v>0.36951423545275908</v>
          </cell>
          <cell r="J34">
            <v>0.38528203221810869</v>
          </cell>
          <cell r="K34">
            <v>0.39970161734196025</v>
          </cell>
          <cell r="L34">
            <v>0.45146717501434153</v>
          </cell>
          <cell r="M34">
            <v>0.49738808619501207</v>
          </cell>
          <cell r="N34">
            <v>0.53591755456713142</v>
          </cell>
          <cell r="O34">
            <v>0.63403136927800152</v>
          </cell>
          <cell r="P34">
            <v>0.63886929653153335</v>
          </cell>
          <cell r="Q34">
            <v>0.64104876473130568</v>
          </cell>
          <cell r="R34">
            <v>0.64301032343999265</v>
          </cell>
          <cell r="S34">
            <v>0.64485773033684057</v>
          </cell>
          <cell r="T34">
            <v>0.64613902010279489</v>
          </cell>
        </row>
        <row r="36">
          <cell r="D36" t="str">
            <v>Depreciation &amp; Amortisation</v>
          </cell>
          <cell r="H36">
            <v>1661.1293699868513</v>
          </cell>
          <cell r="I36">
            <v>1602.7896060109592</v>
          </cell>
          <cell r="J36">
            <v>1569.1338263038499</v>
          </cell>
          <cell r="K36">
            <v>1544.0323955817842</v>
          </cell>
          <cell r="L36">
            <v>1520.7144672276365</v>
          </cell>
          <cell r="M36">
            <v>1497.9843204572112</v>
          </cell>
          <cell r="N36">
            <v>1469.3047254210749</v>
          </cell>
          <cell r="O36">
            <v>1426.2140116146386</v>
          </cell>
          <cell r="P36">
            <v>1382.05641731386</v>
          </cell>
          <cell r="Q36">
            <v>1331.2798748482558</v>
          </cell>
          <cell r="R36">
            <v>1277.7285072889811</v>
          </cell>
          <cell r="S36">
            <v>1221.6947588511862</v>
          </cell>
          <cell r="T36">
            <v>1162.4158607248373</v>
          </cell>
          <cell r="V36">
            <v>-1.8500810402673595E-2</v>
          </cell>
        </row>
        <row r="37">
          <cell r="D37" t="str">
            <v>% Revenue</v>
          </cell>
          <cell r="H37">
            <v>0.34914471001689223</v>
          </cell>
          <cell r="I37">
            <v>0.33632599357609999</v>
          </cell>
          <cell r="J37">
            <v>0.32417304410687559</v>
          </cell>
          <cell r="K37">
            <v>0.31202009463765118</v>
          </cell>
          <cell r="L37">
            <v>0.29986714516842677</v>
          </cell>
          <cell r="M37">
            <v>0.28771419569920237</v>
          </cell>
          <cell r="N37">
            <v>0.27556124622997796</v>
          </cell>
          <cell r="O37">
            <v>0.26340829676075356</v>
          </cell>
          <cell r="P37">
            <v>0.25125534729152915</v>
          </cell>
          <cell r="Q37">
            <v>0.23910239782230472</v>
          </cell>
          <cell r="R37">
            <v>0.22694944835308029</v>
          </cell>
          <cell r="S37">
            <v>0.21479649888385585</v>
          </cell>
          <cell r="T37">
            <v>0.20264354941463131</v>
          </cell>
        </row>
        <row r="39">
          <cell r="D39" t="str">
            <v>Project Lightning Capex</v>
          </cell>
          <cell r="H39">
            <v>0</v>
          </cell>
          <cell r="I39">
            <v>0</v>
          </cell>
          <cell r="J39">
            <v>-498.37344054963637</v>
          </cell>
          <cell r="K39">
            <v>-513.45744266883287</v>
          </cell>
          <cell r="L39">
            <v>-517.52733156593092</v>
          </cell>
          <cell r="M39">
            <v>-522.38938318802934</v>
          </cell>
          <cell r="N39">
            <v>-192.41412858579716</v>
          </cell>
          <cell r="O39">
            <v>-186.26149467017245</v>
          </cell>
          <cell r="P39">
            <v>-186.77721811235978</v>
          </cell>
          <cell r="V39" t="e">
            <v>#DIV/0!</v>
          </cell>
        </row>
        <row r="40">
          <cell r="D40" t="str">
            <v>% Revenue</v>
          </cell>
          <cell r="I40">
            <v>0</v>
          </cell>
          <cell r="J40">
            <v>-0.25770087944877801</v>
          </cell>
          <cell r="K40">
            <v>-0.26301043115409239</v>
          </cell>
          <cell r="L40">
            <v>-0.24734722902882439</v>
          </cell>
          <cell r="M40">
            <v>-0.23540530404805562</v>
          </cell>
          <cell r="N40">
            <v>-8.2165013144039414E-2</v>
          </cell>
          <cell r="O40">
            <v>-7.8161184136398429E-2</v>
          </cell>
          <cell r="P40">
            <v>-7.6997770442924635E-2</v>
          </cell>
        </row>
        <row r="42">
          <cell r="D42" t="str">
            <v>Total Net Debt</v>
          </cell>
          <cell r="H42">
            <v>13440.800000000003</v>
          </cell>
          <cell r="I42">
            <v>11623</v>
          </cell>
          <cell r="J42">
            <v>11623</v>
          </cell>
          <cell r="K42">
            <v>11623</v>
          </cell>
          <cell r="L42">
            <v>11623</v>
          </cell>
          <cell r="M42">
            <v>11623</v>
          </cell>
          <cell r="N42">
            <v>11623</v>
          </cell>
          <cell r="O42">
            <v>11623</v>
          </cell>
          <cell r="P42">
            <v>11623</v>
          </cell>
          <cell r="Q42">
            <v>11623</v>
          </cell>
          <cell r="R42">
            <v>11623</v>
          </cell>
          <cell r="S42">
            <v>11623</v>
          </cell>
          <cell r="T42">
            <v>11623</v>
          </cell>
          <cell r="V42">
            <v>0</v>
          </cell>
        </row>
        <row r="43">
          <cell r="D43" t="str">
            <v>Leverage (Net Debt / EBITDA x)</v>
          </cell>
          <cell r="H43">
            <v>6.613960112106513</v>
          </cell>
          <cell r="I43">
            <v>5.8568324974795951</v>
          </cell>
          <cell r="J43">
            <v>6.0100661033015648</v>
          </cell>
          <cell r="K43">
            <v>5.9536973997583766</v>
          </cell>
          <cell r="L43">
            <v>5.5551014751300585</v>
          </cell>
          <cell r="M43">
            <v>5.2376942124141719</v>
          </cell>
          <cell r="N43">
            <v>4.963273512149267</v>
          </cell>
          <cell r="O43">
            <v>4.8773765335989179</v>
          </cell>
          <cell r="P43">
            <v>4.7915109503330324</v>
          </cell>
          <cell r="Q43">
            <v>4.7312092481048538</v>
          </cell>
          <cell r="R43">
            <v>4.6775050879364697</v>
          </cell>
          <cell r="S43">
            <v>4.6317799095426953</v>
          </cell>
          <cell r="T43">
            <v>4.5997342266258485</v>
          </cell>
        </row>
        <row r="44">
          <cell r="X44" t="str">
            <v xml:space="preserve">: </v>
          </cell>
        </row>
        <row r="45">
          <cell r="D45" t="str">
            <v>Cash Interest Paid</v>
          </cell>
          <cell r="H45">
            <v>-635.29999999999995</v>
          </cell>
          <cell r="I45">
            <v>-538.11738170529384</v>
          </cell>
          <cell r="J45">
            <v>-542.47640241607928</v>
          </cell>
          <cell r="K45">
            <v>-542.47640241607928</v>
          </cell>
          <cell r="L45">
            <v>-542.47640241607928</v>
          </cell>
          <cell r="M45">
            <v>-542.47640241607928</v>
          </cell>
          <cell r="N45">
            <v>-542.47640241607928</v>
          </cell>
          <cell r="O45">
            <v>-542.47640241607928</v>
          </cell>
          <cell r="P45">
            <v>-542.47640241607928</v>
          </cell>
          <cell r="Q45">
            <v>-542.47640241607928</v>
          </cell>
          <cell r="R45">
            <v>-542.47640241607928</v>
          </cell>
          <cell r="S45">
            <v>-542.47640241607928</v>
          </cell>
          <cell r="T45">
            <v>-542.47640241607928</v>
          </cell>
          <cell r="V45">
            <v>4.0420815875636951E-3</v>
          </cell>
        </row>
        <row r="46">
          <cell r="D46" t="str">
            <v>% Effective Interest Rate</v>
          </cell>
          <cell r="H46">
            <v>-4.4900000000000002E-2</v>
          </cell>
          <cell r="I46">
            <v>-4.4900000000000002E-2</v>
          </cell>
          <cell r="J46">
            <v>-4.4900000000000002E-2</v>
          </cell>
          <cell r="K46">
            <v>-4.4900000000000002E-2</v>
          </cell>
          <cell r="L46">
            <v>-4.4900000000000002E-2</v>
          </cell>
          <cell r="M46">
            <v>-4.4900000000000002E-2</v>
          </cell>
          <cell r="N46">
            <v>-4.4900000000000002E-2</v>
          </cell>
          <cell r="O46">
            <v>-4.4900000000000002E-2</v>
          </cell>
          <cell r="P46">
            <v>-4.4900000000000002E-2</v>
          </cell>
          <cell r="Q46">
            <v>-4.4900000000000002E-2</v>
          </cell>
          <cell r="R46">
            <v>-4.4900000000000002E-2</v>
          </cell>
          <cell r="S46">
            <v>-4.4900000000000002E-2</v>
          </cell>
          <cell r="T46">
            <v>-4.4900000000000002E-2</v>
          </cell>
        </row>
        <row r="48">
          <cell r="D48" t="str">
            <v>Profit Before Tax</v>
          </cell>
          <cell r="H48">
            <v>-264.24293823058588</v>
          </cell>
          <cell r="I48">
            <v>-156.38719736851931</v>
          </cell>
          <cell r="J48">
            <v>-177.68807208757016</v>
          </cell>
          <cell r="K48">
            <v>-134.27655984754938</v>
          </cell>
          <cell r="L48">
            <v>29.120144301871278</v>
          </cell>
          <cell r="M48">
            <v>178.64553431362833</v>
          </cell>
          <cell r="N48">
            <v>330.02009902427744</v>
          </cell>
          <cell r="O48">
            <v>414.35299464038235</v>
          </cell>
          <cell r="P48">
            <v>501.21557581367256</v>
          </cell>
          <cell r="Q48">
            <v>582.90953278322104</v>
          </cell>
          <cell r="R48">
            <v>664.66678610053577</v>
          </cell>
          <cell r="S48">
            <v>745.23132049866149</v>
          </cell>
          <cell r="T48">
            <v>821.99286268212313</v>
          </cell>
          <cell r="V48">
            <v>-7.3384619223651915E-2</v>
          </cell>
        </row>
        <row r="50">
          <cell r="D50" t="str">
            <v>Tax Paid</v>
          </cell>
          <cell r="H50">
            <v>0</v>
          </cell>
          <cell r="I50">
            <v>0</v>
          </cell>
          <cell r="J50">
            <v>0</v>
          </cell>
          <cell r="K50">
            <v>0</v>
          </cell>
          <cell r="L50">
            <v>-5.5328274173555432</v>
          </cell>
          <cell r="M50">
            <v>-33.942651519589383</v>
          </cell>
          <cell r="N50">
            <v>-62.703818814612717</v>
          </cell>
          <cell r="O50">
            <v>-78.727068981672645</v>
          </cell>
          <cell r="P50">
            <v>-95.230959404597783</v>
          </cell>
          <cell r="Q50">
            <v>-110.75281122881199</v>
          </cell>
          <cell r="R50">
            <v>-126.2866893591018</v>
          </cell>
          <cell r="S50">
            <v>-141.59395089474569</v>
          </cell>
          <cell r="T50">
            <v>-156.17864390960341</v>
          </cell>
          <cell r="V50" t="e">
            <v>#DIV/0!</v>
          </cell>
        </row>
        <row r="51">
          <cell r="D51" t="str">
            <v>% Tax Rate</v>
          </cell>
          <cell r="H51">
            <v>-0.19</v>
          </cell>
          <cell r="I51">
            <v>-0.19</v>
          </cell>
          <cell r="J51">
            <v>-0.19</v>
          </cell>
          <cell r="K51">
            <v>-0.19</v>
          </cell>
          <cell r="L51">
            <v>-0.19</v>
          </cell>
          <cell r="M51">
            <v>-0.19</v>
          </cell>
          <cell r="N51">
            <v>-0.19</v>
          </cell>
          <cell r="O51">
            <v>-0.19</v>
          </cell>
          <cell r="P51">
            <v>-0.19</v>
          </cell>
          <cell r="Q51">
            <v>-0.19</v>
          </cell>
          <cell r="R51">
            <v>-0.19</v>
          </cell>
          <cell r="S51">
            <v>-0.19</v>
          </cell>
          <cell r="T51">
            <v>-0.19</v>
          </cell>
        </row>
        <row r="53">
          <cell r="D53" t="str">
            <v>Dividend Recap</v>
          </cell>
          <cell r="H53">
            <v>0</v>
          </cell>
          <cell r="I53">
            <v>0</v>
          </cell>
          <cell r="J53">
            <v>0</v>
          </cell>
          <cell r="K53">
            <v>0</v>
          </cell>
          <cell r="L53">
            <v>0</v>
          </cell>
          <cell r="M53">
            <v>0</v>
          </cell>
          <cell r="N53">
            <v>0</v>
          </cell>
          <cell r="O53">
            <v>0</v>
          </cell>
          <cell r="P53">
            <v>0</v>
          </cell>
          <cell r="Q53">
            <v>0</v>
          </cell>
          <cell r="R53">
            <v>0</v>
          </cell>
          <cell r="S53">
            <v>0</v>
          </cell>
          <cell r="T53">
            <v>0</v>
          </cell>
        </row>
        <row r="55">
          <cell r="D55" t="str">
            <v>Free Cash Flow to Equity</v>
          </cell>
          <cell r="H55">
            <v>-94.271720371899164</v>
          </cell>
          <cell r="I55">
            <v>195.19093136591869</v>
          </cell>
          <cell r="J55">
            <v>202.6290562428635</v>
          </cell>
          <cell r="K55">
            <v>237.83398059971614</v>
          </cell>
          <cell r="L55">
            <v>396.60051288397199</v>
          </cell>
          <cell r="M55">
            <v>527.33796038990909</v>
          </cell>
          <cell r="N55">
            <v>649.83216555119452</v>
          </cell>
          <cell r="O55">
            <v>889.72080405090185</v>
          </cell>
          <cell r="P55">
            <v>912.02880920276607</v>
          </cell>
          <cell r="Q55">
            <v>921.61336924372688</v>
          </cell>
          <cell r="R55">
            <v>929.03506105165832</v>
          </cell>
          <cell r="S55">
            <v>934.13723558238564</v>
          </cell>
          <cell r="T55">
            <v>934.06403278594371</v>
          </cell>
          <cell r="V55">
            <v>0.10384255836898593</v>
          </cell>
        </row>
        <row r="56">
          <cell r="D56" t="str">
            <v>% FCF Yield</v>
          </cell>
          <cell r="H56">
            <v>-1.1935364927817629E-2</v>
          </cell>
          <cell r="I56">
            <v>2.4712342017970443E-2</v>
          </cell>
          <cell r="J56">
            <v>2.5654053216565241E-2</v>
          </cell>
          <cell r="K56">
            <v>3.0111207682375768E-2</v>
          </cell>
          <cell r="L56">
            <v>5.0212002424014766E-2</v>
          </cell>
          <cell r="M56">
            <v>6.6764147007342942E-2</v>
          </cell>
          <cell r="N56">
            <v>8.2272647694243584E-2</v>
          </cell>
          <cell r="O56">
            <v>0.11264398738377351</v>
          </cell>
          <cell r="P56">
            <v>0.11546831456533731</v>
          </cell>
          <cell r="Q56">
            <v>0.11668177732288708</v>
          </cell>
          <cell r="R56">
            <v>0.11762140799643381</v>
          </cell>
          <cell r="S56">
            <v>0.11826737387792417</v>
          </cell>
          <cell r="T56">
            <v>0.11825810596506733</v>
          </cell>
        </row>
        <row r="58">
          <cell r="D58" t="str">
            <v>Debt Paid Down</v>
          </cell>
          <cell r="I58">
            <v>-1817.8000000000029</v>
          </cell>
          <cell r="J58">
            <v>0</v>
          </cell>
          <cell r="K58">
            <v>0</v>
          </cell>
          <cell r="L58">
            <v>0</v>
          </cell>
          <cell r="M58">
            <v>0</v>
          </cell>
          <cell r="N58">
            <v>0</v>
          </cell>
          <cell r="O58">
            <v>0</v>
          </cell>
          <cell r="P58">
            <v>0</v>
          </cell>
          <cell r="Q58">
            <v>0</v>
          </cell>
          <cell r="R58">
            <v>0</v>
          </cell>
          <cell r="S58">
            <v>0</v>
          </cell>
          <cell r="T58">
            <v>0</v>
          </cell>
        </row>
        <row r="60">
          <cell r="B60">
            <v>3</v>
          </cell>
          <cell r="D60" t="str">
            <v>Calculations / Adjustments</v>
          </cell>
        </row>
        <row r="62">
          <cell r="V62" t="str">
            <v>D&amp;A Premium (vs. Capex)</v>
          </cell>
          <cell r="W62">
            <v>0.3</v>
          </cell>
        </row>
        <row r="63">
          <cell r="C63">
            <v>1</v>
          </cell>
          <cell r="D63" t="str">
            <v>Depreciation &amp; Amortisation</v>
          </cell>
          <cell r="H63">
            <v>0.34914471001689223</v>
          </cell>
          <cell r="I63">
            <v>0.33632599357609999</v>
          </cell>
          <cell r="J63">
            <v>0.32417304410687559</v>
          </cell>
          <cell r="K63">
            <v>0.31202009463765118</v>
          </cell>
          <cell r="L63">
            <v>0.29986714516842677</v>
          </cell>
          <cell r="M63">
            <v>0.28771419569920237</v>
          </cell>
          <cell r="N63">
            <v>0.27556124622997796</v>
          </cell>
          <cell r="O63">
            <v>0.26340829676075356</v>
          </cell>
          <cell r="P63">
            <v>0.25125534729152915</v>
          </cell>
          <cell r="Q63">
            <v>0.23910239782230472</v>
          </cell>
          <cell r="R63">
            <v>0.22694944835308029</v>
          </cell>
          <cell r="S63">
            <v>0.21479649888385585</v>
          </cell>
          <cell r="T63">
            <v>0.20264354941463131</v>
          </cell>
          <cell r="V63" t="str">
            <v>D&amp;A Premium (vs. Capex) - Exchange BP</v>
          </cell>
          <cell r="W63">
            <v>0.3</v>
          </cell>
        </row>
        <row r="64">
          <cell r="V64" t="str">
            <v>D&amp;A Premium (vs. Capex) - Adjusted BP</v>
          </cell>
          <cell r="W64">
            <v>0.1</v>
          </cell>
        </row>
        <row r="65">
          <cell r="E65" t="str">
            <v>Predecessor</v>
          </cell>
          <cell r="H65" t="str">
            <v>Successor</v>
          </cell>
        </row>
        <row r="66">
          <cell r="D66" t="str">
            <v>VM Entity</v>
          </cell>
          <cell r="E66">
            <v>2011</v>
          </cell>
          <cell r="F66">
            <v>2012</v>
          </cell>
          <cell r="G66">
            <v>2013</v>
          </cell>
          <cell r="H66">
            <v>2013</v>
          </cell>
          <cell r="I66">
            <v>2014</v>
          </cell>
          <cell r="J66">
            <v>2015</v>
          </cell>
          <cell r="K66">
            <v>2016</v>
          </cell>
          <cell r="L66">
            <v>2017</v>
          </cell>
          <cell r="M66">
            <v>2018</v>
          </cell>
          <cell r="N66" t="str">
            <v>9M19</v>
          </cell>
          <cell r="O66">
            <v>2019</v>
          </cell>
        </row>
        <row r="67">
          <cell r="D67" t="str">
            <v>Revenue</v>
          </cell>
          <cell r="E67">
            <v>3991.8</v>
          </cell>
          <cell r="F67">
            <v>4100.5</v>
          </cell>
          <cell r="G67">
            <v>1810.2</v>
          </cell>
          <cell r="H67">
            <v>2310.1999999999998</v>
          </cell>
          <cell r="I67">
            <v>4214.2</v>
          </cell>
          <cell r="J67">
            <v>4618.3999999999996</v>
          </cell>
          <cell r="K67">
            <v>4806.1000000000004</v>
          </cell>
          <cell r="L67">
            <v>4963.2</v>
          </cell>
          <cell r="M67">
            <v>5150.3</v>
          </cell>
          <cell r="N67">
            <v>3836.5</v>
          </cell>
          <cell r="O67">
            <v>5168.2</v>
          </cell>
        </row>
        <row r="68">
          <cell r="D68" t="str">
            <v>D&amp;A</v>
          </cell>
          <cell r="E68">
            <v>1046.4000000000001</v>
          </cell>
          <cell r="F68">
            <v>966.4</v>
          </cell>
          <cell r="G68">
            <v>432.8</v>
          </cell>
          <cell r="H68">
            <v>910.2</v>
          </cell>
          <cell r="I68">
            <v>1555.9</v>
          </cell>
          <cell r="J68">
            <v>1557.8</v>
          </cell>
          <cell r="K68">
            <v>1650.8</v>
          </cell>
          <cell r="L68">
            <v>1808.2</v>
          </cell>
          <cell r="M68">
            <v>1798.2</v>
          </cell>
          <cell r="N68">
            <v>1320.1</v>
          </cell>
          <cell r="O68">
            <v>1738.2</v>
          </cell>
        </row>
        <row r="69">
          <cell r="D69" t="str">
            <v>% Revenue</v>
          </cell>
          <cell r="E69">
            <v>0.26213738163234634</v>
          </cell>
          <cell r="F69">
            <v>0.23567857578344104</v>
          </cell>
          <cell r="G69">
            <v>0.23908960335874488</v>
          </cell>
          <cell r="H69">
            <v>0.393991862176435</v>
          </cell>
          <cell r="I69">
            <v>0.36920411940581849</v>
          </cell>
          <cell r="J69">
            <v>0.33730296206478438</v>
          </cell>
          <cell r="K69">
            <v>0.34348016062920034</v>
          </cell>
          <cell r="L69">
            <v>0.3643214055448098</v>
          </cell>
          <cell r="M69">
            <v>0.34914471001689223</v>
          </cell>
          <cell r="N69">
            <v>0.34408966505929883</v>
          </cell>
          <cell r="O69">
            <v>0.33632599357609999</v>
          </cell>
        </row>
        <row r="72">
          <cell r="B72">
            <v>4</v>
          </cell>
          <cell r="D72" t="str">
            <v>Net Debt Calculations</v>
          </cell>
        </row>
        <row r="75">
          <cell r="E75">
            <v>2015</v>
          </cell>
          <cell r="F75">
            <v>2016</v>
          </cell>
          <cell r="G75">
            <v>2017</v>
          </cell>
          <cell r="H75">
            <v>2018</v>
          </cell>
          <cell r="I75">
            <v>2019</v>
          </cell>
          <cell r="J75">
            <v>2020</v>
          </cell>
          <cell r="K75">
            <v>2021</v>
          </cell>
          <cell r="L75">
            <v>2022</v>
          </cell>
          <cell r="M75">
            <v>2023</v>
          </cell>
          <cell r="N75">
            <v>2024</v>
          </cell>
          <cell r="O75">
            <v>2025</v>
          </cell>
          <cell r="P75">
            <v>2026</v>
          </cell>
          <cell r="Q75">
            <v>2027</v>
          </cell>
          <cell r="R75">
            <v>2028</v>
          </cell>
          <cell r="S75">
            <v>2029</v>
          </cell>
          <cell r="T75">
            <v>2030</v>
          </cell>
        </row>
        <row r="76">
          <cell r="D76" t="str">
            <v>Total Net Debt</v>
          </cell>
          <cell r="I76">
            <v>11623</v>
          </cell>
          <cell r="J76">
            <v>11623</v>
          </cell>
          <cell r="K76">
            <v>11623</v>
          </cell>
          <cell r="L76">
            <v>11623</v>
          </cell>
          <cell r="M76">
            <v>11623</v>
          </cell>
          <cell r="N76">
            <v>11623</v>
          </cell>
          <cell r="O76">
            <v>11623</v>
          </cell>
          <cell r="P76">
            <v>11623</v>
          </cell>
          <cell r="Q76">
            <v>11623</v>
          </cell>
          <cell r="R76">
            <v>11623</v>
          </cell>
          <cell r="S76">
            <v>11623</v>
          </cell>
          <cell r="T76">
            <v>11623</v>
          </cell>
        </row>
        <row r="77">
          <cell r="D77" t="str">
            <v>Leverage (Net Debt / EBITDA x)</v>
          </cell>
          <cell r="I77">
            <v>5.8568324974795951</v>
          </cell>
          <cell r="J77">
            <v>6.0100661033015648</v>
          </cell>
          <cell r="K77">
            <v>5.9536973997583766</v>
          </cell>
          <cell r="L77">
            <v>5.5551014751300585</v>
          </cell>
          <cell r="M77">
            <v>5.2376942124141719</v>
          </cell>
          <cell r="N77">
            <v>4.963273512149267</v>
          </cell>
          <cell r="O77">
            <v>4.8773765335989179</v>
          </cell>
          <cell r="P77">
            <v>4.7915109503330324</v>
          </cell>
          <cell r="Q77">
            <v>4.7312092481048538</v>
          </cell>
          <cell r="R77">
            <v>4.6775050879364697</v>
          </cell>
          <cell r="S77">
            <v>4.6317799095426953</v>
          </cell>
          <cell r="T77">
            <v>4.5997342266258485</v>
          </cell>
        </row>
        <row r="79">
          <cell r="D79" t="str">
            <v>Beginning Debt Balance</v>
          </cell>
          <cell r="I79">
            <v>11623</v>
          </cell>
          <cell r="J79">
            <v>11623</v>
          </cell>
          <cell r="K79">
            <v>11623</v>
          </cell>
          <cell r="L79">
            <v>11623</v>
          </cell>
          <cell r="M79">
            <v>11623</v>
          </cell>
          <cell r="N79">
            <v>11623</v>
          </cell>
          <cell r="O79">
            <v>11623</v>
          </cell>
          <cell r="P79">
            <v>11623</v>
          </cell>
          <cell r="Q79">
            <v>11623</v>
          </cell>
          <cell r="R79">
            <v>11623</v>
          </cell>
          <cell r="S79">
            <v>11623</v>
          </cell>
          <cell r="T79">
            <v>11623</v>
          </cell>
        </row>
        <row r="80">
          <cell r="D80" t="str">
            <v>Releveraging</v>
          </cell>
          <cell r="J80">
            <v>0</v>
          </cell>
          <cell r="K80">
            <v>0</v>
          </cell>
          <cell r="L80">
            <v>0</v>
          </cell>
          <cell r="M80">
            <v>0</v>
          </cell>
          <cell r="N80">
            <v>0</v>
          </cell>
          <cell r="O80">
            <v>0</v>
          </cell>
          <cell r="P80">
            <v>0</v>
          </cell>
          <cell r="Q80">
            <v>0</v>
          </cell>
          <cell r="R80">
            <v>0</v>
          </cell>
          <cell r="S80">
            <v>0</v>
          </cell>
          <cell r="T80">
            <v>0</v>
          </cell>
        </row>
        <row r="81">
          <cell r="D81" t="str">
            <v>Debt Repayment</v>
          </cell>
          <cell r="J81">
            <v>0</v>
          </cell>
          <cell r="K81">
            <v>0</v>
          </cell>
          <cell r="L81">
            <v>0</v>
          </cell>
          <cell r="M81">
            <v>0</v>
          </cell>
          <cell r="N81">
            <v>0</v>
          </cell>
          <cell r="O81">
            <v>0</v>
          </cell>
          <cell r="P81">
            <v>0</v>
          </cell>
          <cell r="Q81">
            <v>0</v>
          </cell>
          <cell r="R81">
            <v>0</v>
          </cell>
          <cell r="S81">
            <v>0</v>
          </cell>
          <cell r="T81">
            <v>0</v>
          </cell>
        </row>
        <row r="82">
          <cell r="D82" t="str">
            <v>Closing Debt Balance</v>
          </cell>
          <cell r="I82">
            <v>11623</v>
          </cell>
          <cell r="J82">
            <v>11623</v>
          </cell>
          <cell r="K82">
            <v>11623</v>
          </cell>
          <cell r="L82">
            <v>11623</v>
          </cell>
          <cell r="M82">
            <v>11623</v>
          </cell>
          <cell r="N82">
            <v>11623</v>
          </cell>
          <cell r="O82">
            <v>11623</v>
          </cell>
          <cell r="P82">
            <v>11623</v>
          </cell>
          <cell r="Q82">
            <v>11623</v>
          </cell>
          <cell r="R82">
            <v>11623</v>
          </cell>
          <cell r="S82">
            <v>11623</v>
          </cell>
          <cell r="T82">
            <v>11623</v>
          </cell>
        </row>
        <row r="84">
          <cell r="B84">
            <v>5</v>
          </cell>
          <cell r="D84" t="str">
            <v>Dividend Recap / Releveraging</v>
          </cell>
        </row>
        <row r="86">
          <cell r="D86" t="str">
            <v>Total Net Debt</v>
          </cell>
          <cell r="I86">
            <v>11623</v>
          </cell>
          <cell r="J86">
            <v>11603.532939794153</v>
          </cell>
          <cell r="K86">
            <v>11713.393428901883</v>
          </cell>
          <cell r="L86">
            <v>12553.866083673522</v>
          </cell>
          <cell r="M86">
            <v>13314.637543121513</v>
          </cell>
          <cell r="N86">
            <v>14050.80736116859</v>
          </cell>
          <cell r="O86">
            <v>14298.260452026601</v>
          </cell>
          <cell r="P86">
            <v>14554.490373261671</v>
          </cell>
          <cell r="Q86">
            <v>14739.994860285336</v>
          </cell>
          <cell r="R86">
            <v>14909.230174833578</v>
          </cell>
          <cell r="S86">
            <v>15056.414890595563</v>
          </cell>
          <cell r="T86">
            <v>15161.310754938238</v>
          </cell>
        </row>
        <row r="87">
          <cell r="D87" t="str">
            <v>Leverage (Net Debt / EBITDA x)</v>
          </cell>
          <cell r="I87">
            <v>5.8568324974795951</v>
          </cell>
          <cell r="J87">
            <v>6</v>
          </cell>
          <cell r="K87">
            <v>6</v>
          </cell>
          <cell r="L87">
            <v>6</v>
          </cell>
          <cell r="M87">
            <v>6</v>
          </cell>
          <cell r="N87">
            <v>6</v>
          </cell>
          <cell r="O87">
            <v>6</v>
          </cell>
          <cell r="P87">
            <v>6</v>
          </cell>
          <cell r="Q87">
            <v>6</v>
          </cell>
          <cell r="R87">
            <v>6</v>
          </cell>
          <cell r="S87">
            <v>6</v>
          </cell>
          <cell r="T87">
            <v>6</v>
          </cell>
        </row>
        <row r="89">
          <cell r="B89">
            <v>6</v>
          </cell>
          <cell r="D89" t="str">
            <v>Cash Interest</v>
          </cell>
        </row>
        <row r="92">
          <cell r="D92" t="str">
            <v>Cash Interest (BP Plan)</v>
          </cell>
          <cell r="I92">
            <v>-538.11738170529384</v>
          </cell>
          <cell r="J92">
            <v>-542.47640241607928</v>
          </cell>
          <cell r="K92">
            <v>-542.47640241607928</v>
          </cell>
          <cell r="L92">
            <v>-542.47640241607928</v>
          </cell>
          <cell r="M92">
            <v>-542.47640241607928</v>
          </cell>
          <cell r="N92">
            <v>-542.47640241607928</v>
          </cell>
          <cell r="O92">
            <v>-542.47640241607928</v>
          </cell>
          <cell r="P92">
            <v>-542.47640241607928</v>
          </cell>
          <cell r="Q92">
            <v>-542.47640241607928</v>
          </cell>
          <cell r="R92">
            <v>-542.47640241607928</v>
          </cell>
          <cell r="S92">
            <v>-542.47640241607928</v>
          </cell>
          <cell r="T92">
            <v>-542.47640241607928</v>
          </cell>
        </row>
        <row r="95">
          <cell r="B95">
            <v>7</v>
          </cell>
          <cell r="D95" t="str">
            <v>Depreciation &amp; Amortisation Split</v>
          </cell>
        </row>
        <row r="97">
          <cell r="E97" t="str">
            <v>Per Filings (incl Ireland)</v>
          </cell>
        </row>
        <row r="98">
          <cell r="E98">
            <v>2015</v>
          </cell>
          <cell r="F98">
            <v>2016</v>
          </cell>
          <cell r="G98">
            <v>2017</v>
          </cell>
          <cell r="H98">
            <v>2018</v>
          </cell>
          <cell r="I98">
            <v>2019</v>
          </cell>
          <cell r="J98">
            <v>2020</v>
          </cell>
          <cell r="K98">
            <v>2021</v>
          </cell>
          <cell r="L98">
            <v>2022</v>
          </cell>
          <cell r="M98">
            <v>2023</v>
          </cell>
          <cell r="N98">
            <v>2024</v>
          </cell>
          <cell r="O98">
            <v>2025</v>
          </cell>
          <cell r="P98">
            <v>2026</v>
          </cell>
          <cell r="Q98">
            <v>2027</v>
          </cell>
          <cell r="R98">
            <v>2028</v>
          </cell>
          <cell r="S98">
            <v>2029</v>
          </cell>
          <cell r="T98">
            <v>2030</v>
          </cell>
        </row>
        <row r="99">
          <cell r="D99" t="str">
            <v>Revenue</v>
          </cell>
          <cell r="E99">
            <v>4618.3999999999996</v>
          </cell>
          <cell r="F99">
            <v>4806.1000000000004</v>
          </cell>
          <cell r="G99">
            <v>4963.2</v>
          </cell>
          <cell r="H99">
            <v>5150.3</v>
          </cell>
          <cell r="I99">
            <v>5168.2</v>
          </cell>
        </row>
        <row r="100">
          <cell r="D100" t="str">
            <v>Total D&amp;A</v>
          </cell>
          <cell r="E100">
            <v>1557.8</v>
          </cell>
          <cell r="F100">
            <v>1650.8</v>
          </cell>
          <cell r="G100">
            <v>1808.2</v>
          </cell>
          <cell r="H100">
            <v>1798.2</v>
          </cell>
          <cell r="I100">
            <v>1738.2</v>
          </cell>
        </row>
        <row r="101">
          <cell r="D101" t="str">
            <v>% Revenue (D&amp;A)</v>
          </cell>
          <cell r="E101">
            <v>0.33730296206478438</v>
          </cell>
          <cell r="F101">
            <v>0.34348016062920034</v>
          </cell>
          <cell r="G101">
            <v>0.3643214055448098</v>
          </cell>
          <cell r="H101">
            <v>0.34914471001689223</v>
          </cell>
          <cell r="I101">
            <v>0.33632599357609999</v>
          </cell>
        </row>
        <row r="102">
          <cell r="D102" t="str">
            <v>Depreciation</v>
          </cell>
          <cell r="E102">
            <v>1193.5999999999999</v>
          </cell>
          <cell r="F102">
            <v>1264.0999999999999</v>
          </cell>
          <cell r="G102">
            <v>1433.9</v>
          </cell>
          <cell r="H102">
            <v>1408.8</v>
          </cell>
          <cell r="I102">
            <v>1384.1</v>
          </cell>
        </row>
        <row r="103">
          <cell r="D103" t="str">
            <v>% Revenue (Depreciation)</v>
          </cell>
          <cell r="E103">
            <v>0.25844448293781397</v>
          </cell>
          <cell r="F103">
            <v>0.26301991219491894</v>
          </cell>
          <cell r="G103">
            <v>0.28890635074145715</v>
          </cell>
          <cell r="H103">
            <v>0.27353746383705801</v>
          </cell>
          <cell r="I103">
            <v>0.26781084323362098</v>
          </cell>
        </row>
        <row r="104">
          <cell r="D104" t="str">
            <v>Amortisation</v>
          </cell>
          <cell r="E104">
            <v>364.2</v>
          </cell>
          <cell r="F104">
            <v>386.7</v>
          </cell>
          <cell r="G104">
            <v>374.3</v>
          </cell>
          <cell r="H104">
            <v>389.4</v>
          </cell>
          <cell r="I104">
            <v>354.1</v>
          </cell>
          <cell r="J104">
            <v>78.099999999999994</v>
          </cell>
          <cell r="K104">
            <v>26.9</v>
          </cell>
          <cell r="L104">
            <v>0.9</v>
          </cell>
          <cell r="M104">
            <v>0.9</v>
          </cell>
          <cell r="N104">
            <v>0.8</v>
          </cell>
          <cell r="O104">
            <v>0.4</v>
          </cell>
          <cell r="P104">
            <v>0.4</v>
          </cell>
          <cell r="Q104">
            <v>0.4</v>
          </cell>
          <cell r="R104">
            <v>0.4</v>
          </cell>
          <cell r="S104">
            <v>0.4</v>
          </cell>
          <cell r="T104">
            <v>0.4</v>
          </cell>
        </row>
        <row r="105">
          <cell r="D105" t="str">
            <v>% Revenue (Amortisation)</v>
          </cell>
          <cell r="E105">
            <v>7.8858479126970388E-2</v>
          </cell>
          <cell r="F105">
            <v>8.0460248434281428E-2</v>
          </cell>
          <cell r="G105">
            <v>7.5415054803352685E-2</v>
          </cell>
          <cell r="H105">
            <v>7.5607246179834178E-2</v>
          </cell>
          <cell r="I105">
            <v>6.8515150342479014E-2</v>
          </cell>
        </row>
        <row r="109">
          <cell r="I109">
            <v>2019</v>
          </cell>
          <cell r="J109">
            <v>2020</v>
          </cell>
          <cell r="K109">
            <v>2021</v>
          </cell>
          <cell r="L109">
            <v>2022</v>
          </cell>
          <cell r="M109">
            <v>2023</v>
          </cell>
          <cell r="N109">
            <v>2024</v>
          </cell>
          <cell r="O109">
            <v>2025</v>
          </cell>
          <cell r="P109">
            <v>2026</v>
          </cell>
          <cell r="Q109">
            <v>2027</v>
          </cell>
          <cell r="R109">
            <v>2028</v>
          </cell>
          <cell r="S109">
            <v>2029</v>
          </cell>
          <cell r="T109">
            <v>2030</v>
          </cell>
        </row>
        <row r="110">
          <cell r="D110" t="str">
            <v>Revenue (per model)</v>
          </cell>
          <cell r="I110">
            <v>4765.5835011999998</v>
          </cell>
          <cell r="J110">
            <v>4840.4204323248023</v>
          </cell>
          <cell r="K110">
            <v>4948.5030679670435</v>
          </cell>
          <cell r="L110">
            <v>5071.2940438122851</v>
          </cell>
          <cell r="M110">
            <v>5206.5012531509374</v>
          </cell>
          <cell r="N110">
            <v>5332.0441300182765</v>
          </cell>
          <cell r="O110">
            <v>5414.4612343400449</v>
          </cell>
          <cell r="P110">
            <v>5500.6049909468129</v>
          </cell>
          <cell r="Q110">
            <v>5567.8231877776134</v>
          </cell>
          <cell r="R110">
            <v>5630.0137169804184</v>
          </cell>
          <cell r="S110">
            <v>5687.6846931838372</v>
          </cell>
          <cell r="T110">
            <v>5736.2588845421615</v>
          </cell>
        </row>
        <row r="111">
          <cell r="D111" t="str">
            <v>Depreciation &amp; Amotisation</v>
          </cell>
          <cell r="I111">
            <v>1602.7896060109592</v>
          </cell>
          <cell r="J111">
            <v>1569.1338263038499</v>
          </cell>
          <cell r="K111">
            <v>1544.0323955817842</v>
          </cell>
          <cell r="L111">
            <v>1520.7144672276365</v>
          </cell>
          <cell r="M111">
            <v>1497.9843204572112</v>
          </cell>
          <cell r="N111">
            <v>1469.3047254210749</v>
          </cell>
          <cell r="O111">
            <v>1426.2140116146386</v>
          </cell>
          <cell r="P111">
            <v>1382.05641731386</v>
          </cell>
          <cell r="Q111">
            <v>1331.2798748482558</v>
          </cell>
          <cell r="R111">
            <v>1277.7285072889811</v>
          </cell>
          <cell r="S111">
            <v>1221.6947588511862</v>
          </cell>
          <cell r="T111">
            <v>1162.4158607248373</v>
          </cell>
        </row>
        <row r="112">
          <cell r="D112" t="str">
            <v>% Revenue (D&amp;A)</v>
          </cell>
          <cell r="I112">
            <v>0.33632599357609999</v>
          </cell>
          <cell r="J112">
            <v>0.32417304410687559</v>
          </cell>
          <cell r="K112">
            <v>0.31202009463765118</v>
          </cell>
          <cell r="L112">
            <v>0.29986714516842677</v>
          </cell>
          <cell r="M112">
            <v>0.28771419569920237</v>
          </cell>
          <cell r="N112">
            <v>0.27556124622997796</v>
          </cell>
          <cell r="O112">
            <v>0.26340829676075356</v>
          </cell>
          <cell r="P112">
            <v>0.25125534729152915</v>
          </cell>
          <cell r="Q112">
            <v>0.23910239782230472</v>
          </cell>
          <cell r="R112">
            <v>0.22694944835308029</v>
          </cell>
          <cell r="S112">
            <v>0.21479649888385585</v>
          </cell>
          <cell r="T112">
            <v>0.20264354941463131</v>
          </cell>
        </row>
        <row r="113">
          <cell r="D113" t="str">
            <v>Depreciation</v>
          </cell>
          <cell r="I113">
            <v>1276.2749359566037</v>
          </cell>
          <cell r="J113">
            <v>1497.2818263038498</v>
          </cell>
          <cell r="K113">
            <v>1519.2843955817841</v>
          </cell>
          <cell r="L113">
            <v>1519.8864672276366</v>
          </cell>
          <cell r="M113">
            <v>1497.1563204572112</v>
          </cell>
          <cell r="N113">
            <v>1468.5687254210748</v>
          </cell>
          <cell r="O113">
            <v>1425.8460116146387</v>
          </cell>
          <cell r="P113">
            <v>1381.6884173138601</v>
          </cell>
          <cell r="Q113">
            <v>1330.9118748482558</v>
          </cell>
          <cell r="R113">
            <v>1277.3605072889811</v>
          </cell>
          <cell r="S113">
            <v>1221.3267588511862</v>
          </cell>
          <cell r="T113">
            <v>1162.0478607248374</v>
          </cell>
        </row>
        <row r="114">
          <cell r="D114" t="str">
            <v>% Revenue (Depreciation)</v>
          </cell>
          <cell r="I114">
            <v>0.26781084323362098</v>
          </cell>
          <cell r="J114">
            <v>0.30932887901737938</v>
          </cell>
          <cell r="K114">
            <v>0.30701898629032082</v>
          </cell>
          <cell r="L114">
            <v>0.29970387323174813</v>
          </cell>
          <cell r="M114">
            <v>0.28755516375822304</v>
          </cell>
          <cell r="N114">
            <v>0.27542321286377669</v>
          </cell>
          <cell r="O114">
            <v>0.2633403306263456</v>
          </cell>
          <cell r="P114">
            <v>0.25118844555970044</v>
          </cell>
          <cell r="Q114">
            <v>0.23903630376946056</v>
          </cell>
          <cell r="R114">
            <v>0.22688408439155208</v>
          </cell>
          <cell r="S114">
            <v>0.21473179768822859</v>
          </cell>
          <cell r="T114">
            <v>0.20257939610366557</v>
          </cell>
        </row>
        <row r="115">
          <cell r="D115" t="str">
            <v>Amortisation</v>
          </cell>
          <cell r="I115">
            <v>326.51467005435552</v>
          </cell>
          <cell r="J115">
            <v>71.852000000000004</v>
          </cell>
          <cell r="K115">
            <v>24.748000000000001</v>
          </cell>
          <cell r="L115">
            <v>0.82800000000000007</v>
          </cell>
          <cell r="M115">
            <v>0.82800000000000007</v>
          </cell>
          <cell r="N115">
            <v>0.7360000000000001</v>
          </cell>
          <cell r="O115">
            <v>0.36800000000000005</v>
          </cell>
          <cell r="P115">
            <v>0.36800000000000005</v>
          </cell>
          <cell r="Q115">
            <v>0.36800000000000005</v>
          </cell>
          <cell r="R115">
            <v>0.36800000000000005</v>
          </cell>
          <cell r="S115">
            <v>0.36800000000000005</v>
          </cell>
          <cell r="T115">
            <v>0.36800000000000005</v>
          </cell>
        </row>
        <row r="116">
          <cell r="D116" t="str">
            <v>% Revenue (Amortisation)</v>
          </cell>
          <cell r="I116">
            <v>6.8515150342479014E-2</v>
          </cell>
          <cell r="J116">
            <v>1.4844165089496214E-2</v>
          </cell>
          <cell r="K116">
            <v>5.0011083473303847E-3</v>
          </cell>
          <cell r="L116">
            <v>1.6327193667862354E-4</v>
          </cell>
          <cell r="M116">
            <v>1.5903194097934776E-4</v>
          </cell>
          <cell r="N116">
            <v>1.3803336620124286E-4</v>
          </cell>
          <cell r="O116">
            <v>6.7966134407988733E-5</v>
          </cell>
          <cell r="P116">
            <v>6.6901731828712284E-5</v>
          </cell>
          <cell r="Q116">
            <v>6.6094052844175644E-5</v>
          </cell>
          <cell r="R116">
            <v>6.5363961528209542E-5</v>
          </cell>
          <cell r="S116">
            <v>6.4701195627284665E-5</v>
          </cell>
          <cell r="T116">
            <v>6.4153310965736146E-5</v>
          </cell>
        </row>
        <row r="118">
          <cell r="D118" t="str">
            <v>Adjustment to PBT</v>
          </cell>
        </row>
        <row r="119">
          <cell r="D119" t="str">
            <v>None</v>
          </cell>
          <cell r="I119">
            <v>0</v>
          </cell>
          <cell r="J119">
            <v>0</v>
          </cell>
          <cell r="K119">
            <v>0</v>
          </cell>
          <cell r="L119">
            <v>0</v>
          </cell>
          <cell r="M119">
            <v>0</v>
          </cell>
          <cell r="N119">
            <v>0</v>
          </cell>
          <cell r="O119">
            <v>0</v>
          </cell>
          <cell r="P119">
            <v>0</v>
          </cell>
          <cell r="Q119">
            <v>0</v>
          </cell>
          <cell r="R119">
            <v>0</v>
          </cell>
          <cell r="S119">
            <v>0</v>
          </cell>
          <cell r="T119">
            <v>0</v>
          </cell>
        </row>
        <row r="120">
          <cell r="D120" t="str">
            <v>Depreciation</v>
          </cell>
          <cell r="I120">
            <v>1276.2749359566037</v>
          </cell>
          <cell r="J120">
            <v>1497.2818263038498</v>
          </cell>
          <cell r="K120">
            <v>1519.2843955817841</v>
          </cell>
          <cell r="L120">
            <v>1519.8864672276366</v>
          </cell>
          <cell r="M120">
            <v>1497.1563204572112</v>
          </cell>
          <cell r="N120">
            <v>1468.5687254210748</v>
          </cell>
          <cell r="O120">
            <v>1425.8460116146387</v>
          </cell>
          <cell r="P120">
            <v>1381.6884173138601</v>
          </cell>
          <cell r="Q120">
            <v>1330.9118748482558</v>
          </cell>
          <cell r="R120">
            <v>1277.3605072889811</v>
          </cell>
          <cell r="S120">
            <v>1221.3267588511862</v>
          </cell>
          <cell r="T120">
            <v>1162.0478607248374</v>
          </cell>
        </row>
        <row r="121">
          <cell r="D121" t="str">
            <v>Depreciation &amp; Amortisation</v>
          </cell>
          <cell r="I121">
            <v>1602.7896060109592</v>
          </cell>
          <cell r="J121">
            <v>1569.1338263038499</v>
          </cell>
          <cell r="K121">
            <v>1544.0323955817842</v>
          </cell>
          <cell r="L121">
            <v>1520.7144672276365</v>
          </cell>
          <cell r="M121">
            <v>1497.9843204572112</v>
          </cell>
          <cell r="N121">
            <v>1469.3047254210749</v>
          </cell>
          <cell r="O121">
            <v>1426.2140116146386</v>
          </cell>
          <cell r="P121">
            <v>1382.05641731386</v>
          </cell>
          <cell r="Q121">
            <v>1331.2798748482558</v>
          </cell>
          <cell r="R121">
            <v>1277.7285072889811</v>
          </cell>
          <cell r="S121">
            <v>1221.6947588511862</v>
          </cell>
          <cell r="T121">
            <v>1162.4158607248373</v>
          </cell>
        </row>
        <row r="123">
          <cell r="B123">
            <v>8</v>
          </cell>
          <cell r="D123" t="str">
            <v>End.</v>
          </cell>
        </row>
      </sheetData>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Broker SOTP"/>
      <sheetName val="Valuation"/>
      <sheetName val="FX"/>
      <sheetName val="Vodafone Ireland"/>
      <sheetName val="Financial Benchmarking"/>
      <sheetName val="Operating Benchmarking"/>
      <sheetName val="Vod SOTP EBITDA"/>
      <sheetName val="Charts - Brokers"/>
      <sheetName val="UK - Pyramid Y"/>
      <sheetName val="UK-Pyramid Q"/>
      <sheetName val="WCIS-ARPU"/>
      <sheetName val="WCIS -Subs"/>
      <sheetName val="Pyramic Multiplay"/>
      <sheetName val="WCIS - Market Share 2014-2019"/>
      <sheetName val="PRP"/>
      <sheetName val="Vod UK"/>
      <sheetName val="O2UK"/>
      <sheetName val="Red_UK_Transfer"/>
    </sheetNames>
    <sheetDataSet>
      <sheetData sheetId="0"/>
      <sheetData sheetId="1">
        <row r="207">
          <cell r="E207">
            <v>47355</v>
          </cell>
        </row>
      </sheetData>
      <sheetData sheetId="2"/>
      <sheetData sheetId="3">
        <row r="5">
          <cell r="E5">
            <v>0.876</v>
          </cell>
        </row>
      </sheetData>
      <sheetData sheetId="4"/>
      <sheetData sheetId="5"/>
      <sheetData sheetId="6">
        <row r="1">
          <cell r="D1" t="str">
            <v>EURGBP</v>
          </cell>
          <cell r="E1">
            <v>0.86</v>
          </cell>
        </row>
        <row r="2">
          <cell r="B2">
            <v>1</v>
          </cell>
          <cell r="C2">
            <v>0</v>
          </cell>
          <cell r="D2" t="str">
            <v>Output</v>
          </cell>
          <cell r="E2">
            <v>0</v>
          </cell>
          <cell r="F2">
            <v>0</v>
          </cell>
          <cell r="G2">
            <v>0</v>
          </cell>
          <cell r="H2">
            <v>0</v>
          </cell>
          <cell r="I2">
            <v>0</v>
          </cell>
          <cell r="J2">
            <v>0</v>
          </cell>
          <cell r="K2">
            <v>0</v>
          </cell>
          <cell r="L2">
            <v>0</v>
          </cell>
          <cell r="M2">
            <v>0</v>
          </cell>
          <cell r="N2">
            <v>0</v>
          </cell>
          <cell r="O2">
            <v>0</v>
          </cell>
          <cell r="P2">
            <v>0</v>
          </cell>
          <cell r="Q2">
            <v>0</v>
          </cell>
          <cell r="R2">
            <v>0</v>
          </cell>
          <cell r="S2">
            <v>0</v>
          </cell>
        </row>
        <row r="5">
          <cell r="D5">
            <v>0</v>
          </cell>
          <cell r="E5" t="str">
            <v>Vodafone UK</v>
          </cell>
          <cell r="F5" t="str">
            <v>O2 UK</v>
          </cell>
          <cell r="G5">
            <v>0</v>
          </cell>
        </row>
        <row r="6">
          <cell r="D6" t="str">
            <v xml:space="preserve">Mobile Subscribers </v>
          </cell>
          <cell r="E6">
            <v>18.056000000000001</v>
          </cell>
          <cell r="F6">
            <v>34.087699999999998</v>
          </cell>
          <cell r="G6">
            <v>12.657256</v>
          </cell>
          <cell r="H6">
            <v>22.794584606539271</v>
          </cell>
          <cell r="I6">
            <v>0</v>
          </cell>
        </row>
        <row r="7">
          <cell r="D7" t="str">
            <v>Mobile Subscriber Growth</v>
          </cell>
          <cell r="E7">
            <v>0</v>
          </cell>
          <cell r="F7">
            <v>0</v>
          </cell>
          <cell r="I7">
            <v>0</v>
          </cell>
        </row>
        <row r="8">
          <cell r="D8" t="str">
            <v>CAGR 2016A-18A</v>
          </cell>
          <cell r="E8">
            <v>-1.8723830326465074E-2</v>
          </cell>
          <cell r="F8">
            <v>3.9303609371232895E-3</v>
          </cell>
          <cell r="I8">
            <v>0</v>
          </cell>
        </row>
        <row r="9">
          <cell r="D9" t="str">
            <v>9M'18-9M'19</v>
          </cell>
          <cell r="E9">
            <v>-3.3380511122382828E-4</v>
          </cell>
          <cell r="F9">
            <v>3.7856138732130784E-2</v>
          </cell>
          <cell r="I9">
            <v>0</v>
          </cell>
        </row>
        <row r="10">
          <cell r="D10" t="str">
            <v>% Postpaid (Sep 2019)</v>
          </cell>
          <cell r="E10">
            <v>0.70099999999999996</v>
          </cell>
          <cell r="F10">
            <v>0.668704095804037</v>
          </cell>
          <cell r="I10">
            <v>0</v>
          </cell>
        </row>
        <row r="11">
          <cell r="D11" t="str">
            <v>M2M Subscribers - Jun 2019 (mn)</v>
          </cell>
          <cell r="E11">
            <v>1.1187104501068543</v>
          </cell>
          <cell r="F11">
            <v>4.6013000000000002</v>
          </cell>
          <cell r="I11">
            <v>0</v>
          </cell>
        </row>
        <row r="12">
          <cell r="D12" t="str">
            <v>M2M Subscriber Growth</v>
          </cell>
          <cell r="E12">
            <v>0</v>
          </cell>
          <cell r="F12">
            <v>0</v>
          </cell>
          <cell r="I12">
            <v>0</v>
          </cell>
        </row>
        <row r="13">
          <cell r="D13" t="str">
            <v>CAGR 2016A-18A</v>
          </cell>
          <cell r="E13">
            <v>-9.9652006409220784E-2</v>
          </cell>
          <cell r="F13">
            <v>4.6524955294207304E-2</v>
          </cell>
          <cell r="I13">
            <v>0</v>
          </cell>
        </row>
        <row r="14">
          <cell r="D14" t="str">
            <v>6M'18-6M'19</v>
          </cell>
          <cell r="E14">
            <v>-0.1312427735966335</v>
          </cell>
          <cell r="F14">
            <v>0.21613858193862323</v>
          </cell>
          <cell r="I14">
            <v>0</v>
          </cell>
        </row>
        <row r="15">
          <cell r="D15" t="str">
            <v>Mobile Market share (Sep 2019)</v>
          </cell>
          <cell r="E15">
            <v>0</v>
          </cell>
          <cell r="F15">
            <v>0</v>
          </cell>
          <cell r="I15">
            <v>0</v>
          </cell>
        </row>
        <row r="16">
          <cell r="D16" t="str">
            <v>% Change 2016A-18A</v>
          </cell>
          <cell r="E16">
            <v>-9.7029122806503443E-3</v>
          </cell>
          <cell r="F16">
            <v>-3.9948733965589067E-4</v>
          </cell>
          <cell r="I16">
            <v>0</v>
          </cell>
        </row>
        <row r="17">
          <cell r="D17" t="str">
            <v>% Change 9M'18-9M'19</v>
          </cell>
          <cell r="E17">
            <v>-3.6394609824001445E-3</v>
          </cell>
          <cell r="F17">
            <v>6.9894252504060228E-3</v>
          </cell>
          <cell r="I17">
            <v>0</v>
          </cell>
        </row>
        <row r="18">
          <cell r="D18">
            <v>0</v>
          </cell>
          <cell r="E18">
            <v>0</v>
          </cell>
          <cell r="F18">
            <v>0</v>
          </cell>
          <cell r="I18">
            <v>0</v>
          </cell>
        </row>
        <row r="19">
          <cell r="D19" t="str">
            <v>Postpaid (Sep 2019)</v>
          </cell>
          <cell r="E19">
            <v>12.657256</v>
          </cell>
          <cell r="F19">
            <v>22.794584606539271</v>
          </cell>
          <cell r="I19">
            <v>0</v>
          </cell>
        </row>
        <row r="20">
          <cell r="D20">
            <v>0</v>
          </cell>
          <cell r="E20">
            <v>0</v>
          </cell>
          <cell r="F20">
            <v>0</v>
          </cell>
          <cell r="I20">
            <v>0</v>
          </cell>
        </row>
        <row r="21">
          <cell r="D21">
            <v>0</v>
          </cell>
          <cell r="E21">
            <v>0</v>
          </cell>
          <cell r="F21">
            <v>0</v>
          </cell>
          <cell r="I21">
            <v>0</v>
          </cell>
        </row>
        <row r="22">
          <cell r="D22">
            <v>0</v>
          </cell>
          <cell r="E22">
            <v>0</v>
          </cell>
          <cell r="F22">
            <v>0</v>
          </cell>
          <cell r="I22">
            <v>0</v>
          </cell>
        </row>
        <row r="23">
          <cell r="D23">
            <v>0</v>
          </cell>
          <cell r="E23">
            <v>0</v>
          </cell>
          <cell r="F23">
            <v>0</v>
          </cell>
          <cell r="I23">
            <v>0</v>
          </cell>
        </row>
        <row r="24">
          <cell r="D24">
            <v>0</v>
          </cell>
          <cell r="E24">
            <v>0</v>
          </cell>
          <cell r="F24">
            <v>0</v>
          </cell>
          <cell r="I24">
            <v>0</v>
          </cell>
        </row>
        <row r="25">
          <cell r="D25">
            <v>0</v>
          </cell>
          <cell r="E25">
            <v>0</v>
          </cell>
          <cell r="F25">
            <v>0</v>
          </cell>
          <cell r="I25">
            <v>0</v>
          </cell>
        </row>
        <row r="26">
          <cell r="D26">
            <v>0</v>
          </cell>
          <cell r="E26">
            <v>0</v>
          </cell>
          <cell r="F26">
            <v>0</v>
          </cell>
          <cell r="I26">
            <v>0</v>
          </cell>
        </row>
        <row r="27">
          <cell r="D27">
            <v>0</v>
          </cell>
          <cell r="E27">
            <v>0</v>
          </cell>
          <cell r="F27">
            <v>0</v>
          </cell>
          <cell r="I27">
            <v>0</v>
          </cell>
        </row>
        <row r="28">
          <cell r="D28">
            <v>0</v>
          </cell>
          <cell r="E28">
            <v>0</v>
          </cell>
          <cell r="F28">
            <v>0</v>
          </cell>
          <cell r="I28">
            <v>0</v>
          </cell>
        </row>
        <row r="29">
          <cell r="D29">
            <v>0</v>
          </cell>
          <cell r="E29">
            <v>0</v>
          </cell>
          <cell r="F29">
            <v>0</v>
          </cell>
          <cell r="I29">
            <v>0</v>
          </cell>
        </row>
        <row r="30">
          <cell r="D30">
            <v>0</v>
          </cell>
          <cell r="E30">
            <v>0</v>
          </cell>
          <cell r="F30">
            <v>0</v>
          </cell>
          <cell r="I30">
            <v>0</v>
          </cell>
        </row>
        <row r="31">
          <cell r="D31" t="str">
            <v>NewARPU</v>
          </cell>
          <cell r="I31">
            <v>0</v>
          </cell>
        </row>
        <row r="32">
          <cell r="D32" t="str">
            <v>Blended as of 30 Sep 2019</v>
          </cell>
          <cell r="E32">
            <v>14.048</v>
          </cell>
          <cell r="F32">
            <v>12.467678612684812</v>
          </cell>
          <cell r="I32">
            <v>0</v>
          </cell>
        </row>
        <row r="33">
          <cell r="D33" t="str">
            <v>Prepay as of 30 Sep 2019</v>
          </cell>
          <cell r="E33">
            <v>4.3760000000000003</v>
          </cell>
          <cell r="F33">
            <v>6.3418836816223996</v>
          </cell>
          <cell r="I33">
            <v>0</v>
          </cell>
        </row>
        <row r="34">
          <cell r="D34" t="str">
            <v>Contract as of 30 Sep 2019</v>
          </cell>
          <cell r="E34">
            <v>18.001000000000001</v>
          </cell>
          <cell r="F34">
            <v>20.320592939200573</v>
          </cell>
          <cell r="I34">
            <v>0</v>
          </cell>
        </row>
        <row r="35">
          <cell r="D35" t="str">
            <v>Sep 19 vs Sep 18</v>
          </cell>
          <cell r="I35">
            <v>0</v>
          </cell>
        </row>
        <row r="36">
          <cell r="D36" t="str">
            <v>Blended</v>
          </cell>
          <cell r="E36">
            <v>-3.919020586827171E-2</v>
          </cell>
          <cell r="F36">
            <v>-3.9913860104357601E-2</v>
          </cell>
          <cell r="I36">
            <v>0</v>
          </cell>
        </row>
        <row r="37">
          <cell r="D37" t="str">
            <v>Prepay</v>
          </cell>
          <cell r="E37">
            <v>3.2095369096745152E-3</v>
          </cell>
          <cell r="F37">
            <v>3.8631457848411488E-2</v>
          </cell>
          <cell r="I37">
            <v>0</v>
          </cell>
        </row>
        <row r="38">
          <cell r="D38" t="str">
            <v>Contract</v>
          </cell>
          <cell r="E38">
            <v>-3.3555245355954E-2</v>
          </cell>
          <cell r="F38">
            <v>-4.7234014478592767E-2</v>
          </cell>
          <cell r="I38">
            <v>0</v>
          </cell>
        </row>
        <row r="39">
          <cell r="I39">
            <v>0</v>
          </cell>
        </row>
        <row r="40">
          <cell r="I40">
            <v>0</v>
          </cell>
        </row>
        <row r="41">
          <cell r="I41">
            <v>0</v>
          </cell>
        </row>
        <row r="42">
          <cell r="I42">
            <v>0</v>
          </cell>
        </row>
        <row r="43">
          <cell r="B43">
            <v>2</v>
          </cell>
          <cell r="C43">
            <v>0</v>
          </cell>
          <cell r="D43" t="str">
            <v>Marco Page</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row>
        <row r="44">
          <cell r="I44">
            <v>0</v>
          </cell>
        </row>
        <row r="45">
          <cell r="D45" t="str">
            <v>Dowload Speeds</v>
          </cell>
          <cell r="I45">
            <v>0</v>
          </cell>
        </row>
        <row r="46">
          <cell r="I46">
            <v>0</v>
          </cell>
        </row>
        <row r="47">
          <cell r="D47" t="str">
            <v>UK</v>
          </cell>
          <cell r="I47">
            <v>0</v>
          </cell>
        </row>
        <row r="48">
          <cell r="D48" t="str">
            <v>O2</v>
          </cell>
          <cell r="E48">
            <v>15.1</v>
          </cell>
          <cell r="I48">
            <v>0</v>
          </cell>
        </row>
        <row r="49">
          <cell r="D49" t="str">
            <v>Vodafone</v>
          </cell>
          <cell r="E49">
            <v>22</v>
          </cell>
          <cell r="I49">
            <v>0</v>
          </cell>
        </row>
        <row r="50">
          <cell r="E50">
            <v>0</v>
          </cell>
          <cell r="I50">
            <v>0</v>
          </cell>
        </row>
        <row r="51">
          <cell r="D51" t="str">
            <v>London</v>
          </cell>
          <cell r="E51">
            <v>0</v>
          </cell>
          <cell r="I51">
            <v>0</v>
          </cell>
        </row>
        <row r="52">
          <cell r="D52" t="str">
            <v>O2</v>
          </cell>
          <cell r="E52">
            <v>17.899999999999999</v>
          </cell>
          <cell r="I52">
            <v>0</v>
          </cell>
        </row>
        <row r="53">
          <cell r="D53" t="str">
            <v>Vodavone</v>
          </cell>
          <cell r="E53">
            <v>31.2</v>
          </cell>
          <cell r="I53">
            <v>0</v>
          </cell>
        </row>
        <row r="54">
          <cell r="I54">
            <v>0</v>
          </cell>
        </row>
        <row r="55">
          <cell r="I55">
            <v>0</v>
          </cell>
        </row>
        <row r="56">
          <cell r="D56" t="str">
            <v>Latency</v>
          </cell>
          <cell r="I56">
            <v>0</v>
          </cell>
        </row>
        <row r="57">
          <cell r="I57">
            <v>0</v>
          </cell>
        </row>
        <row r="58">
          <cell r="D58" t="str">
            <v>UK</v>
          </cell>
          <cell r="I58">
            <v>0</v>
          </cell>
        </row>
        <row r="59">
          <cell r="D59" t="str">
            <v>O2</v>
          </cell>
          <cell r="E59">
            <v>42.7</v>
          </cell>
          <cell r="I59">
            <v>0</v>
          </cell>
        </row>
        <row r="60">
          <cell r="D60" t="str">
            <v>Vodafone</v>
          </cell>
          <cell r="E60">
            <v>42.2</v>
          </cell>
          <cell r="I60">
            <v>0</v>
          </cell>
        </row>
        <row r="61">
          <cell r="E61">
            <v>0</v>
          </cell>
          <cell r="I61">
            <v>0</v>
          </cell>
        </row>
        <row r="62">
          <cell r="D62" t="str">
            <v>London</v>
          </cell>
          <cell r="E62">
            <v>0</v>
          </cell>
          <cell r="I62">
            <v>0</v>
          </cell>
        </row>
        <row r="63">
          <cell r="D63" t="str">
            <v>O2</v>
          </cell>
          <cell r="E63">
            <v>41.1</v>
          </cell>
          <cell r="I63">
            <v>0</v>
          </cell>
        </row>
        <row r="64">
          <cell r="D64" t="str">
            <v>Vodavone</v>
          </cell>
          <cell r="E64">
            <v>35.4</v>
          </cell>
          <cell r="I64">
            <v>0</v>
          </cell>
        </row>
        <row r="65">
          <cell r="I65">
            <v>0</v>
          </cell>
        </row>
        <row r="66">
          <cell r="I66">
            <v>0</v>
          </cell>
        </row>
        <row r="67">
          <cell r="B67">
            <v>3</v>
          </cell>
          <cell r="C67">
            <v>0</v>
          </cell>
          <cell r="D67" t="str">
            <v>O2 UK At time of Hutch Deal (2014 Financial Report)</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row>
        <row r="68">
          <cell r="E68" t="str">
            <v>O2 UK in EUR</v>
          </cell>
          <cell r="F68" t="str">
            <v>O2 UK in GBP</v>
          </cell>
          <cell r="I68">
            <v>0</v>
          </cell>
        </row>
        <row r="69">
          <cell r="D69" t="str">
            <v>Mobile Subscribers</v>
          </cell>
          <cell r="E69">
            <v>24.479099999999999</v>
          </cell>
          <cell r="I69">
            <v>0</v>
          </cell>
        </row>
        <row r="70">
          <cell r="D70" t="str">
            <v>M2M Subscribers</v>
          </cell>
          <cell r="E70">
            <v>2.1920000000000002</v>
          </cell>
          <cell r="I70">
            <v>0</v>
          </cell>
        </row>
        <row r="71">
          <cell r="D71" t="str">
            <v>% Postpaid</v>
          </cell>
          <cell r="E71">
            <v>0.56000000000000005</v>
          </cell>
          <cell r="I71">
            <v>0</v>
          </cell>
        </row>
        <row r="72">
          <cell r="D72" t="str">
            <v>Mobile Market Share</v>
          </cell>
          <cell r="E72">
            <v>0.30940978513657563</v>
          </cell>
          <cell r="I72">
            <v>0</v>
          </cell>
        </row>
        <row r="73">
          <cell r="D73" t="str">
            <v>Blended ARPU</v>
          </cell>
          <cell r="E73">
            <v>18.8</v>
          </cell>
          <cell r="F73">
            <v>0</v>
          </cell>
          <cell r="I73">
            <v>0</v>
          </cell>
        </row>
        <row r="74">
          <cell r="D74" t="str">
            <v>Churn</v>
          </cell>
          <cell r="E74">
            <v>1.7999999999999999E-2</v>
          </cell>
          <cell r="I74">
            <v>0</v>
          </cell>
        </row>
        <row r="75">
          <cell r="I75">
            <v>0</v>
          </cell>
        </row>
        <row r="76">
          <cell r="I76">
            <v>0</v>
          </cell>
        </row>
        <row r="77">
          <cell r="B77">
            <v>4</v>
          </cell>
          <cell r="C77">
            <v>0</v>
          </cell>
          <cell r="D77" t="str">
            <v>Churn Benchmarking</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row>
        <row r="78">
          <cell r="I78">
            <v>0</v>
          </cell>
        </row>
        <row r="79">
          <cell r="E79">
            <v>2015</v>
          </cell>
          <cell r="F79">
            <v>2016</v>
          </cell>
          <cell r="G79">
            <v>2017</v>
          </cell>
          <cell r="H79">
            <v>2018</v>
          </cell>
          <cell r="I79" t="str">
            <v>Avg.</v>
          </cell>
          <cell r="J79">
            <v>0</v>
          </cell>
          <cell r="K79">
            <v>0</v>
          </cell>
          <cell r="L79">
            <v>0</v>
          </cell>
          <cell r="M79">
            <v>0</v>
          </cell>
          <cell r="N79">
            <v>0</v>
          </cell>
        </row>
        <row r="80">
          <cell r="D80" t="str">
            <v>Vodafone UK Calendarized</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D81" t="str">
            <v>Blended Churn</v>
          </cell>
          <cell r="E81">
            <v>0</v>
          </cell>
          <cell r="F81">
            <v>2.5333333333333333E-2</v>
          </cell>
          <cell r="G81">
            <v>2.3354166666666669E-2</v>
          </cell>
          <cell r="H81">
            <v>2.2166666666666671E-2</v>
          </cell>
          <cell r="I81">
            <v>2.3618055555555559E-2</v>
          </cell>
          <cell r="J81">
            <v>0</v>
          </cell>
          <cell r="K81">
            <v>0</v>
          </cell>
          <cell r="L81">
            <v>0</v>
          </cell>
          <cell r="M81">
            <v>0</v>
          </cell>
          <cell r="N81">
            <v>0</v>
          </cell>
          <cell r="O81">
            <v>0</v>
          </cell>
          <cell r="P81">
            <v>0</v>
          </cell>
          <cell r="Q81">
            <v>0</v>
          </cell>
          <cell r="R81">
            <v>0</v>
          </cell>
        </row>
        <row r="82">
          <cell r="D82" t="str">
            <v>Postpaid Churn</v>
          </cell>
          <cell r="E82">
            <v>0</v>
          </cell>
          <cell r="F82">
            <v>1.4937499999999999E-2</v>
          </cell>
          <cell r="G82">
            <v>1.3833333333333335E-2</v>
          </cell>
          <cell r="H82">
            <v>1.2729166666666666E-2</v>
          </cell>
          <cell r="I82">
            <v>1.3833333333333335E-2</v>
          </cell>
          <cell r="J82">
            <v>0</v>
          </cell>
          <cell r="K82">
            <v>0</v>
          </cell>
          <cell r="L82">
            <v>0</v>
          </cell>
          <cell r="M82">
            <v>0</v>
          </cell>
          <cell r="N82">
            <v>0</v>
          </cell>
          <cell r="O82">
            <v>0</v>
          </cell>
          <cell r="P82">
            <v>0</v>
          </cell>
          <cell r="Q82">
            <v>0</v>
          </cell>
          <cell r="R82">
            <v>0</v>
          </cell>
        </row>
        <row r="83">
          <cell r="D83" t="str">
            <v>Prepaid Churn</v>
          </cell>
          <cell r="E83">
            <v>0</v>
          </cell>
          <cell r="F83">
            <v>4.7062499999999993E-2</v>
          </cell>
          <cell r="G83">
            <v>4.4645833333333329E-2</v>
          </cell>
          <cell r="H83">
            <v>4.5208333333333336E-2</v>
          </cell>
          <cell r="I83">
            <v>4.5638888888888889E-2</v>
          </cell>
          <cell r="J83">
            <v>0</v>
          </cell>
          <cell r="K83">
            <v>0</v>
          </cell>
          <cell r="L83">
            <v>0</v>
          </cell>
          <cell r="M83">
            <v>0</v>
          </cell>
          <cell r="N83">
            <v>0</v>
          </cell>
          <cell r="O83">
            <v>0</v>
          </cell>
          <cell r="P83">
            <v>0</v>
          </cell>
          <cell r="Q83">
            <v>0</v>
          </cell>
          <cell r="R83">
            <v>0</v>
          </cell>
        </row>
        <row r="84">
          <cell r="D84" t="str">
            <v>Total gross customer disconnections in the period divided by the average total customers in the period.</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D86" t="str">
            <v>O2 UK</v>
          </cell>
          <cell r="E86">
            <v>0</v>
          </cell>
          <cell r="G86">
            <v>0</v>
          </cell>
          <cell r="H86">
            <v>0</v>
          </cell>
          <cell r="I86">
            <v>0</v>
          </cell>
          <cell r="J86">
            <v>0</v>
          </cell>
          <cell r="K86">
            <v>0</v>
          </cell>
          <cell r="L86">
            <v>0</v>
          </cell>
          <cell r="M86">
            <v>0</v>
          </cell>
          <cell r="N86">
            <v>0</v>
          </cell>
          <cell r="O86">
            <v>0</v>
          </cell>
          <cell r="P86">
            <v>0</v>
          </cell>
          <cell r="Q86">
            <v>0</v>
          </cell>
          <cell r="R86">
            <v>0</v>
          </cell>
        </row>
        <row r="87">
          <cell r="D87" t="str">
            <v>Blended Churn</v>
          </cell>
          <cell r="E87">
            <v>0</v>
          </cell>
          <cell r="F87">
            <v>1.9E-2</v>
          </cell>
          <cell r="G87">
            <v>1.9E-2</v>
          </cell>
          <cell r="H87">
            <v>1.9E-2</v>
          </cell>
          <cell r="I87">
            <v>1.9E-2</v>
          </cell>
          <cell r="J87">
            <v>0</v>
          </cell>
          <cell r="K87">
            <v>0</v>
          </cell>
          <cell r="L87">
            <v>0</v>
          </cell>
          <cell r="M87">
            <v>0</v>
          </cell>
          <cell r="N87">
            <v>0</v>
          </cell>
          <cell r="O87">
            <v>0</v>
          </cell>
          <cell r="P87">
            <v>0</v>
          </cell>
          <cell r="Q87">
            <v>0</v>
          </cell>
          <cell r="R87">
            <v>0</v>
          </cell>
        </row>
        <row r="88">
          <cell r="D88" t="str">
            <v>Postpaid Churn</v>
          </cell>
          <cell r="E88">
            <v>0</v>
          </cell>
          <cell r="F88">
            <v>8.9999999999999993E-3</v>
          </cell>
          <cell r="G88">
            <v>1.0999999999999999E-2</v>
          </cell>
          <cell r="H88">
            <v>0.01</v>
          </cell>
          <cell r="I88">
            <v>0.01</v>
          </cell>
          <cell r="J88">
            <v>0</v>
          </cell>
          <cell r="K88">
            <v>0</v>
          </cell>
          <cell r="L88">
            <v>0</v>
          </cell>
          <cell r="M88">
            <v>0</v>
          </cell>
          <cell r="N88">
            <v>0</v>
          </cell>
          <cell r="O88">
            <v>0</v>
          </cell>
          <cell r="P88">
            <v>0</v>
          </cell>
          <cell r="Q88">
            <v>0</v>
          </cell>
          <cell r="R88">
            <v>0</v>
          </cell>
        </row>
        <row r="89">
          <cell r="D89" t="str">
            <v>Prepaid Churn</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D90" t="str">
            <v>"Churn" is the percentage of disconnections over the average customer base in a given period.</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row>
        <row r="92">
          <cell r="B92">
            <v>5</v>
          </cell>
          <cell r="C92">
            <v>0</v>
          </cell>
          <cell r="D92" t="str">
            <v>Vodafone UK Overview</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row>
        <row r="93">
          <cell r="D93">
            <v>0</v>
          </cell>
          <cell r="E93" t="str">
            <v>Vodafone UK</v>
          </cell>
          <cell r="F93" t="str">
            <v>Vodafone Group</v>
          </cell>
          <cell r="G93" t="str">
            <v>(% of Vodafone Group)</v>
          </cell>
          <cell r="H93" t="str">
            <v>in BN</v>
          </cell>
          <cell r="I93">
            <v>0</v>
          </cell>
          <cell r="J93">
            <v>0</v>
          </cell>
          <cell r="K93">
            <v>0</v>
          </cell>
        </row>
        <row r="94">
          <cell r="D94" t="str">
            <v>Firm Value (SOTP)</v>
          </cell>
          <cell r="E94">
            <v>8319.0004943583226</v>
          </cell>
          <cell r="F94">
            <v>97356.437813773009</v>
          </cell>
          <cell r="G94">
            <v>8.5448899745810478E-2</v>
          </cell>
          <cell r="H94">
            <v>8.3190004943583222</v>
          </cell>
          <cell r="I94">
            <v>0</v>
          </cell>
          <cell r="J94">
            <v>0</v>
          </cell>
          <cell r="K94">
            <v>0</v>
          </cell>
        </row>
        <row r="95">
          <cell r="D95" t="str">
            <v>Revenues (19E)</v>
          </cell>
          <cell r="E95">
            <v>5292.44</v>
          </cell>
          <cell r="F95">
            <v>39329.991000000002</v>
          </cell>
          <cell r="G95">
            <v>0.13456499392537363</v>
          </cell>
          <cell r="H95">
            <v>5.29244</v>
          </cell>
          <cell r="I95">
            <v>0</v>
          </cell>
          <cell r="J95">
            <v>0</v>
          </cell>
          <cell r="K95">
            <v>0</v>
          </cell>
        </row>
        <row r="96">
          <cell r="D96" t="str">
            <v>EBITDA (19E)</v>
          </cell>
          <cell r="E96">
            <v>1207.7625</v>
          </cell>
          <cell r="F96">
            <v>13206.138000000001</v>
          </cell>
          <cell r="G96">
            <v>9.1454632686709766E-2</v>
          </cell>
          <cell r="H96">
            <v>1.2077625000000001</v>
          </cell>
          <cell r="I96">
            <v>0</v>
          </cell>
          <cell r="J96">
            <v>0</v>
          </cell>
          <cell r="K96">
            <v>0</v>
          </cell>
        </row>
        <row r="97">
          <cell r="D97" t="str">
            <v>Capex (19E)</v>
          </cell>
          <cell r="E97">
            <v>679.83</v>
          </cell>
          <cell r="F97">
            <v>6707.8604999999998</v>
          </cell>
          <cell r="G97">
            <v>0.10134826149112673</v>
          </cell>
          <cell r="H97">
            <v>0.67983000000000005</v>
          </cell>
          <cell r="I97">
            <v>0</v>
          </cell>
          <cell r="J97">
            <v>0</v>
          </cell>
          <cell r="K97">
            <v>0</v>
          </cell>
        </row>
        <row r="98">
          <cell r="D98" t="str">
            <v>AFCF (19E)</v>
          </cell>
          <cell r="E98">
            <v>527.9325</v>
          </cell>
          <cell r="F98">
            <v>6498.2775000000001</v>
          </cell>
          <cell r="G98">
            <v>8.1241913722521084E-2</v>
          </cell>
          <cell r="H98">
            <v>0.52793250000000003</v>
          </cell>
          <cell r="I98">
            <v>0</v>
          </cell>
          <cell r="J98">
            <v>0</v>
          </cell>
          <cell r="K98">
            <v>0</v>
          </cell>
        </row>
        <row r="99">
          <cell r="D99">
            <v>0</v>
          </cell>
          <cell r="E99">
            <v>0</v>
          </cell>
          <cell r="F99">
            <v>0</v>
          </cell>
          <cell r="G99">
            <v>0</v>
          </cell>
          <cell r="H99">
            <v>0</v>
          </cell>
          <cell r="I99">
            <v>0</v>
          </cell>
          <cell r="J99">
            <v>0</v>
          </cell>
          <cell r="K99">
            <v>0</v>
          </cell>
        </row>
        <row r="100">
          <cell r="D100">
            <v>0</v>
          </cell>
          <cell r="E100">
            <v>0</v>
          </cell>
          <cell r="F100">
            <v>0</v>
          </cell>
          <cell r="G100">
            <v>0</v>
          </cell>
          <cell r="H100">
            <v>0</v>
          </cell>
          <cell r="I100">
            <v>0</v>
          </cell>
          <cell r="J100">
            <v>0</v>
          </cell>
          <cell r="K100">
            <v>0</v>
          </cell>
        </row>
        <row r="101">
          <cell r="I101">
            <v>0</v>
          </cell>
        </row>
        <row r="102">
          <cell r="I102">
            <v>0</v>
          </cell>
        </row>
        <row r="103">
          <cell r="I103">
            <v>0</v>
          </cell>
        </row>
        <row r="104">
          <cell r="I104">
            <v>0</v>
          </cell>
        </row>
        <row r="105">
          <cell r="I105">
            <v>0</v>
          </cell>
        </row>
        <row r="106">
          <cell r="I106">
            <v>0</v>
          </cell>
        </row>
        <row r="107">
          <cell r="I107">
            <v>0</v>
          </cell>
        </row>
      </sheetData>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illaDEF  (T)"/>
      <sheetName val="Index"/>
      <sheetName val="T1- CPI 07 By Groups Monthly"/>
      <sheetName val="T2-CPI 97 By Groups Annual"/>
      <sheetName val="T3-CPI 07 By Income Monthly "/>
      <sheetName val="T4-CPI 97 By Income Annual"/>
      <sheetName val="T5-CPI 07 By Sector Monthly"/>
      <sheetName val="T6-CPI 97 By Sector Annual"/>
      <sheetName val=" T10-Interest Rate Monthly"/>
      <sheetName val="T11-Interest Rate Annual"/>
      <sheetName val="T12-Exchange Rate Monthly"/>
      <sheetName val="T13-Exchange Rate Annual"/>
      <sheetName val="T14- Monetary Base"/>
      <sheetName val=" T15-Monetary Aggregates"/>
      <sheetName val="T16-Employment Monthly"/>
      <sheetName val="T17-Employment"/>
      <sheetName val="T18-Minimum Wage"/>
      <sheetName val=" T19-Industrial Production M"/>
      <sheetName val="T20-Industrial Production A"/>
      <sheetName val="T21- Manuf. Prod. 1995-2002"/>
      <sheetName val="T25-Commercial Sales 1996-2001"/>
      <sheetName val="T26-Commercial Sales Annual"/>
      <sheetName val="T27- Wholesale &amp; Retail -value "/>
      <sheetName val="T28- Wholesale &amp; Retail -volume"/>
      <sheetName val="T29-Wholesale by activity-value"/>
      <sheetName val="T30-Wholesale by activity -vol"/>
      <sheetName val="T31-Retail by activity -value"/>
      <sheetName val="T32-Retail by activity -volume"/>
      <sheetName val=" T33-GDP Quarterly "/>
      <sheetName val="  T34-GDP Quarterly % Change"/>
      <sheetName val="T35- GDP Annual"/>
      <sheetName val=" T36-GDP Annual % Change "/>
      <sheetName val=" T37-GDP % Structure"/>
      <sheetName val="T38-GDP Per Capita"/>
      <sheetName val="T39- Trade Balance"/>
      <sheetName val="T40- Imports"/>
      <sheetName val=" T41-Exports Monthly"/>
      <sheetName val=" T42-Export Annual"/>
      <sheetName val="T43- Balance of Payments Q"/>
      <sheetName val="T44-Balance of Payments Annual"/>
      <sheetName val="T45-Foreign Reserves"/>
      <sheetName val="T46-Central Government M"/>
      <sheetName val="T47-Central Government A"/>
      <sheetName val="T48- Central Goverment MF"/>
      <sheetName val="T49- Central  Goverment MF 2"/>
      <sheetName val="T50-Domestic Debt"/>
      <sheetName val="T51-Outstanding DPN"/>
      <sheetName val="T52-External Debt"/>
      <sheetName val="T53- Domestic Debt Service"/>
      <sheetName val="T54-External Debt Service"/>
      <sheetName val="T55- Oil Price Monthly"/>
      <sheetName val="T56-Oil Price Annual"/>
      <sheetName val=" T57-Crude Oil Production"/>
      <sheetName val=" T58-Banks 1"/>
      <sheetName val=" T59-Banks2"/>
      <sheetName val="Hoja2"/>
      <sheetName val="Categorias"/>
      <sheetName val="Hoja1"/>
      <sheetName val="Params (2018)"/>
      <sheetName val="Datos Sap"/>
      <sheetName val="Params (2019)"/>
      <sheetName val="Consultas AI"/>
      <sheetName val="Consultas RI"/>
    </sheetNames>
    <sheetDataSet>
      <sheetData sheetId="0">
        <row r="1">
          <cell r="B1" t="str">
            <v>Table 17</v>
          </cell>
        </row>
      </sheetData>
      <sheetData sheetId="1">
        <row r="1">
          <cell r="B1" t="str">
            <v>Table 17</v>
          </cell>
        </row>
      </sheetData>
      <sheetData sheetId="2">
        <row r="1">
          <cell r="B1" t="str">
            <v>Table 17</v>
          </cell>
        </row>
      </sheetData>
      <sheetData sheetId="3"/>
      <sheetData sheetId="4"/>
      <sheetData sheetId="5"/>
      <sheetData sheetId="6"/>
      <sheetData sheetId="7"/>
      <sheetData sheetId="8"/>
      <sheetData sheetId="9"/>
      <sheetData sheetId="10"/>
      <sheetData sheetId="11"/>
      <sheetData sheetId="12">
        <row r="1">
          <cell r="B1" t="str">
            <v>Table 17</v>
          </cell>
        </row>
      </sheetData>
      <sheetData sheetId="13">
        <row r="1">
          <cell r="B1" t="str">
            <v>Table 17</v>
          </cell>
        </row>
      </sheetData>
      <sheetData sheetId="14">
        <row r="1">
          <cell r="B1" t="str">
            <v>Table 17</v>
          </cell>
        </row>
      </sheetData>
      <sheetData sheetId="15" refreshError="1">
        <row r="1">
          <cell r="B1" t="str">
            <v>Table 17</v>
          </cell>
        </row>
        <row r="2">
          <cell r="B2" t="str">
            <v>Employment</v>
          </cell>
        </row>
        <row r="4">
          <cell r="C4" t="str">
            <v>Employment</v>
          </cell>
        </row>
        <row r="5">
          <cell r="B5" t="str">
            <v>Labor Force</v>
          </cell>
          <cell r="C5" t="str">
            <v>Persons Employed</v>
          </cell>
          <cell r="D5" t="str">
            <v>% of LF</v>
          </cell>
          <cell r="E5" t="str">
            <v>Private Sector</v>
          </cell>
          <cell r="F5" t="str">
            <v>% of PE</v>
          </cell>
        </row>
        <row r="6">
          <cell r="B6">
            <v>5629551</v>
          </cell>
          <cell r="C6">
            <v>4923293</v>
          </cell>
          <cell r="D6">
            <v>87.454452406595124</v>
          </cell>
          <cell r="E6">
            <v>3815552</v>
          </cell>
          <cell r="F6">
            <v>77.5</v>
          </cell>
        </row>
        <row r="7">
          <cell r="B7">
            <v>5716207</v>
          </cell>
          <cell r="C7">
            <v>4952712</v>
          </cell>
          <cell r="D7">
            <v>86.643328346926552</v>
          </cell>
          <cell r="E7">
            <v>3873021</v>
          </cell>
          <cell r="F7">
            <v>78.2</v>
          </cell>
        </row>
        <row r="8">
          <cell r="B8">
            <v>5827650</v>
          </cell>
          <cell r="C8">
            <v>5011028</v>
          </cell>
          <cell r="D8">
            <v>85.987113158820449</v>
          </cell>
          <cell r="E8">
            <v>3938668</v>
          </cell>
          <cell r="F8">
            <v>78.599999999999994</v>
          </cell>
        </row>
        <row r="9">
          <cell r="B9">
            <v>5918794</v>
          </cell>
          <cell r="C9">
            <v>5201203</v>
          </cell>
          <cell r="D9">
            <v>87.876060562337528</v>
          </cell>
          <cell r="E9">
            <v>4150560</v>
          </cell>
          <cell r="F9">
            <v>79.8</v>
          </cell>
        </row>
        <row r="10">
          <cell r="B10">
            <v>6021006</v>
          </cell>
          <cell r="C10">
            <v>5314231</v>
          </cell>
          <cell r="D10">
            <v>88.261513109271107</v>
          </cell>
          <cell r="E10">
            <v>4283270</v>
          </cell>
          <cell r="F10">
            <v>80.599999999999994</v>
          </cell>
        </row>
        <row r="11">
          <cell r="B11">
            <v>6107115</v>
          </cell>
          <cell r="C11">
            <v>5477787</v>
          </cell>
          <cell r="D11">
            <v>89.695167030586447</v>
          </cell>
          <cell r="E11">
            <v>4415096</v>
          </cell>
          <cell r="F11">
            <v>80.599999999999994</v>
          </cell>
        </row>
        <row r="12">
          <cell r="B12">
            <v>6213779</v>
          </cell>
          <cell r="C12">
            <v>5602965</v>
          </cell>
          <cell r="D12">
            <v>90.170007655566764</v>
          </cell>
          <cell r="E12">
            <v>4521593</v>
          </cell>
          <cell r="F12">
            <v>80.7</v>
          </cell>
        </row>
        <row r="13">
          <cell r="B13">
            <v>6321566</v>
          </cell>
          <cell r="C13">
            <v>5785402</v>
          </cell>
          <cell r="D13">
            <v>91.518493993418716</v>
          </cell>
          <cell r="E13">
            <v>4691961</v>
          </cell>
          <cell r="F13">
            <v>81.099999999999994</v>
          </cell>
        </row>
        <row r="14">
          <cell r="B14">
            <v>6452251</v>
          </cell>
          <cell r="C14">
            <v>5954263</v>
          </cell>
          <cell r="D14">
            <v>92.281949353799163</v>
          </cell>
          <cell r="E14">
            <v>4816999</v>
          </cell>
          <cell r="F14">
            <v>80.900000000000006</v>
          </cell>
        </row>
        <row r="15">
          <cell r="B15">
            <v>6572049</v>
          </cell>
          <cell r="C15">
            <v>6116605</v>
          </cell>
          <cell r="D15">
            <v>93.069984718616666</v>
          </cell>
          <cell r="E15">
            <v>4972800</v>
          </cell>
          <cell r="F15">
            <v>81.3</v>
          </cell>
        </row>
        <row r="16">
          <cell r="B16">
            <v>6699683</v>
          </cell>
          <cell r="C16">
            <v>6115426</v>
          </cell>
          <cell r="D16">
            <v>91.279333663995743</v>
          </cell>
          <cell r="E16">
            <v>4922918</v>
          </cell>
          <cell r="F16">
            <v>80.5</v>
          </cell>
        </row>
        <row r="17">
          <cell r="B17">
            <v>6900588</v>
          </cell>
          <cell r="C17">
            <v>6238704</v>
          </cell>
          <cell r="D17">
            <v>90.408295640893215</v>
          </cell>
          <cell r="E17">
            <v>5009679</v>
          </cell>
          <cell r="F17">
            <v>80.3</v>
          </cell>
        </row>
        <row r="18">
          <cell r="B18">
            <v>7042039</v>
          </cell>
          <cell r="C18">
            <v>6275536</v>
          </cell>
          <cell r="D18">
            <v>89.115325831055472</v>
          </cell>
          <cell r="E18">
            <v>5051806</v>
          </cell>
          <cell r="F18">
            <v>80.5</v>
          </cell>
        </row>
        <row r="19">
          <cell r="B19">
            <v>7054746</v>
          </cell>
          <cell r="C19">
            <v>6354555</v>
          </cell>
          <cell r="D19">
            <v>90.074894262670838</v>
          </cell>
          <cell r="E19">
            <v>5109062</v>
          </cell>
          <cell r="F19">
            <v>80.400000000000006</v>
          </cell>
        </row>
        <row r="20">
          <cell r="B20">
            <v>7293236</v>
          </cell>
          <cell r="C20">
            <v>6539860</v>
          </cell>
          <cell r="D20">
            <v>89.670209492740952</v>
          </cell>
          <cell r="E20">
            <v>5264587</v>
          </cell>
          <cell r="F20">
            <v>80.5</v>
          </cell>
        </row>
        <row r="21">
          <cell r="B21">
            <v>7417929</v>
          </cell>
          <cell r="C21">
            <v>6769251</v>
          </cell>
          <cell r="D21">
            <v>91.25526814829314</v>
          </cell>
          <cell r="E21">
            <v>5483093</v>
          </cell>
          <cell r="F21">
            <v>81</v>
          </cell>
        </row>
        <row r="22">
          <cell r="B22">
            <v>7481497</v>
          </cell>
          <cell r="C22">
            <v>6855909</v>
          </cell>
          <cell r="D22">
            <v>91.638197542550643</v>
          </cell>
          <cell r="E22">
            <v>5553286</v>
          </cell>
          <cell r="F22">
            <v>81</v>
          </cell>
        </row>
        <row r="23">
          <cell r="B23">
            <v>7537817</v>
          </cell>
          <cell r="C23">
            <v>7003868</v>
          </cell>
          <cell r="D23">
            <v>92.916397413203327</v>
          </cell>
          <cell r="E23">
            <v>5729164</v>
          </cell>
          <cell r="F23">
            <v>81.8</v>
          </cell>
        </row>
        <row r="24">
          <cell r="B24">
            <v>7496115</v>
          </cell>
          <cell r="C24">
            <v>6990549</v>
          </cell>
          <cell r="D24">
            <v>93.255626414482705</v>
          </cell>
          <cell r="E24">
            <v>5760212</v>
          </cell>
          <cell r="F24">
            <v>82.4</v>
          </cell>
        </row>
        <row r="25">
          <cell r="B25">
            <v>7487419</v>
          </cell>
          <cell r="C25">
            <v>7072499</v>
          </cell>
          <cell r="D25">
            <v>94.458437547037235</v>
          </cell>
          <cell r="E25">
            <v>5877247</v>
          </cell>
          <cell r="F25">
            <v>83.1</v>
          </cell>
        </row>
        <row r="26">
          <cell r="B26">
            <v>7953848</v>
          </cell>
          <cell r="C26">
            <v>7246388</v>
          </cell>
          <cell r="D26">
            <v>91.10543726759677</v>
          </cell>
          <cell r="E26">
            <v>6072473</v>
          </cell>
          <cell r="F26">
            <v>83.8</v>
          </cell>
        </row>
        <row r="27">
          <cell r="B27">
            <v>7989922</v>
          </cell>
          <cell r="C27">
            <v>7309123</v>
          </cell>
          <cell r="D27">
            <v>91.479278521116981</v>
          </cell>
          <cell r="E27">
            <v>6110427</v>
          </cell>
          <cell r="F27">
            <v>83.6</v>
          </cell>
        </row>
        <row r="28">
          <cell r="B28">
            <v>8474688</v>
          </cell>
          <cell r="C28">
            <v>7604812</v>
          </cell>
          <cell r="D28">
            <v>89.735598525869037</v>
          </cell>
          <cell r="E28">
            <v>6327204</v>
          </cell>
          <cell r="F28">
            <v>83.2</v>
          </cell>
        </row>
        <row r="29">
          <cell r="B29">
            <v>8608653</v>
          </cell>
          <cell r="C29">
            <v>7729174</v>
          </cell>
          <cell r="D29">
            <v>89.783779181249372</v>
          </cell>
          <cell r="E29">
            <v>6368839</v>
          </cell>
          <cell r="F29">
            <v>82.4</v>
          </cell>
        </row>
        <row r="30">
          <cell r="B30">
            <v>8699499</v>
          </cell>
          <cell r="C30">
            <v>7735788</v>
          </cell>
          <cell r="D30">
            <v>88.922224141873002</v>
          </cell>
          <cell r="E30">
            <v>6428440</v>
          </cell>
          <cell r="F30">
            <v>83.1</v>
          </cell>
        </row>
        <row r="31">
          <cell r="B31">
            <v>9024627</v>
          </cell>
          <cell r="C31">
            <v>7902508</v>
          </cell>
          <cell r="D31">
            <v>87.56603458514131</v>
          </cell>
          <cell r="E31">
            <v>6551179</v>
          </cell>
          <cell r="F31">
            <v>82.9</v>
          </cell>
        </row>
        <row r="32">
          <cell r="B32">
            <v>9187881</v>
          </cell>
          <cell r="C32">
            <v>8078879</v>
          </cell>
          <cell r="D32">
            <v>87.929730478659877</v>
          </cell>
          <cell r="E32">
            <v>6721627</v>
          </cell>
          <cell r="F32">
            <v>83.2</v>
          </cell>
        </row>
        <row r="33">
          <cell r="B33">
            <v>9433206</v>
          </cell>
          <cell r="C33">
            <v>8360784</v>
          </cell>
          <cell r="D33">
            <v>88.631415448788033</v>
          </cell>
          <cell r="E33">
            <v>6906144</v>
          </cell>
          <cell r="F33">
            <v>82.6</v>
          </cell>
        </row>
        <row r="34">
          <cell r="B34">
            <v>9583372</v>
          </cell>
          <cell r="C34">
            <v>8642748</v>
          </cell>
          <cell r="D34">
            <v>90.184832645544802</v>
          </cell>
          <cell r="E34">
            <v>7240011</v>
          </cell>
          <cell r="F34">
            <v>83.8</v>
          </cell>
        </row>
        <row r="35">
          <cell r="B35">
            <v>9687207</v>
          </cell>
          <cell r="C35">
            <v>8534346</v>
          </cell>
          <cell r="D35">
            <v>88.099139411390709</v>
          </cell>
          <cell r="E35">
            <v>7086488</v>
          </cell>
          <cell r="F35">
            <v>83</v>
          </cell>
        </row>
        <row r="36">
          <cell r="B36">
            <v>9722791</v>
          </cell>
          <cell r="C36">
            <v>8681319</v>
          </cell>
          <cell r="D36">
            <v>89.288343233954109</v>
          </cell>
          <cell r="E36">
            <v>7308607</v>
          </cell>
          <cell r="F36">
            <v>84.2</v>
          </cell>
        </row>
        <row r="37">
          <cell r="B37">
            <v>9819804</v>
          </cell>
          <cell r="C37">
            <v>8736026</v>
          </cell>
          <cell r="D37">
            <v>88.963343871221866</v>
          </cell>
          <cell r="E37">
            <v>7320439</v>
          </cell>
          <cell r="F37">
            <v>83.8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sheetName val="control"/>
      <sheetName val="InputAltasCanal"/>
      <sheetName val="Terceiros"/>
      <sheetName val="14 OCT"/>
      <sheetName val="Datosreforcast (2)"/>
      <sheetName val="Información Gráficos"/>
      <sheetName val="Hoja2"/>
      <sheetName val="Listas"/>
      <sheetName val="SMI-RURALCEL"/>
      <sheetName val="Resumo_Custos "/>
      <sheetName val="Resumo_Custos_"/>
      <sheetName val="List"/>
      <sheetName val="14_OCT"/>
      <sheetName val="Datosreforcast_(2)"/>
      <sheetName val="Información_Gráficos"/>
      <sheetName val="T17-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als"/>
      <sheetName val="Maintenance"/>
      <sheetName val="IRR method"/>
      <sheetName val="YE calculations"/>
      <sheetName val="Payments "/>
      <sheetName val="TB"/>
      <sheetName val="Notes on interim charge"/>
      <sheetName val="Interim charges"/>
      <sheetName val="Rec detail"/>
      <sheetName val="IRR_method"/>
      <sheetName val="YE_calculations"/>
      <sheetName val="Payments_"/>
      <sheetName val="Notes_on_interim_charge"/>
      <sheetName val="Interim_charges"/>
      <sheetName val="Rec_detail"/>
      <sheetName val="Master"/>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refreshError="1"/>
      <sheetData sheetId="1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line Pg 14"/>
      <sheetName val="Cashflow"/>
      <sheetName val="KPIs"/>
      <sheetName val="Frontline Pg 15"/>
      <sheetName val="pcBookData"/>
      <sheetName val="pcQueryData"/>
      <sheetName val="_pcSlicerSheet"/>
      <sheetName val="_pcHiddenSheet1"/>
      <sheetName val="Frontline Pg 16"/>
      <sheetName val="Frontline Pg 17"/>
      <sheetName val="F16"/>
      <sheetName val="F17"/>
      <sheetName val="F18"/>
      <sheetName val="F19"/>
      <sheetName val="F20"/>
      <sheetName val="NB &amp; Rens"/>
      <sheetName val="KPIs 6+6"/>
      <sheetName val="KPIs Plan"/>
      <sheetName val="Grid 2011-12"/>
      <sheetName val="New Grid 6+6"/>
      <sheetName val="New Grid Actual"/>
      <sheetName val="New Grid Plan"/>
      <sheetName val="Charts"/>
      <sheetName val="CL"/>
      <sheetName val="Charts 12-13"/>
      <sheetName val="Plan 1213"/>
      <sheetName val="Current Year"/>
      <sheetName val="A Quotes"/>
      <sheetName val="ProClar"/>
      <sheetName val="New Bus-Ren"/>
      <sheetName val="Last Year"/>
      <sheetName val="Grid Current Fcast"/>
      <sheetName val="Grid Plan"/>
      <sheetName val="Grid 6+6"/>
      <sheetName val="Prior Yr"/>
      <sheetName val="Sheet5"/>
    </sheetNames>
    <sheetDataSet>
      <sheetData sheetId="0" refreshError="1"/>
      <sheetData sheetId="1" refreshError="1"/>
      <sheetData sheetId="2" refreshError="1"/>
      <sheetData sheetId="3" refreshError="1"/>
      <sheetData sheetId="4" refreshError="1"/>
      <sheetData sheetId="5" refreshError="1">
        <row r="3">
          <cell r="A3" t="str">
            <v>_Net_CS_Sales_Net_Sales_P_Quote_NCR_P_Quotes_00</v>
          </cell>
        </row>
      </sheetData>
      <sheetData sheetId="6" refreshError="1">
        <row r="2">
          <cell r="B2" t="str">
            <v>All</v>
          </cell>
        </row>
        <row r="3">
          <cell r="B3" t="str">
            <v>HOME</v>
          </cell>
        </row>
        <row r="4">
          <cell r="B4" t="str">
            <v>LIGHT COMMERCIAL VEHICLE</v>
          </cell>
        </row>
        <row r="5">
          <cell r="B5" t="str">
            <v>PRIVATE CAR</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pcBookData"/>
      <sheetName val="pcQueryData"/>
      <sheetName val="_pcSlicerSheet"/>
      <sheetName val="_pcHiddenSheet1"/>
      <sheetName val="_pcSlicerSheet1"/>
      <sheetName val="_pcHiddenSheet2"/>
      <sheetName val="5"/>
      <sheetName val="11+1"/>
      <sheetName val="11+1 scheme"/>
      <sheetName val="Act"/>
      <sheetName val="Act scheme"/>
      <sheetName val="Plan0910"/>
      <sheetName val="12+0+12"/>
      <sheetName val="_pcSlicerSheet2"/>
      <sheetName val="_pcHiddenSheet3"/>
      <sheetName val="Pivot"/>
      <sheetName val="Penetration"/>
      <sheetName val="Report1"/>
      <sheetName val="Report2"/>
      <sheetName val="Report3"/>
      <sheetName val="11+1_scheme"/>
      <sheetName val="Act_scheme"/>
      <sheetName val="11+1_scheme1"/>
      <sheetName val="Act_scheme1"/>
      <sheetName val="11+1_scheme2"/>
      <sheetName val="Act_scheme2"/>
    </sheetNames>
    <sheetDataSet>
      <sheetData sheetId="0" refreshError="1"/>
      <sheetData sheetId="1" refreshError="1"/>
      <sheetData sheetId="2" refreshError="1"/>
      <sheetData sheetId="3" refreshError="1"/>
      <sheetData sheetId="4" refreshError="1"/>
      <sheetData sheetId="5" refreshError="1">
        <row r="5">
          <cell r="A5" t="str">
            <v>_Net_Instalment_Sales_Financial_Month_Name_00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P&amp;L"/>
      <sheetName val="Consol"/>
      <sheetName val="ATM"/>
      <sheetName val="OHW"/>
      <sheetName val="Other"/>
      <sheetName val="SAC"/>
      <sheetName val="SRC"/>
      <sheetName val="Home"/>
      <sheetName val="Vols &amp; ATM"/>
      <sheetName val="METRICS"/>
      <sheetName val="P&amp;L (detailed)"/>
      <sheetName val="P&amp;L (Segmented)"/>
      <sheetName val="P&amp;L (By Activity Type)"/>
      <sheetName val="4. P&amp;L - tab"/>
      <sheetName val="TOTAL P&amp;L"/>
      <sheetName val="Other Physicals"/>
      <sheetName val="Mobile Physicals"/>
      <sheetName val="Consumer Products Pack"/>
      <sheetName val="Revenue Report"/>
      <sheetName val="TOTAL P&amp;L (Pay &amp; Go MBB)"/>
      <sheetName val="TOTAL P&amp;L (Post Pay Cons MBB)"/>
      <sheetName val="TOTAL P&amp;L (Consumer MBB)"/>
      <sheetName val="line names"/>
      <sheetName val="Pivot version"/>
      <sheetName val="TOTAL P&amp;L (pivot version)"/>
      <sheetName val="dataset"/>
      <sheetName val="Controls and lookups"/>
      <sheetName val="New inputs required"/>
      <sheetName val="notes"/>
      <sheetName val="newpivot"/>
      <sheetName val="Sheet1"/>
      <sheetName val="AM Data sheet"/>
      <sheetName val="P&amp;L (By Activity by Segment)"/>
      <sheetName val="P&amp;L (By Activity Type) (2)"/>
      <sheetName val="18 month trend"/>
      <sheetName val="data"/>
      <sheetName val="Control_Pivot"/>
      <sheetName val="Base"/>
      <sheetName val="NWR P&amp;L Conso"/>
      <sheetName val="dataset (MEO)"/>
      <sheetName val="Sheet2"/>
      <sheetName val="P&amp;L (Consumer)"/>
      <sheetName val="Sheet4"/>
      <sheetName val="Sheet3"/>
      <sheetName val="test"/>
      <sheetName val="Sheet7"/>
    </sheetNames>
    <sheetDataSet>
      <sheetData sheetId="0">
        <row r="2">
          <cell r="B2">
            <v>40634</v>
          </cell>
        </row>
      </sheetData>
      <sheetData sheetId="1">
        <row r="2">
          <cell r="D2" t="str">
            <v>all segments, QFC2, all activity types, all subs types</v>
          </cell>
        </row>
        <row r="5">
          <cell r="B5">
            <v>40330</v>
          </cell>
        </row>
      </sheetData>
      <sheetData sheetId="2">
        <row r="2">
          <cell r="D2" t="str">
            <v>all segments, Budget, all activity types, all subs types</v>
          </cell>
        </row>
      </sheetData>
      <sheetData sheetId="3">
        <row r="2">
          <cell r="D2" t="str">
            <v>all segments, QFC2, all activity types, all subs types</v>
          </cell>
        </row>
      </sheetData>
      <sheetData sheetId="4">
        <row r="2">
          <cell r="D2" t="str">
            <v>all segments, QFC2, all activity types, all subs types</v>
          </cell>
        </row>
      </sheetData>
      <sheetData sheetId="5">
        <row r="2">
          <cell r="D2" t="str">
            <v>all segments, QFC2, all activity types, all subs types</v>
          </cell>
        </row>
      </sheetData>
      <sheetData sheetId="6">
        <row r="2">
          <cell r="D2" t="str">
            <v>all segments, QFC2, all activity types, all subs types</v>
          </cell>
        </row>
      </sheetData>
      <sheetData sheetId="7">
        <row r="2">
          <cell r="D2" t="str">
            <v>all segments, QFC2, all activity types, all subs types</v>
          </cell>
        </row>
      </sheetData>
      <sheetData sheetId="8">
        <row r="18">
          <cell r="E18">
            <v>16456075.5100215</v>
          </cell>
        </row>
      </sheetData>
      <sheetData sheetId="9"/>
      <sheetData sheetId="10">
        <row r="8">
          <cell r="E8">
            <v>40179</v>
          </cell>
        </row>
      </sheetData>
      <sheetData sheetId="11">
        <row r="8">
          <cell r="E8">
            <v>40544</v>
          </cell>
        </row>
      </sheetData>
      <sheetData sheetId="12">
        <row r="18">
          <cell r="E18">
            <v>16456075.510199945</v>
          </cell>
        </row>
      </sheetData>
      <sheetData sheetId="13">
        <row r="8">
          <cell r="E8">
            <v>40544</v>
          </cell>
        </row>
      </sheetData>
      <sheetData sheetId="14">
        <row r="8">
          <cell r="E8">
            <v>40544</v>
          </cell>
        </row>
      </sheetData>
      <sheetData sheetId="15">
        <row r="8">
          <cell r="E8">
            <v>40544</v>
          </cell>
        </row>
      </sheetData>
      <sheetData sheetId="16">
        <row r="2">
          <cell r="E2">
            <v>3</v>
          </cell>
        </row>
      </sheetData>
      <sheetData sheetId="17">
        <row r="2">
          <cell r="E2">
            <v>10</v>
          </cell>
        </row>
      </sheetData>
      <sheetData sheetId="18">
        <row r="1">
          <cell r="BS1" t="str">
            <v>Budget</v>
          </cell>
        </row>
      </sheetData>
      <sheetData sheetId="19">
        <row r="1">
          <cell r="O1" t="str">
            <v>vname2</v>
          </cell>
        </row>
        <row r="2">
          <cell r="E2">
            <v>6</v>
          </cell>
        </row>
        <row r="87">
          <cell r="X87">
            <v>11551516.032587228</v>
          </cell>
        </row>
        <row r="88">
          <cell r="X88">
            <v>1500958.2030079293</v>
          </cell>
        </row>
        <row r="89">
          <cell r="X89">
            <v>3538208.3004527343</v>
          </cell>
        </row>
        <row r="90">
          <cell r="X90">
            <v>2540400.1314780843</v>
          </cell>
        </row>
        <row r="101">
          <cell r="X101">
            <v>3544082.0937496712</v>
          </cell>
        </row>
        <row r="102">
          <cell r="X102">
            <v>20372793.839264181</v>
          </cell>
        </row>
        <row r="109">
          <cell r="X109">
            <v>62699693.183333345</v>
          </cell>
        </row>
        <row r="110">
          <cell r="X110">
            <v>30511685.626666665</v>
          </cell>
        </row>
        <row r="111">
          <cell r="X111">
            <v>2350061.0800000089</v>
          </cell>
        </row>
        <row r="112">
          <cell r="X112">
            <v>1768282.9799999944</v>
          </cell>
        </row>
        <row r="122">
          <cell r="X122">
            <v>10586891.301881189</v>
          </cell>
        </row>
        <row r="123">
          <cell r="X123">
            <v>47565490.643333331</v>
          </cell>
        </row>
        <row r="186">
          <cell r="X186">
            <v>18.423560700386044</v>
          </cell>
        </row>
        <row r="187">
          <cell r="X187">
            <v>4.919289682560569</v>
          </cell>
        </row>
        <row r="188">
          <cell r="X188">
            <v>150.55814210806474</v>
          </cell>
        </row>
        <row r="189">
          <cell r="X189">
            <v>143.66479574881689</v>
          </cell>
        </row>
        <row r="199">
          <cell r="X199">
            <v>33.476135653909303</v>
          </cell>
        </row>
        <row r="200">
          <cell r="X200">
            <v>42.831038981660505</v>
          </cell>
        </row>
        <row r="347">
          <cell r="X347">
            <v>39666616.571678497</v>
          </cell>
        </row>
        <row r="348">
          <cell r="X348">
            <v>3882349.5503854319</v>
          </cell>
        </row>
        <row r="349">
          <cell r="X349">
            <v>1505695.0499999996</v>
          </cell>
        </row>
        <row r="352">
          <cell r="X352">
            <v>460742.73699999991</v>
          </cell>
        </row>
        <row r="355">
          <cell r="X355">
            <v>38143013.08789999</v>
          </cell>
        </row>
        <row r="358">
          <cell r="X358">
            <v>532605.34527861327</v>
          </cell>
        </row>
        <row r="359">
          <cell r="X359">
            <v>2447412.6469010357</v>
          </cell>
        </row>
        <row r="365">
          <cell r="X365">
            <v>3782471463.9999995</v>
          </cell>
        </row>
        <row r="366">
          <cell r="X366">
            <v>34694910.355313584</v>
          </cell>
        </row>
        <row r="367">
          <cell r="X367">
            <v>5869798.9999999991</v>
          </cell>
        </row>
        <row r="370">
          <cell r="X370">
            <v>4582599</v>
          </cell>
        </row>
        <row r="373">
          <cell r="X373">
            <v>1625462058.0277777</v>
          </cell>
        </row>
        <row r="376">
          <cell r="X376">
            <v>8556633.3786939941</v>
          </cell>
        </row>
        <row r="377">
          <cell r="X377">
            <v>31412525</v>
          </cell>
        </row>
        <row r="430">
          <cell r="X430">
            <v>1.0486957257763598</v>
          </cell>
        </row>
        <row r="431">
          <cell r="X431">
            <v>11.189968530328954</v>
          </cell>
        </row>
        <row r="432">
          <cell r="X432">
            <v>25.651560641173571</v>
          </cell>
        </row>
        <row r="435">
          <cell r="X435">
            <v>10.054179669659073</v>
          </cell>
        </row>
        <row r="438">
          <cell r="X438">
            <v>2.3465951050361684</v>
          </cell>
        </row>
        <row r="441">
          <cell r="X441">
            <v>6.2244731275363492</v>
          </cell>
        </row>
        <row r="442">
          <cell r="X442">
            <v>7.7911999971381984</v>
          </cell>
        </row>
        <row r="582">
          <cell r="X582">
            <v>2105870.8820491792</v>
          </cell>
        </row>
        <row r="583">
          <cell r="X583">
            <v>2105870.8820491792</v>
          </cell>
        </row>
        <row r="585">
          <cell r="X585">
            <v>1240131.0944499997</v>
          </cell>
        </row>
        <row r="595">
          <cell r="X595">
            <v>23841047.784212206</v>
          </cell>
        </row>
        <row r="596">
          <cell r="X596">
            <v>23841047.784212206</v>
          </cell>
        </row>
        <row r="598">
          <cell r="X598">
            <v>8075813</v>
          </cell>
        </row>
        <row r="644">
          <cell r="X644">
            <v>8.8329628005850869E-2</v>
          </cell>
        </row>
        <row r="647">
          <cell r="X647">
            <v>0.15356114541656671</v>
          </cell>
        </row>
        <row r="705">
          <cell r="X705">
            <v>7341360.2335106302</v>
          </cell>
        </row>
        <row r="708">
          <cell r="X708">
            <v>346951.63212838123</v>
          </cell>
        </row>
        <row r="709">
          <cell r="X709">
            <v>6664631.0198000008</v>
          </cell>
        </row>
        <row r="712">
          <cell r="X712">
            <v>0</v>
          </cell>
        </row>
        <row r="739">
          <cell r="X739">
            <v>129639301.46211854</v>
          </cell>
        </row>
        <row r="742">
          <cell r="X742">
            <v>683596.08269670757</v>
          </cell>
        </row>
        <row r="743">
          <cell r="X743">
            <v>2141947.1867713928</v>
          </cell>
        </row>
        <row r="749">
          <cell r="X749">
            <v>5.6629125201325037</v>
          </cell>
        </row>
        <row r="752">
          <cell r="X752">
            <v>50.753894135802703</v>
          </cell>
        </row>
        <row r="753">
          <cell r="X753">
            <v>311.1482421677145</v>
          </cell>
        </row>
        <row r="827">
          <cell r="X827">
            <v>5413745.6441517584</v>
          </cell>
        </row>
        <row r="843">
          <cell r="X843">
            <v>0</v>
          </cell>
        </row>
        <row r="876">
          <cell r="X876">
            <v>462372.44069123548</v>
          </cell>
        </row>
        <row r="896">
          <cell r="X896">
            <v>989162.02666666661</v>
          </cell>
        </row>
        <row r="925">
          <cell r="X925">
            <v>10953262.253136324</v>
          </cell>
        </row>
        <row r="941">
          <cell r="X941">
            <v>0</v>
          </cell>
        </row>
        <row r="966">
          <cell r="X966">
            <v>1023520.14</v>
          </cell>
        </row>
        <row r="969">
          <cell r="X969">
            <v>95269.94</v>
          </cell>
        </row>
        <row r="971">
          <cell r="X971">
            <v>-1196424.5199999986</v>
          </cell>
        </row>
      </sheetData>
      <sheetData sheetId="20">
        <row r="1">
          <cell r="O1" t="str">
            <v>vname2</v>
          </cell>
        </row>
      </sheetData>
      <sheetData sheetId="21">
        <row r="2">
          <cell r="E2">
            <v>10</v>
          </cell>
        </row>
      </sheetData>
      <sheetData sheetId="22">
        <row r="2">
          <cell r="E2">
            <v>10</v>
          </cell>
        </row>
      </sheetData>
      <sheetData sheetId="23">
        <row r="2">
          <cell r="E2">
            <v>8</v>
          </cell>
        </row>
      </sheetData>
      <sheetData sheetId="24">
        <row r="1">
          <cell r="O1" t="str">
            <v>vname2</v>
          </cell>
        </row>
      </sheetData>
      <sheetData sheetId="25">
        <row r="1">
          <cell r="O1" t="str">
            <v>vname2</v>
          </cell>
        </row>
      </sheetData>
      <sheetData sheetId="26">
        <row r="1">
          <cell r="O1" t="str">
            <v>vname2</v>
          </cell>
        </row>
      </sheetData>
      <sheetData sheetId="27">
        <row r="1">
          <cell r="O1" t="str">
            <v>vname2</v>
          </cell>
        </row>
        <row r="3">
          <cell r="C3" t="str">
            <v>Jan</v>
          </cell>
        </row>
        <row r="4">
          <cell r="A4">
            <v>2009</v>
          </cell>
          <cell r="C4" t="str">
            <v>Feb</v>
          </cell>
        </row>
        <row r="5">
          <cell r="A5">
            <v>2010</v>
          </cell>
          <cell r="C5" t="str">
            <v>Mar</v>
          </cell>
        </row>
        <row r="6">
          <cell r="A6">
            <v>2011</v>
          </cell>
          <cell r="C6" t="str">
            <v>Apr</v>
          </cell>
        </row>
        <row r="7">
          <cell r="A7">
            <v>2012</v>
          </cell>
          <cell r="C7" t="str">
            <v>May</v>
          </cell>
        </row>
        <row r="8">
          <cell r="C8" t="str">
            <v>Jun</v>
          </cell>
        </row>
        <row r="9">
          <cell r="C9" t="str">
            <v>Jul</v>
          </cell>
        </row>
        <row r="10">
          <cell r="C10" t="str">
            <v>Aug</v>
          </cell>
        </row>
        <row r="11">
          <cell r="A11" t="str">
            <v>O2</v>
          </cell>
          <cell r="C11" t="str">
            <v>Sep</v>
          </cell>
        </row>
        <row r="12">
          <cell r="A12" t="str">
            <v>giffgaff</v>
          </cell>
          <cell r="C12" t="str">
            <v>Oct</v>
          </cell>
        </row>
        <row r="13">
          <cell r="A13" t="str">
            <v>National Roaming</v>
          </cell>
          <cell r="C13" t="str">
            <v>Nov</v>
          </cell>
        </row>
        <row r="14">
          <cell r="A14" t="str">
            <v>Wholesale</v>
          </cell>
          <cell r="C14" t="str">
            <v>Dec</v>
          </cell>
        </row>
        <row r="15">
          <cell r="A15" t="str">
            <v>New Business</v>
          </cell>
        </row>
        <row r="16">
          <cell r="A16" t="str">
            <v>Other</v>
          </cell>
        </row>
        <row r="17">
          <cell r="A17" t="str">
            <v>Total</v>
          </cell>
        </row>
        <row r="22">
          <cell r="A22" t="str">
            <v>Postpay</v>
          </cell>
        </row>
        <row r="23">
          <cell r="A23" t="str">
            <v>Pay &amp; Go</v>
          </cell>
        </row>
        <row r="24">
          <cell r="A24" t="str">
            <v>Other</v>
          </cell>
        </row>
        <row r="25">
          <cell r="A25" t="str">
            <v>Total</v>
          </cell>
        </row>
        <row r="30">
          <cell r="A30" t="str">
            <v>Consumer</v>
          </cell>
        </row>
        <row r="31">
          <cell r="A31" t="str">
            <v>Corporate</v>
          </cell>
        </row>
        <row r="32">
          <cell r="A32" t="str">
            <v>SME</v>
          </cell>
        </row>
        <row r="33">
          <cell r="A33" t="str">
            <v>Lyca</v>
          </cell>
        </row>
        <row r="34">
          <cell r="A34" t="str">
            <v>Tesco Mobile</v>
          </cell>
        </row>
        <row r="35">
          <cell r="A35" t="str">
            <v>Financial Services</v>
          </cell>
        </row>
        <row r="36">
          <cell r="A36" t="str">
            <v>Media</v>
          </cell>
        </row>
        <row r="37">
          <cell r="A37" t="str">
            <v>Spare</v>
          </cell>
        </row>
        <row r="38">
          <cell r="A38" t="str">
            <v>Spare 1</v>
          </cell>
        </row>
        <row r="43">
          <cell r="A43" t="str">
            <v>Other</v>
          </cell>
        </row>
        <row r="44">
          <cell r="A44" t="str">
            <v>Activity Type</v>
          </cell>
        </row>
        <row r="45">
          <cell r="A45" t="str">
            <v>Mobile +</v>
          </cell>
        </row>
        <row r="46">
          <cell r="A46" t="str">
            <v>MBB</v>
          </cell>
        </row>
        <row r="47">
          <cell r="A47" t="str">
            <v>DSL - O2</v>
          </cell>
        </row>
        <row r="48">
          <cell r="A48" t="str">
            <v>DSL - Be</v>
          </cell>
        </row>
        <row r="49">
          <cell r="A49" t="str">
            <v>Fixed Line</v>
          </cell>
        </row>
        <row r="50">
          <cell r="A50" t="str">
            <v>Fixed Line - O2</v>
          </cell>
        </row>
        <row r="55">
          <cell r="A55" t="str">
            <v>Other</v>
          </cell>
        </row>
        <row r="56">
          <cell r="A56" t="str">
            <v>Submission</v>
          </cell>
        </row>
        <row r="57">
          <cell r="A57" t="str">
            <v>Actual</v>
          </cell>
        </row>
        <row r="58">
          <cell r="A58" t="str">
            <v>Budget</v>
          </cell>
        </row>
        <row r="59">
          <cell r="A59" t="str">
            <v>Outllook</v>
          </cell>
        </row>
        <row r="60">
          <cell r="A60" t="str">
            <v>Outllook v2</v>
          </cell>
        </row>
        <row r="61">
          <cell r="A61" t="str">
            <v>Outllook v3</v>
          </cell>
        </row>
        <row r="62">
          <cell r="A62" t="str">
            <v>QFC1</v>
          </cell>
        </row>
        <row r="63">
          <cell r="A63" t="str">
            <v>QFC2</v>
          </cell>
        </row>
        <row r="400">
          <cell r="A400" t="str">
            <v>Other Data-Digital Content-Revenue</v>
          </cell>
        </row>
        <row r="401">
          <cell r="A401" t="str">
            <v>Other Data-Search-Revenue</v>
          </cell>
        </row>
      </sheetData>
      <sheetData sheetId="28">
        <row r="1">
          <cell r="O1" t="str">
            <v>vname2</v>
          </cell>
        </row>
      </sheetData>
      <sheetData sheetId="29">
        <row r="1">
          <cell r="O1" t="str">
            <v>vname2</v>
          </cell>
        </row>
      </sheetData>
      <sheetData sheetId="30">
        <row r="18">
          <cell r="E18">
            <v>16456075.510021498</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inc instructions)"/>
      <sheetName val="Output&gt;&gt; "/>
      <sheetName val="For Rauf"/>
      <sheetName val="Commercial Pack"/>
      <sheetName val="Comm Pack2"/>
      <sheetName val="Non-Trading Adjustments"/>
      <sheetName val="summary"/>
      <sheetName val="Variance Chart (All)"/>
      <sheetName val="Control &amp; Variance Analysis"/>
      <sheetName val="GL Rec"/>
      <sheetName val="KEV NWR INPUT"/>
      <sheetName val="Channel view"/>
      <sheetName val="Vol &amp; Rate Trend"/>
      <sheetName val="Financials Trend"/>
      <sheetName val="Financials&gt;&gt;&gt;"/>
      <sheetName val="Total- CIC"/>
      <sheetName val="Total- Postpay"/>
      <sheetName val="Total- Consumer"/>
      <sheetName val="Total- Prepay"/>
      <sheetName val="Total- Business"/>
      <sheetName val="Total- SME"/>
      <sheetName val="Total- Corporate"/>
      <sheetName val="Total- Upgrades"/>
      <sheetName val="Postpay- Upgrades"/>
      <sheetName val="ConsumerPostpay- Upgrades"/>
      <sheetName val="ConsumerPrepay- Upgrades"/>
      <sheetName val="Business- Upgrades"/>
      <sheetName val="SME- Upgrades"/>
      <sheetName val="Corporate- Upgrades"/>
      <sheetName val="Total- Adds"/>
      <sheetName val="Postpay- Adds"/>
      <sheetName val="ConsumerPrepay- Adds"/>
      <sheetName val="ConsumerPostpay- Adds"/>
      <sheetName val="Business- Adds"/>
      <sheetName val="SME- Adds"/>
      <sheetName val="Corporate- Adds"/>
      <sheetName val="Trends"/>
      <sheetName val="Data&gt;&gt;&gt;"/>
      <sheetName val="QPB2013-Physicals (current)"/>
      <sheetName val="2012Actual-Physicals"/>
      <sheetName val="QPB2013-CIC (Current)"/>
      <sheetName val="QFC2 2013-Physicals"/>
      <sheetName val="QFC2 2013-CIC"/>
      <sheetName val="2012Actual-CIC"/>
      <sheetName val="Inputs&gt;&gt;&gt;"/>
      <sheetName val="SALES QEO VOLUMES"/>
      <sheetName val="Physicals Model"/>
      <sheetName val="QEO2013-Physicals"/>
      <sheetName val="QEO2013-Physicals (previous)"/>
      <sheetName val="QEO2013-CIC"/>
      <sheetName val="QEO2013-CIC (previous)"/>
      <sheetName val="BIOutput"/>
      <sheetName val="TABLE"/>
      <sheetName val="newcommission"/>
      <sheetName val="HWOutput"/>
      <sheetName val="P&amp;Lconsol (old format)"/>
      <sheetName val="CONS HWOutput"/>
      <sheetName val="BUS HWOutput"/>
      <sheetName val="P&amp;Lconsol"/>
      <sheetName val="MASTER"/>
    </sheetNames>
    <sheetDataSet>
      <sheetData sheetId="0">
        <row r="17">
          <cell r="E17">
            <v>40519</v>
          </cell>
        </row>
        <row r="20">
          <cell r="E20">
            <v>12</v>
          </cell>
        </row>
      </sheetData>
      <sheetData sheetId="1"/>
      <sheetData sheetId="2"/>
      <sheetData sheetId="3"/>
      <sheetData sheetId="4"/>
      <sheetData sheetId="5"/>
      <sheetData sheetId="6"/>
      <sheetData sheetId="7"/>
      <sheetData sheetId="8">
        <row r="2">
          <cell r="B2" t="str">
            <v>Year</v>
          </cell>
          <cell r="E2" t="str">
            <v>August</v>
          </cell>
        </row>
        <row r="4">
          <cell r="B4" t="str">
            <v>Outlook 2013</v>
          </cell>
        </row>
        <row r="5">
          <cell r="B5" t="str">
            <v>QFC2 2013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2">
          <cell r="C2">
            <v>40542</v>
          </cell>
        </row>
        <row r="6">
          <cell r="C6" t="str">
            <v>Mobile Phone</v>
          </cell>
        </row>
        <row r="7">
          <cell r="C7" t="str">
            <v>SIMO</v>
          </cell>
        </row>
        <row r="10">
          <cell r="C10" t="str">
            <v>Prepay</v>
          </cell>
        </row>
        <row r="21">
          <cell r="C21" t="str">
            <v>O2</v>
          </cell>
          <cell r="D21" t="str">
            <v>TOTAL</v>
          </cell>
        </row>
        <row r="22">
          <cell r="C22" t="str">
            <v>Be</v>
          </cell>
          <cell r="D22" t="str">
            <v>TOTAL</v>
          </cell>
        </row>
        <row r="23">
          <cell r="C23" t="str">
            <v>GiffGaff</v>
          </cell>
          <cell r="D23" t="str">
            <v>TOTAL</v>
          </cell>
        </row>
        <row r="24">
          <cell r="C24" t="str">
            <v>TOTAL</v>
          </cell>
          <cell r="D24" t="str">
            <v>TOTAL</v>
          </cell>
        </row>
        <row r="26">
          <cell r="C26" t="str">
            <v>Active</v>
          </cell>
        </row>
        <row r="27">
          <cell r="C27" t="str">
            <v>Conventional</v>
          </cell>
        </row>
        <row r="29">
          <cell r="C29" t="str">
            <v>Mobile Phone</v>
          </cell>
          <cell r="D29" t="str">
            <v>Total Mobile Excl. M2M</v>
          </cell>
          <cell r="E29" t="str">
            <v>Total Mobile Incl. M2M</v>
          </cell>
        </row>
        <row r="30">
          <cell r="C30" t="str">
            <v>Mobile Broadband</v>
          </cell>
          <cell r="D30" t="str">
            <v>Total Mobile Excl. M2M</v>
          </cell>
          <cell r="E30" t="str">
            <v>Total Mobile Incl. M2M</v>
          </cell>
        </row>
        <row r="31">
          <cell r="C31" t="str">
            <v>Total Mobile Excl. M2M</v>
          </cell>
          <cell r="D31" t="str">
            <v>Total Mobile Excl. M2M</v>
          </cell>
          <cell r="E31" t="str">
            <v>Total Mobile Incl. M2M</v>
          </cell>
        </row>
        <row r="32">
          <cell r="C32" t="str">
            <v>M2M</v>
          </cell>
          <cell r="D32" t="str">
            <v>M2M</v>
          </cell>
          <cell r="E32" t="str">
            <v>Total Mobile Incl. M2M</v>
          </cell>
        </row>
        <row r="33">
          <cell r="C33" t="str">
            <v>Total Mobile Incl. M2M</v>
          </cell>
          <cell r="D33" t="str">
            <v>Total Mobile Incl. M2M</v>
          </cell>
          <cell r="E33" t="str">
            <v>Total Mobile Incl. M2M</v>
          </cell>
        </row>
        <row r="34">
          <cell r="C34" t="str">
            <v>Home Broadband</v>
          </cell>
          <cell r="D34" t="str">
            <v>Home Broadband</v>
          </cell>
          <cell r="E34" t="str">
            <v>Home Broadband</v>
          </cell>
        </row>
        <row r="35">
          <cell r="C35" t="str">
            <v>Home Phone</v>
          </cell>
          <cell r="D35" t="str">
            <v>Home Phone</v>
          </cell>
          <cell r="E35" t="str">
            <v>Home Phone</v>
          </cell>
        </row>
        <row r="37">
          <cell r="C37" t="str">
            <v>Prepay</v>
          </cell>
          <cell r="D37" t="str">
            <v>TOTAL</v>
          </cell>
        </row>
        <row r="38">
          <cell r="C38" t="str">
            <v>Postpay</v>
          </cell>
          <cell r="D38" t="str">
            <v>TOTAL</v>
          </cell>
        </row>
        <row r="39">
          <cell r="C39" t="str">
            <v>TOTAL</v>
          </cell>
          <cell r="D39" t="str">
            <v>TOTAL</v>
          </cell>
        </row>
        <row r="41">
          <cell r="C41" t="str">
            <v>Consumer</v>
          </cell>
          <cell r="D41" t="str">
            <v>TOTAL</v>
          </cell>
        </row>
        <row r="42">
          <cell r="C42" t="str">
            <v>SME</v>
          </cell>
          <cell r="D42" t="str">
            <v>TOTAL</v>
          </cell>
        </row>
        <row r="43">
          <cell r="C43" t="str">
            <v>Corporate</v>
          </cell>
          <cell r="D43" t="str">
            <v>TOTAL</v>
          </cell>
        </row>
        <row r="44">
          <cell r="C44" t="str">
            <v>TOTAL</v>
          </cell>
          <cell r="D44" t="str">
            <v>TOTAL</v>
          </cell>
        </row>
        <row r="46">
          <cell r="C46" t="str">
            <v>Traditional</v>
          </cell>
          <cell r="D46" t="str">
            <v>TOTAL MOBILE PHONE</v>
          </cell>
          <cell r="E46" t="str">
            <v>TOTAL</v>
          </cell>
        </row>
        <row r="47">
          <cell r="C47" t="str">
            <v>iPhone</v>
          </cell>
          <cell r="D47" t="str">
            <v>TOTAL MOBILE PHONE</v>
          </cell>
          <cell r="E47" t="str">
            <v>TOTAL</v>
          </cell>
        </row>
        <row r="48">
          <cell r="C48" t="str">
            <v>SIMO</v>
          </cell>
          <cell r="D48" t="str">
            <v>TOTAL MOBILE PHONE</v>
          </cell>
          <cell r="E48" t="str">
            <v>TOTAL</v>
          </cell>
        </row>
        <row r="49">
          <cell r="C49" t="str">
            <v>TOTAL MOBILE PHONE</v>
          </cell>
          <cell r="D49" t="str">
            <v>TOTAL MOBILE PHONE</v>
          </cell>
          <cell r="E49" t="str">
            <v>TOTAL</v>
          </cell>
        </row>
        <row r="50">
          <cell r="C50" t="str">
            <v>Dongle Only</v>
          </cell>
          <cell r="D50" t="str">
            <v>TOTAL MOBILE BROADBAND</v>
          </cell>
          <cell r="E50" t="str">
            <v>TOTAL</v>
          </cell>
        </row>
        <row r="51">
          <cell r="C51" t="str">
            <v>Webmax</v>
          </cell>
          <cell r="D51" t="str">
            <v>TOTAL MOBILE BROADBAND</v>
          </cell>
          <cell r="E51" t="str">
            <v>TOTAL</v>
          </cell>
        </row>
        <row r="52">
          <cell r="C52" t="str">
            <v>Datacards</v>
          </cell>
          <cell r="D52" t="str">
            <v>TOTAL MOBILE BROADBAND</v>
          </cell>
          <cell r="E52" t="str">
            <v>TOTAL</v>
          </cell>
        </row>
        <row r="53">
          <cell r="C53" t="str">
            <v>MBB with Laptop</v>
          </cell>
          <cell r="D53" t="str">
            <v>TOTAL MOBILE BROADBAND</v>
          </cell>
          <cell r="E53" t="str">
            <v>TOTAL</v>
          </cell>
        </row>
        <row r="54">
          <cell r="C54" t="str">
            <v>TOTAL MOBILE BROADBAND</v>
          </cell>
          <cell r="D54" t="str">
            <v>TOTAL MOBILE BROADBAND</v>
          </cell>
          <cell r="E54" t="str">
            <v>TOTAL</v>
          </cell>
        </row>
        <row r="55">
          <cell r="C55" t="str">
            <v>TOTAL</v>
          </cell>
          <cell r="D55" t="str">
            <v>TOTAL</v>
          </cell>
          <cell r="E55" t="str">
            <v>TOTAL</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MEX95IB"/>
      <sheetName val="Public"/>
      <sheetName val="MobileDataOutput"/>
      <sheetName val="MobileDemandOutput"/>
      <sheetName val="Media Output"/>
      <sheetName val="Ukraine Data"/>
      <sheetName val="USG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LINK FILE GENERATOR"/>
      <sheetName val="Sheet2"/>
      <sheetName val="Sheet3"/>
    </sheetNames>
    <sheetDataSet>
      <sheetData sheetId="0" refreshError="1"/>
      <sheetData sheetId="1" refreshError="1">
        <row r="11">
          <cell r="B11" t="str">
            <v>Trx Analysis</v>
          </cell>
        </row>
      </sheetData>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egmentation basis"/>
      <sheetName val="Lookup"/>
    </sheetNames>
    <sheetDataSet>
      <sheetData sheetId="0" refreshError="1"/>
      <sheetData sheetId="1" refreshError="1">
        <row r="9">
          <cell r="C9" t="str">
            <v>BTM Corporate</v>
          </cell>
          <cell r="D9">
            <v>0.51034505111303274</v>
          </cell>
          <cell r="E9">
            <v>0.48130671698310529</v>
          </cell>
          <cell r="F9">
            <v>8.3482319038624339E-3</v>
          </cell>
          <cell r="G9">
            <v>0</v>
          </cell>
        </row>
        <row r="10">
          <cell r="C10" t="str">
            <v>Corporate</v>
          </cell>
          <cell r="D10">
            <v>0.19735195505910835</v>
          </cell>
          <cell r="E10">
            <v>0.28801972615202764</v>
          </cell>
          <cell r="F10">
            <v>0.51462831878886395</v>
          </cell>
          <cell r="G10">
            <v>0</v>
          </cell>
        </row>
        <row r="11">
          <cell r="C11" t="str">
            <v>Corporate</v>
          </cell>
          <cell r="D11">
            <v>0.19735195505910835</v>
          </cell>
          <cell r="E11">
            <v>0.28801972615202764</v>
          </cell>
          <cell r="F11">
            <v>0.51462831878886395</v>
          </cell>
          <cell r="G11">
            <v>0</v>
          </cell>
        </row>
        <row r="12">
          <cell r="C12" t="str">
            <v>Corporate</v>
          </cell>
          <cell r="D12">
            <v>0.19735195505910835</v>
          </cell>
          <cell r="E12">
            <v>0.28801972615202764</v>
          </cell>
          <cell r="F12">
            <v>0.51462831878886395</v>
          </cell>
          <cell r="G12">
            <v>0</v>
          </cell>
        </row>
        <row r="13">
          <cell r="C13" t="str">
            <v>Hardware Revenue</v>
          </cell>
          <cell r="D13">
            <v>4.0211089470726408E-2</v>
          </cell>
          <cell r="F13">
            <v>0.55806989972030185</v>
          </cell>
          <cell r="H13">
            <v>0.3947211751144899</v>
          </cell>
        </row>
        <row r="14">
          <cell r="C14" t="str">
            <v>ISPs excl CellOps &amp; Lumina</v>
          </cell>
          <cell r="D14">
            <v>1.2222494107914657E-2</v>
          </cell>
          <cell r="E14">
            <v>0.88062806578023922</v>
          </cell>
          <cell r="F14">
            <v>0.10714944011184643</v>
          </cell>
          <cell r="G14">
            <v>0</v>
          </cell>
        </row>
        <row r="15">
          <cell r="C15" t="str">
            <v>Jupiter (SPD)</v>
          </cell>
          <cell r="D15">
            <v>2.7596126709031259E-2</v>
          </cell>
          <cell r="E15">
            <v>0.31599454564702334</v>
          </cell>
          <cell r="F15">
            <v>0.65640932764394577</v>
          </cell>
          <cell r="G15">
            <v>0</v>
          </cell>
        </row>
        <row r="16">
          <cell r="C16" t="str">
            <v>Lumina</v>
          </cell>
          <cell r="D16">
            <v>0.19735195505910835</v>
          </cell>
          <cell r="E16">
            <v>0.28801972615202764</v>
          </cell>
          <cell r="F16">
            <v>0.51462831878886395</v>
          </cell>
          <cell r="G16">
            <v>0</v>
          </cell>
        </row>
        <row r="17">
          <cell r="C17" t="str">
            <v>Lumina</v>
          </cell>
          <cell r="D17">
            <v>0.19735195505910835</v>
          </cell>
          <cell r="E17">
            <v>0.28801972615202764</v>
          </cell>
          <cell r="F17">
            <v>0.51462831878886395</v>
          </cell>
          <cell r="G17">
            <v>0</v>
          </cell>
        </row>
        <row r="18">
          <cell r="C18" t="str">
            <v>Other (SPD) - Singlepoint</v>
          </cell>
          <cell r="D18">
            <v>0</v>
          </cell>
          <cell r="E18">
            <v>2.8651181485691804E-2</v>
          </cell>
          <cell r="F18">
            <v>0.97134881851430821</v>
          </cell>
          <cell r="G18">
            <v>0</v>
          </cell>
        </row>
        <row r="19">
          <cell r="C19" t="str">
            <v>Paging</v>
          </cell>
          <cell r="D19">
            <v>1</v>
          </cell>
        </row>
        <row r="20">
          <cell r="C20" t="str">
            <v>Retail</v>
          </cell>
          <cell r="I20">
            <v>1</v>
          </cell>
        </row>
        <row r="21">
          <cell r="C21" t="str">
            <v>Total SPs</v>
          </cell>
          <cell r="D21">
            <v>0.1305003512002432</v>
          </cell>
          <cell r="E21">
            <v>0.26013978005851768</v>
          </cell>
          <cell r="F21">
            <v>0.60935986874123937</v>
          </cell>
          <cell r="G21">
            <v>0</v>
          </cell>
        </row>
        <row r="22">
          <cell r="C22" t="str">
            <v>Ventura/CV/Cellops (SPD)</v>
          </cell>
          <cell r="D22">
            <v>1.2770189919649199E-3</v>
          </cell>
          <cell r="E22">
            <v>7.6418234556069706E-6</v>
          </cell>
          <cell r="F22">
            <v>0.99871533918457955</v>
          </cell>
          <cell r="G22">
            <v>0</v>
          </cell>
        </row>
      </sheetData>
      <sheetData sheetId="2" refreshError="1">
        <row r="2">
          <cell r="A2" t="str">
            <v>OB</v>
          </cell>
          <cell r="B2" t="str">
            <v>Jupiter</v>
          </cell>
          <cell r="C2" t="str">
            <v>Hardware Revenue</v>
          </cell>
        </row>
        <row r="3">
          <cell r="A3" t="str">
            <v>OBA1</v>
          </cell>
          <cell r="B3" t="str">
            <v>JupiterCons</v>
          </cell>
          <cell r="C3" t="str">
            <v>Jupiter (SPD)</v>
          </cell>
        </row>
        <row r="4">
          <cell r="A4" t="str">
            <v>OBA2</v>
          </cell>
          <cell r="B4" t="str">
            <v>Liberty</v>
          </cell>
          <cell r="C4" t="str">
            <v>Ventura/CV/Cellops (SPD)</v>
          </cell>
        </row>
        <row r="5">
          <cell r="A5" t="str">
            <v>OBA3</v>
          </cell>
          <cell r="B5" t="str">
            <v>Liberty</v>
          </cell>
          <cell r="C5" t="str">
            <v>Ventura/CV/Cellops (SPD)</v>
          </cell>
        </row>
        <row r="6">
          <cell r="A6" t="str">
            <v>OBA9</v>
          </cell>
          <cell r="B6" t="str">
            <v>JupiterCorp</v>
          </cell>
          <cell r="C6" t="str">
            <v>BTM Corporate</v>
          </cell>
        </row>
        <row r="7">
          <cell r="A7" t="str">
            <v>OBL</v>
          </cell>
          <cell r="B7" t="str">
            <v>DISE</v>
          </cell>
          <cell r="C7" t="str">
            <v>Corporate</v>
          </cell>
        </row>
        <row r="8">
          <cell r="A8" t="str">
            <v>OBLC</v>
          </cell>
          <cell r="B8" t="str">
            <v>DISE</v>
          </cell>
          <cell r="C8" t="str">
            <v>Corporate</v>
          </cell>
        </row>
        <row r="9">
          <cell r="A9" t="str">
            <v>OBLC1</v>
          </cell>
          <cell r="B9" t="str">
            <v>DISE</v>
          </cell>
          <cell r="C9" t="str">
            <v>Corporate</v>
          </cell>
        </row>
        <row r="10">
          <cell r="A10" t="str">
            <v>OBLC5</v>
          </cell>
          <cell r="B10" t="str">
            <v>DISE</v>
          </cell>
          <cell r="C10" t="str">
            <v>Corporate</v>
          </cell>
        </row>
        <row r="11">
          <cell r="A11" t="str">
            <v>OBLF</v>
          </cell>
          <cell r="B11" t="str">
            <v>MCS</v>
          </cell>
          <cell r="C11" t="str">
            <v>Corporate</v>
          </cell>
        </row>
        <row r="12">
          <cell r="A12" t="str">
            <v>OBLF1</v>
          </cell>
          <cell r="B12" t="str">
            <v>Sainsburys</v>
          </cell>
          <cell r="C12" t="str">
            <v>Lumina</v>
          </cell>
        </row>
        <row r="13">
          <cell r="A13" t="str">
            <v>OBLF2</v>
          </cell>
          <cell r="B13" t="str">
            <v>MCS</v>
          </cell>
          <cell r="C13" t="str">
            <v>Corporate</v>
          </cell>
        </row>
        <row r="14">
          <cell r="A14" t="str">
            <v>OBLF3</v>
          </cell>
          <cell r="B14" t="str">
            <v>MCS</v>
          </cell>
          <cell r="C14" t="str">
            <v>Corporate</v>
          </cell>
        </row>
        <row r="15">
          <cell r="A15" t="str">
            <v>OBLF4</v>
          </cell>
          <cell r="B15" t="str">
            <v>MCS</v>
          </cell>
          <cell r="C15" t="str">
            <v>Corporate</v>
          </cell>
        </row>
        <row r="16">
          <cell r="A16" t="str">
            <v>OC</v>
          </cell>
          <cell r="B16" t="str">
            <v>Wholesale</v>
          </cell>
          <cell r="C16" t="str">
            <v>Total SPs</v>
          </cell>
        </row>
        <row r="17">
          <cell r="A17" t="str">
            <v>OC1</v>
          </cell>
          <cell r="B17" t="str">
            <v>Wholesale</v>
          </cell>
          <cell r="C17" t="str">
            <v>Total SPs</v>
          </cell>
        </row>
        <row r="18">
          <cell r="A18" t="str">
            <v>OC6</v>
          </cell>
          <cell r="B18" t="str">
            <v>Wholesale</v>
          </cell>
          <cell r="C18" t="str">
            <v>Total SPs</v>
          </cell>
        </row>
        <row r="19">
          <cell r="A19" t="str">
            <v>OCD</v>
          </cell>
          <cell r="B19" t="str">
            <v>Ret</v>
          </cell>
          <cell r="C19" t="str">
            <v>Retail</v>
          </cell>
        </row>
        <row r="20">
          <cell r="A20" t="str">
            <v>OCD1</v>
          </cell>
          <cell r="B20" t="str">
            <v>Ret</v>
          </cell>
          <cell r="C20" t="str">
            <v>Retail</v>
          </cell>
        </row>
        <row r="21">
          <cell r="A21" t="str">
            <v>OCD111</v>
          </cell>
          <cell r="B21" t="str">
            <v>Ret</v>
          </cell>
          <cell r="C21" t="str">
            <v>Retail</v>
          </cell>
        </row>
        <row r="22">
          <cell r="A22" t="str">
            <v>OCD1A3</v>
          </cell>
          <cell r="B22" t="str">
            <v>Ret</v>
          </cell>
          <cell r="C22" t="str">
            <v>Retail</v>
          </cell>
        </row>
        <row r="23">
          <cell r="A23" t="str">
            <v>OCD1L2</v>
          </cell>
          <cell r="B23" t="str">
            <v>Ret</v>
          </cell>
          <cell r="C23" t="str">
            <v>Retail</v>
          </cell>
        </row>
        <row r="24">
          <cell r="A24" t="str">
            <v>OCD1P7</v>
          </cell>
          <cell r="B24" t="str">
            <v>Ret</v>
          </cell>
          <cell r="C24" t="str">
            <v>Retail</v>
          </cell>
        </row>
        <row r="25">
          <cell r="A25" t="str">
            <v>OCD1T6</v>
          </cell>
          <cell r="B25" t="str">
            <v>Ret</v>
          </cell>
          <cell r="C25" t="str">
            <v>Retail</v>
          </cell>
        </row>
        <row r="26">
          <cell r="A26" t="str">
            <v>OCD1T7</v>
          </cell>
          <cell r="B26" t="str">
            <v>Ret</v>
          </cell>
          <cell r="C26" t="str">
            <v>Retail</v>
          </cell>
        </row>
        <row r="27">
          <cell r="A27" t="str">
            <v>OCDD3</v>
          </cell>
          <cell r="B27" t="str">
            <v>Ret</v>
          </cell>
          <cell r="C27" t="str">
            <v>Retail</v>
          </cell>
        </row>
        <row r="28">
          <cell r="A28" t="str">
            <v>OCDDA2</v>
          </cell>
          <cell r="B28" t="str">
            <v>Ret</v>
          </cell>
          <cell r="C28" t="str">
            <v>Retail</v>
          </cell>
        </row>
        <row r="29">
          <cell r="A29" t="str">
            <v>OCDDB2</v>
          </cell>
          <cell r="B29" t="str">
            <v>Ret</v>
          </cell>
          <cell r="C29" t="str">
            <v>Retail</v>
          </cell>
        </row>
        <row r="30">
          <cell r="A30" t="str">
            <v>OCDDD5</v>
          </cell>
          <cell r="B30" t="str">
            <v>Ret</v>
          </cell>
          <cell r="C30" t="str">
            <v>Retail</v>
          </cell>
        </row>
        <row r="31">
          <cell r="A31" t="str">
            <v>OCDDD8</v>
          </cell>
          <cell r="B31" t="str">
            <v>Ret</v>
          </cell>
          <cell r="C31" t="str">
            <v>Retail</v>
          </cell>
        </row>
        <row r="32">
          <cell r="A32" t="str">
            <v>OCDDF2</v>
          </cell>
          <cell r="B32" t="str">
            <v>Ret</v>
          </cell>
          <cell r="C32" t="str">
            <v>Retail</v>
          </cell>
        </row>
        <row r="33">
          <cell r="A33" t="str">
            <v>OCDDF5</v>
          </cell>
          <cell r="B33" t="str">
            <v>Ret</v>
          </cell>
          <cell r="C33" t="str">
            <v>Retail</v>
          </cell>
        </row>
        <row r="34">
          <cell r="A34" t="str">
            <v>OCDDG1</v>
          </cell>
          <cell r="B34" t="str">
            <v>Ret</v>
          </cell>
          <cell r="C34" t="str">
            <v>Retail</v>
          </cell>
        </row>
        <row r="35">
          <cell r="A35" t="str">
            <v>OCDDG4</v>
          </cell>
          <cell r="B35" t="str">
            <v>Ret</v>
          </cell>
          <cell r="C35" t="str">
            <v>Retail</v>
          </cell>
        </row>
        <row r="36">
          <cell r="A36" t="str">
            <v>OCDDJ1</v>
          </cell>
          <cell r="B36" t="str">
            <v>Ret</v>
          </cell>
          <cell r="C36" t="str">
            <v>Retail</v>
          </cell>
        </row>
        <row r="37">
          <cell r="A37" t="str">
            <v>OCDDK1</v>
          </cell>
          <cell r="B37" t="str">
            <v>Ret</v>
          </cell>
          <cell r="C37" t="str">
            <v>Retail</v>
          </cell>
        </row>
        <row r="38">
          <cell r="A38" t="str">
            <v>OCDDK5</v>
          </cell>
          <cell r="B38" t="str">
            <v>Ret</v>
          </cell>
          <cell r="C38" t="str">
            <v>Retail</v>
          </cell>
        </row>
        <row r="39">
          <cell r="A39" t="str">
            <v>OCF5</v>
          </cell>
          <cell r="B39" t="str">
            <v>JupiterCons</v>
          </cell>
          <cell r="C39" t="str">
            <v>Jupiter (SPD)</v>
          </cell>
        </row>
        <row r="40">
          <cell r="A40" t="str">
            <v>OCs291</v>
          </cell>
          <cell r="B40" t="str">
            <v>Legend</v>
          </cell>
          <cell r="C40" t="e">
            <v>#N/A</v>
          </cell>
        </row>
        <row r="41">
          <cell r="A41" t="str">
            <v>OCs292</v>
          </cell>
          <cell r="B41" t="str">
            <v>Legend</v>
          </cell>
          <cell r="C41" t="e">
            <v>#N/A</v>
          </cell>
        </row>
        <row r="42">
          <cell r="A42" t="str">
            <v>OCs293</v>
          </cell>
          <cell r="B42" t="str">
            <v>Legend</v>
          </cell>
          <cell r="C42" t="e">
            <v>#N/A</v>
          </cell>
        </row>
        <row r="43">
          <cell r="A43" t="str">
            <v>OCS55</v>
          </cell>
          <cell r="B43" t="str">
            <v>Jupiter</v>
          </cell>
          <cell r="C43" t="str">
            <v>Hardware Revenue</v>
          </cell>
        </row>
        <row r="44">
          <cell r="A44" t="str">
            <v>OCS551</v>
          </cell>
          <cell r="B44" t="str">
            <v>DISECons</v>
          </cell>
          <cell r="C44" t="str">
            <v>Lumina</v>
          </cell>
        </row>
        <row r="45">
          <cell r="A45" t="str">
            <v>OCS552</v>
          </cell>
          <cell r="B45" t="str">
            <v>DISECorp</v>
          </cell>
          <cell r="C45" t="str">
            <v>Corporate</v>
          </cell>
        </row>
        <row r="46">
          <cell r="A46" t="str">
            <v>OCS555</v>
          </cell>
          <cell r="B46" t="str">
            <v>Jupiter</v>
          </cell>
          <cell r="C46" t="str">
            <v>Hardware Revenue</v>
          </cell>
        </row>
        <row r="47">
          <cell r="A47" t="str">
            <v>OE6</v>
          </cell>
          <cell r="B47" t="str">
            <v>Wholesale</v>
          </cell>
          <cell r="C47" t="str">
            <v>Total SPs</v>
          </cell>
        </row>
        <row r="48">
          <cell r="A48" t="str">
            <v>OGD</v>
          </cell>
          <cell r="B48" t="str">
            <v>DISE</v>
          </cell>
          <cell r="C48" t="str">
            <v>Corporate</v>
          </cell>
        </row>
        <row r="49">
          <cell r="A49" t="str">
            <v>OGH</v>
          </cell>
          <cell r="B49" t="str">
            <v>Wholesale</v>
          </cell>
          <cell r="C49" t="str">
            <v>Total SPs</v>
          </cell>
        </row>
        <row r="50">
          <cell r="A50" t="str">
            <v>ON1</v>
          </cell>
          <cell r="B50" t="str">
            <v>Page</v>
          </cell>
          <cell r="C50" t="str">
            <v>Paging</v>
          </cell>
        </row>
        <row r="51">
          <cell r="A51" t="str">
            <v>ON2</v>
          </cell>
          <cell r="B51" t="str">
            <v>Voice Message</v>
          </cell>
          <cell r="C51" t="e">
            <v>#N/A</v>
          </cell>
        </row>
        <row r="52">
          <cell r="A52" t="str">
            <v>OQ6</v>
          </cell>
          <cell r="B52" t="str">
            <v>Online</v>
          </cell>
          <cell r="C52" t="e">
            <v>#N/A</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COMA (3.31.00)"/>
      <sheetName val="UCOMA (ongoing)"/>
      <sheetName val="UPCOY"/>
      <sheetName val="UPCOY (pre deal HIGH)"/>
      <sheetName val="UPCOY (pre deal) (LOW)"/>
      <sheetName val="UCOMA (Sched. A &amp; B)"/>
      <sheetName val="UCOMA (Sched. A &amp; B Conv-Debt)"/>
      <sheetName val="UCOMA (No Conv-Debt or Austar)"/>
      <sheetName val="UCOMA (Conv-Debt No Austar) (2)"/>
      <sheetName val="UCOMA (b4 deal high)"/>
      <sheetName val="UCOMA"/>
      <sheetName val="Sheet1"/>
      <sheetName val="Sheet2"/>
      <sheetName val="Sheet3"/>
      <sheetName val="Debt Outstanding Overview"/>
      <sheetName val="Debt Outstanding Input Treasury"/>
      <sheetName val="HM Act's"/>
      <sheetName val="HM Bud + Gr's"/>
      <sheetName val="A-5 Goodwill Roll-forward"/>
      <sheetName val="List"/>
      <sheetName val="FX rates"/>
      <sheetName val="Categories"/>
      <sheetName val="Drop Down LIsts"/>
      <sheetName val="Depts"/>
      <sheetName val="Dropdowns"/>
      <sheetName val="Lists"/>
      <sheetName val="graph ARPU"/>
      <sheetName val="Assumptions"/>
      <sheetName val="Control"/>
      <sheetName val="CWC Control"/>
      <sheetName val="OPEX | HFM Accounts"/>
      <sheetName val="T&amp;I structure"/>
      <sheetName val="tables"/>
      <sheetName val="Control - HFM"/>
      <sheetName val="UCOMA_(3_31_00)"/>
      <sheetName val="UCOMA_(ongoing)"/>
      <sheetName val="UPCOY_(pre_deal_HIGH)"/>
      <sheetName val="UPCOY_(pre_deal)_(LOW)"/>
      <sheetName val="UCOMA_(Sched__A_&amp;_B)"/>
      <sheetName val="UCOMA_(Sched__A_&amp;_B_Conv-Debt)"/>
      <sheetName val="UCOMA_(No_Conv-Debt_or_Austar)"/>
      <sheetName val="UCOMA_(Conv-Debt_No_Austar)_(2)"/>
      <sheetName val="UCOMA_(b4_deal_high)"/>
      <sheetName val="CWC_Control"/>
      <sheetName val="OPEX_|_HFM_Accounts"/>
      <sheetName val="T&amp;I_structure"/>
    </sheetNames>
    <sheetDataSet>
      <sheetData sheetId="0" refreshError="1">
        <row r="6">
          <cell r="S6" t="str">
            <v>3/30/2001</v>
          </cell>
        </row>
        <row r="8">
          <cell r="S8">
            <v>36976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6">
          <cell r="S6" t="str">
            <v>3/30/2001</v>
          </cell>
        </row>
      </sheetData>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ERO CUPON (JESPITI v1)"/>
      <sheetName val="#¡REF"/>
      <sheetName val="Citiinfo"/>
      <sheetName val="BOLETIN"/>
      <sheetName val="PRECIOS TES abril"/>
      <sheetName val="Proyección"/>
      <sheetName val="POSTES"/>
      <sheetName val="Saldos Com Despesas"/>
      <sheetName val="Input data"/>
      <sheetName val="Fórmulas del Mercado"/>
      <sheetName val="Previsión 2008-2009"/>
      <sheetName val="Acq_IS"/>
      <sheetName val="Acq_BSCF"/>
      <sheetName val="Valuacion"/>
      <sheetName val="Validac"/>
      <sheetName val="Antenas"/>
      <sheetName val="Alimentadores"/>
      <sheetName val="Radio"/>
      <sheetName val="Sitios"/>
      <sheetName val="Lookups"/>
      <sheetName val="BASE_CERO_CUPON_(JESPITI_v1)"/>
      <sheetName val="PRECIOS_TES_abril"/>
      <sheetName val="Saldos_Com_Despesas"/>
      <sheetName val="Input_data"/>
      <sheetName val="Fórmulas_del_Mercado"/>
      <sheetName val="Previsión_2008-2009"/>
      <sheetName val="BASE_CERO_CUPON_(JESPITI_v1)1"/>
      <sheetName val="PRECIOS_TES_abril1"/>
      <sheetName val="Saldos_Com_Despesas1"/>
      <sheetName val="Input_data1"/>
      <sheetName val="Fórmulas_del_Mercado1"/>
      <sheetName val="Previsión_2008-20091"/>
      <sheetName val="UCOMA (3.3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revised"/>
      <sheetName val="Trend Data"/>
      <sheetName val="Cover"/>
      <sheetName val="Index (do not delete)"/>
      <sheetName val="Contents"/>
      <sheetName val="A"/>
      <sheetName val="B"/>
      <sheetName val="B1"/>
      <sheetName val="B2"/>
      <sheetName val="B3"/>
      <sheetName val="B4"/>
      <sheetName val="B5"/>
      <sheetName val="B(Type 1 - Type 10) (non-day 5)"/>
      <sheetName val="B6"/>
      <sheetName val="B7"/>
      <sheetName val="B8"/>
      <sheetName val="B9"/>
      <sheetName val="C"/>
      <sheetName val="D"/>
      <sheetName val="E"/>
      <sheetName val="F"/>
      <sheetName val="G"/>
      <sheetName val="H"/>
      <sheetName val="I1"/>
      <sheetName val="I2"/>
      <sheetName val="I3"/>
      <sheetName val="I4 (NA)"/>
      <sheetName val="I4"/>
      <sheetName val="I6 (NA)"/>
      <sheetName val="I5 (not linked to Data revised)"/>
      <sheetName val="I6 (not linked to Data revised)"/>
      <sheetName val="J1 - Mr Li Commentary"/>
      <sheetName val="J2 - Mr Li's Schedule"/>
      <sheetName val="J3 - Mr Li's Supporting"/>
      <sheetName val="J4 - Mr Li's YTD PL"/>
      <sheetName val="J5 - Mr Li's CM PL"/>
      <sheetName val="K - CF's Schedule"/>
      <sheetName val="L - Trend Projector"/>
      <sheetName val="Sheet1"/>
      <sheetName val="Sheet2"/>
      <sheetName val="Pink"/>
    </sheetNames>
    <sheetDataSet>
      <sheetData sheetId="0">
        <row r="371">
          <cell r="AJ371">
            <v>118841.35942000005</v>
          </cell>
        </row>
      </sheetData>
      <sheetData sheetId="1"/>
      <sheetData sheetId="2">
        <row r="14">
          <cell r="A14" t="str">
            <v>Hutchison 3G UK Holdings</v>
          </cell>
        </row>
        <row r="16">
          <cell r="B16">
            <v>41640</v>
          </cell>
        </row>
        <row r="23">
          <cell r="B23" t="str">
            <v>GBP</v>
          </cell>
        </row>
      </sheetData>
      <sheetData sheetId="3">
        <row r="1">
          <cell r="A1">
            <v>41640</v>
          </cell>
          <cell r="D1" t="str">
            <v>Hutchison 3G UK Holdings</v>
          </cell>
          <cell r="G1" t="str">
            <v>GBP</v>
          </cell>
        </row>
        <row r="2">
          <cell r="A2">
            <v>41671</v>
          </cell>
          <cell r="D2" t="str">
            <v>Hutchison 3G Ireland</v>
          </cell>
          <cell r="G2" t="str">
            <v>EUR</v>
          </cell>
        </row>
        <row r="3">
          <cell r="A3">
            <v>41699</v>
          </cell>
          <cell r="D3" t="str">
            <v>Hutchison 3G Italy</v>
          </cell>
          <cell r="G3" t="str">
            <v>SEK</v>
          </cell>
        </row>
        <row r="4">
          <cell r="A4">
            <v>41730</v>
          </cell>
          <cell r="D4" t="str">
            <v>Hi3G Access (Sweden)</v>
          </cell>
          <cell r="G4" t="str">
            <v>DKK</v>
          </cell>
        </row>
        <row r="5">
          <cell r="A5">
            <v>41760</v>
          </cell>
          <cell r="D5" t="str">
            <v>Hi3G Denmark</v>
          </cell>
          <cell r="G5" t="str">
            <v>AUD</v>
          </cell>
        </row>
        <row r="6">
          <cell r="A6">
            <v>41791</v>
          </cell>
          <cell r="D6" t="str">
            <v>Hutchison 3G Austria</v>
          </cell>
          <cell r="G6" t="str">
            <v>HKD</v>
          </cell>
        </row>
        <row r="7">
          <cell r="A7">
            <v>41821</v>
          </cell>
          <cell r="D7" t="str">
            <v>Hutchison Australia (3G)</v>
          </cell>
          <cell r="G7" t="str">
            <v>NOK</v>
          </cell>
        </row>
        <row r="8">
          <cell r="A8">
            <v>41852</v>
          </cell>
          <cell r="D8" t="str">
            <v>Hutchison 3 Global Services Private Limited</v>
          </cell>
          <cell r="G8" t="str">
            <v>INR</v>
          </cell>
        </row>
        <row r="9">
          <cell r="A9">
            <v>41883</v>
          </cell>
          <cell r="D9" t="str">
            <v>HTHKH - Mobile (HK 3G)</v>
          </cell>
          <cell r="G9" t="str">
            <v>*spare 3*</v>
          </cell>
        </row>
        <row r="10">
          <cell r="A10">
            <v>41913</v>
          </cell>
          <cell r="D10" t="str">
            <v>HTHKH - Mobile (HK 2G)</v>
          </cell>
          <cell r="G10" t="str">
            <v>HKD</v>
          </cell>
        </row>
        <row r="11">
          <cell r="A11">
            <v>41944</v>
          </cell>
          <cell r="D11" t="str">
            <v>HTHKH - Mobile (HK Others)</v>
          </cell>
          <cell r="G11" t="str">
            <v>HKD</v>
          </cell>
        </row>
        <row r="12">
          <cell r="A12">
            <v>41974</v>
          </cell>
          <cell r="D12" t="str">
            <v>HTHKH - Mobile (Retail)</v>
          </cell>
          <cell r="G12" t="str">
            <v>HKD</v>
          </cell>
        </row>
        <row r="13">
          <cell r="D13" t="str">
            <v>HTHKH - Mobile (Small Companies)</v>
          </cell>
          <cell r="G13" t="str">
            <v>HKD</v>
          </cell>
        </row>
        <row r="14">
          <cell r="D14" t="str">
            <v>HTHKH - Mobile (Consol Adjustments)</v>
          </cell>
          <cell r="G14" t="str">
            <v>HKD</v>
          </cell>
        </row>
        <row r="15">
          <cell r="D15" t="str">
            <v>HTHKH - Fixed</v>
          </cell>
          <cell r="G15" t="str">
            <v>HKD</v>
          </cell>
        </row>
        <row r="16">
          <cell r="D16" t="str">
            <v>HTHKH - Corporate Office</v>
          </cell>
          <cell r="G16" t="str">
            <v>HKD</v>
          </cell>
        </row>
        <row r="17">
          <cell r="D17" t="str">
            <v>HTHKH - Eliminations</v>
          </cell>
          <cell r="G17" t="str">
            <v>HKD</v>
          </cell>
        </row>
        <row r="18">
          <cell r="D18" t="str">
            <v>HTHKH - Mobile (Macau Others)</v>
          </cell>
          <cell r="G18" t="str">
            <v>HKD</v>
          </cell>
        </row>
        <row r="19">
          <cell r="D19" t="str">
            <v>HTHKH - Mobile (Macau 3G)</v>
          </cell>
          <cell r="G19" t="str">
            <v>HKD</v>
          </cell>
        </row>
        <row r="20">
          <cell r="D20" t="str">
            <v>HTHKH - Mobile (Macau 2G)</v>
          </cell>
          <cell r="G20" t="str">
            <v>HKD</v>
          </cell>
        </row>
        <row r="21">
          <cell r="D21" t="str">
            <v>*Spare Unit to rename*</v>
          </cell>
          <cell r="G21" t="str">
            <v>HKD</v>
          </cell>
        </row>
        <row r="22">
          <cell r="D22" t="str">
            <v>*Spare Unit to rename*</v>
          </cell>
          <cell r="G22" t="str">
            <v>*spare 3*</v>
          </cell>
        </row>
        <row r="23">
          <cell r="D23" t="str">
            <v>*Spare Unit to rename*</v>
          </cell>
          <cell r="G23" t="str">
            <v>*spare 3*</v>
          </cell>
        </row>
        <row r="24">
          <cell r="D24" t="str">
            <v>*Spare Unit to rename*</v>
          </cell>
          <cell r="G24" t="str">
            <v>*spare 3*</v>
          </cell>
        </row>
        <row r="25">
          <cell r="D25" t="str">
            <v>*Spare Unit to rename*</v>
          </cell>
          <cell r="G25" t="str">
            <v>*spare 3*</v>
          </cell>
        </row>
        <row r="26">
          <cell r="D26" t="str">
            <v>*Spare Unit to rename*</v>
          </cell>
          <cell r="G26" t="str">
            <v>*spare 3*</v>
          </cell>
        </row>
        <row r="27">
          <cell r="D27" t="str">
            <v>*Spare Unit to rename*</v>
          </cell>
          <cell r="G27" t="str">
            <v>*spare 3*</v>
          </cell>
        </row>
        <row r="28">
          <cell r="D28" t="str">
            <v>*Spare Unit to rename*</v>
          </cell>
          <cell r="G28" t="str">
            <v>*spare 3*</v>
          </cell>
        </row>
        <row r="29">
          <cell r="D29" t="str">
            <v>*Spare Unit to rename*</v>
          </cell>
          <cell r="G29" t="str">
            <v>*spare 3*</v>
          </cell>
        </row>
        <row r="30">
          <cell r="D30" t="str">
            <v>*Spare Unit to rename*</v>
          </cell>
          <cell r="G30" t="str">
            <v>*spare 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ntional Summary"/>
      <sheetName val="Active Summary"/>
      <sheetName val="Product Summary (Active)"/>
      <sheetName val="Segment Summary (Active)"/>
      <sheetName val="Summary"/>
      <sheetName val="Net"/>
      <sheetName val="Base"/>
      <sheetName val="GA Channel by Product"/>
      <sheetName val="GA Product by Channel"/>
      <sheetName val="MBB Detail"/>
      <sheetName val="Other Info Pay &amp; Go"/>
      <sheetName val="Other Info Postpay"/>
      <sheetName val="Prepay Key Graphs"/>
      <sheetName val="Postpay  Key Graphs"/>
      <sheetName val="Prepay by Channel"/>
      <sheetName val="Postpay by channel"/>
      <sheetName val="Gross Trends"/>
      <sheetName val="Upgrade Trends"/>
      <sheetName val="Base Trends"/>
      <sheetName val="inputs&gt;&gt;&gt;"/>
      <sheetName val="Data - QFC2 2010"/>
      <sheetName val="Data - Outlook 2010"/>
      <sheetName val="Data - Prior Outlook 2010"/>
      <sheetName val="Data - QFC3 2010"/>
      <sheetName val="Data - QPB 2011"/>
      <sheetName val="Data - Actual 2010"/>
      <sheetName val="Data - Budget 2010"/>
      <sheetName val="Data - Actual 2009"/>
      <sheetName val="Other Data"/>
      <sheetName val="MASTER"/>
      <sheetName val="Provisions"/>
      <sheetName val="Corp &amp; SME Provs Tracker"/>
      <sheetName val="Mobile Output"/>
      <sheetName val="Home Output"/>
      <sheetName val="QFC2 Home Output"/>
      <sheetName val="QFC2 Mobile Output"/>
      <sheetName val="TABLE"/>
      <sheetName val="Sheet1"/>
      <sheetName val="Perform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
          <cell r="C2">
            <v>40329</v>
          </cell>
        </row>
      </sheetData>
      <sheetData sheetId="30" refreshError="1"/>
      <sheetData sheetId="31" refreshError="1"/>
      <sheetData sheetId="32" refreshError="1"/>
      <sheetData sheetId="33" refreshError="1"/>
      <sheetData sheetId="34" refreshError="1"/>
      <sheetData sheetId="35" refreshError="1"/>
      <sheetData sheetId="36">
        <row r="5">
          <cell r="B5" t="str">
            <v>TOTAL</v>
          </cell>
        </row>
        <row r="6">
          <cell r="B6" t="str">
            <v>Apple</v>
          </cell>
        </row>
        <row r="7">
          <cell r="B7" t="str">
            <v>Argos</v>
          </cell>
        </row>
        <row r="8">
          <cell r="B8" t="str">
            <v>Asda</v>
          </cell>
        </row>
        <row r="9">
          <cell r="B9" t="str">
            <v>Carphone Warehouse</v>
          </cell>
        </row>
        <row r="10">
          <cell r="B10" t="str">
            <v>Carphone Warehouse - O2 Managed</v>
          </cell>
        </row>
        <row r="11">
          <cell r="B11" t="str">
            <v>Comet</v>
          </cell>
        </row>
        <row r="12">
          <cell r="B12" t="str">
            <v>Dial a Phone</v>
          </cell>
        </row>
        <row r="13">
          <cell r="B13" t="str">
            <v>Dixons Stores Group</v>
          </cell>
        </row>
        <row r="14">
          <cell r="B14" t="str">
            <v>Littlewoods</v>
          </cell>
        </row>
        <row r="15">
          <cell r="B15" t="str">
            <v>MobileShop</v>
          </cell>
        </row>
        <row r="16">
          <cell r="B16" t="str">
            <v>Morrisons</v>
          </cell>
        </row>
        <row r="17">
          <cell r="B17" t="str">
            <v>Next</v>
          </cell>
        </row>
        <row r="18">
          <cell r="B18" t="str">
            <v>Other Mass Retail</v>
          </cell>
        </row>
        <row r="19">
          <cell r="B19" t="str">
            <v>Phones 4 You</v>
          </cell>
        </row>
        <row r="20">
          <cell r="B20" t="str">
            <v>Prepay Distributors</v>
          </cell>
        </row>
        <row r="21">
          <cell r="B21" t="str">
            <v>Tesco</v>
          </cell>
        </row>
        <row r="22">
          <cell r="B22" t="str">
            <v>Woolworths</v>
          </cell>
        </row>
        <row r="23">
          <cell r="B23" t="str">
            <v>Texplant</v>
          </cell>
        </row>
        <row r="24">
          <cell r="B24" t="str">
            <v>Net Deals</v>
          </cell>
        </row>
        <row r="25">
          <cell r="B25" t="str">
            <v>Gross Deals</v>
          </cell>
          <cell r="E25" t="str">
            <v>Traditional</v>
          </cell>
        </row>
        <row r="26">
          <cell r="B26" t="str">
            <v>BestBuy</v>
          </cell>
          <cell r="E26" t="str">
            <v>SIMO</v>
          </cell>
        </row>
        <row r="27">
          <cell r="B27" t="str">
            <v>Spare 5</v>
          </cell>
          <cell r="E27" t="str">
            <v>iPhone</v>
          </cell>
        </row>
        <row r="28">
          <cell r="B28" t="str">
            <v>O2 Online</v>
          </cell>
          <cell r="E28" t="str">
            <v>Cash Resigns</v>
          </cell>
        </row>
        <row r="29">
          <cell r="B29" t="str">
            <v>O2 Telesales</v>
          </cell>
          <cell r="E29" t="str">
            <v>MBB Only</v>
          </cell>
        </row>
        <row r="30">
          <cell r="B30" t="str">
            <v>O2 Retail</v>
          </cell>
          <cell r="E30" t="str">
            <v>Legacy Datacards</v>
          </cell>
        </row>
        <row r="31">
          <cell r="B31" t="str">
            <v>O2 Franchise</v>
          </cell>
          <cell r="E31" t="str">
            <v>Webmax</v>
          </cell>
        </row>
        <row r="32">
          <cell r="B32" t="str">
            <v>O2 Retention Centre</v>
          </cell>
          <cell r="E32" t="str">
            <v>Timberlake</v>
          </cell>
        </row>
        <row r="33">
          <cell r="B33" t="str">
            <v>O2 Direct Sales - Corporate</v>
          </cell>
          <cell r="E33" t="str">
            <v>MBB with Laptop</v>
          </cell>
        </row>
        <row r="34">
          <cell r="B34" t="str">
            <v>O2 Direct Sales - SME</v>
          </cell>
          <cell r="E34" t="str">
            <v>Home Phone</v>
          </cell>
        </row>
        <row r="35">
          <cell r="B35" t="str">
            <v>Exclusive Partners</v>
          </cell>
          <cell r="E35" t="str">
            <v>Home Broadband</v>
          </cell>
        </row>
        <row r="36">
          <cell r="B36" t="str">
            <v>Billing Partners - ISPs</v>
          </cell>
        </row>
        <row r="37">
          <cell r="B37" t="str">
            <v>BT SP</v>
          </cell>
        </row>
        <row r="38">
          <cell r="B38" t="str">
            <v>Ceased Independents</v>
          </cell>
        </row>
        <row r="39">
          <cell r="B39" t="str">
            <v>Data Centre of Excellence</v>
          </cell>
        </row>
        <row r="40">
          <cell r="B40" t="str">
            <v>Direct Independents</v>
          </cell>
        </row>
        <row r="41">
          <cell r="B41" t="str">
            <v>Distributors</v>
          </cell>
        </row>
        <row r="42">
          <cell r="B42" t="str">
            <v>Genesis</v>
          </cell>
        </row>
        <row r="43">
          <cell r="B43" t="str">
            <v>Managed Partners</v>
          </cell>
        </row>
        <row r="44">
          <cell r="B44" t="str">
            <v>Vodafone</v>
          </cell>
        </row>
        <row r="45">
          <cell r="B45" t="str">
            <v>Business Indirect</v>
          </cell>
        </row>
        <row r="46">
          <cell r="B46" t="str">
            <v>System Integrators</v>
          </cell>
        </row>
        <row r="47">
          <cell r="B47" t="str">
            <v>Spare 8</v>
          </cell>
        </row>
        <row r="48">
          <cell r="B48" t="str">
            <v>Spare 9</v>
          </cell>
        </row>
        <row r="49">
          <cell r="B49" t="str">
            <v>Other</v>
          </cell>
        </row>
        <row r="50">
          <cell r="B50" t="str">
            <v>Carphone Warehouse - CPW Managed</v>
          </cell>
        </row>
        <row r="51">
          <cell r="B51" t="str">
            <v>BestBuy</v>
          </cell>
        </row>
        <row r="52">
          <cell r="B52" t="str">
            <v>Other (including Renumbering)</v>
          </cell>
        </row>
      </sheetData>
      <sheetData sheetId="37" refreshError="1"/>
      <sheetData sheetId="3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yle Guidelines"/>
      <sheetName val="Version History"/>
      <sheetName val="Quality Assurance"/>
      <sheetName val="GT VMED (2)"/>
      <sheetName val="GT VMED"/>
      <sheetName val="Virgin Media (2)"/>
      <sheetName val="Virgin Media"/>
      <sheetName val="ITV"/>
      <sheetName val="Broadcasting Overview"/>
      <sheetName val="Five"/>
      <sheetName val="C4"/>
      <sheetName val="BBC"/>
      <sheetName val="BSkyB"/>
      <sheetName val="STV"/>
      <sheetName val="Template"/>
      <sheetName val="Sheet1"/>
      <sheetName val="Sheet1 (2)"/>
      <sheetName val="Sheet2"/>
    </sheetNames>
    <sheetDataSet>
      <sheetData sheetId="0" refreshError="1"/>
      <sheetData sheetId="1" refreshError="1"/>
      <sheetData sheetId="2" refreshError="1"/>
      <sheetData sheetId="3"/>
      <sheetData sheetId="4" refreshError="1"/>
      <sheetData sheetId="5">
        <row r="5">
          <cell r="W5" t="str">
            <v>FTSE100 Rebased</v>
          </cell>
        </row>
      </sheetData>
      <sheetData sheetId="6" refreshError="1"/>
      <sheetData sheetId="7" refreshError="1"/>
      <sheetData sheetId="8" refreshError="1"/>
      <sheetData sheetId="9" refreshError="1"/>
      <sheetData sheetId="10">
        <row r="154">
          <cell r="E154">
            <v>2005</v>
          </cell>
          <cell r="F154">
            <v>2006</v>
          </cell>
          <cell r="G154">
            <v>2007</v>
          </cell>
          <cell r="H154">
            <v>2008</v>
          </cell>
          <cell r="I154">
            <v>2009</v>
          </cell>
        </row>
        <row r="164">
          <cell r="B164" t="str">
            <v>Channel 4</v>
          </cell>
          <cell r="E164">
            <v>9.7000000000000003E-2</v>
          </cell>
          <cell r="F164">
            <v>9.8000000000000004E-2</v>
          </cell>
          <cell r="G164">
            <v>8.6999999999999994E-2</v>
          </cell>
          <cell r="H164">
            <v>8.2000000000000003E-2</v>
          </cell>
          <cell r="I164">
            <v>7.4999999999999997E-2</v>
          </cell>
        </row>
        <row r="165">
          <cell r="B165" t="str">
            <v>Digital channels</v>
          </cell>
          <cell r="E165">
            <v>1.2999999999999999E-2</v>
          </cell>
          <cell r="F165">
            <v>2.3E-2</v>
          </cell>
          <cell r="G165">
            <v>3.1E-2</v>
          </cell>
          <cell r="H165">
            <v>3.6999999999999998E-2</v>
          </cell>
          <cell r="I165">
            <v>4.1000000000000002E-2</v>
          </cell>
        </row>
      </sheetData>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ubmission Output"/>
      <sheetName val="iPhone rate calc"/>
      <sheetName val="Acquisition&gt;&gt;&gt;"/>
      <sheetName val="Cons Trad SAC"/>
      <sheetName val="Cons iPhone SAC"/>
      <sheetName val="Cons SIMO SAC"/>
      <sheetName val="Cons MBB SAC"/>
      <sheetName val="Cons Laptop SAC"/>
      <sheetName val="Prepay Trad SAC"/>
      <sheetName val="Prepay iPhone SAC"/>
      <sheetName val="Prepay SIMO SAC"/>
      <sheetName val="Prepay MBB SAC"/>
      <sheetName val="SME Trad SAC"/>
      <sheetName val="SME iPhone SAC"/>
      <sheetName val="SME SIMO SAC"/>
      <sheetName val="SME MBB SAC"/>
      <sheetName val="SME Laptop SAC"/>
      <sheetName val="CORP Trad SAC"/>
      <sheetName val="CORP iPhone SAC"/>
      <sheetName val="CORP SIMO SAC"/>
      <sheetName val="CORP MBB SAC"/>
      <sheetName val="CORP Laptop SAC"/>
      <sheetName val="Retention&gt;&gt;&gt;"/>
      <sheetName val="Cons Trad SRC"/>
      <sheetName val="Cons iPh SRC"/>
      <sheetName val="Cons SIMO SRC"/>
      <sheetName val="Cons Cash res SRC"/>
      <sheetName val="Prepay Trad SRC"/>
      <sheetName val="Prepay iPh SRC"/>
      <sheetName val="Prepay SIMO SRC"/>
      <sheetName val="Prepay MBB SRC"/>
      <sheetName val="SME Trad SRC"/>
      <sheetName val="SME iPhone SRC"/>
      <sheetName val="SME SIMO SRC"/>
      <sheetName val="SME cash res SRC"/>
      <sheetName val="CORP Trad SRC"/>
      <sheetName val="CORP iPhone SRC"/>
      <sheetName val="CORP SIMO SRC"/>
      <sheetName val="CORP cash res SRC"/>
      <sheetName val="Inputs&gt;&gt;&gt;"/>
      <sheetName val="Gross Adds"/>
      <sheetName val="Pre-to-post Migrations"/>
      <sheetName val="Upgrades"/>
      <sheetName val="MTD Input SAC"/>
      <sheetName val="MTD Input SRC"/>
      <sheetName val="SAC Other Inputs"/>
      <sheetName val="SRC Other Inputs"/>
      <sheetName val="Actual Cost"/>
      <sheetName val="Actual Shipments"/>
      <sheetName val="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row r="5">
          <cell r="E5" t="str">
            <v>Total</v>
          </cell>
          <cell r="I5" t="str">
            <v>Consumer Postpay</v>
          </cell>
          <cell r="R5" t="str">
            <v>Acquisition</v>
          </cell>
          <cell r="Z5" t="str">
            <v>Outlook</v>
          </cell>
        </row>
        <row r="6">
          <cell r="E6" t="str">
            <v>O2 Online (incl. Telesales)</v>
          </cell>
          <cell r="I6" t="str">
            <v>SME</v>
          </cell>
          <cell r="R6" t="str">
            <v>Retention (incl Migrations)</v>
          </cell>
          <cell r="Z6" t="str">
            <v>Previous Outlook</v>
          </cell>
        </row>
        <row r="7">
          <cell r="E7" t="str">
            <v>O2 Retail</v>
          </cell>
          <cell r="I7" t="str">
            <v>Corporate</v>
          </cell>
          <cell r="P7" t="str">
            <v>Pre-to-Post Migrations</v>
          </cell>
          <cell r="Z7" t="str">
            <v>Budget</v>
          </cell>
        </row>
        <row r="8">
          <cell r="E8" t="str">
            <v>O2 Franchise</v>
          </cell>
          <cell r="I8" t="str">
            <v>Consumer Prepay</v>
          </cell>
          <cell r="R8" t="str">
            <v>Migrations</v>
          </cell>
          <cell r="Z8" t="str">
            <v>QFC2</v>
          </cell>
        </row>
        <row r="9">
          <cell r="E9" t="str">
            <v>O2 Retention Centre</v>
          </cell>
          <cell r="Z9" t="str">
            <v>QFC3</v>
          </cell>
        </row>
        <row r="10">
          <cell r="E10" t="str">
            <v>O2 Direct Sales - Corporate</v>
          </cell>
          <cell r="Z10" t="str">
            <v>Spare 1</v>
          </cell>
        </row>
        <row r="11">
          <cell r="E11" t="str">
            <v>O2 Direct Sales - SME</v>
          </cell>
        </row>
        <row r="12">
          <cell r="E12" t="str">
            <v>Carphone Warehouse (incl. Best Buy)</v>
          </cell>
          <cell r="P12" t="str">
            <v>Adds - Gross Shipments</v>
          </cell>
        </row>
        <row r="13">
          <cell r="E13" t="str">
            <v>Phones 4 You</v>
          </cell>
          <cell r="N13" t="str">
            <v>Hardware Revenue</v>
          </cell>
        </row>
        <row r="14">
          <cell r="E14" t="str">
            <v>Apple</v>
          </cell>
          <cell r="G14" t="str">
            <v>M2M</v>
          </cell>
          <cell r="N14" t="str">
            <v>Hardware Cost</v>
          </cell>
        </row>
        <row r="15">
          <cell r="E15" t="str">
            <v>Net Deals</v>
          </cell>
          <cell r="G15" t="str">
            <v>Webmax</v>
          </cell>
        </row>
        <row r="16">
          <cell r="E16" t="str">
            <v>Gross Deals</v>
          </cell>
          <cell r="G16" t="str">
            <v>Data Cards</v>
          </cell>
          <cell r="N16" t="str">
            <v>Hardware Credits Revenue</v>
          </cell>
        </row>
        <row r="17">
          <cell r="E17" t="str">
            <v>Other Mass Retail Indirect</v>
          </cell>
          <cell r="G17" t="str">
            <v>Spare 1</v>
          </cell>
          <cell r="N17" t="str">
            <v>Hardware Credits Cost</v>
          </cell>
        </row>
        <row r="18">
          <cell r="E18" t="str">
            <v>System Integrators</v>
          </cell>
          <cell r="G18" t="str">
            <v>Spare 2</v>
          </cell>
          <cell r="N18" t="str">
            <v>Vendor Funding</v>
          </cell>
        </row>
        <row r="19">
          <cell r="E19" t="str">
            <v>Other Business Indirect</v>
          </cell>
          <cell r="G19" t="str">
            <v>Spare 3</v>
          </cell>
          <cell r="N19" t="str">
            <v>Other Revenue</v>
          </cell>
        </row>
        <row r="20">
          <cell r="N20" t="str">
            <v>Other Cost</v>
          </cell>
        </row>
        <row r="57">
          <cell r="A57">
            <v>1</v>
          </cell>
          <cell r="B57" t="str">
            <v>January</v>
          </cell>
          <cell r="C57">
            <v>31</v>
          </cell>
        </row>
        <row r="58">
          <cell r="A58">
            <v>2</v>
          </cell>
          <cell r="B58" t="str">
            <v>February</v>
          </cell>
          <cell r="C58">
            <v>28</v>
          </cell>
        </row>
        <row r="59">
          <cell r="A59">
            <v>3</v>
          </cell>
          <cell r="B59" t="str">
            <v>March</v>
          </cell>
          <cell r="C59">
            <v>31</v>
          </cell>
        </row>
        <row r="60">
          <cell r="A60">
            <v>4</v>
          </cell>
          <cell r="B60" t="str">
            <v>April</v>
          </cell>
          <cell r="C60">
            <v>30</v>
          </cell>
        </row>
        <row r="61">
          <cell r="A61">
            <v>5</v>
          </cell>
          <cell r="B61" t="str">
            <v>May</v>
          </cell>
          <cell r="C61">
            <v>31</v>
          </cell>
        </row>
        <row r="62">
          <cell r="A62">
            <v>6</v>
          </cell>
          <cell r="B62" t="str">
            <v>June</v>
          </cell>
          <cell r="C62">
            <v>30</v>
          </cell>
        </row>
        <row r="63">
          <cell r="A63">
            <v>7</v>
          </cell>
          <cell r="B63" t="str">
            <v>July</v>
          </cell>
          <cell r="C63">
            <v>31</v>
          </cell>
        </row>
        <row r="64">
          <cell r="A64">
            <v>8</v>
          </cell>
          <cell r="B64" t="str">
            <v>August</v>
          </cell>
          <cell r="C64">
            <v>31</v>
          </cell>
        </row>
        <row r="65">
          <cell r="A65">
            <v>9</v>
          </cell>
          <cell r="B65" t="str">
            <v>September</v>
          </cell>
          <cell r="C65">
            <v>30</v>
          </cell>
        </row>
        <row r="66">
          <cell r="A66">
            <v>10</v>
          </cell>
          <cell r="B66" t="str">
            <v>October</v>
          </cell>
          <cell r="C66">
            <v>31</v>
          </cell>
        </row>
        <row r="67">
          <cell r="A67">
            <v>11</v>
          </cell>
          <cell r="B67" t="str">
            <v>November</v>
          </cell>
          <cell r="C67">
            <v>30</v>
          </cell>
        </row>
        <row r="68">
          <cell r="A68">
            <v>12</v>
          </cell>
          <cell r="B68" t="str">
            <v>December</v>
          </cell>
          <cell r="C68">
            <v>31</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UK Results vs Fcst"/>
      <sheetName val="Summary Uk Trends"/>
      <sheetName val="Cover"/>
      <sheetName val="Summary"/>
      <sheetName val="UK Results vs Fcst"/>
      <sheetName val="UK - Trends BU vs LRFs Fin"/>
      <sheetName val="UK - Trends BU vs LRFs Subs"/>
      <sheetName val="UK Results Trends"/>
      <sheetName val="Cheat Sheet RF"/>
      <sheetName val="UK Bdg vs Fcsts"/>
      <sheetName val="Data revised Fcst"/>
      <sheetName val="Data revised Budget 2012"/>
      <sheetName val="Handset BDP Rec "/>
      <sheetName val="Invol Churn Analysis"/>
      <sheetName val="Churn Analysis"/>
      <sheetName val="Settings"/>
      <sheetName val="Extra Graphs"/>
      <sheetName val="SIMO Mix"/>
      <sheetName val="CAC and CRC"/>
      <sheetName val="Gross &amp; Net Adds &amp; Base"/>
      <sheetName val="Fcst Cover"/>
      <sheetName val="Prof Bus Slides"/>
      <sheetName val="Inputs --&gt;"/>
      <sheetName val="Extra Analysis"/>
      <sheetName val="NOTES Latest Month "/>
      <sheetName val="Opex Directorate"/>
      <sheetName val="KPI Trac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C2" t="str">
            <v>Budget</v>
          </cell>
        </row>
        <row r="3">
          <cell r="C3">
            <v>40981.498954166665</v>
          </cell>
        </row>
        <row r="5">
          <cell r="C5">
            <v>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osing-Base"/>
      <sheetName val="Data-Options"/>
      <sheetName val="Data-Conns"/>
      <sheetName val="Data-Geneva"/>
      <sheetName val="Data-Disconns"/>
      <sheetName val="Data-Trans On"/>
      <sheetName val="Data-Trans Off"/>
      <sheetName val="Data-Net SP Migs"/>
      <sheetName val="Data-Migs"/>
      <sheetName val="Saves Only"/>
      <sheetName val="Adjustments"/>
      <sheetName val="Adjusted Disconns"/>
      <sheetName val="Adjusted Conns"/>
      <sheetName val="Tariff Summary"/>
      <sheetName val="Allocation"/>
      <sheetName val="Current Base"/>
      <sheetName val="SPList"/>
      <sheetName val="Tariffs"/>
      <sheetName val="Period 10 Base"/>
      <sheetName val="Period 11 Base"/>
      <sheetName val="Period 12 Base"/>
      <sheetName val="O304 - Period 1 Base"/>
      <sheetName val="0304 - Period 2 Base"/>
      <sheetName val="0304 - Period 3 Base"/>
      <sheetName val="0304 - Period 4 Base"/>
      <sheetName val="0304 - Period 5 Base"/>
      <sheetName val="0304 - Period 6 Base"/>
      <sheetName val="0304 - Period 7 Base"/>
    </sheetNames>
    <sheetDataSet>
      <sheetData sheetId="0" refreshError="1"/>
      <sheetData sheetId="1" refreshError="1"/>
      <sheetData sheetId="2" refreshError="1">
        <row r="15">
          <cell r="C15" t="str">
            <v>SP Name</v>
          </cell>
          <cell r="D15" t="str">
            <v>A200</v>
          </cell>
          <cell r="E15" t="str">
            <v>A400</v>
          </cell>
          <cell r="F15" t="str">
            <v>A75</v>
          </cell>
          <cell r="G15" t="str">
            <v>ATTN</v>
          </cell>
          <cell r="H15" t="str">
            <v>BBL</v>
          </cell>
          <cell r="I15" t="str">
            <v>BFB</v>
          </cell>
          <cell r="J15" t="str">
            <v>BFT</v>
          </cell>
          <cell r="K15" t="str">
            <v>BMX</v>
          </cell>
          <cell r="L15" t="str">
            <v>BTP</v>
          </cell>
          <cell r="M15" t="str">
            <v>C10</v>
          </cell>
          <cell r="N15" t="str">
            <v>C150</v>
          </cell>
          <cell r="O15" t="str">
            <v>C20</v>
          </cell>
          <cell r="P15" t="str">
            <v>C250</v>
          </cell>
          <cell r="Q15" t="str">
            <v>C50</v>
          </cell>
          <cell r="R15" t="str">
            <v>CA3</v>
          </cell>
          <cell r="S15" t="str">
            <v>CA5</v>
          </cell>
          <cell r="T15" t="str">
            <v>CTP</v>
          </cell>
          <cell r="U15" t="str">
            <v>DFO</v>
          </cell>
          <cell r="V15" t="str">
            <v>F15</v>
          </cell>
          <cell r="W15" t="str">
            <v>F25</v>
          </cell>
          <cell r="X15" t="str">
            <v>F97</v>
          </cell>
          <cell r="Y15" t="str">
            <v>FCP</v>
          </cell>
          <cell r="Z15" t="str">
            <v>FRV</v>
          </cell>
          <cell r="AA15" t="str">
            <v>GMX</v>
          </cell>
          <cell r="AB15" t="str">
            <v>GPR</v>
          </cell>
          <cell r="AC15" t="str">
            <v>GWK</v>
          </cell>
          <cell r="AD15" t="str">
            <v>GWP</v>
          </cell>
          <cell r="AE15" t="str">
            <v>L600</v>
          </cell>
          <cell r="AF15" t="str">
            <v>L60A</v>
          </cell>
          <cell r="AG15" t="str">
            <v>LTA</v>
          </cell>
          <cell r="AH15" t="str">
            <v>LTTN</v>
          </cell>
          <cell r="AI15" t="str">
            <v>MN200</v>
          </cell>
          <cell r="AJ15" t="str">
            <v>MXG</v>
          </cell>
          <cell r="AK15" t="str">
            <v>MYT</v>
          </cell>
          <cell r="AL15" t="str">
            <v>N100</v>
          </cell>
          <cell r="AM15" t="str">
            <v>O2 ONLINE</v>
          </cell>
          <cell r="AN15" t="str">
            <v>O2 ONLINE TLK</v>
          </cell>
          <cell r="AO15" t="str">
            <v>O300</v>
          </cell>
          <cell r="AP15" t="str">
            <v>OCP</v>
          </cell>
          <cell r="AQ15" t="str">
            <v>OLP</v>
          </cell>
          <cell r="AR15" t="str">
            <v>OLS</v>
          </cell>
          <cell r="AS15" t="str">
            <v>ONE</v>
          </cell>
          <cell r="AT15" t="str">
            <v>PBPG</v>
          </cell>
          <cell r="AU15" t="str">
            <v>PCPG</v>
          </cell>
          <cell r="AV15" t="str">
            <v>PESL</v>
          </cell>
          <cell r="AW15" t="str">
            <v>PETLK</v>
          </cell>
          <cell r="AX15" t="str">
            <v>PEURHYB</v>
          </cell>
          <cell r="AY15" t="str">
            <v>PEURTLK</v>
          </cell>
          <cell r="AZ15" t="str">
            <v>PEURVCE</v>
          </cell>
          <cell r="BA15" t="str">
            <v>PEVCE</v>
          </cell>
          <cell r="BB15" t="str">
            <v>PHYB</v>
          </cell>
          <cell r="BC15" t="str">
            <v>PNET</v>
          </cell>
          <cell r="BD15" t="str">
            <v>PRU</v>
          </cell>
          <cell r="BE15" t="str">
            <v>PTLK</v>
          </cell>
          <cell r="BF15" t="str">
            <v>PVCE</v>
          </cell>
          <cell r="BG15" t="str">
            <v>R97</v>
          </cell>
          <cell r="BH15" t="str">
            <v>S25</v>
          </cell>
          <cell r="BI15" t="str">
            <v>S40</v>
          </cell>
          <cell r="BJ15" t="str">
            <v>SH1</v>
          </cell>
          <cell r="BK15" t="str">
            <v>SHV</v>
          </cell>
          <cell r="BL15" t="str">
            <v>SHX</v>
          </cell>
          <cell r="BM15" t="str">
            <v>SIR</v>
          </cell>
          <cell r="BN15" t="str">
            <v>SMX</v>
          </cell>
          <cell r="BO15" t="str">
            <v>SO1</v>
          </cell>
          <cell r="BP15" t="str">
            <v>SOV</v>
          </cell>
          <cell r="BQ15" t="str">
            <v>SOX</v>
          </cell>
          <cell r="BR15" t="str">
            <v>SP1</v>
          </cell>
          <cell r="BS15" t="str">
            <v>SP2</v>
          </cell>
          <cell r="BT15" t="str">
            <v>SP4</v>
          </cell>
          <cell r="BU15" t="str">
            <v>SS1</v>
          </cell>
          <cell r="BV15" t="str">
            <v>SS2</v>
          </cell>
          <cell r="BW15" t="str">
            <v>SS4</v>
          </cell>
          <cell r="BX15" t="str">
            <v>W30</v>
          </cell>
          <cell r="BZ15" t="str">
            <v>TOTAL</v>
          </cell>
          <cell r="CB15" t="str">
            <v>Business</v>
          </cell>
          <cell r="CC15" t="str">
            <v>Consumer</v>
          </cell>
        </row>
        <row r="16">
          <cell r="C16" t="str">
            <v>3g Comms Ltd</v>
          </cell>
          <cell r="D16">
            <v>0</v>
          </cell>
          <cell r="E16">
            <v>0</v>
          </cell>
          <cell r="F16">
            <v>0</v>
          </cell>
          <cell r="G16">
            <v>0</v>
          </cell>
          <cell r="I16">
            <v>0</v>
          </cell>
          <cell r="J16">
            <v>8</v>
          </cell>
          <cell r="K16">
            <v>0</v>
          </cell>
          <cell r="L16">
            <v>0</v>
          </cell>
          <cell r="M16">
            <v>0</v>
          </cell>
          <cell r="N16">
            <v>0</v>
          </cell>
          <cell r="O16">
            <v>0</v>
          </cell>
          <cell r="P16">
            <v>0</v>
          </cell>
          <cell r="Q16">
            <v>0</v>
          </cell>
          <cell r="R16">
            <v>0</v>
          </cell>
          <cell r="S16">
            <v>0</v>
          </cell>
          <cell r="U16">
            <v>0</v>
          </cell>
          <cell r="V16">
            <v>0</v>
          </cell>
          <cell r="W16">
            <v>0</v>
          </cell>
          <cell r="AA16">
            <v>0</v>
          </cell>
          <cell r="AB16">
            <v>0</v>
          </cell>
          <cell r="AC16">
            <v>0</v>
          </cell>
          <cell r="AD16">
            <v>0</v>
          </cell>
          <cell r="AE16">
            <v>0</v>
          </cell>
          <cell r="AF16">
            <v>0</v>
          </cell>
          <cell r="AG16">
            <v>0</v>
          </cell>
          <cell r="AH16">
            <v>0</v>
          </cell>
          <cell r="AI16">
            <v>0</v>
          </cell>
          <cell r="AJ16">
            <v>0</v>
          </cell>
          <cell r="AL16">
            <v>0</v>
          </cell>
          <cell r="AO16">
            <v>0</v>
          </cell>
          <cell r="AQ16">
            <v>0</v>
          </cell>
          <cell r="AR16">
            <v>0</v>
          </cell>
          <cell r="AS16">
            <v>0</v>
          </cell>
          <cell r="BH16">
            <v>1</v>
          </cell>
          <cell r="BI16">
            <v>0</v>
          </cell>
          <cell r="BJ16">
            <v>0</v>
          </cell>
          <cell r="BK16">
            <v>0</v>
          </cell>
          <cell r="BL16">
            <v>0</v>
          </cell>
          <cell r="BN16">
            <v>0</v>
          </cell>
          <cell r="BO16">
            <v>0</v>
          </cell>
          <cell r="BP16">
            <v>0</v>
          </cell>
          <cell r="BQ16">
            <v>0</v>
          </cell>
          <cell r="BX16">
            <v>0</v>
          </cell>
          <cell r="BZ16">
            <v>9</v>
          </cell>
          <cell r="CA16">
            <v>0</v>
          </cell>
          <cell r="CB16">
            <v>7.9197575260630204</v>
          </cell>
          <cell r="CC16">
            <v>1.0802424739369803</v>
          </cell>
        </row>
        <row r="17">
          <cell r="C17" t="str">
            <v>Action Cellular (SR)</v>
          </cell>
          <cell r="BM17">
            <v>0</v>
          </cell>
          <cell r="BZ17">
            <v>0</v>
          </cell>
          <cell r="CA17">
            <v>0</v>
          </cell>
          <cell r="CB17">
            <v>0</v>
          </cell>
          <cell r="CC17">
            <v>0</v>
          </cell>
        </row>
        <row r="18">
          <cell r="C18" t="str">
            <v>Adam Phones</v>
          </cell>
          <cell r="I18">
            <v>0</v>
          </cell>
          <cell r="J18">
            <v>0</v>
          </cell>
          <cell r="K18">
            <v>0</v>
          </cell>
          <cell r="L18">
            <v>0</v>
          </cell>
          <cell r="BH18">
            <v>0</v>
          </cell>
          <cell r="BI18">
            <v>0</v>
          </cell>
          <cell r="BJ18">
            <v>0</v>
          </cell>
          <cell r="BK18">
            <v>0</v>
          </cell>
          <cell r="BL18">
            <v>0</v>
          </cell>
          <cell r="BN18">
            <v>0</v>
          </cell>
          <cell r="BO18">
            <v>0</v>
          </cell>
          <cell r="BP18">
            <v>0</v>
          </cell>
          <cell r="BQ18">
            <v>0</v>
          </cell>
          <cell r="BZ18">
            <v>0</v>
          </cell>
          <cell r="CA18">
            <v>0</v>
          </cell>
          <cell r="CB18">
            <v>0</v>
          </cell>
          <cell r="CC18">
            <v>0</v>
          </cell>
        </row>
        <row r="19">
          <cell r="C19" t="str">
            <v>Aerofone</v>
          </cell>
          <cell r="D19">
            <v>0</v>
          </cell>
          <cell r="E19">
            <v>0</v>
          </cell>
          <cell r="F19">
            <v>0</v>
          </cell>
          <cell r="G19">
            <v>0</v>
          </cell>
          <cell r="I19">
            <v>0</v>
          </cell>
          <cell r="J19">
            <v>1</v>
          </cell>
          <cell r="K19">
            <v>0</v>
          </cell>
          <cell r="L19">
            <v>0</v>
          </cell>
          <cell r="M19">
            <v>0</v>
          </cell>
          <cell r="N19">
            <v>0</v>
          </cell>
          <cell r="O19">
            <v>3</v>
          </cell>
          <cell r="P19">
            <v>0</v>
          </cell>
          <cell r="Q19">
            <v>0</v>
          </cell>
          <cell r="R19">
            <v>0</v>
          </cell>
          <cell r="S19">
            <v>0</v>
          </cell>
          <cell r="U19">
            <v>1</v>
          </cell>
          <cell r="V19">
            <v>0</v>
          </cell>
          <cell r="W19">
            <v>0</v>
          </cell>
          <cell r="X19">
            <v>0</v>
          </cell>
          <cell r="AA19">
            <v>0</v>
          </cell>
          <cell r="AB19">
            <v>0</v>
          </cell>
          <cell r="AC19">
            <v>0</v>
          </cell>
          <cell r="AD19">
            <v>60</v>
          </cell>
          <cell r="AE19">
            <v>0</v>
          </cell>
          <cell r="AF19">
            <v>0</v>
          </cell>
          <cell r="AG19">
            <v>0</v>
          </cell>
          <cell r="AH19">
            <v>0</v>
          </cell>
          <cell r="AI19">
            <v>0</v>
          </cell>
          <cell r="AJ19">
            <v>0</v>
          </cell>
          <cell r="AK19">
            <v>0</v>
          </cell>
          <cell r="AL19">
            <v>0</v>
          </cell>
          <cell r="AO19">
            <v>0</v>
          </cell>
          <cell r="AP19">
            <v>0</v>
          </cell>
          <cell r="AQ19">
            <v>0</v>
          </cell>
          <cell r="AR19">
            <v>0</v>
          </cell>
          <cell r="AS19">
            <v>0</v>
          </cell>
          <cell r="BG19">
            <v>0</v>
          </cell>
          <cell r="BH19">
            <v>0</v>
          </cell>
          <cell r="BI19">
            <v>0</v>
          </cell>
          <cell r="BJ19">
            <v>0</v>
          </cell>
          <cell r="BK19">
            <v>0</v>
          </cell>
          <cell r="BL19">
            <v>0</v>
          </cell>
          <cell r="BN19">
            <v>4</v>
          </cell>
          <cell r="BO19">
            <v>0</v>
          </cell>
          <cell r="BP19">
            <v>0</v>
          </cell>
          <cell r="BQ19">
            <v>0</v>
          </cell>
          <cell r="BX19">
            <v>0</v>
          </cell>
          <cell r="BZ19">
            <v>69</v>
          </cell>
          <cell r="CA19">
            <v>0</v>
          </cell>
          <cell r="CB19">
            <v>60.71814103314982</v>
          </cell>
          <cell r="CC19">
            <v>8.2818589668501819</v>
          </cell>
        </row>
        <row r="20">
          <cell r="C20" t="str">
            <v>Affinity Internet Holding</v>
          </cell>
          <cell r="D20">
            <v>0</v>
          </cell>
          <cell r="E20">
            <v>0</v>
          </cell>
          <cell r="F20">
            <v>0</v>
          </cell>
          <cell r="G20">
            <v>0</v>
          </cell>
          <cell r="I20">
            <v>0</v>
          </cell>
          <cell r="J20">
            <v>0</v>
          </cell>
          <cell r="K20">
            <v>0</v>
          </cell>
          <cell r="L20">
            <v>0</v>
          </cell>
          <cell r="M20">
            <v>0</v>
          </cell>
          <cell r="O20">
            <v>0</v>
          </cell>
          <cell r="Q20">
            <v>0</v>
          </cell>
          <cell r="R20">
            <v>0</v>
          </cell>
          <cell r="S20">
            <v>0</v>
          </cell>
          <cell r="U20">
            <v>0</v>
          </cell>
          <cell r="V20">
            <v>0</v>
          </cell>
          <cell r="W20">
            <v>0</v>
          </cell>
          <cell r="AA20">
            <v>0</v>
          </cell>
          <cell r="AB20">
            <v>0</v>
          </cell>
          <cell r="AC20">
            <v>0</v>
          </cell>
          <cell r="AD20">
            <v>0</v>
          </cell>
          <cell r="AE20">
            <v>0</v>
          </cell>
          <cell r="AG20">
            <v>0</v>
          </cell>
          <cell r="AH20">
            <v>0</v>
          </cell>
          <cell r="AI20">
            <v>0</v>
          </cell>
          <cell r="AL20">
            <v>0</v>
          </cell>
          <cell r="AO20">
            <v>0</v>
          </cell>
          <cell r="AQ20">
            <v>0</v>
          </cell>
          <cell r="AR20">
            <v>0</v>
          </cell>
          <cell r="BH20">
            <v>0</v>
          </cell>
          <cell r="BI20">
            <v>0</v>
          </cell>
          <cell r="BJ20">
            <v>0</v>
          </cell>
          <cell r="BK20">
            <v>0</v>
          </cell>
          <cell r="BL20">
            <v>0</v>
          </cell>
          <cell r="BN20">
            <v>0</v>
          </cell>
          <cell r="BO20">
            <v>0</v>
          </cell>
          <cell r="BP20">
            <v>0</v>
          </cell>
          <cell r="BQ20">
            <v>0</v>
          </cell>
          <cell r="BX20">
            <v>0</v>
          </cell>
          <cell r="BZ20">
            <v>0</v>
          </cell>
          <cell r="CA20">
            <v>0</v>
          </cell>
          <cell r="CB20">
            <v>0</v>
          </cell>
          <cell r="CC20">
            <v>0</v>
          </cell>
        </row>
        <row r="21">
          <cell r="C21" t="str">
            <v>Alternative Network</v>
          </cell>
          <cell r="I21">
            <v>0</v>
          </cell>
          <cell r="J21">
            <v>48</v>
          </cell>
          <cell r="K21">
            <v>0</v>
          </cell>
          <cell r="L21">
            <v>0</v>
          </cell>
          <cell r="M21">
            <v>0</v>
          </cell>
          <cell r="O21">
            <v>0</v>
          </cell>
          <cell r="R21">
            <v>0</v>
          </cell>
          <cell r="S21">
            <v>0</v>
          </cell>
          <cell r="U21">
            <v>0</v>
          </cell>
          <cell r="V21">
            <v>0</v>
          </cell>
          <cell r="W21">
            <v>0</v>
          </cell>
          <cell r="Z21">
            <v>0</v>
          </cell>
          <cell r="AA21">
            <v>0</v>
          </cell>
          <cell r="AB21">
            <v>0</v>
          </cell>
          <cell r="AC21">
            <v>31</v>
          </cell>
          <cell r="AD21">
            <v>201</v>
          </cell>
          <cell r="AG21">
            <v>0</v>
          </cell>
          <cell r="AJ21">
            <v>0</v>
          </cell>
          <cell r="AQ21">
            <v>0</v>
          </cell>
          <cell r="AR21">
            <v>0</v>
          </cell>
          <cell r="BH21">
            <v>0</v>
          </cell>
          <cell r="BI21">
            <v>0</v>
          </cell>
          <cell r="BN21">
            <v>0</v>
          </cell>
          <cell r="BZ21">
            <v>280</v>
          </cell>
          <cell r="CA21">
            <v>0</v>
          </cell>
          <cell r="CB21">
            <v>246.39245636640507</v>
          </cell>
          <cell r="CC21">
            <v>33.607543633594943</v>
          </cell>
        </row>
        <row r="22">
          <cell r="C22" t="str">
            <v>Astec Communications</v>
          </cell>
          <cell r="D22">
            <v>0</v>
          </cell>
          <cell r="E22">
            <v>0</v>
          </cell>
          <cell r="F22">
            <v>0</v>
          </cell>
          <cell r="G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AB22">
            <v>0</v>
          </cell>
          <cell r="AE22">
            <v>0</v>
          </cell>
          <cell r="AF22">
            <v>0</v>
          </cell>
          <cell r="AG22">
            <v>0</v>
          </cell>
          <cell r="AH22">
            <v>0</v>
          </cell>
          <cell r="AI22">
            <v>0</v>
          </cell>
          <cell r="AK22">
            <v>0</v>
          </cell>
          <cell r="AL22">
            <v>0</v>
          </cell>
          <cell r="AO22">
            <v>0</v>
          </cell>
          <cell r="AP22">
            <v>0</v>
          </cell>
          <cell r="AQ22">
            <v>0</v>
          </cell>
          <cell r="AR22">
            <v>0</v>
          </cell>
          <cell r="AS22">
            <v>0</v>
          </cell>
          <cell r="BG22">
            <v>0</v>
          </cell>
          <cell r="BH22">
            <v>0</v>
          </cell>
          <cell r="BI22">
            <v>0</v>
          </cell>
          <cell r="BJ22">
            <v>0</v>
          </cell>
          <cell r="BK22">
            <v>0</v>
          </cell>
          <cell r="BL22">
            <v>0</v>
          </cell>
          <cell r="BN22">
            <v>0</v>
          </cell>
          <cell r="BO22">
            <v>0</v>
          </cell>
          <cell r="BP22">
            <v>0</v>
          </cell>
          <cell r="BQ22">
            <v>0</v>
          </cell>
          <cell r="BX22">
            <v>0</v>
          </cell>
          <cell r="BZ22">
            <v>0</v>
          </cell>
          <cell r="CA22">
            <v>0</v>
          </cell>
          <cell r="CB22">
            <v>0</v>
          </cell>
          <cell r="CC22">
            <v>0</v>
          </cell>
        </row>
        <row r="23">
          <cell r="C23" t="str">
            <v>BT Cellnet Lumina</v>
          </cell>
          <cell r="D23">
            <v>12</v>
          </cell>
          <cell r="E23">
            <v>3</v>
          </cell>
          <cell r="F23">
            <v>21</v>
          </cell>
          <cell r="G23">
            <v>0</v>
          </cell>
          <cell r="H23">
            <v>7</v>
          </cell>
          <cell r="I23">
            <v>6116</v>
          </cell>
          <cell r="J23">
            <v>2719</v>
          </cell>
          <cell r="K23">
            <v>0</v>
          </cell>
          <cell r="L23">
            <v>956</v>
          </cell>
          <cell r="M23">
            <v>4885</v>
          </cell>
          <cell r="N23">
            <v>0</v>
          </cell>
          <cell r="O23">
            <v>17777</v>
          </cell>
          <cell r="P23">
            <v>0</v>
          </cell>
          <cell r="Q23">
            <v>0</v>
          </cell>
          <cell r="R23">
            <v>782</v>
          </cell>
          <cell r="S23">
            <v>871</v>
          </cell>
          <cell r="T23">
            <v>0</v>
          </cell>
          <cell r="U23">
            <v>1524</v>
          </cell>
          <cell r="V23">
            <v>24</v>
          </cell>
          <cell r="W23">
            <v>17</v>
          </cell>
          <cell r="X23">
            <v>0</v>
          </cell>
          <cell r="Y23">
            <v>0</v>
          </cell>
          <cell r="Z23">
            <v>365</v>
          </cell>
          <cell r="AA23">
            <v>0</v>
          </cell>
          <cell r="AB23">
            <v>1941</v>
          </cell>
          <cell r="AC23">
            <v>195</v>
          </cell>
          <cell r="AD23">
            <v>329</v>
          </cell>
          <cell r="AE23">
            <v>12</v>
          </cell>
          <cell r="AF23">
            <v>2</v>
          </cell>
          <cell r="AG23">
            <v>1550</v>
          </cell>
          <cell r="AH23">
            <v>2</v>
          </cell>
          <cell r="AI23">
            <v>7</v>
          </cell>
          <cell r="AJ23">
            <v>1458</v>
          </cell>
          <cell r="AK23">
            <v>0</v>
          </cell>
          <cell r="AL23">
            <v>1282</v>
          </cell>
          <cell r="AO23">
            <v>0</v>
          </cell>
          <cell r="AP23">
            <v>0</v>
          </cell>
          <cell r="AQ23">
            <v>6664</v>
          </cell>
          <cell r="AR23">
            <v>895</v>
          </cell>
          <cell r="AS23">
            <v>0</v>
          </cell>
          <cell r="BG23">
            <v>0</v>
          </cell>
          <cell r="BH23">
            <v>5366</v>
          </cell>
          <cell r="BI23">
            <v>4698</v>
          </cell>
          <cell r="BJ23">
            <v>4</v>
          </cell>
          <cell r="BK23">
            <v>52</v>
          </cell>
          <cell r="BL23">
            <v>26</v>
          </cell>
          <cell r="BN23">
            <v>1949</v>
          </cell>
          <cell r="BO23">
            <v>50</v>
          </cell>
          <cell r="BP23">
            <v>419</v>
          </cell>
          <cell r="BQ23">
            <v>362</v>
          </cell>
          <cell r="BR23">
            <v>129</v>
          </cell>
          <cell r="BS23">
            <v>139</v>
          </cell>
          <cell r="BT23">
            <v>110</v>
          </cell>
          <cell r="BU23">
            <v>268</v>
          </cell>
          <cell r="BV23">
            <v>567</v>
          </cell>
          <cell r="BW23">
            <v>117</v>
          </cell>
          <cell r="BX23">
            <v>2</v>
          </cell>
          <cell r="BZ23">
            <v>64674</v>
          </cell>
          <cell r="CA23">
            <v>0</v>
          </cell>
          <cell r="CB23">
            <v>21920.799999999999</v>
          </cell>
          <cell r="CC23">
            <v>42753.2</v>
          </cell>
        </row>
        <row r="24">
          <cell r="C24" t="str">
            <v>BT Cellnet Operations</v>
          </cell>
          <cell r="D24">
            <v>0</v>
          </cell>
          <cell r="E24">
            <v>0</v>
          </cell>
          <cell r="F24">
            <v>0</v>
          </cell>
          <cell r="G24">
            <v>0</v>
          </cell>
          <cell r="J24">
            <v>0</v>
          </cell>
          <cell r="K24">
            <v>0</v>
          </cell>
          <cell r="L24">
            <v>0</v>
          </cell>
          <cell r="M24">
            <v>0</v>
          </cell>
          <cell r="N24">
            <v>0</v>
          </cell>
          <cell r="O24">
            <v>0</v>
          </cell>
          <cell r="P24">
            <v>0</v>
          </cell>
          <cell r="Q24">
            <v>0</v>
          </cell>
          <cell r="R24">
            <v>0</v>
          </cell>
          <cell r="S24">
            <v>0</v>
          </cell>
          <cell r="U24">
            <v>0</v>
          </cell>
          <cell r="V24">
            <v>0</v>
          </cell>
          <cell r="W24">
            <v>0</v>
          </cell>
          <cell r="X24">
            <v>0</v>
          </cell>
          <cell r="AB24">
            <v>0</v>
          </cell>
          <cell r="AC24">
            <v>0</v>
          </cell>
          <cell r="AD24">
            <v>0</v>
          </cell>
          <cell r="AE24">
            <v>0</v>
          </cell>
          <cell r="AF24">
            <v>0</v>
          </cell>
          <cell r="AG24">
            <v>0</v>
          </cell>
          <cell r="AH24">
            <v>0</v>
          </cell>
          <cell r="AI24">
            <v>0</v>
          </cell>
          <cell r="AJ24">
            <v>0</v>
          </cell>
          <cell r="AK24">
            <v>0</v>
          </cell>
          <cell r="AL24">
            <v>0</v>
          </cell>
          <cell r="AO24">
            <v>0</v>
          </cell>
          <cell r="AP24">
            <v>0</v>
          </cell>
          <cell r="AQ24">
            <v>0</v>
          </cell>
          <cell r="AR24">
            <v>0</v>
          </cell>
          <cell r="AS24">
            <v>0</v>
          </cell>
          <cell r="BG24">
            <v>0</v>
          </cell>
          <cell r="BH24">
            <v>0</v>
          </cell>
          <cell r="BI24">
            <v>0</v>
          </cell>
          <cell r="BJ24">
            <v>0</v>
          </cell>
          <cell r="BK24">
            <v>0</v>
          </cell>
          <cell r="BL24">
            <v>0</v>
          </cell>
          <cell r="BN24">
            <v>0</v>
          </cell>
          <cell r="BO24">
            <v>0</v>
          </cell>
          <cell r="BP24">
            <v>0</v>
          </cell>
          <cell r="BQ24">
            <v>0</v>
          </cell>
          <cell r="BR24">
            <v>0</v>
          </cell>
          <cell r="BS24">
            <v>0</v>
          </cell>
          <cell r="BT24">
            <v>0</v>
          </cell>
          <cell r="BU24">
            <v>0</v>
          </cell>
          <cell r="BV24">
            <v>0</v>
          </cell>
          <cell r="BW24">
            <v>0</v>
          </cell>
          <cell r="BX24">
            <v>0</v>
          </cell>
          <cell r="BZ24">
            <v>0</v>
          </cell>
          <cell r="CA24">
            <v>0</v>
          </cell>
          <cell r="CB24">
            <v>0</v>
          </cell>
          <cell r="CC24">
            <v>0</v>
          </cell>
        </row>
        <row r="25">
          <cell r="C25" t="str">
            <v>BT Cellnet Ventures</v>
          </cell>
          <cell r="D25">
            <v>0</v>
          </cell>
          <cell r="E25">
            <v>0</v>
          </cell>
          <cell r="F25">
            <v>3</v>
          </cell>
          <cell r="G25">
            <v>1</v>
          </cell>
          <cell r="J25">
            <v>0</v>
          </cell>
          <cell r="K25">
            <v>0</v>
          </cell>
          <cell r="L25">
            <v>0</v>
          </cell>
          <cell r="M25">
            <v>2</v>
          </cell>
          <cell r="N25">
            <v>0</v>
          </cell>
          <cell r="O25">
            <v>2</v>
          </cell>
          <cell r="P25">
            <v>0</v>
          </cell>
          <cell r="Q25">
            <v>2</v>
          </cell>
          <cell r="R25">
            <v>6</v>
          </cell>
          <cell r="S25">
            <v>6</v>
          </cell>
          <cell r="V25">
            <v>0</v>
          </cell>
          <cell r="W25">
            <v>0</v>
          </cell>
          <cell r="X25">
            <v>0</v>
          </cell>
          <cell r="Y25">
            <v>0</v>
          </cell>
          <cell r="AB25">
            <v>0</v>
          </cell>
          <cell r="AE25">
            <v>2</v>
          </cell>
          <cell r="AF25">
            <v>0</v>
          </cell>
          <cell r="AG25">
            <v>0</v>
          </cell>
          <cell r="AH25">
            <v>0</v>
          </cell>
          <cell r="AI25">
            <v>7</v>
          </cell>
          <cell r="AK25">
            <v>0</v>
          </cell>
          <cell r="AL25">
            <v>7</v>
          </cell>
          <cell r="AP25">
            <v>0</v>
          </cell>
          <cell r="AQ25">
            <v>1</v>
          </cell>
          <cell r="AR25">
            <v>3</v>
          </cell>
          <cell r="BG25">
            <v>0</v>
          </cell>
          <cell r="BH25">
            <v>1</v>
          </cell>
          <cell r="BI25">
            <v>2</v>
          </cell>
          <cell r="BJ25">
            <v>0</v>
          </cell>
          <cell r="BK25">
            <v>0</v>
          </cell>
          <cell r="BL25">
            <v>0</v>
          </cell>
          <cell r="BN25">
            <v>0</v>
          </cell>
          <cell r="BO25">
            <v>0</v>
          </cell>
          <cell r="BP25">
            <v>0</v>
          </cell>
          <cell r="BQ25">
            <v>0</v>
          </cell>
          <cell r="BX25">
            <v>0</v>
          </cell>
          <cell r="BZ25">
            <v>45</v>
          </cell>
          <cell r="CA25">
            <v>0</v>
          </cell>
          <cell r="CB25">
            <v>2.6597938144329891</v>
          </cell>
          <cell r="CC25">
            <v>42.340206185567013</v>
          </cell>
        </row>
        <row r="26">
          <cell r="C26" t="str">
            <v>BT Retail</v>
          </cell>
          <cell r="D26">
            <v>0</v>
          </cell>
          <cell r="E26">
            <v>0</v>
          </cell>
          <cell r="F26">
            <v>0</v>
          </cell>
          <cell r="G26">
            <v>0</v>
          </cell>
          <cell r="I26">
            <v>50</v>
          </cell>
          <cell r="J26">
            <v>60</v>
          </cell>
          <cell r="K26">
            <v>0</v>
          </cell>
          <cell r="L26">
            <v>201</v>
          </cell>
          <cell r="M26">
            <v>31</v>
          </cell>
          <cell r="N26">
            <v>0</v>
          </cell>
          <cell r="O26">
            <v>33</v>
          </cell>
          <cell r="P26">
            <v>0</v>
          </cell>
          <cell r="Q26">
            <v>0</v>
          </cell>
          <cell r="R26">
            <v>29</v>
          </cell>
          <cell r="S26">
            <v>24</v>
          </cell>
          <cell r="U26">
            <v>0</v>
          </cell>
          <cell r="V26">
            <v>0</v>
          </cell>
          <cell r="W26">
            <v>0</v>
          </cell>
          <cell r="Z26">
            <v>0</v>
          </cell>
          <cell r="AA26">
            <v>0</v>
          </cell>
          <cell r="AB26">
            <v>166</v>
          </cell>
          <cell r="AC26">
            <v>0</v>
          </cell>
          <cell r="AD26">
            <v>0</v>
          </cell>
          <cell r="AE26">
            <v>0</v>
          </cell>
          <cell r="AF26">
            <v>0</v>
          </cell>
          <cell r="AG26">
            <v>0</v>
          </cell>
          <cell r="AH26">
            <v>0</v>
          </cell>
          <cell r="AI26">
            <v>0</v>
          </cell>
          <cell r="AJ26">
            <v>148</v>
          </cell>
          <cell r="AL26">
            <v>0</v>
          </cell>
          <cell r="AO26">
            <v>0</v>
          </cell>
          <cell r="AQ26">
            <v>73</v>
          </cell>
          <cell r="AR26">
            <v>59</v>
          </cell>
          <cell r="AS26">
            <v>0</v>
          </cell>
          <cell r="BH26">
            <v>27</v>
          </cell>
          <cell r="BI26">
            <v>8</v>
          </cell>
          <cell r="BJ26">
            <v>0</v>
          </cell>
          <cell r="BK26">
            <v>0</v>
          </cell>
          <cell r="BL26">
            <v>0</v>
          </cell>
          <cell r="BN26">
            <v>0</v>
          </cell>
          <cell r="BO26">
            <v>0</v>
          </cell>
          <cell r="BP26">
            <v>0</v>
          </cell>
          <cell r="BQ26">
            <v>0</v>
          </cell>
          <cell r="BX26">
            <v>0</v>
          </cell>
          <cell r="BZ26">
            <v>909</v>
          </cell>
          <cell r="CA26">
            <v>0</v>
          </cell>
          <cell r="CB26">
            <v>107.19552479988393</v>
          </cell>
          <cell r="CC26">
            <v>801.80447520011614</v>
          </cell>
        </row>
        <row r="27">
          <cell r="C27" t="str">
            <v>BT Retail ( Business )</v>
          </cell>
          <cell r="D27">
            <v>0</v>
          </cell>
          <cell r="E27">
            <v>0</v>
          </cell>
          <cell r="F27">
            <v>0</v>
          </cell>
          <cell r="G27">
            <v>0</v>
          </cell>
          <cell r="I27">
            <v>1206</v>
          </cell>
          <cell r="J27">
            <v>132</v>
          </cell>
          <cell r="K27">
            <v>0</v>
          </cell>
          <cell r="L27">
            <v>559</v>
          </cell>
          <cell r="M27">
            <v>0</v>
          </cell>
          <cell r="N27">
            <v>0</v>
          </cell>
          <cell r="O27">
            <v>0</v>
          </cell>
          <cell r="P27">
            <v>0</v>
          </cell>
          <cell r="Q27">
            <v>0</v>
          </cell>
          <cell r="R27">
            <v>0</v>
          </cell>
          <cell r="S27">
            <v>0</v>
          </cell>
          <cell r="U27">
            <v>0</v>
          </cell>
          <cell r="V27">
            <v>0</v>
          </cell>
          <cell r="W27">
            <v>0</v>
          </cell>
          <cell r="Z27">
            <v>0</v>
          </cell>
          <cell r="AA27">
            <v>0</v>
          </cell>
          <cell r="AB27">
            <v>74</v>
          </cell>
          <cell r="AC27">
            <v>0</v>
          </cell>
          <cell r="AD27">
            <v>19</v>
          </cell>
          <cell r="AE27">
            <v>0</v>
          </cell>
          <cell r="AF27">
            <v>0</v>
          </cell>
          <cell r="AG27">
            <v>0</v>
          </cell>
          <cell r="AH27">
            <v>0</v>
          </cell>
          <cell r="AI27">
            <v>0</v>
          </cell>
          <cell r="AJ27">
            <v>359</v>
          </cell>
          <cell r="AL27">
            <v>0</v>
          </cell>
          <cell r="AO27">
            <v>0</v>
          </cell>
          <cell r="AQ27">
            <v>0</v>
          </cell>
          <cell r="AR27">
            <v>0</v>
          </cell>
          <cell r="AS27">
            <v>0</v>
          </cell>
          <cell r="BH27">
            <v>94</v>
          </cell>
          <cell r="BI27">
            <v>27</v>
          </cell>
          <cell r="BJ27">
            <v>0</v>
          </cell>
          <cell r="BK27">
            <v>0</v>
          </cell>
          <cell r="BL27">
            <v>0</v>
          </cell>
          <cell r="BN27">
            <v>109</v>
          </cell>
          <cell r="BO27">
            <v>0</v>
          </cell>
          <cell r="BP27">
            <v>0</v>
          </cell>
          <cell r="BQ27">
            <v>0</v>
          </cell>
          <cell r="BX27">
            <v>0</v>
          </cell>
          <cell r="BZ27">
            <v>2579</v>
          </cell>
          <cell r="CA27">
            <v>3.3395508580724709E-13</v>
          </cell>
          <cell r="CB27">
            <v>2555.5774793077499</v>
          </cell>
          <cell r="CC27">
            <v>23.422520692249812</v>
          </cell>
        </row>
        <row r="28">
          <cell r="C28" t="str">
            <v>BTM Corporates</v>
          </cell>
          <cell r="D28">
            <v>60</v>
          </cell>
          <cell r="E28">
            <v>2</v>
          </cell>
          <cell r="F28">
            <v>4</v>
          </cell>
          <cell r="G28">
            <v>0</v>
          </cell>
          <cell r="H28">
            <v>0</v>
          </cell>
          <cell r="I28">
            <v>275</v>
          </cell>
          <cell r="J28">
            <v>3319</v>
          </cell>
          <cell r="K28">
            <v>0</v>
          </cell>
          <cell r="L28">
            <v>245</v>
          </cell>
          <cell r="M28">
            <v>3</v>
          </cell>
          <cell r="N28">
            <v>0</v>
          </cell>
          <cell r="O28">
            <v>5</v>
          </cell>
          <cell r="P28">
            <v>0</v>
          </cell>
          <cell r="Q28">
            <v>3</v>
          </cell>
          <cell r="R28">
            <v>2</v>
          </cell>
          <cell r="S28">
            <v>3</v>
          </cell>
          <cell r="T28">
            <v>0</v>
          </cell>
          <cell r="U28">
            <v>1539</v>
          </cell>
          <cell r="V28">
            <v>0</v>
          </cell>
          <cell r="W28">
            <v>0</v>
          </cell>
          <cell r="X28">
            <v>0</v>
          </cell>
          <cell r="Y28">
            <v>0</v>
          </cell>
          <cell r="Z28">
            <v>8</v>
          </cell>
          <cell r="AA28">
            <v>0</v>
          </cell>
          <cell r="AB28">
            <v>2233</v>
          </cell>
          <cell r="AC28">
            <v>338</v>
          </cell>
          <cell r="AD28">
            <v>74</v>
          </cell>
          <cell r="AE28">
            <v>0</v>
          </cell>
          <cell r="AF28">
            <v>1</v>
          </cell>
          <cell r="AG28">
            <v>0</v>
          </cell>
          <cell r="AH28">
            <v>0</v>
          </cell>
          <cell r="AI28">
            <v>1</v>
          </cell>
          <cell r="AJ28">
            <v>2544</v>
          </cell>
          <cell r="AK28">
            <v>0</v>
          </cell>
          <cell r="AL28">
            <v>5</v>
          </cell>
          <cell r="AO28">
            <v>0</v>
          </cell>
          <cell r="AP28">
            <v>0</v>
          </cell>
          <cell r="AQ28">
            <v>4</v>
          </cell>
          <cell r="AR28">
            <v>0</v>
          </cell>
          <cell r="AS28">
            <v>0</v>
          </cell>
          <cell r="BG28">
            <v>0</v>
          </cell>
          <cell r="BH28">
            <v>1</v>
          </cell>
          <cell r="BI28">
            <v>4</v>
          </cell>
          <cell r="BJ28">
            <v>0</v>
          </cell>
          <cell r="BK28">
            <v>0</v>
          </cell>
          <cell r="BL28">
            <v>0</v>
          </cell>
          <cell r="BN28">
            <v>2</v>
          </cell>
          <cell r="BO28">
            <v>0</v>
          </cell>
          <cell r="BP28">
            <v>0</v>
          </cell>
          <cell r="BQ28">
            <v>1</v>
          </cell>
          <cell r="BR28">
            <v>1</v>
          </cell>
          <cell r="BS28">
            <v>0</v>
          </cell>
          <cell r="BT28">
            <v>0</v>
          </cell>
          <cell r="BU28">
            <v>1</v>
          </cell>
          <cell r="BV28">
            <v>0</v>
          </cell>
          <cell r="BW28">
            <v>0</v>
          </cell>
          <cell r="BX28">
            <v>0</v>
          </cell>
          <cell r="BZ28">
            <v>10678</v>
          </cell>
          <cell r="CA28">
            <v>1.6484591469634324E-12</v>
          </cell>
          <cell r="CB28">
            <v>10581.022227238524</v>
          </cell>
          <cell r="CC28">
            <v>96.977772761474796</v>
          </cell>
        </row>
        <row r="29">
          <cell r="C29" t="str">
            <v>Call Connections</v>
          </cell>
          <cell r="D29">
            <v>6</v>
          </cell>
          <cell r="E29">
            <v>4</v>
          </cell>
          <cell r="F29">
            <v>104</v>
          </cell>
          <cell r="G29">
            <v>13</v>
          </cell>
          <cell r="H29">
            <v>0</v>
          </cell>
          <cell r="I29">
            <v>0</v>
          </cell>
          <cell r="J29">
            <v>2</v>
          </cell>
          <cell r="K29">
            <v>0</v>
          </cell>
          <cell r="L29">
            <v>0</v>
          </cell>
          <cell r="M29">
            <v>91</v>
          </cell>
          <cell r="N29">
            <v>1</v>
          </cell>
          <cell r="O29">
            <v>98</v>
          </cell>
          <cell r="P29">
            <v>1</v>
          </cell>
          <cell r="Q29">
            <v>19</v>
          </cell>
          <cell r="R29">
            <v>78</v>
          </cell>
          <cell r="S29">
            <v>58</v>
          </cell>
          <cell r="T29">
            <v>0</v>
          </cell>
          <cell r="U29">
            <v>0</v>
          </cell>
          <cell r="V29">
            <v>6</v>
          </cell>
          <cell r="W29">
            <v>3</v>
          </cell>
          <cell r="X29">
            <v>0</v>
          </cell>
          <cell r="Y29">
            <v>0</v>
          </cell>
          <cell r="AA29">
            <v>0</v>
          </cell>
          <cell r="AB29">
            <v>0</v>
          </cell>
          <cell r="AC29">
            <v>0</v>
          </cell>
          <cell r="AD29">
            <v>0</v>
          </cell>
          <cell r="AE29">
            <v>47</v>
          </cell>
          <cell r="AF29">
            <v>8</v>
          </cell>
          <cell r="AG29">
            <v>0</v>
          </cell>
          <cell r="AH29">
            <v>0</v>
          </cell>
          <cell r="AI29">
            <v>12</v>
          </cell>
          <cell r="AJ29">
            <v>0</v>
          </cell>
          <cell r="AK29">
            <v>0</v>
          </cell>
          <cell r="AL29">
            <v>67</v>
          </cell>
          <cell r="AO29">
            <v>0</v>
          </cell>
          <cell r="AP29">
            <v>0</v>
          </cell>
          <cell r="AQ29">
            <v>40</v>
          </cell>
          <cell r="AR29">
            <v>33</v>
          </cell>
          <cell r="AS29">
            <v>0</v>
          </cell>
          <cell r="BG29">
            <v>0</v>
          </cell>
          <cell r="BH29">
            <v>33</v>
          </cell>
          <cell r="BI29">
            <v>60</v>
          </cell>
          <cell r="BJ29">
            <v>0</v>
          </cell>
          <cell r="BK29">
            <v>0</v>
          </cell>
          <cell r="BL29">
            <v>0</v>
          </cell>
          <cell r="BN29">
            <v>25</v>
          </cell>
          <cell r="BO29">
            <v>0</v>
          </cell>
          <cell r="BP29">
            <v>0</v>
          </cell>
          <cell r="BQ29">
            <v>0</v>
          </cell>
          <cell r="BR29">
            <v>0</v>
          </cell>
          <cell r="BS29">
            <v>0</v>
          </cell>
          <cell r="BT29">
            <v>0</v>
          </cell>
          <cell r="BU29">
            <v>0</v>
          </cell>
          <cell r="BV29">
            <v>0</v>
          </cell>
          <cell r="BW29">
            <v>0</v>
          </cell>
          <cell r="BX29">
            <v>6</v>
          </cell>
          <cell r="BZ29">
            <v>815</v>
          </cell>
          <cell r="CA29">
            <v>0</v>
          </cell>
          <cell r="CB29">
            <v>48.171821305841917</v>
          </cell>
          <cell r="CC29">
            <v>766.82817869415805</v>
          </cell>
        </row>
        <row r="30">
          <cell r="C30" t="str">
            <v>Carphone Warehouse Services Ltd</v>
          </cell>
          <cell r="D30">
            <v>0</v>
          </cell>
          <cell r="E30">
            <v>3</v>
          </cell>
          <cell r="F30">
            <v>0</v>
          </cell>
          <cell r="G30">
            <v>0</v>
          </cell>
          <cell r="J30">
            <v>11</v>
          </cell>
          <cell r="K30">
            <v>0</v>
          </cell>
          <cell r="L30">
            <v>0</v>
          </cell>
          <cell r="M30">
            <v>4325</v>
          </cell>
          <cell r="N30">
            <v>0</v>
          </cell>
          <cell r="O30">
            <v>2136</v>
          </cell>
          <cell r="P30">
            <v>0</v>
          </cell>
          <cell r="Q30">
            <v>0</v>
          </cell>
          <cell r="R30">
            <v>534</v>
          </cell>
          <cell r="S30">
            <v>535</v>
          </cell>
          <cell r="T30">
            <v>0</v>
          </cell>
          <cell r="U30">
            <v>0</v>
          </cell>
          <cell r="V30">
            <v>10</v>
          </cell>
          <cell r="W30">
            <v>2</v>
          </cell>
          <cell r="X30">
            <v>0</v>
          </cell>
          <cell r="Y30">
            <v>0</v>
          </cell>
          <cell r="AA30">
            <v>0</v>
          </cell>
          <cell r="AB30">
            <v>0</v>
          </cell>
          <cell r="AE30">
            <v>2</v>
          </cell>
          <cell r="AF30">
            <v>0</v>
          </cell>
          <cell r="AG30">
            <v>1739</v>
          </cell>
          <cell r="AH30">
            <v>1</v>
          </cell>
          <cell r="AI30">
            <v>2</v>
          </cell>
          <cell r="AK30">
            <v>0</v>
          </cell>
          <cell r="AL30">
            <v>36</v>
          </cell>
          <cell r="AO30">
            <v>0</v>
          </cell>
          <cell r="AP30">
            <v>0</v>
          </cell>
          <cell r="AQ30">
            <v>3378</v>
          </cell>
          <cell r="AR30">
            <v>418</v>
          </cell>
          <cell r="AS30">
            <v>0</v>
          </cell>
          <cell r="BG30">
            <v>0</v>
          </cell>
          <cell r="BH30">
            <v>457</v>
          </cell>
          <cell r="BI30">
            <v>641</v>
          </cell>
          <cell r="BJ30">
            <v>0</v>
          </cell>
          <cell r="BK30">
            <v>0</v>
          </cell>
          <cell r="BL30">
            <v>0</v>
          </cell>
          <cell r="BN30">
            <v>458</v>
          </cell>
          <cell r="BO30">
            <v>0</v>
          </cell>
          <cell r="BP30">
            <v>0</v>
          </cell>
          <cell r="BQ30">
            <v>0</v>
          </cell>
          <cell r="BX30">
            <v>0</v>
          </cell>
          <cell r="BZ30">
            <v>14688</v>
          </cell>
          <cell r="CA30">
            <v>0</v>
          </cell>
          <cell r="CB30">
            <v>1732.1098660733719</v>
          </cell>
          <cell r="CC30">
            <v>12955.890133926629</v>
          </cell>
        </row>
        <row r="31">
          <cell r="C31" t="str">
            <v>Carphone Warehouse Services Ltd - JS</v>
          </cell>
          <cell r="D31">
            <v>0</v>
          </cell>
          <cell r="E31">
            <v>0</v>
          </cell>
          <cell r="F31">
            <v>0</v>
          </cell>
          <cell r="G31">
            <v>0</v>
          </cell>
          <cell r="J31">
            <v>0</v>
          </cell>
          <cell r="K31">
            <v>0</v>
          </cell>
          <cell r="L31">
            <v>0</v>
          </cell>
          <cell r="M31">
            <v>45</v>
          </cell>
          <cell r="O31">
            <v>17</v>
          </cell>
          <cell r="R31">
            <v>57</v>
          </cell>
          <cell r="S31">
            <v>60</v>
          </cell>
          <cell r="U31">
            <v>0</v>
          </cell>
          <cell r="V31">
            <v>7</v>
          </cell>
          <cell r="W31">
            <v>0</v>
          </cell>
          <cell r="AE31">
            <v>0</v>
          </cell>
          <cell r="AG31">
            <v>2</v>
          </cell>
          <cell r="AH31">
            <v>0</v>
          </cell>
          <cell r="AI31">
            <v>0</v>
          </cell>
          <cell r="AL31">
            <v>0</v>
          </cell>
          <cell r="AO31">
            <v>0</v>
          </cell>
          <cell r="AQ31">
            <v>87</v>
          </cell>
          <cell r="AR31">
            <v>135</v>
          </cell>
          <cell r="AS31">
            <v>0</v>
          </cell>
          <cell r="BH31">
            <v>5</v>
          </cell>
          <cell r="BI31">
            <v>14</v>
          </cell>
          <cell r="BJ31">
            <v>0</v>
          </cell>
          <cell r="BK31">
            <v>0</v>
          </cell>
          <cell r="BL31">
            <v>0</v>
          </cell>
          <cell r="BN31">
            <v>2</v>
          </cell>
          <cell r="BO31">
            <v>0</v>
          </cell>
          <cell r="BP31">
            <v>0</v>
          </cell>
          <cell r="BQ31">
            <v>0</v>
          </cell>
          <cell r="BX31">
            <v>0</v>
          </cell>
          <cell r="BZ31">
            <v>431</v>
          </cell>
          <cell r="CA31">
            <v>0</v>
          </cell>
          <cell r="CB31">
            <v>50.826480955720541</v>
          </cell>
          <cell r="CC31">
            <v>380.17351904427949</v>
          </cell>
        </row>
        <row r="32">
          <cell r="C32" t="str">
            <v>Cell Hire</v>
          </cell>
          <cell r="D32">
            <v>0</v>
          </cell>
          <cell r="E32">
            <v>0</v>
          </cell>
          <cell r="F32">
            <v>0</v>
          </cell>
          <cell r="G32">
            <v>0</v>
          </cell>
          <cell r="I32">
            <v>0</v>
          </cell>
          <cell r="J32">
            <v>97</v>
          </cell>
          <cell r="K32">
            <v>0</v>
          </cell>
          <cell r="L32">
            <v>0</v>
          </cell>
          <cell r="M32">
            <v>0</v>
          </cell>
          <cell r="N32">
            <v>0</v>
          </cell>
          <cell r="O32">
            <v>0</v>
          </cell>
          <cell r="P32">
            <v>0</v>
          </cell>
          <cell r="Q32">
            <v>0</v>
          </cell>
          <cell r="R32">
            <v>0</v>
          </cell>
          <cell r="S32">
            <v>0</v>
          </cell>
          <cell r="U32">
            <v>0</v>
          </cell>
          <cell r="V32">
            <v>0</v>
          </cell>
          <cell r="W32">
            <v>0</v>
          </cell>
          <cell r="X32">
            <v>0</v>
          </cell>
          <cell r="AB32">
            <v>0</v>
          </cell>
          <cell r="AE32">
            <v>0</v>
          </cell>
          <cell r="AF32">
            <v>0</v>
          </cell>
          <cell r="AG32">
            <v>0</v>
          </cell>
          <cell r="AH32">
            <v>0</v>
          </cell>
          <cell r="AI32">
            <v>0</v>
          </cell>
          <cell r="AK32">
            <v>0</v>
          </cell>
          <cell r="AL32">
            <v>0</v>
          </cell>
          <cell r="AO32">
            <v>0</v>
          </cell>
          <cell r="AP32">
            <v>0</v>
          </cell>
          <cell r="AQ32">
            <v>0</v>
          </cell>
          <cell r="AR32">
            <v>0</v>
          </cell>
          <cell r="AS32">
            <v>0</v>
          </cell>
          <cell r="BG32">
            <v>0</v>
          </cell>
          <cell r="BH32">
            <v>0</v>
          </cell>
          <cell r="BI32">
            <v>0</v>
          </cell>
          <cell r="BJ32">
            <v>0</v>
          </cell>
          <cell r="BK32">
            <v>0</v>
          </cell>
          <cell r="BL32">
            <v>0</v>
          </cell>
          <cell r="BN32">
            <v>0</v>
          </cell>
          <cell r="BO32">
            <v>0</v>
          </cell>
          <cell r="BP32">
            <v>0</v>
          </cell>
          <cell r="BQ32">
            <v>0</v>
          </cell>
          <cell r="BX32">
            <v>0</v>
          </cell>
          <cell r="BZ32">
            <v>97</v>
          </cell>
          <cell r="CA32">
            <v>0</v>
          </cell>
          <cell r="CB32">
            <v>85.35738666979033</v>
          </cell>
          <cell r="CC32">
            <v>11.642613330209677</v>
          </cell>
        </row>
        <row r="33">
          <cell r="C33" t="str">
            <v>Cellcom Israel (SR)</v>
          </cell>
          <cell r="BM33">
            <v>177</v>
          </cell>
          <cell r="BZ33">
            <v>177</v>
          </cell>
          <cell r="CA33">
            <v>0</v>
          </cell>
          <cell r="CB33">
            <v>155.75523134590605</v>
          </cell>
          <cell r="CC33">
            <v>21.244768654093946</v>
          </cell>
        </row>
        <row r="34">
          <cell r="C34" t="str">
            <v>Cellhire USA (SR)</v>
          </cell>
          <cell r="AB34">
            <v>0</v>
          </cell>
          <cell r="BM34">
            <v>0</v>
          </cell>
          <cell r="BZ34">
            <v>0</v>
          </cell>
          <cell r="CA34">
            <v>0</v>
          </cell>
          <cell r="CB34">
            <v>0</v>
          </cell>
          <cell r="CC34">
            <v>0</v>
          </cell>
        </row>
        <row r="35">
          <cell r="C35" t="str">
            <v>Cellucity (Sim Roaming)</v>
          </cell>
          <cell r="J35">
            <v>0</v>
          </cell>
          <cell r="AJ35">
            <v>0</v>
          </cell>
          <cell r="BM35">
            <v>12</v>
          </cell>
          <cell r="BZ35">
            <v>12</v>
          </cell>
          <cell r="CA35">
            <v>0</v>
          </cell>
          <cell r="CB35">
            <v>10.559676701417359</v>
          </cell>
          <cell r="CC35">
            <v>1.4403232985826404</v>
          </cell>
        </row>
        <row r="36">
          <cell r="C36" t="str">
            <v>Cellular Operations (Agency)</v>
          </cell>
          <cell r="D36">
            <v>0</v>
          </cell>
          <cell r="E36">
            <v>0</v>
          </cell>
          <cell r="F36">
            <v>0</v>
          </cell>
          <cell r="G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AA36">
            <v>0</v>
          </cell>
          <cell r="AB36">
            <v>0</v>
          </cell>
          <cell r="AC36">
            <v>0</v>
          </cell>
          <cell r="AD36">
            <v>0</v>
          </cell>
          <cell r="AE36">
            <v>0</v>
          </cell>
          <cell r="AF36">
            <v>0</v>
          </cell>
          <cell r="AG36">
            <v>0</v>
          </cell>
          <cell r="AH36">
            <v>0</v>
          </cell>
          <cell r="AI36">
            <v>0</v>
          </cell>
          <cell r="AJ36">
            <v>0</v>
          </cell>
          <cell r="AK36">
            <v>0</v>
          </cell>
          <cell r="AL36">
            <v>0</v>
          </cell>
          <cell r="AO36">
            <v>0</v>
          </cell>
          <cell r="AP36">
            <v>0</v>
          </cell>
          <cell r="AQ36">
            <v>0</v>
          </cell>
          <cell r="AR36">
            <v>0</v>
          </cell>
          <cell r="AS36">
            <v>0</v>
          </cell>
          <cell r="BG36">
            <v>0</v>
          </cell>
          <cell r="BH36">
            <v>0</v>
          </cell>
          <cell r="BI36">
            <v>0</v>
          </cell>
          <cell r="BJ36">
            <v>0</v>
          </cell>
          <cell r="BK36">
            <v>0</v>
          </cell>
          <cell r="BL36">
            <v>0</v>
          </cell>
          <cell r="BN36">
            <v>0</v>
          </cell>
          <cell r="BO36">
            <v>0</v>
          </cell>
          <cell r="BP36">
            <v>0</v>
          </cell>
          <cell r="BQ36">
            <v>0</v>
          </cell>
          <cell r="BX36">
            <v>0</v>
          </cell>
          <cell r="BZ36">
            <v>0</v>
          </cell>
          <cell r="CA36">
            <v>0</v>
          </cell>
          <cell r="CB36">
            <v>0</v>
          </cell>
          <cell r="CC36">
            <v>0</v>
          </cell>
        </row>
        <row r="37">
          <cell r="C37" t="str">
            <v>Cellular Operations (Bus. Dev.)</v>
          </cell>
          <cell r="D37">
            <v>0</v>
          </cell>
          <cell r="E37">
            <v>0</v>
          </cell>
          <cell r="F37">
            <v>0</v>
          </cell>
          <cell r="G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AA37">
            <v>0</v>
          </cell>
          <cell r="AB37">
            <v>0</v>
          </cell>
          <cell r="AC37">
            <v>0</v>
          </cell>
          <cell r="AD37">
            <v>0</v>
          </cell>
          <cell r="AE37">
            <v>0</v>
          </cell>
          <cell r="AF37">
            <v>0</v>
          </cell>
          <cell r="AG37">
            <v>0</v>
          </cell>
          <cell r="AH37">
            <v>0</v>
          </cell>
          <cell r="AI37">
            <v>0</v>
          </cell>
          <cell r="AJ37">
            <v>0</v>
          </cell>
          <cell r="AK37">
            <v>0</v>
          </cell>
          <cell r="AL37">
            <v>0</v>
          </cell>
          <cell r="AO37">
            <v>0</v>
          </cell>
          <cell r="AP37">
            <v>0</v>
          </cell>
          <cell r="AQ37">
            <v>0</v>
          </cell>
          <cell r="AR37">
            <v>0</v>
          </cell>
          <cell r="AS37">
            <v>0</v>
          </cell>
          <cell r="BG37">
            <v>0</v>
          </cell>
          <cell r="BH37">
            <v>0</v>
          </cell>
          <cell r="BI37">
            <v>0</v>
          </cell>
          <cell r="BJ37">
            <v>0</v>
          </cell>
          <cell r="BK37">
            <v>0</v>
          </cell>
          <cell r="BL37">
            <v>0</v>
          </cell>
          <cell r="BN37">
            <v>0</v>
          </cell>
          <cell r="BO37">
            <v>0</v>
          </cell>
          <cell r="BP37">
            <v>0</v>
          </cell>
          <cell r="BQ37">
            <v>0</v>
          </cell>
          <cell r="BX37">
            <v>0</v>
          </cell>
          <cell r="BZ37">
            <v>0</v>
          </cell>
          <cell r="CA37">
            <v>0</v>
          </cell>
          <cell r="CB37">
            <v>0</v>
          </cell>
          <cell r="CC37">
            <v>0</v>
          </cell>
        </row>
        <row r="38">
          <cell r="C38" t="str">
            <v>Cellular Operations (Service Provider)</v>
          </cell>
          <cell r="D38">
            <v>0</v>
          </cell>
          <cell r="E38">
            <v>0</v>
          </cell>
          <cell r="F38">
            <v>0</v>
          </cell>
          <cell r="G38">
            <v>0</v>
          </cell>
          <cell r="I38">
            <v>0</v>
          </cell>
          <cell r="J38">
            <v>5</v>
          </cell>
          <cell r="K38">
            <v>0</v>
          </cell>
          <cell r="L38">
            <v>0</v>
          </cell>
          <cell r="M38">
            <v>0</v>
          </cell>
          <cell r="N38">
            <v>2</v>
          </cell>
          <cell r="O38">
            <v>0</v>
          </cell>
          <cell r="P38">
            <v>0</v>
          </cell>
          <cell r="Q38">
            <v>1</v>
          </cell>
          <cell r="R38">
            <v>0</v>
          </cell>
          <cell r="S38">
            <v>0</v>
          </cell>
          <cell r="U38">
            <v>0</v>
          </cell>
          <cell r="V38">
            <v>0</v>
          </cell>
          <cell r="W38">
            <v>0</v>
          </cell>
          <cell r="AA38">
            <v>0</v>
          </cell>
          <cell r="AB38">
            <v>0</v>
          </cell>
          <cell r="AC38">
            <v>0</v>
          </cell>
          <cell r="AD38">
            <v>0</v>
          </cell>
          <cell r="AE38">
            <v>3</v>
          </cell>
          <cell r="AF38">
            <v>0</v>
          </cell>
          <cell r="AG38">
            <v>0</v>
          </cell>
          <cell r="AH38">
            <v>0</v>
          </cell>
          <cell r="AI38">
            <v>1</v>
          </cell>
          <cell r="AJ38">
            <v>0</v>
          </cell>
          <cell r="AL38">
            <v>8</v>
          </cell>
          <cell r="AO38">
            <v>0</v>
          </cell>
          <cell r="AQ38">
            <v>0</v>
          </cell>
          <cell r="AR38">
            <v>0</v>
          </cell>
          <cell r="BH38">
            <v>0</v>
          </cell>
          <cell r="BI38">
            <v>0</v>
          </cell>
          <cell r="BJ38">
            <v>0</v>
          </cell>
          <cell r="BK38">
            <v>0</v>
          </cell>
          <cell r="BL38">
            <v>0</v>
          </cell>
          <cell r="BN38">
            <v>0</v>
          </cell>
          <cell r="BO38">
            <v>0</v>
          </cell>
          <cell r="BP38">
            <v>0</v>
          </cell>
          <cell r="BQ38">
            <v>0</v>
          </cell>
          <cell r="BX38">
            <v>0</v>
          </cell>
          <cell r="BZ38">
            <v>20</v>
          </cell>
          <cell r="CA38">
            <v>0</v>
          </cell>
          <cell r="CB38">
            <v>0</v>
          </cell>
          <cell r="CC38">
            <v>20</v>
          </cell>
        </row>
        <row r="39">
          <cell r="C39" t="str">
            <v>Charles Street Communications</v>
          </cell>
          <cell r="E39">
            <v>0</v>
          </cell>
          <cell r="I39">
            <v>0</v>
          </cell>
          <cell r="J39">
            <v>5</v>
          </cell>
          <cell r="K39">
            <v>0</v>
          </cell>
          <cell r="L39">
            <v>0</v>
          </cell>
          <cell r="O39">
            <v>0</v>
          </cell>
          <cell r="U39">
            <v>0</v>
          </cell>
          <cell r="W39">
            <v>0</v>
          </cell>
          <cell r="AA39">
            <v>0</v>
          </cell>
          <cell r="AC39">
            <v>0</v>
          </cell>
          <cell r="AD39">
            <v>0</v>
          </cell>
          <cell r="AJ39">
            <v>1</v>
          </cell>
          <cell r="BH39">
            <v>0</v>
          </cell>
          <cell r="BI39">
            <v>0</v>
          </cell>
          <cell r="BJ39">
            <v>0</v>
          </cell>
          <cell r="BK39">
            <v>0</v>
          </cell>
          <cell r="BL39">
            <v>0</v>
          </cell>
          <cell r="BN39">
            <v>0</v>
          </cell>
          <cell r="BO39">
            <v>0</v>
          </cell>
          <cell r="BP39">
            <v>0</v>
          </cell>
          <cell r="BQ39">
            <v>0</v>
          </cell>
          <cell r="BZ39">
            <v>6</v>
          </cell>
          <cell r="CA39">
            <v>0</v>
          </cell>
          <cell r="CB39">
            <v>5.2798383507086797</v>
          </cell>
          <cell r="CC39">
            <v>0.72016164929132021</v>
          </cell>
        </row>
        <row r="40">
          <cell r="C40" t="str">
            <v>Concert Wireless</v>
          </cell>
          <cell r="D40">
            <v>0</v>
          </cell>
          <cell r="E40">
            <v>0</v>
          </cell>
          <cell r="F40">
            <v>0</v>
          </cell>
          <cell r="G40">
            <v>0</v>
          </cell>
          <cell r="H40">
            <v>0</v>
          </cell>
          <cell r="I40">
            <v>0</v>
          </cell>
          <cell r="J40">
            <v>2</v>
          </cell>
          <cell r="K40">
            <v>0</v>
          </cell>
          <cell r="L40">
            <v>0</v>
          </cell>
          <cell r="M40">
            <v>1</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23</v>
          </cell>
          <cell r="AC40">
            <v>0</v>
          </cell>
          <cell r="AD40">
            <v>0</v>
          </cell>
          <cell r="AE40">
            <v>0</v>
          </cell>
          <cell r="AF40">
            <v>0</v>
          </cell>
          <cell r="AG40">
            <v>0</v>
          </cell>
          <cell r="AH40">
            <v>0</v>
          </cell>
          <cell r="AI40">
            <v>0</v>
          </cell>
          <cell r="AJ40">
            <v>7</v>
          </cell>
          <cell r="AK40">
            <v>0</v>
          </cell>
          <cell r="AL40">
            <v>0</v>
          </cell>
          <cell r="AO40">
            <v>0</v>
          </cell>
          <cell r="AP40">
            <v>0</v>
          </cell>
          <cell r="AQ40">
            <v>0</v>
          </cell>
          <cell r="AR40">
            <v>0</v>
          </cell>
          <cell r="AS40">
            <v>0</v>
          </cell>
          <cell r="BG40">
            <v>0</v>
          </cell>
          <cell r="BH40">
            <v>0</v>
          </cell>
          <cell r="BI40">
            <v>0</v>
          </cell>
          <cell r="BJ40">
            <v>0</v>
          </cell>
          <cell r="BK40">
            <v>0</v>
          </cell>
          <cell r="BL40">
            <v>0</v>
          </cell>
          <cell r="BN40">
            <v>0</v>
          </cell>
          <cell r="BO40">
            <v>0</v>
          </cell>
          <cell r="BP40">
            <v>0</v>
          </cell>
          <cell r="BQ40">
            <v>0</v>
          </cell>
          <cell r="BR40">
            <v>0</v>
          </cell>
          <cell r="BS40">
            <v>0</v>
          </cell>
          <cell r="BT40">
            <v>0</v>
          </cell>
          <cell r="BU40">
            <v>0</v>
          </cell>
          <cell r="BV40">
            <v>0</v>
          </cell>
          <cell r="BW40">
            <v>0</v>
          </cell>
          <cell r="BX40">
            <v>0</v>
          </cell>
          <cell r="BZ40">
            <v>33</v>
          </cell>
          <cell r="CA40">
            <v>0</v>
          </cell>
          <cell r="CB40">
            <v>32.700293453724605</v>
          </cell>
          <cell r="CC40">
            <v>0.29970654627539506</v>
          </cell>
        </row>
        <row r="41">
          <cell r="C41" t="str">
            <v>Corporate 4U</v>
          </cell>
          <cell r="D41">
            <v>0</v>
          </cell>
          <cell r="E41">
            <v>0</v>
          </cell>
          <cell r="F41">
            <v>0</v>
          </cell>
          <cell r="G41">
            <v>0</v>
          </cell>
          <cell r="J41">
            <v>0</v>
          </cell>
          <cell r="K41">
            <v>0</v>
          </cell>
          <cell r="L41">
            <v>0</v>
          </cell>
          <cell r="M41">
            <v>0</v>
          </cell>
          <cell r="N41">
            <v>0</v>
          </cell>
          <cell r="O41">
            <v>0</v>
          </cell>
          <cell r="P41">
            <v>0</v>
          </cell>
          <cell r="Q41">
            <v>0</v>
          </cell>
          <cell r="R41">
            <v>0</v>
          </cell>
          <cell r="S41">
            <v>0</v>
          </cell>
          <cell r="U41">
            <v>0</v>
          </cell>
          <cell r="V41">
            <v>0</v>
          </cell>
          <cell r="W41">
            <v>0</v>
          </cell>
          <cell r="Z41">
            <v>0</v>
          </cell>
          <cell r="AB41">
            <v>0</v>
          </cell>
          <cell r="AC41">
            <v>0</v>
          </cell>
          <cell r="AE41">
            <v>0</v>
          </cell>
          <cell r="AF41">
            <v>0</v>
          </cell>
          <cell r="AG41">
            <v>0</v>
          </cell>
          <cell r="AH41">
            <v>0</v>
          </cell>
          <cell r="AI41">
            <v>0</v>
          </cell>
          <cell r="AJ41">
            <v>0</v>
          </cell>
          <cell r="AL41">
            <v>0</v>
          </cell>
          <cell r="AO41">
            <v>0</v>
          </cell>
          <cell r="AQ41">
            <v>0</v>
          </cell>
          <cell r="AR41">
            <v>0</v>
          </cell>
          <cell r="AS41">
            <v>0</v>
          </cell>
          <cell r="BH41">
            <v>0</v>
          </cell>
          <cell r="BI41">
            <v>0</v>
          </cell>
          <cell r="BJ41">
            <v>0</v>
          </cell>
          <cell r="BK41">
            <v>0</v>
          </cell>
          <cell r="BL41">
            <v>0</v>
          </cell>
          <cell r="BN41">
            <v>0</v>
          </cell>
          <cell r="BO41">
            <v>0</v>
          </cell>
          <cell r="BP41">
            <v>0</v>
          </cell>
          <cell r="BQ41">
            <v>0</v>
          </cell>
          <cell r="BX41">
            <v>0</v>
          </cell>
          <cell r="BZ41">
            <v>0</v>
          </cell>
          <cell r="CA41">
            <v>0</v>
          </cell>
          <cell r="CB41">
            <v>0</v>
          </cell>
          <cell r="CC41">
            <v>0</v>
          </cell>
        </row>
        <row r="42">
          <cell r="C42" t="str">
            <v>DSG (Genesis)</v>
          </cell>
          <cell r="D42">
            <v>0</v>
          </cell>
          <cell r="E42">
            <v>0</v>
          </cell>
          <cell r="F42">
            <v>0</v>
          </cell>
          <cell r="G42">
            <v>0</v>
          </cell>
          <cell r="I42">
            <v>0</v>
          </cell>
          <cell r="J42">
            <v>1103</v>
          </cell>
          <cell r="K42">
            <v>0</v>
          </cell>
          <cell r="L42">
            <v>2</v>
          </cell>
          <cell r="M42">
            <v>0</v>
          </cell>
          <cell r="N42">
            <v>0</v>
          </cell>
          <cell r="O42">
            <v>269</v>
          </cell>
          <cell r="P42">
            <v>0</v>
          </cell>
          <cell r="Q42">
            <v>0</v>
          </cell>
          <cell r="R42">
            <v>0</v>
          </cell>
          <cell r="S42">
            <v>0</v>
          </cell>
          <cell r="U42">
            <v>0</v>
          </cell>
          <cell r="V42">
            <v>0</v>
          </cell>
          <cell r="W42">
            <v>0</v>
          </cell>
          <cell r="X42">
            <v>0</v>
          </cell>
          <cell r="Y42">
            <v>0</v>
          </cell>
          <cell r="AA42">
            <v>0</v>
          </cell>
          <cell r="AB42">
            <v>0</v>
          </cell>
          <cell r="AC42">
            <v>0</v>
          </cell>
          <cell r="AD42">
            <v>0</v>
          </cell>
          <cell r="AE42">
            <v>0</v>
          </cell>
          <cell r="AF42">
            <v>0</v>
          </cell>
          <cell r="AG42">
            <v>0</v>
          </cell>
          <cell r="AH42">
            <v>0</v>
          </cell>
          <cell r="AI42">
            <v>0</v>
          </cell>
          <cell r="AJ42">
            <v>0</v>
          </cell>
          <cell r="AK42">
            <v>0</v>
          </cell>
          <cell r="AL42">
            <v>0</v>
          </cell>
          <cell r="AO42">
            <v>0</v>
          </cell>
          <cell r="AP42">
            <v>0</v>
          </cell>
          <cell r="AQ42">
            <v>0</v>
          </cell>
          <cell r="AR42">
            <v>0</v>
          </cell>
          <cell r="AS42">
            <v>0</v>
          </cell>
          <cell r="BG42">
            <v>0</v>
          </cell>
          <cell r="BH42">
            <v>74</v>
          </cell>
          <cell r="BI42">
            <v>235</v>
          </cell>
          <cell r="BJ42">
            <v>43</v>
          </cell>
          <cell r="BK42">
            <v>26</v>
          </cell>
          <cell r="BL42">
            <v>13</v>
          </cell>
          <cell r="BN42">
            <v>166</v>
          </cell>
          <cell r="BO42">
            <v>305</v>
          </cell>
          <cell r="BP42">
            <v>328</v>
          </cell>
          <cell r="BQ42">
            <v>253</v>
          </cell>
          <cell r="BR42">
            <v>40</v>
          </cell>
          <cell r="BS42">
            <v>32</v>
          </cell>
          <cell r="BT42">
            <v>24</v>
          </cell>
          <cell r="BU42">
            <v>107</v>
          </cell>
          <cell r="BV42">
            <v>234</v>
          </cell>
          <cell r="BW42">
            <v>50</v>
          </cell>
          <cell r="BX42">
            <v>0</v>
          </cell>
          <cell r="BZ42">
            <v>3304</v>
          </cell>
          <cell r="CA42">
            <v>0</v>
          </cell>
          <cell r="CB42">
            <v>2907.4309851235798</v>
          </cell>
          <cell r="CC42">
            <v>396.56901487642034</v>
          </cell>
        </row>
        <row r="43">
          <cell r="C43" t="str">
            <v>Futures(Eurotel Systems)</v>
          </cell>
          <cell r="I43">
            <v>0</v>
          </cell>
          <cell r="J43">
            <v>34</v>
          </cell>
          <cell r="K43">
            <v>0</v>
          </cell>
          <cell r="L43">
            <v>0</v>
          </cell>
          <cell r="M43">
            <v>0</v>
          </cell>
          <cell r="S43">
            <v>1</v>
          </cell>
          <cell r="AA43">
            <v>0</v>
          </cell>
          <cell r="AB43">
            <v>0</v>
          </cell>
          <cell r="AC43">
            <v>0</v>
          </cell>
          <cell r="AD43">
            <v>0</v>
          </cell>
          <cell r="AJ43">
            <v>0</v>
          </cell>
          <cell r="BH43">
            <v>17</v>
          </cell>
          <cell r="BI43">
            <v>10</v>
          </cell>
          <cell r="BJ43">
            <v>0</v>
          </cell>
          <cell r="BK43">
            <v>0</v>
          </cell>
          <cell r="BL43">
            <v>0</v>
          </cell>
          <cell r="BN43">
            <v>12</v>
          </cell>
          <cell r="BO43">
            <v>0</v>
          </cell>
          <cell r="BP43">
            <v>0</v>
          </cell>
          <cell r="BQ43">
            <v>0</v>
          </cell>
          <cell r="BZ43">
            <v>74</v>
          </cell>
          <cell r="CA43">
            <v>0</v>
          </cell>
          <cell r="CB43">
            <v>65.118006325407052</v>
          </cell>
          <cell r="CC43">
            <v>8.88199367459295</v>
          </cell>
        </row>
        <row r="44">
          <cell r="C44" t="str">
            <v>Generation Telecom Limited</v>
          </cell>
          <cell r="D44">
            <v>0</v>
          </cell>
          <cell r="E44">
            <v>0</v>
          </cell>
          <cell r="F44">
            <v>0</v>
          </cell>
          <cell r="G44">
            <v>0</v>
          </cell>
          <cell r="I44">
            <v>342</v>
          </cell>
          <cell r="J44">
            <v>34</v>
          </cell>
          <cell r="K44">
            <v>0</v>
          </cell>
          <cell r="L44">
            <v>0</v>
          </cell>
          <cell r="M44">
            <v>34</v>
          </cell>
          <cell r="N44">
            <v>0</v>
          </cell>
          <cell r="O44">
            <v>0</v>
          </cell>
          <cell r="P44">
            <v>0</v>
          </cell>
          <cell r="Q44">
            <v>0</v>
          </cell>
          <cell r="R44">
            <v>0</v>
          </cell>
          <cell r="S44">
            <v>0</v>
          </cell>
          <cell r="U44">
            <v>0</v>
          </cell>
          <cell r="V44">
            <v>0</v>
          </cell>
          <cell r="W44">
            <v>0</v>
          </cell>
          <cell r="AA44">
            <v>0</v>
          </cell>
          <cell r="AB44">
            <v>7</v>
          </cell>
          <cell r="AC44">
            <v>0</v>
          </cell>
          <cell r="AD44">
            <v>0</v>
          </cell>
          <cell r="AE44">
            <v>0</v>
          </cell>
          <cell r="AG44">
            <v>0</v>
          </cell>
          <cell r="AH44">
            <v>0</v>
          </cell>
          <cell r="AI44">
            <v>0</v>
          </cell>
          <cell r="AJ44">
            <v>0</v>
          </cell>
          <cell r="AL44">
            <v>0</v>
          </cell>
          <cell r="AO44">
            <v>0</v>
          </cell>
          <cell r="AQ44">
            <v>0</v>
          </cell>
          <cell r="AR44">
            <v>0</v>
          </cell>
          <cell r="BH44">
            <v>4</v>
          </cell>
          <cell r="BI44">
            <v>13</v>
          </cell>
          <cell r="BJ44">
            <v>0</v>
          </cell>
          <cell r="BK44">
            <v>0</v>
          </cell>
          <cell r="BL44">
            <v>0</v>
          </cell>
          <cell r="BN44">
            <v>24</v>
          </cell>
          <cell r="BO44">
            <v>0</v>
          </cell>
          <cell r="BP44">
            <v>0</v>
          </cell>
          <cell r="BQ44">
            <v>0</v>
          </cell>
          <cell r="BX44">
            <v>0</v>
          </cell>
          <cell r="BZ44">
            <v>458</v>
          </cell>
          <cell r="CA44">
            <v>0</v>
          </cell>
          <cell r="CB44">
            <v>403.02766077076257</v>
          </cell>
          <cell r="CC44">
            <v>54.972339229237441</v>
          </cell>
        </row>
        <row r="45">
          <cell r="C45" t="str">
            <v>Genesis</v>
          </cell>
          <cell r="D45">
            <v>0</v>
          </cell>
          <cell r="E45">
            <v>0</v>
          </cell>
          <cell r="F45">
            <v>0</v>
          </cell>
          <cell r="G45">
            <v>0</v>
          </cell>
          <cell r="I45">
            <v>0</v>
          </cell>
          <cell r="J45">
            <v>427</v>
          </cell>
          <cell r="K45">
            <v>0</v>
          </cell>
          <cell r="L45">
            <v>0</v>
          </cell>
          <cell r="M45">
            <v>0</v>
          </cell>
          <cell r="N45">
            <v>0</v>
          </cell>
          <cell r="O45">
            <v>2</v>
          </cell>
          <cell r="P45">
            <v>0</v>
          </cell>
          <cell r="Q45">
            <v>0</v>
          </cell>
          <cell r="R45">
            <v>0</v>
          </cell>
          <cell r="S45">
            <v>0</v>
          </cell>
          <cell r="U45">
            <v>0</v>
          </cell>
          <cell r="V45">
            <v>0</v>
          </cell>
          <cell r="W45">
            <v>0</v>
          </cell>
          <cell r="X45">
            <v>0</v>
          </cell>
          <cell r="Y45">
            <v>0</v>
          </cell>
          <cell r="AA45">
            <v>0</v>
          </cell>
          <cell r="AB45">
            <v>0</v>
          </cell>
          <cell r="AC45">
            <v>0</v>
          </cell>
          <cell r="AD45">
            <v>0</v>
          </cell>
          <cell r="AE45">
            <v>0</v>
          </cell>
          <cell r="AF45">
            <v>0</v>
          </cell>
          <cell r="AG45">
            <v>0</v>
          </cell>
          <cell r="AH45">
            <v>0</v>
          </cell>
          <cell r="AI45">
            <v>0</v>
          </cell>
          <cell r="AJ45">
            <v>7</v>
          </cell>
          <cell r="AK45">
            <v>0</v>
          </cell>
          <cell r="AL45">
            <v>0</v>
          </cell>
          <cell r="AO45">
            <v>0</v>
          </cell>
          <cell r="AP45">
            <v>0</v>
          </cell>
          <cell r="AQ45">
            <v>0</v>
          </cell>
          <cell r="AR45">
            <v>0</v>
          </cell>
          <cell r="AS45">
            <v>0</v>
          </cell>
          <cell r="BG45">
            <v>0</v>
          </cell>
          <cell r="BH45">
            <v>0</v>
          </cell>
          <cell r="BI45">
            <v>2</v>
          </cell>
          <cell r="BJ45">
            <v>0</v>
          </cell>
          <cell r="BK45">
            <v>0</v>
          </cell>
          <cell r="BL45">
            <v>0</v>
          </cell>
          <cell r="BN45">
            <v>2</v>
          </cell>
          <cell r="BO45">
            <v>1</v>
          </cell>
          <cell r="BP45">
            <v>0</v>
          </cell>
          <cell r="BQ45">
            <v>0</v>
          </cell>
          <cell r="BX45">
            <v>0</v>
          </cell>
          <cell r="BZ45">
            <v>441</v>
          </cell>
          <cell r="CA45">
            <v>0</v>
          </cell>
          <cell r="CB45">
            <v>388.06811877708799</v>
          </cell>
          <cell r="CC45">
            <v>52.931881222912033</v>
          </cell>
        </row>
        <row r="46">
          <cell r="C46" t="str">
            <v>Global Phoneworks (SR)</v>
          </cell>
          <cell r="BM46">
            <v>0</v>
          </cell>
          <cell r="BZ46">
            <v>0</v>
          </cell>
          <cell r="CA46">
            <v>0</v>
          </cell>
          <cell r="CB46">
            <v>0</v>
          </cell>
          <cell r="CC46">
            <v>0</v>
          </cell>
        </row>
        <row r="47">
          <cell r="C47" t="str">
            <v>Global Telematics plc</v>
          </cell>
          <cell r="D47">
            <v>0</v>
          </cell>
          <cell r="E47">
            <v>0</v>
          </cell>
          <cell r="F47">
            <v>0</v>
          </cell>
          <cell r="G47">
            <v>0</v>
          </cell>
          <cell r="I47">
            <v>0</v>
          </cell>
          <cell r="J47">
            <v>0</v>
          </cell>
          <cell r="K47">
            <v>0</v>
          </cell>
          <cell r="L47">
            <v>0</v>
          </cell>
          <cell r="M47">
            <v>0</v>
          </cell>
          <cell r="N47">
            <v>0</v>
          </cell>
          <cell r="O47">
            <v>0</v>
          </cell>
          <cell r="P47">
            <v>0</v>
          </cell>
          <cell r="Q47">
            <v>0</v>
          </cell>
          <cell r="R47">
            <v>0</v>
          </cell>
          <cell r="S47">
            <v>0</v>
          </cell>
          <cell r="U47">
            <v>0</v>
          </cell>
          <cell r="V47">
            <v>0</v>
          </cell>
          <cell r="W47">
            <v>0</v>
          </cell>
          <cell r="X47">
            <v>0</v>
          </cell>
          <cell r="AA47">
            <v>0</v>
          </cell>
          <cell r="AB47">
            <v>0</v>
          </cell>
          <cell r="AC47">
            <v>0</v>
          </cell>
          <cell r="AD47">
            <v>0</v>
          </cell>
          <cell r="AE47">
            <v>0</v>
          </cell>
          <cell r="AF47">
            <v>0</v>
          </cell>
          <cell r="AG47">
            <v>0</v>
          </cell>
          <cell r="AH47">
            <v>0</v>
          </cell>
          <cell r="AI47">
            <v>0</v>
          </cell>
          <cell r="AJ47">
            <v>0</v>
          </cell>
          <cell r="AK47">
            <v>0</v>
          </cell>
          <cell r="AL47">
            <v>0</v>
          </cell>
          <cell r="AO47">
            <v>0</v>
          </cell>
          <cell r="AP47">
            <v>0</v>
          </cell>
          <cell r="AQ47">
            <v>0</v>
          </cell>
          <cell r="AR47">
            <v>0</v>
          </cell>
          <cell r="AS47">
            <v>0</v>
          </cell>
          <cell r="BG47">
            <v>0</v>
          </cell>
          <cell r="BH47">
            <v>0</v>
          </cell>
          <cell r="BI47">
            <v>0</v>
          </cell>
          <cell r="BJ47">
            <v>0</v>
          </cell>
          <cell r="BK47">
            <v>0</v>
          </cell>
          <cell r="BL47">
            <v>0</v>
          </cell>
          <cell r="BN47">
            <v>0</v>
          </cell>
          <cell r="BO47">
            <v>0</v>
          </cell>
          <cell r="BP47">
            <v>0</v>
          </cell>
          <cell r="BQ47">
            <v>0</v>
          </cell>
          <cell r="BX47">
            <v>0</v>
          </cell>
          <cell r="BZ47">
            <v>0</v>
          </cell>
          <cell r="CA47">
            <v>0</v>
          </cell>
          <cell r="CB47">
            <v>0</v>
          </cell>
          <cell r="CC47">
            <v>0</v>
          </cell>
        </row>
        <row r="48">
          <cell r="C48" t="str">
            <v>Hirefone UK</v>
          </cell>
          <cell r="D48">
            <v>0</v>
          </cell>
          <cell r="E48">
            <v>0</v>
          </cell>
          <cell r="F48">
            <v>0</v>
          </cell>
          <cell r="G48">
            <v>0</v>
          </cell>
          <cell r="J48">
            <v>0</v>
          </cell>
          <cell r="K48">
            <v>0</v>
          </cell>
          <cell r="L48">
            <v>0</v>
          </cell>
          <cell r="M48">
            <v>0</v>
          </cell>
          <cell r="N48">
            <v>0</v>
          </cell>
          <cell r="O48">
            <v>0</v>
          </cell>
          <cell r="P48">
            <v>0</v>
          </cell>
          <cell r="Q48">
            <v>0</v>
          </cell>
          <cell r="R48">
            <v>0</v>
          </cell>
          <cell r="S48">
            <v>0</v>
          </cell>
          <cell r="U48">
            <v>0</v>
          </cell>
          <cell r="V48">
            <v>0</v>
          </cell>
          <cell r="W48">
            <v>0</v>
          </cell>
          <cell r="X48">
            <v>0</v>
          </cell>
          <cell r="Y48">
            <v>0</v>
          </cell>
          <cell r="AB48">
            <v>0</v>
          </cell>
          <cell r="AE48">
            <v>0</v>
          </cell>
          <cell r="AF48">
            <v>0</v>
          </cell>
          <cell r="AG48">
            <v>0</v>
          </cell>
          <cell r="AH48">
            <v>0</v>
          </cell>
          <cell r="AI48">
            <v>0</v>
          </cell>
          <cell r="AK48">
            <v>0</v>
          </cell>
          <cell r="AL48">
            <v>0</v>
          </cell>
          <cell r="AO48">
            <v>0</v>
          </cell>
          <cell r="AP48">
            <v>0</v>
          </cell>
          <cell r="AQ48">
            <v>0</v>
          </cell>
          <cell r="AR48">
            <v>0</v>
          </cell>
          <cell r="AS48">
            <v>0</v>
          </cell>
          <cell r="BG48">
            <v>0</v>
          </cell>
          <cell r="BH48">
            <v>0</v>
          </cell>
          <cell r="BI48">
            <v>0</v>
          </cell>
          <cell r="BJ48">
            <v>0</v>
          </cell>
          <cell r="BK48">
            <v>0</v>
          </cell>
          <cell r="BL48">
            <v>0</v>
          </cell>
          <cell r="BN48">
            <v>0</v>
          </cell>
          <cell r="BO48">
            <v>0</v>
          </cell>
          <cell r="BP48">
            <v>0</v>
          </cell>
          <cell r="BQ48">
            <v>0</v>
          </cell>
          <cell r="BX48">
            <v>0</v>
          </cell>
          <cell r="BZ48">
            <v>0</v>
          </cell>
          <cell r="CA48">
            <v>0</v>
          </cell>
          <cell r="CB48">
            <v>0</v>
          </cell>
          <cell r="CC48">
            <v>0</v>
          </cell>
        </row>
        <row r="49">
          <cell r="C49" t="str">
            <v>ICB Telecom</v>
          </cell>
          <cell r="D49">
            <v>0</v>
          </cell>
          <cell r="E49">
            <v>0</v>
          </cell>
          <cell r="F49">
            <v>0</v>
          </cell>
          <cell r="G49">
            <v>0</v>
          </cell>
          <cell r="I49">
            <v>0</v>
          </cell>
          <cell r="J49">
            <v>43</v>
          </cell>
          <cell r="K49">
            <v>0</v>
          </cell>
          <cell r="L49">
            <v>0</v>
          </cell>
          <cell r="M49">
            <v>0</v>
          </cell>
          <cell r="O49">
            <v>0</v>
          </cell>
          <cell r="R49">
            <v>0</v>
          </cell>
          <cell r="S49">
            <v>0</v>
          </cell>
          <cell r="U49">
            <v>0</v>
          </cell>
          <cell r="V49">
            <v>0</v>
          </cell>
          <cell r="W49">
            <v>0</v>
          </cell>
          <cell r="Z49">
            <v>0</v>
          </cell>
          <cell r="AA49">
            <v>0</v>
          </cell>
          <cell r="AB49">
            <v>0</v>
          </cell>
          <cell r="AC49">
            <v>0</v>
          </cell>
          <cell r="AD49">
            <v>0</v>
          </cell>
          <cell r="AE49">
            <v>0</v>
          </cell>
          <cell r="AG49">
            <v>0</v>
          </cell>
          <cell r="AH49">
            <v>0</v>
          </cell>
          <cell r="AI49">
            <v>0</v>
          </cell>
          <cell r="AJ49">
            <v>0</v>
          </cell>
          <cell r="AL49">
            <v>0</v>
          </cell>
          <cell r="AO49">
            <v>0</v>
          </cell>
          <cell r="AQ49">
            <v>0</v>
          </cell>
          <cell r="AR49">
            <v>0</v>
          </cell>
          <cell r="AS49">
            <v>0</v>
          </cell>
          <cell r="BH49">
            <v>1</v>
          </cell>
          <cell r="BI49">
            <v>0</v>
          </cell>
          <cell r="BJ49">
            <v>0</v>
          </cell>
          <cell r="BK49">
            <v>0</v>
          </cell>
          <cell r="BL49">
            <v>0</v>
          </cell>
          <cell r="BN49">
            <v>1</v>
          </cell>
          <cell r="BO49">
            <v>0</v>
          </cell>
          <cell r="BP49">
            <v>0</v>
          </cell>
          <cell r="BQ49">
            <v>0</v>
          </cell>
          <cell r="BX49">
            <v>0</v>
          </cell>
          <cell r="BZ49">
            <v>45</v>
          </cell>
          <cell r="CA49">
            <v>0</v>
          </cell>
          <cell r="CB49">
            <v>39.598787630315101</v>
          </cell>
          <cell r="CC49">
            <v>5.4012123696849015</v>
          </cell>
        </row>
        <row r="50">
          <cell r="C50" t="str">
            <v>IMC (SR)</v>
          </cell>
          <cell r="BM50">
            <v>1</v>
          </cell>
          <cell r="BZ50">
            <v>1</v>
          </cell>
          <cell r="CA50">
            <v>0</v>
          </cell>
          <cell r="CB50">
            <v>0.87997305845144669</v>
          </cell>
          <cell r="CC50">
            <v>0.12002694154855337</v>
          </cell>
        </row>
        <row r="51">
          <cell r="C51" t="str">
            <v>IMS Telecom (Direct)</v>
          </cell>
          <cell r="D51">
            <v>0</v>
          </cell>
          <cell r="E51">
            <v>0</v>
          </cell>
          <cell r="F51">
            <v>0</v>
          </cell>
          <cell r="G51">
            <v>0</v>
          </cell>
          <cell r="I51">
            <v>0</v>
          </cell>
          <cell r="J51">
            <v>0</v>
          </cell>
          <cell r="K51">
            <v>0</v>
          </cell>
          <cell r="L51">
            <v>0</v>
          </cell>
          <cell r="M51">
            <v>0</v>
          </cell>
          <cell r="N51">
            <v>0</v>
          </cell>
          <cell r="O51">
            <v>0</v>
          </cell>
          <cell r="P51">
            <v>0</v>
          </cell>
          <cell r="Q51">
            <v>0</v>
          </cell>
          <cell r="R51">
            <v>0</v>
          </cell>
          <cell r="S51">
            <v>0</v>
          </cell>
          <cell r="U51">
            <v>0</v>
          </cell>
          <cell r="V51">
            <v>0</v>
          </cell>
          <cell r="W51">
            <v>0</v>
          </cell>
          <cell r="X51">
            <v>0</v>
          </cell>
          <cell r="Y51">
            <v>0</v>
          </cell>
          <cell r="AA51">
            <v>0</v>
          </cell>
          <cell r="AB51">
            <v>0</v>
          </cell>
          <cell r="AC51">
            <v>0</v>
          </cell>
          <cell r="AD51">
            <v>0</v>
          </cell>
          <cell r="AE51">
            <v>0</v>
          </cell>
          <cell r="AF51">
            <v>0</v>
          </cell>
          <cell r="AG51">
            <v>0</v>
          </cell>
          <cell r="AH51">
            <v>0</v>
          </cell>
          <cell r="AI51">
            <v>0</v>
          </cell>
          <cell r="AJ51">
            <v>0</v>
          </cell>
          <cell r="AK51">
            <v>0</v>
          </cell>
          <cell r="AL51">
            <v>0</v>
          </cell>
          <cell r="AO51">
            <v>0</v>
          </cell>
          <cell r="AP51">
            <v>0</v>
          </cell>
          <cell r="AQ51">
            <v>0</v>
          </cell>
          <cell r="AR51">
            <v>0</v>
          </cell>
          <cell r="AS51">
            <v>0</v>
          </cell>
          <cell r="BG51">
            <v>0</v>
          </cell>
          <cell r="BH51">
            <v>0</v>
          </cell>
          <cell r="BI51">
            <v>0</v>
          </cell>
          <cell r="BJ51">
            <v>0</v>
          </cell>
          <cell r="BK51">
            <v>0</v>
          </cell>
          <cell r="BL51">
            <v>0</v>
          </cell>
          <cell r="BN51">
            <v>0</v>
          </cell>
          <cell r="BO51">
            <v>0</v>
          </cell>
          <cell r="BP51">
            <v>0</v>
          </cell>
          <cell r="BQ51">
            <v>0</v>
          </cell>
          <cell r="BX51">
            <v>0</v>
          </cell>
          <cell r="BZ51">
            <v>0</v>
          </cell>
          <cell r="CA51">
            <v>0</v>
          </cell>
          <cell r="CB51">
            <v>0</v>
          </cell>
          <cell r="CC51">
            <v>0</v>
          </cell>
        </row>
        <row r="52">
          <cell r="C52" t="str">
            <v>Intercity Mobile Communications</v>
          </cell>
          <cell r="D52">
            <v>0</v>
          </cell>
          <cell r="E52">
            <v>0</v>
          </cell>
          <cell r="F52">
            <v>0</v>
          </cell>
          <cell r="G52">
            <v>0</v>
          </cell>
          <cell r="I52">
            <v>32</v>
          </cell>
          <cell r="J52">
            <v>229</v>
          </cell>
          <cell r="K52">
            <v>0</v>
          </cell>
          <cell r="L52">
            <v>0</v>
          </cell>
          <cell r="M52">
            <v>0</v>
          </cell>
          <cell r="N52">
            <v>0</v>
          </cell>
          <cell r="O52">
            <v>0</v>
          </cell>
          <cell r="P52">
            <v>0</v>
          </cell>
          <cell r="Q52">
            <v>0</v>
          </cell>
          <cell r="R52">
            <v>0</v>
          </cell>
          <cell r="S52">
            <v>0</v>
          </cell>
          <cell r="T52">
            <v>0</v>
          </cell>
          <cell r="U52">
            <v>12</v>
          </cell>
          <cell r="V52">
            <v>1</v>
          </cell>
          <cell r="W52">
            <v>0</v>
          </cell>
          <cell r="X52">
            <v>0</v>
          </cell>
          <cell r="Y52">
            <v>0</v>
          </cell>
          <cell r="AB52">
            <v>0</v>
          </cell>
          <cell r="AC52">
            <v>1</v>
          </cell>
          <cell r="AD52">
            <v>0</v>
          </cell>
          <cell r="AE52">
            <v>0</v>
          </cell>
          <cell r="AF52">
            <v>0</v>
          </cell>
          <cell r="AG52">
            <v>0</v>
          </cell>
          <cell r="AH52">
            <v>0</v>
          </cell>
          <cell r="AI52">
            <v>0</v>
          </cell>
          <cell r="AK52">
            <v>0</v>
          </cell>
          <cell r="AL52">
            <v>0</v>
          </cell>
          <cell r="AO52">
            <v>0</v>
          </cell>
          <cell r="AP52">
            <v>0</v>
          </cell>
          <cell r="AQ52">
            <v>0</v>
          </cell>
          <cell r="AR52">
            <v>0</v>
          </cell>
          <cell r="AS52">
            <v>0</v>
          </cell>
          <cell r="BG52">
            <v>0</v>
          </cell>
          <cell r="BH52">
            <v>0</v>
          </cell>
          <cell r="BI52">
            <v>0</v>
          </cell>
          <cell r="BJ52">
            <v>0</v>
          </cell>
          <cell r="BK52">
            <v>0</v>
          </cell>
          <cell r="BL52">
            <v>0</v>
          </cell>
          <cell r="BN52">
            <v>0</v>
          </cell>
          <cell r="BO52">
            <v>0</v>
          </cell>
          <cell r="BP52">
            <v>0</v>
          </cell>
          <cell r="BQ52">
            <v>0</v>
          </cell>
          <cell r="BX52">
            <v>0</v>
          </cell>
          <cell r="BZ52">
            <v>275</v>
          </cell>
          <cell r="CA52">
            <v>0</v>
          </cell>
          <cell r="CB52">
            <v>241.99259107414784</v>
          </cell>
          <cell r="CC52">
            <v>33.007408925852175</v>
          </cell>
        </row>
        <row r="53">
          <cell r="C53" t="str">
            <v>Kingston Communications</v>
          </cell>
          <cell r="D53">
            <v>0</v>
          </cell>
          <cell r="I53">
            <v>0</v>
          </cell>
          <cell r="J53">
            <v>0</v>
          </cell>
          <cell r="K53">
            <v>0</v>
          </cell>
          <cell r="L53">
            <v>0</v>
          </cell>
          <cell r="M53">
            <v>0</v>
          </cell>
          <cell r="N53">
            <v>0</v>
          </cell>
          <cell r="O53">
            <v>0</v>
          </cell>
          <cell r="Q53">
            <v>0</v>
          </cell>
          <cell r="R53">
            <v>8</v>
          </cell>
          <cell r="S53">
            <v>0</v>
          </cell>
          <cell r="U53">
            <v>0</v>
          </cell>
          <cell r="V53">
            <v>0</v>
          </cell>
          <cell r="W53">
            <v>0</v>
          </cell>
          <cell r="AA53">
            <v>0</v>
          </cell>
          <cell r="AB53">
            <v>0</v>
          </cell>
          <cell r="AC53">
            <v>21</v>
          </cell>
          <cell r="AD53">
            <v>0</v>
          </cell>
          <cell r="AG53">
            <v>0</v>
          </cell>
          <cell r="AJ53">
            <v>12</v>
          </cell>
          <cell r="AO53">
            <v>0</v>
          </cell>
          <cell r="AP53">
            <v>0</v>
          </cell>
          <cell r="AQ53">
            <v>16</v>
          </cell>
          <cell r="AS53">
            <v>0</v>
          </cell>
          <cell r="BG53">
            <v>0</v>
          </cell>
          <cell r="BH53">
            <v>2</v>
          </cell>
          <cell r="BI53">
            <v>0</v>
          </cell>
          <cell r="BJ53">
            <v>0</v>
          </cell>
          <cell r="BK53">
            <v>0</v>
          </cell>
          <cell r="BL53">
            <v>0</v>
          </cell>
          <cell r="BN53">
            <v>1</v>
          </cell>
          <cell r="BO53">
            <v>0</v>
          </cell>
          <cell r="BP53">
            <v>0</v>
          </cell>
          <cell r="BQ53">
            <v>0</v>
          </cell>
          <cell r="BZ53">
            <v>60</v>
          </cell>
          <cell r="CA53">
            <v>0</v>
          </cell>
          <cell r="CB53">
            <v>52.798383507086804</v>
          </cell>
          <cell r="CC53">
            <v>7.2016164929132023</v>
          </cell>
        </row>
        <row r="54">
          <cell r="C54" t="str">
            <v>Kingston Inbusiness</v>
          </cell>
          <cell r="D54">
            <v>0</v>
          </cell>
          <cell r="I54">
            <v>0</v>
          </cell>
          <cell r="J54">
            <v>37</v>
          </cell>
          <cell r="K54">
            <v>0</v>
          </cell>
          <cell r="L54">
            <v>3</v>
          </cell>
          <cell r="N54">
            <v>0</v>
          </cell>
          <cell r="U54">
            <v>18</v>
          </cell>
          <cell r="V54">
            <v>0</v>
          </cell>
          <cell r="AA54">
            <v>0</v>
          </cell>
          <cell r="AB54">
            <v>8</v>
          </cell>
          <cell r="AC54">
            <v>20</v>
          </cell>
          <cell r="AD54">
            <v>1</v>
          </cell>
          <cell r="AJ54">
            <v>38</v>
          </cell>
          <cell r="AO54">
            <v>0</v>
          </cell>
          <cell r="AS54">
            <v>0</v>
          </cell>
          <cell r="BH54">
            <v>0</v>
          </cell>
          <cell r="BI54">
            <v>0</v>
          </cell>
          <cell r="BJ54">
            <v>0</v>
          </cell>
          <cell r="BK54">
            <v>0</v>
          </cell>
          <cell r="BL54">
            <v>0</v>
          </cell>
          <cell r="BN54">
            <v>0</v>
          </cell>
          <cell r="BO54">
            <v>0</v>
          </cell>
          <cell r="BP54">
            <v>0</v>
          </cell>
          <cell r="BQ54">
            <v>0</v>
          </cell>
          <cell r="BZ54">
            <v>125</v>
          </cell>
          <cell r="CA54">
            <v>0</v>
          </cell>
          <cell r="CB54">
            <v>109.99663230643084</v>
          </cell>
          <cell r="CC54">
            <v>15.003367693569171</v>
          </cell>
        </row>
        <row r="55">
          <cell r="C55" t="str">
            <v>LG Telecom (SR)</v>
          </cell>
          <cell r="AB55">
            <v>0</v>
          </cell>
          <cell r="BM55">
            <v>0</v>
          </cell>
          <cell r="BZ55">
            <v>0</v>
          </cell>
          <cell r="CA55">
            <v>0</v>
          </cell>
          <cell r="CB55">
            <v>0</v>
          </cell>
          <cell r="CC55">
            <v>0</v>
          </cell>
        </row>
        <row r="56">
          <cell r="C56" t="str">
            <v>MCI</v>
          </cell>
          <cell r="F56">
            <v>0</v>
          </cell>
          <cell r="G56">
            <v>0</v>
          </cell>
          <cell r="M56">
            <v>0</v>
          </cell>
          <cell r="O56">
            <v>0</v>
          </cell>
          <cell r="Q56">
            <v>0</v>
          </cell>
          <cell r="R56">
            <v>0</v>
          </cell>
          <cell r="S56">
            <v>0</v>
          </cell>
          <cell r="AB56">
            <v>0</v>
          </cell>
          <cell r="AL56">
            <v>0</v>
          </cell>
          <cell r="AP56">
            <v>0</v>
          </cell>
          <cell r="BZ56">
            <v>0</v>
          </cell>
          <cell r="CA56">
            <v>0</v>
          </cell>
          <cell r="CB56">
            <v>0</v>
          </cell>
          <cell r="CC56">
            <v>0</v>
          </cell>
        </row>
        <row r="57">
          <cell r="C57" t="str">
            <v>Mobal (SR)</v>
          </cell>
          <cell r="AB57">
            <v>0</v>
          </cell>
          <cell r="BM57">
            <v>6</v>
          </cell>
          <cell r="BZ57">
            <v>6</v>
          </cell>
          <cell r="CA57">
            <v>0</v>
          </cell>
          <cell r="CB57">
            <v>5.2798383507086797</v>
          </cell>
          <cell r="CC57">
            <v>0.72016164929132021</v>
          </cell>
        </row>
        <row r="58">
          <cell r="C58" t="str">
            <v>Mobell Communications</v>
          </cell>
          <cell r="D58">
            <v>0</v>
          </cell>
          <cell r="E58">
            <v>0</v>
          </cell>
          <cell r="F58">
            <v>0</v>
          </cell>
          <cell r="G58">
            <v>0</v>
          </cell>
          <cell r="I58">
            <v>0</v>
          </cell>
          <cell r="J58">
            <v>1</v>
          </cell>
          <cell r="K58">
            <v>0</v>
          </cell>
          <cell r="L58">
            <v>0</v>
          </cell>
          <cell r="M58">
            <v>0</v>
          </cell>
          <cell r="N58">
            <v>0</v>
          </cell>
          <cell r="O58">
            <v>0</v>
          </cell>
          <cell r="P58">
            <v>0</v>
          </cell>
          <cell r="Q58">
            <v>0</v>
          </cell>
          <cell r="R58">
            <v>0</v>
          </cell>
          <cell r="S58">
            <v>0</v>
          </cell>
          <cell r="U58">
            <v>0</v>
          </cell>
          <cell r="V58">
            <v>0</v>
          </cell>
          <cell r="W58">
            <v>0</v>
          </cell>
          <cell r="X58">
            <v>0</v>
          </cell>
          <cell r="AA58">
            <v>0</v>
          </cell>
          <cell r="AB58">
            <v>0</v>
          </cell>
          <cell r="AC58">
            <v>0</v>
          </cell>
          <cell r="AD58">
            <v>0</v>
          </cell>
          <cell r="AE58">
            <v>0</v>
          </cell>
          <cell r="AG58">
            <v>0</v>
          </cell>
          <cell r="AH58">
            <v>0</v>
          </cell>
          <cell r="AI58">
            <v>0</v>
          </cell>
          <cell r="AL58">
            <v>0</v>
          </cell>
          <cell r="AO58">
            <v>0</v>
          </cell>
          <cell r="AP58">
            <v>0</v>
          </cell>
          <cell r="AQ58">
            <v>0</v>
          </cell>
          <cell r="AR58">
            <v>0</v>
          </cell>
          <cell r="AS58">
            <v>0</v>
          </cell>
          <cell r="BG58">
            <v>0</v>
          </cell>
          <cell r="BH58">
            <v>0</v>
          </cell>
          <cell r="BI58">
            <v>0</v>
          </cell>
          <cell r="BJ58">
            <v>0</v>
          </cell>
          <cell r="BK58">
            <v>0</v>
          </cell>
          <cell r="BL58">
            <v>0</v>
          </cell>
          <cell r="BN58">
            <v>0</v>
          </cell>
          <cell r="BO58">
            <v>0</v>
          </cell>
          <cell r="BP58">
            <v>0</v>
          </cell>
          <cell r="BQ58">
            <v>0</v>
          </cell>
          <cell r="BX58">
            <v>0</v>
          </cell>
          <cell r="BZ58">
            <v>1</v>
          </cell>
          <cell r="CA58">
            <v>0</v>
          </cell>
          <cell r="CB58">
            <v>0.87997305845144669</v>
          </cell>
          <cell r="CC58">
            <v>0.12002694154855337</v>
          </cell>
        </row>
        <row r="59">
          <cell r="C59" t="str">
            <v>Motek</v>
          </cell>
          <cell r="D59">
            <v>0</v>
          </cell>
          <cell r="E59">
            <v>0</v>
          </cell>
          <cell r="F59">
            <v>0</v>
          </cell>
          <cell r="G59">
            <v>0</v>
          </cell>
          <cell r="J59">
            <v>3</v>
          </cell>
          <cell r="K59">
            <v>0</v>
          </cell>
          <cell r="L59">
            <v>0</v>
          </cell>
          <cell r="M59">
            <v>0</v>
          </cell>
          <cell r="N59">
            <v>0</v>
          </cell>
          <cell r="O59">
            <v>0</v>
          </cell>
          <cell r="P59">
            <v>0</v>
          </cell>
          <cell r="Q59">
            <v>0</v>
          </cell>
          <cell r="R59">
            <v>0</v>
          </cell>
          <cell r="S59">
            <v>0</v>
          </cell>
          <cell r="V59">
            <v>0</v>
          </cell>
          <cell r="W59">
            <v>0</v>
          </cell>
          <cell r="X59">
            <v>0</v>
          </cell>
          <cell r="Y59">
            <v>0</v>
          </cell>
          <cell r="AB59">
            <v>0</v>
          </cell>
          <cell r="AL59">
            <v>0</v>
          </cell>
          <cell r="AP59">
            <v>0</v>
          </cell>
          <cell r="BG59">
            <v>0</v>
          </cell>
          <cell r="BH59">
            <v>0</v>
          </cell>
          <cell r="BI59">
            <v>0</v>
          </cell>
          <cell r="BJ59">
            <v>0</v>
          </cell>
          <cell r="BK59">
            <v>0</v>
          </cell>
          <cell r="BL59">
            <v>0</v>
          </cell>
          <cell r="BN59">
            <v>0</v>
          </cell>
          <cell r="BO59">
            <v>0</v>
          </cell>
          <cell r="BP59">
            <v>0</v>
          </cell>
          <cell r="BQ59">
            <v>0</v>
          </cell>
          <cell r="BZ59">
            <v>3</v>
          </cell>
          <cell r="CA59">
            <v>0</v>
          </cell>
          <cell r="CB59">
            <v>2.6399191753543398</v>
          </cell>
          <cell r="CC59">
            <v>0.3600808246456601</v>
          </cell>
        </row>
        <row r="60">
          <cell r="C60" t="str">
            <v>O2 ONLINE</v>
          </cell>
          <cell r="D60">
            <v>0</v>
          </cell>
          <cell r="E60">
            <v>0</v>
          </cell>
          <cell r="F60">
            <v>0</v>
          </cell>
          <cell r="G60">
            <v>0</v>
          </cell>
          <cell r="J60">
            <v>5884</v>
          </cell>
          <cell r="K60">
            <v>0</v>
          </cell>
          <cell r="L60">
            <v>0</v>
          </cell>
          <cell r="M60">
            <v>11276</v>
          </cell>
          <cell r="N60">
            <v>0</v>
          </cell>
          <cell r="O60">
            <v>14449</v>
          </cell>
          <cell r="P60">
            <v>0</v>
          </cell>
          <cell r="Q60">
            <v>0</v>
          </cell>
          <cell r="R60">
            <v>1233</v>
          </cell>
          <cell r="S60">
            <v>3886</v>
          </cell>
          <cell r="V60">
            <v>5</v>
          </cell>
          <cell r="W60">
            <v>3</v>
          </cell>
          <cell r="Z60">
            <v>62</v>
          </cell>
          <cell r="AB60">
            <v>3</v>
          </cell>
          <cell r="AE60">
            <v>48</v>
          </cell>
          <cell r="AF60">
            <v>0</v>
          </cell>
          <cell r="AG60">
            <v>2210</v>
          </cell>
          <cell r="AH60">
            <v>0</v>
          </cell>
          <cell r="AI60">
            <v>1</v>
          </cell>
          <cell r="AL60">
            <v>46</v>
          </cell>
          <cell r="AO60">
            <v>0</v>
          </cell>
          <cell r="AQ60">
            <v>18570</v>
          </cell>
          <cell r="AR60">
            <v>1942</v>
          </cell>
          <cell r="BH60">
            <v>2483</v>
          </cell>
          <cell r="BI60">
            <v>3486</v>
          </cell>
          <cell r="BJ60">
            <v>7</v>
          </cell>
          <cell r="BK60">
            <v>0</v>
          </cell>
          <cell r="BL60">
            <v>0</v>
          </cell>
          <cell r="BN60">
            <v>711</v>
          </cell>
          <cell r="BO60">
            <v>0</v>
          </cell>
          <cell r="BP60">
            <v>0</v>
          </cell>
          <cell r="BQ60">
            <v>0</v>
          </cell>
          <cell r="BR60">
            <v>40</v>
          </cell>
          <cell r="BS60">
            <v>18</v>
          </cell>
          <cell r="BT60">
            <v>108</v>
          </cell>
          <cell r="BU60">
            <v>27</v>
          </cell>
          <cell r="BV60">
            <v>16</v>
          </cell>
          <cell r="BW60">
            <v>76</v>
          </cell>
          <cell r="BX60">
            <v>0</v>
          </cell>
          <cell r="BZ60">
            <v>66590</v>
          </cell>
          <cell r="CA60">
            <v>0</v>
          </cell>
          <cell r="CB60">
            <v>7852.750271093807</v>
          </cell>
          <cell r="CC60">
            <v>58737.249728906194</v>
          </cell>
        </row>
        <row r="61">
          <cell r="C61" t="str">
            <v>O2 Rentals (Cellhire)</v>
          </cell>
          <cell r="D61">
            <v>0</v>
          </cell>
          <cell r="E61">
            <v>0</v>
          </cell>
          <cell r="F61">
            <v>0</v>
          </cell>
          <cell r="G61">
            <v>0</v>
          </cell>
          <cell r="I61">
            <v>0</v>
          </cell>
          <cell r="J61">
            <v>0</v>
          </cell>
          <cell r="K61">
            <v>0</v>
          </cell>
          <cell r="L61">
            <v>0</v>
          </cell>
          <cell r="M61">
            <v>0</v>
          </cell>
          <cell r="N61">
            <v>0</v>
          </cell>
          <cell r="O61">
            <v>0</v>
          </cell>
          <cell r="Q61">
            <v>0</v>
          </cell>
          <cell r="R61">
            <v>0</v>
          </cell>
          <cell r="S61">
            <v>0</v>
          </cell>
          <cell r="U61">
            <v>0</v>
          </cell>
          <cell r="V61">
            <v>0</v>
          </cell>
          <cell r="W61">
            <v>0</v>
          </cell>
          <cell r="X61">
            <v>0</v>
          </cell>
          <cell r="Z61">
            <v>0</v>
          </cell>
          <cell r="AB61">
            <v>0</v>
          </cell>
          <cell r="AC61">
            <v>0</v>
          </cell>
          <cell r="AD61">
            <v>0</v>
          </cell>
          <cell r="AE61">
            <v>0</v>
          </cell>
          <cell r="AF61">
            <v>0</v>
          </cell>
          <cell r="AG61">
            <v>0</v>
          </cell>
          <cell r="AH61">
            <v>0</v>
          </cell>
          <cell r="AI61">
            <v>0</v>
          </cell>
          <cell r="AK61">
            <v>0</v>
          </cell>
          <cell r="AL61">
            <v>0</v>
          </cell>
          <cell r="AO61">
            <v>0</v>
          </cell>
          <cell r="AP61">
            <v>0</v>
          </cell>
          <cell r="AQ61">
            <v>0</v>
          </cell>
          <cell r="AR61">
            <v>0</v>
          </cell>
          <cell r="BG61">
            <v>0</v>
          </cell>
          <cell r="BH61">
            <v>0</v>
          </cell>
          <cell r="BI61">
            <v>0</v>
          </cell>
          <cell r="BJ61">
            <v>0</v>
          </cell>
          <cell r="BK61">
            <v>0</v>
          </cell>
          <cell r="BL61">
            <v>0</v>
          </cell>
          <cell r="BN61">
            <v>0</v>
          </cell>
          <cell r="BO61">
            <v>0</v>
          </cell>
          <cell r="BP61">
            <v>0</v>
          </cell>
          <cell r="BQ61">
            <v>0</v>
          </cell>
          <cell r="BX61">
            <v>0</v>
          </cell>
          <cell r="BZ61">
            <v>0</v>
          </cell>
          <cell r="CA61">
            <v>0</v>
          </cell>
          <cell r="CB61">
            <v>0</v>
          </cell>
          <cell r="CC61">
            <v>0</v>
          </cell>
        </row>
        <row r="62">
          <cell r="C62" t="str">
            <v>One Mobile</v>
          </cell>
          <cell r="D62">
            <v>0</v>
          </cell>
          <cell r="E62">
            <v>0</v>
          </cell>
          <cell r="F62">
            <v>0</v>
          </cell>
          <cell r="G62">
            <v>0</v>
          </cell>
          <cell r="H62">
            <v>0</v>
          </cell>
          <cell r="I62">
            <v>0</v>
          </cell>
          <cell r="J62">
            <v>64</v>
          </cell>
          <cell r="K62">
            <v>0</v>
          </cell>
          <cell r="L62">
            <v>0</v>
          </cell>
          <cell r="M62">
            <v>1</v>
          </cell>
          <cell r="O62">
            <v>0</v>
          </cell>
          <cell r="R62">
            <v>1</v>
          </cell>
          <cell r="S62">
            <v>0</v>
          </cell>
          <cell r="U62">
            <v>0</v>
          </cell>
          <cell r="V62">
            <v>0</v>
          </cell>
          <cell r="W62">
            <v>0</v>
          </cell>
          <cell r="Z62">
            <v>0</v>
          </cell>
          <cell r="AA62">
            <v>0</v>
          </cell>
          <cell r="AB62">
            <v>0</v>
          </cell>
          <cell r="AC62">
            <v>0</v>
          </cell>
          <cell r="AD62">
            <v>0</v>
          </cell>
          <cell r="AE62">
            <v>3</v>
          </cell>
          <cell r="AG62">
            <v>0</v>
          </cell>
          <cell r="AH62">
            <v>0</v>
          </cell>
          <cell r="AI62">
            <v>0</v>
          </cell>
          <cell r="AJ62">
            <v>0</v>
          </cell>
          <cell r="AL62">
            <v>0</v>
          </cell>
          <cell r="AO62">
            <v>0</v>
          </cell>
          <cell r="AQ62">
            <v>0</v>
          </cell>
          <cell r="AR62">
            <v>14</v>
          </cell>
          <cell r="AS62">
            <v>0</v>
          </cell>
          <cell r="BH62">
            <v>1</v>
          </cell>
          <cell r="BI62">
            <v>0</v>
          </cell>
          <cell r="BJ62">
            <v>0</v>
          </cell>
          <cell r="BK62">
            <v>0</v>
          </cell>
          <cell r="BL62">
            <v>0</v>
          </cell>
          <cell r="BN62">
            <v>0</v>
          </cell>
          <cell r="BO62">
            <v>0</v>
          </cell>
          <cell r="BP62">
            <v>0</v>
          </cell>
          <cell r="BQ62">
            <v>0</v>
          </cell>
          <cell r="BR62">
            <v>0</v>
          </cell>
          <cell r="BS62">
            <v>0</v>
          </cell>
          <cell r="BT62">
            <v>0</v>
          </cell>
          <cell r="BU62">
            <v>0</v>
          </cell>
          <cell r="BV62">
            <v>0</v>
          </cell>
          <cell r="BW62">
            <v>0</v>
          </cell>
          <cell r="BX62">
            <v>0</v>
          </cell>
          <cell r="BZ62">
            <v>84</v>
          </cell>
          <cell r="CA62">
            <v>0</v>
          </cell>
          <cell r="CB62">
            <v>9.9058570772169965</v>
          </cell>
          <cell r="CC62">
            <v>74.094142922783007</v>
          </cell>
        </row>
        <row r="63">
          <cell r="C63" t="str">
            <v>One-Tel</v>
          </cell>
          <cell r="F63">
            <v>0</v>
          </cell>
          <cell r="G63">
            <v>0</v>
          </cell>
          <cell r="M63">
            <v>0</v>
          </cell>
          <cell r="O63">
            <v>0</v>
          </cell>
          <cell r="R63">
            <v>0</v>
          </cell>
          <cell r="S63">
            <v>0</v>
          </cell>
          <cell r="AL63">
            <v>0</v>
          </cell>
          <cell r="BZ63">
            <v>0</v>
          </cell>
          <cell r="CA63">
            <v>0</v>
          </cell>
          <cell r="CB63">
            <v>0</v>
          </cell>
          <cell r="CC63">
            <v>0</v>
          </cell>
        </row>
        <row r="64">
          <cell r="C64" t="str">
            <v>Opal Telecom</v>
          </cell>
          <cell r="D64">
            <v>0</v>
          </cell>
          <cell r="E64">
            <v>0</v>
          </cell>
          <cell r="F64">
            <v>0</v>
          </cell>
          <cell r="G64">
            <v>0</v>
          </cell>
          <cell r="I64">
            <v>41</v>
          </cell>
          <cell r="J64">
            <v>0</v>
          </cell>
          <cell r="K64">
            <v>0</v>
          </cell>
          <cell r="L64">
            <v>0</v>
          </cell>
          <cell r="M64">
            <v>0</v>
          </cell>
          <cell r="N64">
            <v>0</v>
          </cell>
          <cell r="O64">
            <v>0</v>
          </cell>
          <cell r="P64">
            <v>0</v>
          </cell>
          <cell r="Q64">
            <v>0</v>
          </cell>
          <cell r="R64">
            <v>0</v>
          </cell>
          <cell r="S64">
            <v>0</v>
          </cell>
          <cell r="U64">
            <v>0</v>
          </cell>
          <cell r="V64">
            <v>0</v>
          </cell>
          <cell r="W64">
            <v>0</v>
          </cell>
          <cell r="Z64">
            <v>0</v>
          </cell>
          <cell r="AA64">
            <v>0</v>
          </cell>
          <cell r="AB64">
            <v>0</v>
          </cell>
          <cell r="AC64">
            <v>0</v>
          </cell>
          <cell r="AD64">
            <v>0</v>
          </cell>
          <cell r="AE64">
            <v>0</v>
          </cell>
          <cell r="AF64">
            <v>0</v>
          </cell>
          <cell r="AG64">
            <v>0</v>
          </cell>
          <cell r="AH64">
            <v>0</v>
          </cell>
          <cell r="AI64">
            <v>0</v>
          </cell>
          <cell r="AJ64">
            <v>0</v>
          </cell>
          <cell r="AL64">
            <v>0</v>
          </cell>
          <cell r="AO64">
            <v>0</v>
          </cell>
          <cell r="AQ64">
            <v>0</v>
          </cell>
          <cell r="AR64">
            <v>0</v>
          </cell>
          <cell r="AS64">
            <v>0</v>
          </cell>
          <cell r="BH64">
            <v>3</v>
          </cell>
          <cell r="BI64">
            <v>0</v>
          </cell>
          <cell r="BJ64">
            <v>0</v>
          </cell>
          <cell r="BK64">
            <v>0</v>
          </cell>
          <cell r="BL64">
            <v>0</v>
          </cell>
          <cell r="BN64">
            <v>1</v>
          </cell>
          <cell r="BO64">
            <v>0</v>
          </cell>
          <cell r="BP64">
            <v>0</v>
          </cell>
          <cell r="BQ64">
            <v>0</v>
          </cell>
          <cell r="BX64">
            <v>0</v>
          </cell>
          <cell r="BZ64">
            <v>45</v>
          </cell>
          <cell r="CA64">
            <v>0</v>
          </cell>
          <cell r="CB64">
            <v>39.598787630315101</v>
          </cell>
          <cell r="CC64">
            <v>5.4012123696849015</v>
          </cell>
        </row>
        <row r="65">
          <cell r="C65" t="str">
            <v>Open Air</v>
          </cell>
          <cell r="G65">
            <v>0</v>
          </cell>
          <cell r="I65">
            <v>77</v>
          </cell>
          <cell r="J65">
            <v>62</v>
          </cell>
          <cell r="K65">
            <v>0</v>
          </cell>
          <cell r="L65">
            <v>4</v>
          </cell>
          <cell r="M65">
            <v>0</v>
          </cell>
          <cell r="O65">
            <v>8</v>
          </cell>
          <cell r="R65">
            <v>0</v>
          </cell>
          <cell r="S65">
            <v>2</v>
          </cell>
          <cell r="U65">
            <v>0</v>
          </cell>
          <cell r="V65">
            <v>0</v>
          </cell>
          <cell r="W65">
            <v>0</v>
          </cell>
          <cell r="Z65">
            <v>6</v>
          </cell>
          <cell r="AA65">
            <v>0</v>
          </cell>
          <cell r="AB65">
            <v>0</v>
          </cell>
          <cell r="AC65">
            <v>0</v>
          </cell>
          <cell r="AD65">
            <v>0</v>
          </cell>
          <cell r="AE65">
            <v>0</v>
          </cell>
          <cell r="AG65">
            <v>0</v>
          </cell>
          <cell r="AH65">
            <v>0</v>
          </cell>
          <cell r="AJ65">
            <v>0</v>
          </cell>
          <cell r="AL65">
            <v>0</v>
          </cell>
          <cell r="AO65">
            <v>0</v>
          </cell>
          <cell r="AQ65">
            <v>0</v>
          </cell>
          <cell r="AR65">
            <v>0</v>
          </cell>
          <cell r="AS65">
            <v>0</v>
          </cell>
          <cell r="BH65">
            <v>2</v>
          </cell>
          <cell r="BI65">
            <v>1</v>
          </cell>
          <cell r="BJ65">
            <v>0</v>
          </cell>
          <cell r="BK65">
            <v>0</v>
          </cell>
          <cell r="BL65">
            <v>0</v>
          </cell>
          <cell r="BN65">
            <v>947</v>
          </cell>
          <cell r="BO65">
            <v>0</v>
          </cell>
          <cell r="BP65">
            <v>0</v>
          </cell>
          <cell r="BQ65">
            <v>0</v>
          </cell>
          <cell r="BZ65">
            <v>1109</v>
          </cell>
          <cell r="CA65">
            <v>0</v>
          </cell>
          <cell r="CB65">
            <v>975.89012182265435</v>
          </cell>
          <cell r="CC65">
            <v>133.10987817734568</v>
          </cell>
        </row>
        <row r="66">
          <cell r="C66" t="str">
            <v>Pelephone (SR)</v>
          </cell>
          <cell r="BM66">
            <v>5</v>
          </cell>
          <cell r="BZ66">
            <v>5</v>
          </cell>
          <cell r="CA66">
            <v>0</v>
          </cell>
          <cell r="CB66">
            <v>4.3998652922572337</v>
          </cell>
          <cell r="CC66">
            <v>0.60013470774276678</v>
          </cell>
        </row>
        <row r="67">
          <cell r="C67" t="str">
            <v>Project Telecom</v>
          </cell>
          <cell r="D67">
            <v>0</v>
          </cell>
          <cell r="E67">
            <v>0</v>
          </cell>
          <cell r="F67">
            <v>0</v>
          </cell>
          <cell r="G67">
            <v>0</v>
          </cell>
          <cell r="I67">
            <v>3</v>
          </cell>
          <cell r="J67">
            <v>534</v>
          </cell>
          <cell r="K67">
            <v>0</v>
          </cell>
          <cell r="L67">
            <v>4</v>
          </cell>
          <cell r="M67">
            <v>20</v>
          </cell>
          <cell r="N67">
            <v>0</v>
          </cell>
          <cell r="O67">
            <v>31</v>
          </cell>
          <cell r="P67">
            <v>0</v>
          </cell>
          <cell r="Q67">
            <v>0</v>
          </cell>
          <cell r="R67">
            <v>11</v>
          </cell>
          <cell r="S67">
            <v>7</v>
          </cell>
          <cell r="T67">
            <v>0</v>
          </cell>
          <cell r="U67">
            <v>8</v>
          </cell>
          <cell r="V67">
            <v>0</v>
          </cell>
          <cell r="W67">
            <v>0</v>
          </cell>
          <cell r="X67">
            <v>0</v>
          </cell>
          <cell r="Y67">
            <v>0</v>
          </cell>
          <cell r="Z67">
            <v>3</v>
          </cell>
          <cell r="AA67">
            <v>0</v>
          </cell>
          <cell r="AB67">
            <v>0</v>
          </cell>
          <cell r="AC67">
            <v>36</v>
          </cell>
          <cell r="AD67">
            <v>2</v>
          </cell>
          <cell r="AE67">
            <v>0</v>
          </cell>
          <cell r="AF67">
            <v>0</v>
          </cell>
          <cell r="AG67">
            <v>0</v>
          </cell>
          <cell r="AH67">
            <v>0</v>
          </cell>
          <cell r="AI67">
            <v>0</v>
          </cell>
          <cell r="AJ67">
            <v>59</v>
          </cell>
          <cell r="AK67">
            <v>0</v>
          </cell>
          <cell r="AL67">
            <v>0</v>
          </cell>
          <cell r="AO67">
            <v>0</v>
          </cell>
          <cell r="AP67">
            <v>0</v>
          </cell>
          <cell r="AQ67">
            <v>0</v>
          </cell>
          <cell r="AR67">
            <v>1</v>
          </cell>
          <cell r="AS67">
            <v>0</v>
          </cell>
          <cell r="BG67">
            <v>0</v>
          </cell>
          <cell r="BH67">
            <v>11</v>
          </cell>
          <cell r="BI67">
            <v>26</v>
          </cell>
          <cell r="BJ67">
            <v>0</v>
          </cell>
          <cell r="BK67">
            <v>0</v>
          </cell>
          <cell r="BL67">
            <v>0</v>
          </cell>
          <cell r="BN67">
            <v>38</v>
          </cell>
          <cell r="BO67">
            <v>0</v>
          </cell>
          <cell r="BP67">
            <v>0</v>
          </cell>
          <cell r="BQ67">
            <v>0</v>
          </cell>
          <cell r="BX67">
            <v>0</v>
          </cell>
          <cell r="BZ67">
            <v>794</v>
          </cell>
          <cell r="CA67">
            <v>0</v>
          </cell>
          <cell r="CB67">
            <v>698.69860841044863</v>
          </cell>
          <cell r="CC67">
            <v>95.301391589551372</v>
          </cell>
        </row>
        <row r="68">
          <cell r="C68" t="str">
            <v>Rent a Phone UK</v>
          </cell>
          <cell r="D68">
            <v>0</v>
          </cell>
          <cell r="E68">
            <v>0</v>
          </cell>
          <cell r="F68">
            <v>0</v>
          </cell>
          <cell r="G68">
            <v>0</v>
          </cell>
          <cell r="I68">
            <v>0</v>
          </cell>
          <cell r="J68">
            <v>40</v>
          </cell>
          <cell r="K68">
            <v>0</v>
          </cell>
          <cell r="L68">
            <v>0</v>
          </cell>
          <cell r="M68">
            <v>0</v>
          </cell>
          <cell r="O68">
            <v>3</v>
          </cell>
          <cell r="R68">
            <v>1</v>
          </cell>
          <cell r="S68">
            <v>0</v>
          </cell>
          <cell r="U68">
            <v>0</v>
          </cell>
          <cell r="V68">
            <v>0</v>
          </cell>
          <cell r="W68">
            <v>0</v>
          </cell>
          <cell r="Z68">
            <v>0</v>
          </cell>
          <cell r="AA68">
            <v>0</v>
          </cell>
          <cell r="AB68">
            <v>84</v>
          </cell>
          <cell r="AC68">
            <v>38</v>
          </cell>
          <cell r="AD68">
            <v>4</v>
          </cell>
          <cell r="AE68">
            <v>0</v>
          </cell>
          <cell r="AG68">
            <v>0</v>
          </cell>
          <cell r="AH68">
            <v>0</v>
          </cell>
          <cell r="AI68">
            <v>0</v>
          </cell>
          <cell r="AJ68">
            <v>0</v>
          </cell>
          <cell r="AL68">
            <v>0</v>
          </cell>
          <cell r="AO68">
            <v>0</v>
          </cell>
          <cell r="AQ68">
            <v>0</v>
          </cell>
          <cell r="AR68">
            <v>0</v>
          </cell>
          <cell r="AS68">
            <v>0</v>
          </cell>
          <cell r="BH68">
            <v>3</v>
          </cell>
          <cell r="BI68">
            <v>2</v>
          </cell>
          <cell r="BJ68">
            <v>0</v>
          </cell>
          <cell r="BK68">
            <v>0</v>
          </cell>
          <cell r="BL68">
            <v>0</v>
          </cell>
          <cell r="BN68">
            <v>1</v>
          </cell>
          <cell r="BO68">
            <v>0</v>
          </cell>
          <cell r="BP68">
            <v>0</v>
          </cell>
          <cell r="BQ68">
            <v>0</v>
          </cell>
          <cell r="BX68">
            <v>0</v>
          </cell>
          <cell r="BZ68">
            <v>176</v>
          </cell>
          <cell r="CA68">
            <v>0</v>
          </cell>
          <cell r="CB68">
            <v>154.87525828745461</v>
          </cell>
          <cell r="CC68">
            <v>21.124741712545394</v>
          </cell>
        </row>
        <row r="69">
          <cell r="C69" t="str">
            <v>Rentaphone Israel (SR)</v>
          </cell>
          <cell r="BM69">
            <v>0</v>
          </cell>
          <cell r="BZ69">
            <v>0</v>
          </cell>
          <cell r="CA69">
            <v>0</v>
          </cell>
          <cell r="CB69">
            <v>0</v>
          </cell>
          <cell r="CC69">
            <v>0</v>
          </cell>
        </row>
        <row r="70">
          <cell r="C70" t="str">
            <v>Roadpost (SR)</v>
          </cell>
          <cell r="BM70">
            <v>29</v>
          </cell>
          <cell r="BZ70">
            <v>29</v>
          </cell>
          <cell r="CA70">
            <v>0</v>
          </cell>
          <cell r="CB70">
            <v>25.519218695091954</v>
          </cell>
          <cell r="CC70">
            <v>3.4807813049080476</v>
          </cell>
        </row>
        <row r="71">
          <cell r="C71" t="str">
            <v>Rocom</v>
          </cell>
          <cell r="D71">
            <v>0</v>
          </cell>
          <cell r="E71">
            <v>0</v>
          </cell>
          <cell r="F71">
            <v>0</v>
          </cell>
          <cell r="G71">
            <v>0</v>
          </cell>
          <cell r="I71">
            <v>0</v>
          </cell>
          <cell r="J71">
            <v>2</v>
          </cell>
          <cell r="K71">
            <v>0</v>
          </cell>
          <cell r="L71">
            <v>0</v>
          </cell>
          <cell r="M71">
            <v>0</v>
          </cell>
          <cell r="N71">
            <v>0</v>
          </cell>
          <cell r="O71">
            <v>0</v>
          </cell>
          <cell r="P71">
            <v>0</v>
          </cell>
          <cell r="Q71">
            <v>0</v>
          </cell>
          <cell r="R71">
            <v>0</v>
          </cell>
          <cell r="S71">
            <v>0</v>
          </cell>
          <cell r="U71">
            <v>0</v>
          </cell>
          <cell r="V71">
            <v>0</v>
          </cell>
          <cell r="W71">
            <v>0</v>
          </cell>
          <cell r="X71">
            <v>0</v>
          </cell>
          <cell r="AA71">
            <v>0</v>
          </cell>
          <cell r="AB71">
            <v>0</v>
          </cell>
          <cell r="AC71">
            <v>0</v>
          </cell>
          <cell r="AD71">
            <v>0</v>
          </cell>
          <cell r="AE71">
            <v>0</v>
          </cell>
          <cell r="AF71">
            <v>0</v>
          </cell>
          <cell r="AG71">
            <v>0</v>
          </cell>
          <cell r="AH71">
            <v>0</v>
          </cell>
          <cell r="AI71">
            <v>0</v>
          </cell>
          <cell r="AJ71">
            <v>1</v>
          </cell>
          <cell r="AK71">
            <v>0</v>
          </cell>
          <cell r="AL71">
            <v>0</v>
          </cell>
          <cell r="AO71">
            <v>0</v>
          </cell>
          <cell r="AP71">
            <v>0</v>
          </cell>
          <cell r="AQ71">
            <v>1</v>
          </cell>
          <cell r="AR71">
            <v>0</v>
          </cell>
          <cell r="AS71">
            <v>0</v>
          </cell>
          <cell r="BG71">
            <v>0</v>
          </cell>
          <cell r="BH71">
            <v>0</v>
          </cell>
          <cell r="BI71">
            <v>0</v>
          </cell>
          <cell r="BJ71">
            <v>0</v>
          </cell>
          <cell r="BK71">
            <v>0</v>
          </cell>
          <cell r="BL71">
            <v>0</v>
          </cell>
          <cell r="BN71">
            <v>0</v>
          </cell>
          <cell r="BO71">
            <v>0</v>
          </cell>
          <cell r="BP71">
            <v>0</v>
          </cell>
          <cell r="BQ71">
            <v>0</v>
          </cell>
          <cell r="BX71">
            <v>0</v>
          </cell>
          <cell r="BZ71">
            <v>4</v>
          </cell>
          <cell r="CA71">
            <v>0</v>
          </cell>
          <cell r="CB71">
            <v>3.5198922338057868</v>
          </cell>
          <cell r="CC71">
            <v>0.48010776619421347</v>
          </cell>
        </row>
        <row r="72">
          <cell r="C72" t="str">
            <v>SinglePoint</v>
          </cell>
          <cell r="D72">
            <v>0</v>
          </cell>
          <cell r="E72">
            <v>0</v>
          </cell>
          <cell r="F72">
            <v>0</v>
          </cell>
          <cell r="G72">
            <v>0</v>
          </cell>
          <cell r="I72">
            <v>0</v>
          </cell>
          <cell r="J72">
            <v>26</v>
          </cell>
          <cell r="K72">
            <v>0</v>
          </cell>
          <cell r="L72">
            <v>0</v>
          </cell>
          <cell r="M72">
            <v>95</v>
          </cell>
          <cell r="N72">
            <v>0</v>
          </cell>
          <cell r="O72">
            <v>122</v>
          </cell>
          <cell r="P72">
            <v>0</v>
          </cell>
          <cell r="Q72">
            <v>0</v>
          </cell>
          <cell r="R72">
            <v>55</v>
          </cell>
          <cell r="S72">
            <v>34</v>
          </cell>
          <cell r="U72">
            <v>0</v>
          </cell>
          <cell r="V72">
            <v>1</v>
          </cell>
          <cell r="W72">
            <v>0</v>
          </cell>
          <cell r="AA72">
            <v>0</v>
          </cell>
          <cell r="AB72">
            <v>0</v>
          </cell>
          <cell r="AC72">
            <v>0</v>
          </cell>
          <cell r="AD72">
            <v>0</v>
          </cell>
          <cell r="AE72">
            <v>0</v>
          </cell>
          <cell r="AF72">
            <v>0</v>
          </cell>
          <cell r="AG72">
            <v>0</v>
          </cell>
          <cell r="AH72">
            <v>0</v>
          </cell>
          <cell r="AI72">
            <v>0</v>
          </cell>
          <cell r="AJ72">
            <v>0</v>
          </cell>
          <cell r="AL72">
            <v>0</v>
          </cell>
          <cell r="AO72">
            <v>0</v>
          </cell>
          <cell r="AQ72">
            <v>71</v>
          </cell>
          <cell r="AR72">
            <v>106</v>
          </cell>
          <cell r="AS72">
            <v>0</v>
          </cell>
          <cell r="BH72">
            <v>143</v>
          </cell>
          <cell r="BI72">
            <v>41</v>
          </cell>
          <cell r="BJ72">
            <v>0</v>
          </cell>
          <cell r="BK72">
            <v>0</v>
          </cell>
          <cell r="BL72">
            <v>0</v>
          </cell>
          <cell r="BN72">
            <v>50</v>
          </cell>
          <cell r="BO72">
            <v>0</v>
          </cell>
          <cell r="BP72">
            <v>0</v>
          </cell>
          <cell r="BQ72">
            <v>0</v>
          </cell>
          <cell r="BX72">
            <v>0</v>
          </cell>
          <cell r="BZ72">
            <v>744</v>
          </cell>
          <cell r="CA72">
            <v>0</v>
          </cell>
          <cell r="CB72">
            <v>116.9</v>
          </cell>
          <cell r="CC72">
            <v>627.1</v>
          </cell>
        </row>
        <row r="73">
          <cell r="C73" t="str">
            <v>SK Telecom (SR)</v>
          </cell>
          <cell r="AB73">
            <v>0</v>
          </cell>
          <cell r="BM73">
            <v>0</v>
          </cell>
          <cell r="BZ73">
            <v>0</v>
          </cell>
          <cell r="CA73">
            <v>0</v>
          </cell>
          <cell r="CB73">
            <v>0</v>
          </cell>
          <cell r="CC73">
            <v>0</v>
          </cell>
        </row>
        <row r="74">
          <cell r="C74" t="str">
            <v>SmartComs (SR)</v>
          </cell>
          <cell r="BM74">
            <v>0</v>
          </cell>
          <cell r="BZ74">
            <v>0</v>
          </cell>
          <cell r="CA74">
            <v>0</v>
          </cell>
          <cell r="CB74">
            <v>0</v>
          </cell>
          <cell r="CC74">
            <v>0</v>
          </cell>
        </row>
        <row r="75">
          <cell r="C75" t="str">
            <v>Solan Telecommunications (SR)</v>
          </cell>
          <cell r="AB75">
            <v>0</v>
          </cell>
          <cell r="BM75">
            <v>0</v>
          </cell>
          <cell r="BZ75">
            <v>0</v>
          </cell>
          <cell r="CA75">
            <v>0</v>
          </cell>
          <cell r="CB75">
            <v>0</v>
          </cell>
          <cell r="CC75">
            <v>0</v>
          </cell>
        </row>
        <row r="76">
          <cell r="C76" t="str">
            <v>Sony Cellular Services</v>
          </cell>
          <cell r="D76">
            <v>0</v>
          </cell>
          <cell r="E76">
            <v>0</v>
          </cell>
          <cell r="F76">
            <v>0</v>
          </cell>
          <cell r="G76">
            <v>0</v>
          </cell>
          <cell r="I76">
            <v>1</v>
          </cell>
          <cell r="J76">
            <v>4</v>
          </cell>
          <cell r="K76">
            <v>0</v>
          </cell>
          <cell r="L76">
            <v>16</v>
          </cell>
          <cell r="M76">
            <v>0</v>
          </cell>
          <cell r="N76">
            <v>0</v>
          </cell>
          <cell r="O76">
            <v>1</v>
          </cell>
          <cell r="P76">
            <v>0</v>
          </cell>
          <cell r="Q76">
            <v>0</v>
          </cell>
          <cell r="R76">
            <v>1</v>
          </cell>
          <cell r="S76">
            <v>1</v>
          </cell>
          <cell r="U76">
            <v>0</v>
          </cell>
          <cell r="V76">
            <v>0</v>
          </cell>
          <cell r="W76">
            <v>0</v>
          </cell>
          <cell r="AA76">
            <v>0</v>
          </cell>
          <cell r="AB76">
            <v>0</v>
          </cell>
          <cell r="AC76">
            <v>0</v>
          </cell>
          <cell r="AD76">
            <v>5</v>
          </cell>
          <cell r="AE76">
            <v>0</v>
          </cell>
          <cell r="AF76">
            <v>0</v>
          </cell>
          <cell r="AG76">
            <v>0</v>
          </cell>
          <cell r="AH76">
            <v>0</v>
          </cell>
          <cell r="AI76">
            <v>0</v>
          </cell>
          <cell r="AJ76">
            <v>0</v>
          </cell>
          <cell r="AL76">
            <v>0</v>
          </cell>
          <cell r="AO76">
            <v>0</v>
          </cell>
          <cell r="AP76">
            <v>0</v>
          </cell>
          <cell r="AQ76">
            <v>0</v>
          </cell>
          <cell r="AR76">
            <v>0</v>
          </cell>
          <cell r="BH76">
            <v>0</v>
          </cell>
          <cell r="BI76">
            <v>0</v>
          </cell>
          <cell r="BJ76">
            <v>0</v>
          </cell>
          <cell r="BK76">
            <v>0</v>
          </cell>
          <cell r="BL76">
            <v>0</v>
          </cell>
          <cell r="BN76">
            <v>0</v>
          </cell>
          <cell r="BO76">
            <v>0</v>
          </cell>
          <cell r="BP76">
            <v>0</v>
          </cell>
          <cell r="BQ76">
            <v>0</v>
          </cell>
          <cell r="BX76">
            <v>0</v>
          </cell>
          <cell r="BZ76">
            <v>29</v>
          </cell>
          <cell r="CA76">
            <v>0</v>
          </cell>
          <cell r="CB76">
            <v>25.519218695091954</v>
          </cell>
          <cell r="CC76">
            <v>3.4807813049080476</v>
          </cell>
        </row>
        <row r="77">
          <cell r="C77" t="str">
            <v>Symphony Telecom</v>
          </cell>
          <cell r="D77">
            <v>0</v>
          </cell>
          <cell r="E77">
            <v>0</v>
          </cell>
          <cell r="F77">
            <v>0</v>
          </cell>
          <cell r="G77">
            <v>0</v>
          </cell>
          <cell r="I77">
            <v>98</v>
          </cell>
          <cell r="J77">
            <v>14</v>
          </cell>
          <cell r="K77">
            <v>0</v>
          </cell>
          <cell r="L77">
            <v>0</v>
          </cell>
          <cell r="M77">
            <v>0</v>
          </cell>
          <cell r="O77">
            <v>0</v>
          </cell>
          <cell r="R77">
            <v>0</v>
          </cell>
          <cell r="S77">
            <v>0</v>
          </cell>
          <cell r="U77">
            <v>0</v>
          </cell>
          <cell r="V77">
            <v>0</v>
          </cell>
          <cell r="W77">
            <v>0</v>
          </cell>
          <cell r="AA77">
            <v>0</v>
          </cell>
          <cell r="AB77">
            <v>0</v>
          </cell>
          <cell r="AC77">
            <v>7</v>
          </cell>
          <cell r="AD77">
            <v>89</v>
          </cell>
          <cell r="AE77">
            <v>0</v>
          </cell>
          <cell r="AG77">
            <v>0</v>
          </cell>
          <cell r="AH77">
            <v>0</v>
          </cell>
          <cell r="AI77">
            <v>0</v>
          </cell>
          <cell r="AJ77">
            <v>0</v>
          </cell>
          <cell r="AL77">
            <v>0</v>
          </cell>
          <cell r="AO77">
            <v>0</v>
          </cell>
          <cell r="AQ77">
            <v>0</v>
          </cell>
          <cell r="AR77">
            <v>0</v>
          </cell>
          <cell r="BH77">
            <v>0</v>
          </cell>
          <cell r="BI77">
            <v>0</v>
          </cell>
          <cell r="BJ77">
            <v>0</v>
          </cell>
          <cell r="BK77">
            <v>0</v>
          </cell>
          <cell r="BL77">
            <v>0</v>
          </cell>
          <cell r="BN77">
            <v>12</v>
          </cell>
          <cell r="BO77">
            <v>0</v>
          </cell>
          <cell r="BP77">
            <v>0</v>
          </cell>
          <cell r="BQ77">
            <v>0</v>
          </cell>
          <cell r="BX77">
            <v>0</v>
          </cell>
          <cell r="BZ77">
            <v>220</v>
          </cell>
          <cell r="CA77">
            <v>0</v>
          </cell>
          <cell r="CB77">
            <v>193.59407285931826</v>
          </cell>
          <cell r="CC77">
            <v>26.40592714068174</v>
          </cell>
        </row>
        <row r="78">
          <cell r="C78" t="str">
            <v>Telequip</v>
          </cell>
          <cell r="D78">
            <v>0</v>
          </cell>
          <cell r="E78">
            <v>0</v>
          </cell>
          <cell r="F78">
            <v>0</v>
          </cell>
          <cell r="G78">
            <v>0</v>
          </cell>
          <cell r="J78">
            <v>0</v>
          </cell>
          <cell r="K78">
            <v>0</v>
          </cell>
          <cell r="L78">
            <v>0</v>
          </cell>
          <cell r="M78">
            <v>0</v>
          </cell>
          <cell r="N78">
            <v>0</v>
          </cell>
          <cell r="O78">
            <v>0</v>
          </cell>
          <cell r="P78">
            <v>0</v>
          </cell>
          <cell r="Q78">
            <v>0</v>
          </cell>
          <cell r="R78">
            <v>0</v>
          </cell>
          <cell r="S78">
            <v>0</v>
          </cell>
          <cell r="U78">
            <v>0</v>
          </cell>
          <cell r="V78">
            <v>0</v>
          </cell>
          <cell r="W78">
            <v>0</v>
          </cell>
          <cell r="X78">
            <v>0</v>
          </cell>
          <cell r="AB78">
            <v>0</v>
          </cell>
          <cell r="AE78">
            <v>0</v>
          </cell>
          <cell r="AF78">
            <v>0</v>
          </cell>
          <cell r="AG78">
            <v>0</v>
          </cell>
          <cell r="AH78">
            <v>0</v>
          </cell>
          <cell r="AI78">
            <v>0</v>
          </cell>
          <cell r="AK78">
            <v>0</v>
          </cell>
          <cell r="AL78">
            <v>0</v>
          </cell>
          <cell r="AO78">
            <v>0</v>
          </cell>
          <cell r="AP78">
            <v>0</v>
          </cell>
          <cell r="AQ78">
            <v>0</v>
          </cell>
          <cell r="AR78">
            <v>0</v>
          </cell>
          <cell r="AS78">
            <v>0</v>
          </cell>
          <cell r="BG78">
            <v>0</v>
          </cell>
          <cell r="BH78">
            <v>0</v>
          </cell>
          <cell r="BI78">
            <v>0</v>
          </cell>
          <cell r="BJ78">
            <v>0</v>
          </cell>
          <cell r="BK78">
            <v>0</v>
          </cell>
          <cell r="BL78">
            <v>0</v>
          </cell>
          <cell r="BN78">
            <v>0</v>
          </cell>
          <cell r="BO78">
            <v>0</v>
          </cell>
          <cell r="BP78">
            <v>0</v>
          </cell>
          <cell r="BQ78">
            <v>0</v>
          </cell>
          <cell r="BX78">
            <v>0</v>
          </cell>
          <cell r="BZ78">
            <v>0</v>
          </cell>
          <cell r="CA78">
            <v>0</v>
          </cell>
          <cell r="CB78">
            <v>0</v>
          </cell>
          <cell r="CC78">
            <v>0</v>
          </cell>
        </row>
        <row r="79">
          <cell r="C79" t="str">
            <v>TML</v>
          </cell>
          <cell r="D79">
            <v>0</v>
          </cell>
          <cell r="E79">
            <v>0</v>
          </cell>
          <cell r="F79">
            <v>0</v>
          </cell>
          <cell r="G79">
            <v>0</v>
          </cell>
          <cell r="I79">
            <v>2</v>
          </cell>
          <cell r="J79">
            <v>65</v>
          </cell>
          <cell r="K79">
            <v>0</v>
          </cell>
          <cell r="L79">
            <v>3</v>
          </cell>
          <cell r="M79">
            <v>64</v>
          </cell>
          <cell r="N79">
            <v>0</v>
          </cell>
          <cell r="O79">
            <v>67</v>
          </cell>
          <cell r="P79">
            <v>0</v>
          </cell>
          <cell r="Q79">
            <v>0</v>
          </cell>
          <cell r="R79">
            <v>32</v>
          </cell>
          <cell r="S79">
            <v>36</v>
          </cell>
          <cell r="U79">
            <v>0</v>
          </cell>
          <cell r="V79">
            <v>0</v>
          </cell>
          <cell r="W79">
            <v>0</v>
          </cell>
          <cell r="X79">
            <v>0</v>
          </cell>
          <cell r="AA79">
            <v>0</v>
          </cell>
          <cell r="AB79">
            <v>0</v>
          </cell>
          <cell r="AC79">
            <v>0</v>
          </cell>
          <cell r="AD79">
            <v>0</v>
          </cell>
          <cell r="AE79">
            <v>0</v>
          </cell>
          <cell r="AF79">
            <v>0</v>
          </cell>
          <cell r="AG79">
            <v>1</v>
          </cell>
          <cell r="AH79">
            <v>0</v>
          </cell>
          <cell r="AI79">
            <v>0</v>
          </cell>
          <cell r="AJ79">
            <v>0</v>
          </cell>
          <cell r="AK79">
            <v>0</v>
          </cell>
          <cell r="AL79">
            <v>0</v>
          </cell>
          <cell r="AO79">
            <v>0</v>
          </cell>
          <cell r="AP79">
            <v>0</v>
          </cell>
          <cell r="AQ79">
            <v>0</v>
          </cell>
          <cell r="AR79">
            <v>43</v>
          </cell>
          <cell r="AS79">
            <v>0</v>
          </cell>
          <cell r="BG79">
            <v>0</v>
          </cell>
          <cell r="BH79">
            <v>35</v>
          </cell>
          <cell r="BI79">
            <v>36</v>
          </cell>
          <cell r="BJ79">
            <v>0</v>
          </cell>
          <cell r="BK79">
            <v>0</v>
          </cell>
          <cell r="BL79">
            <v>0</v>
          </cell>
          <cell r="BN79">
            <v>57</v>
          </cell>
          <cell r="BO79">
            <v>0</v>
          </cell>
          <cell r="BP79">
            <v>0</v>
          </cell>
          <cell r="BQ79">
            <v>0</v>
          </cell>
          <cell r="BX79">
            <v>0</v>
          </cell>
          <cell r="BZ79">
            <v>441</v>
          </cell>
          <cell r="CA79">
            <v>0</v>
          </cell>
          <cell r="CB79">
            <v>388.06811877708799</v>
          </cell>
          <cell r="CC79">
            <v>52.931881222912033</v>
          </cell>
        </row>
        <row r="80">
          <cell r="C80" t="str">
            <v>Townley Comms</v>
          </cell>
          <cell r="D80">
            <v>0</v>
          </cell>
          <cell r="E80">
            <v>0</v>
          </cell>
          <cell r="F80">
            <v>0</v>
          </cell>
          <cell r="G80">
            <v>0</v>
          </cell>
          <cell r="I80">
            <v>0</v>
          </cell>
          <cell r="J80">
            <v>53</v>
          </cell>
          <cell r="K80">
            <v>0</v>
          </cell>
          <cell r="L80">
            <v>0</v>
          </cell>
          <cell r="M80">
            <v>0</v>
          </cell>
          <cell r="O80">
            <v>1</v>
          </cell>
          <cell r="R80">
            <v>0</v>
          </cell>
          <cell r="S80">
            <v>0</v>
          </cell>
          <cell r="U80">
            <v>0</v>
          </cell>
          <cell r="V80">
            <v>0</v>
          </cell>
          <cell r="W80">
            <v>0</v>
          </cell>
          <cell r="AA80">
            <v>0</v>
          </cell>
          <cell r="AB80">
            <v>0</v>
          </cell>
          <cell r="AC80">
            <v>0</v>
          </cell>
          <cell r="AD80">
            <v>0</v>
          </cell>
          <cell r="AE80">
            <v>0</v>
          </cell>
          <cell r="AG80">
            <v>0</v>
          </cell>
          <cell r="AH80">
            <v>0</v>
          </cell>
          <cell r="AI80">
            <v>0</v>
          </cell>
          <cell r="AJ80">
            <v>0</v>
          </cell>
          <cell r="AL80">
            <v>0</v>
          </cell>
          <cell r="AO80">
            <v>0</v>
          </cell>
          <cell r="AQ80">
            <v>0</v>
          </cell>
          <cell r="AR80">
            <v>0</v>
          </cell>
          <cell r="BH80">
            <v>0</v>
          </cell>
          <cell r="BI80">
            <v>0</v>
          </cell>
          <cell r="BJ80">
            <v>0</v>
          </cell>
          <cell r="BK80">
            <v>0</v>
          </cell>
          <cell r="BL80">
            <v>0</v>
          </cell>
          <cell r="BN80">
            <v>0</v>
          </cell>
          <cell r="BO80">
            <v>0</v>
          </cell>
          <cell r="BP80">
            <v>0</v>
          </cell>
          <cell r="BQ80">
            <v>0</v>
          </cell>
          <cell r="BX80">
            <v>0</v>
          </cell>
          <cell r="BZ80">
            <v>54</v>
          </cell>
          <cell r="CA80">
            <v>0</v>
          </cell>
          <cell r="CB80">
            <v>47.518545156378124</v>
          </cell>
          <cell r="CC80">
            <v>6.481454843621882</v>
          </cell>
        </row>
        <row r="81">
          <cell r="C81" t="str">
            <v>TSCR (BTM)</v>
          </cell>
          <cell r="D81">
            <v>5</v>
          </cell>
          <cell r="E81">
            <v>2</v>
          </cell>
          <cell r="F81">
            <v>43</v>
          </cell>
          <cell r="G81">
            <v>0</v>
          </cell>
          <cell r="H81">
            <v>8</v>
          </cell>
          <cell r="I81">
            <v>4070</v>
          </cell>
          <cell r="J81">
            <v>804</v>
          </cell>
          <cell r="K81">
            <v>0</v>
          </cell>
          <cell r="L81">
            <v>21</v>
          </cell>
          <cell r="M81">
            <v>3</v>
          </cell>
          <cell r="N81">
            <v>0</v>
          </cell>
          <cell r="O81">
            <v>8</v>
          </cell>
          <cell r="P81">
            <v>0</v>
          </cell>
          <cell r="Q81">
            <v>10</v>
          </cell>
          <cell r="R81">
            <v>14</v>
          </cell>
          <cell r="S81">
            <v>2</v>
          </cell>
          <cell r="T81">
            <v>0</v>
          </cell>
          <cell r="U81">
            <v>8</v>
          </cell>
          <cell r="V81">
            <v>2</v>
          </cell>
          <cell r="W81">
            <v>0</v>
          </cell>
          <cell r="X81">
            <v>0</v>
          </cell>
          <cell r="Y81">
            <v>0</v>
          </cell>
          <cell r="Z81">
            <v>1</v>
          </cell>
          <cell r="AA81">
            <v>0</v>
          </cell>
          <cell r="AB81">
            <v>0</v>
          </cell>
          <cell r="AC81">
            <v>35</v>
          </cell>
          <cell r="AD81">
            <v>20</v>
          </cell>
          <cell r="AE81">
            <v>9</v>
          </cell>
          <cell r="AF81">
            <v>1</v>
          </cell>
          <cell r="AG81">
            <v>0</v>
          </cell>
          <cell r="AH81">
            <v>0</v>
          </cell>
          <cell r="AI81">
            <v>5</v>
          </cell>
          <cell r="AJ81">
            <v>9</v>
          </cell>
          <cell r="AK81">
            <v>0</v>
          </cell>
          <cell r="AL81">
            <v>25</v>
          </cell>
          <cell r="AO81">
            <v>0</v>
          </cell>
          <cell r="AP81">
            <v>0</v>
          </cell>
          <cell r="AQ81">
            <v>0</v>
          </cell>
          <cell r="AR81">
            <v>1</v>
          </cell>
          <cell r="AS81">
            <v>0</v>
          </cell>
          <cell r="BG81">
            <v>0</v>
          </cell>
          <cell r="BH81">
            <v>4</v>
          </cell>
          <cell r="BI81">
            <v>0</v>
          </cell>
          <cell r="BJ81">
            <v>0</v>
          </cell>
          <cell r="BK81">
            <v>0</v>
          </cell>
          <cell r="BL81">
            <v>2</v>
          </cell>
          <cell r="BN81">
            <v>1</v>
          </cell>
          <cell r="BO81">
            <v>0</v>
          </cell>
          <cell r="BP81">
            <v>0</v>
          </cell>
          <cell r="BQ81">
            <v>2</v>
          </cell>
          <cell r="BR81">
            <v>0</v>
          </cell>
          <cell r="BS81">
            <v>0</v>
          </cell>
          <cell r="BT81">
            <v>0</v>
          </cell>
          <cell r="BU81">
            <v>1</v>
          </cell>
          <cell r="BV81">
            <v>0</v>
          </cell>
          <cell r="BW81">
            <v>0</v>
          </cell>
          <cell r="BX81">
            <v>1</v>
          </cell>
          <cell r="BZ81">
            <v>5117</v>
          </cell>
          <cell r="CA81">
            <v>0</v>
          </cell>
          <cell r="CB81">
            <v>4973.8</v>
          </cell>
          <cell r="CC81">
            <v>143.19999999999999</v>
          </cell>
        </row>
        <row r="82">
          <cell r="C82" t="str">
            <v>TSCR Prepay</v>
          </cell>
          <cell r="AM82">
            <v>136</v>
          </cell>
          <cell r="AN82">
            <v>92044</v>
          </cell>
          <cell r="AT82">
            <v>1</v>
          </cell>
          <cell r="AU82">
            <v>516</v>
          </cell>
          <cell r="AV82">
            <v>30</v>
          </cell>
          <cell r="AW82">
            <v>4</v>
          </cell>
          <cell r="AX82">
            <v>-3</v>
          </cell>
          <cell r="AY82">
            <v>-117</v>
          </cell>
          <cell r="AZ82">
            <v>-288</v>
          </cell>
          <cell r="BA82">
            <v>4</v>
          </cell>
          <cell r="BB82">
            <v>0</v>
          </cell>
          <cell r="BC82">
            <v>-11</v>
          </cell>
          <cell r="BD82">
            <v>51</v>
          </cell>
          <cell r="BE82">
            <v>194471</v>
          </cell>
          <cell r="BF82">
            <v>-1691</v>
          </cell>
          <cell r="BZ82">
            <v>285147</v>
          </cell>
          <cell r="CA82">
            <v>0</v>
          </cell>
          <cell r="CB82">
            <v>0</v>
          </cell>
          <cell r="CC82">
            <v>285147</v>
          </cell>
        </row>
        <row r="83">
          <cell r="C83" t="str">
            <v>TSCR Ventura</v>
          </cell>
          <cell r="D83">
            <v>0</v>
          </cell>
          <cell r="E83">
            <v>0</v>
          </cell>
          <cell r="F83">
            <v>2</v>
          </cell>
          <cell r="G83">
            <v>0</v>
          </cell>
          <cell r="I83">
            <v>0</v>
          </cell>
          <cell r="J83">
            <v>0</v>
          </cell>
          <cell r="K83">
            <v>0</v>
          </cell>
          <cell r="L83">
            <v>0</v>
          </cell>
          <cell r="M83">
            <v>3</v>
          </cell>
          <cell r="N83">
            <v>0</v>
          </cell>
          <cell r="O83">
            <v>0</v>
          </cell>
          <cell r="P83">
            <v>0</v>
          </cell>
          <cell r="Q83">
            <v>0</v>
          </cell>
          <cell r="R83">
            <v>0</v>
          </cell>
          <cell r="S83">
            <v>2</v>
          </cell>
          <cell r="T83">
            <v>0</v>
          </cell>
          <cell r="U83">
            <v>0</v>
          </cell>
          <cell r="V83">
            <v>0</v>
          </cell>
          <cell r="W83">
            <v>0</v>
          </cell>
          <cell r="X83">
            <v>0</v>
          </cell>
          <cell r="Y83">
            <v>0</v>
          </cell>
          <cell r="AA83">
            <v>0</v>
          </cell>
          <cell r="AB83">
            <v>0</v>
          </cell>
          <cell r="AC83">
            <v>0</v>
          </cell>
          <cell r="AD83">
            <v>0</v>
          </cell>
          <cell r="AE83">
            <v>0</v>
          </cell>
          <cell r="AF83">
            <v>0</v>
          </cell>
          <cell r="AG83">
            <v>0</v>
          </cell>
          <cell r="AH83">
            <v>0</v>
          </cell>
          <cell r="AI83">
            <v>1</v>
          </cell>
          <cell r="AJ83">
            <v>0</v>
          </cell>
          <cell r="AK83">
            <v>0</v>
          </cell>
          <cell r="AL83">
            <v>0</v>
          </cell>
          <cell r="AO83">
            <v>0</v>
          </cell>
          <cell r="AP83">
            <v>0</v>
          </cell>
          <cell r="AQ83">
            <v>1</v>
          </cell>
          <cell r="AR83">
            <v>0</v>
          </cell>
          <cell r="AS83">
            <v>0</v>
          </cell>
          <cell r="BG83">
            <v>0</v>
          </cell>
          <cell r="BH83">
            <v>0</v>
          </cell>
          <cell r="BI83">
            <v>4</v>
          </cell>
          <cell r="BJ83">
            <v>0</v>
          </cell>
          <cell r="BK83">
            <v>0</v>
          </cell>
          <cell r="BL83">
            <v>0</v>
          </cell>
          <cell r="BN83">
            <v>0</v>
          </cell>
          <cell r="BO83">
            <v>0</v>
          </cell>
          <cell r="BP83">
            <v>0</v>
          </cell>
          <cell r="BQ83">
            <v>0</v>
          </cell>
          <cell r="BR83">
            <v>0</v>
          </cell>
          <cell r="BS83">
            <v>0</v>
          </cell>
          <cell r="BT83">
            <v>0</v>
          </cell>
          <cell r="BU83">
            <v>0</v>
          </cell>
          <cell r="BV83">
            <v>0</v>
          </cell>
          <cell r="BW83">
            <v>0</v>
          </cell>
          <cell r="BX83">
            <v>0</v>
          </cell>
          <cell r="BZ83">
            <v>13</v>
          </cell>
          <cell r="CA83">
            <v>0</v>
          </cell>
          <cell r="CB83">
            <v>0.76838487972508585</v>
          </cell>
          <cell r="CC83">
            <v>12.231615120274913</v>
          </cell>
        </row>
        <row r="84">
          <cell r="C84" t="str">
            <v>Vijesh Marketing</v>
          </cell>
          <cell r="BM84">
            <v>31</v>
          </cell>
          <cell r="BZ84">
            <v>31</v>
          </cell>
          <cell r="CA84">
            <v>0</v>
          </cell>
          <cell r="CB84">
            <v>27.279164811994846</v>
          </cell>
          <cell r="CC84">
            <v>3.7208351880051542</v>
          </cell>
        </row>
        <row r="85">
          <cell r="C85" t="str">
            <v>Vodafone Connect</v>
          </cell>
          <cell r="D85">
            <v>0</v>
          </cell>
          <cell r="E85">
            <v>0</v>
          </cell>
          <cell r="F85">
            <v>0</v>
          </cell>
          <cell r="G85">
            <v>0</v>
          </cell>
          <cell r="I85">
            <v>0</v>
          </cell>
          <cell r="J85">
            <v>15</v>
          </cell>
          <cell r="K85">
            <v>0</v>
          </cell>
          <cell r="L85">
            <v>0</v>
          </cell>
          <cell r="M85">
            <v>0</v>
          </cell>
          <cell r="N85">
            <v>3</v>
          </cell>
          <cell r="O85">
            <v>0</v>
          </cell>
          <cell r="P85">
            <v>3</v>
          </cell>
          <cell r="Q85">
            <v>1</v>
          </cell>
          <cell r="R85">
            <v>0</v>
          </cell>
          <cell r="S85">
            <v>0</v>
          </cell>
          <cell r="T85">
            <v>0</v>
          </cell>
          <cell r="U85">
            <v>0</v>
          </cell>
          <cell r="V85">
            <v>0</v>
          </cell>
          <cell r="W85">
            <v>0</v>
          </cell>
          <cell r="X85">
            <v>0</v>
          </cell>
          <cell r="Y85">
            <v>0</v>
          </cell>
          <cell r="AA85">
            <v>0</v>
          </cell>
          <cell r="AB85">
            <v>0</v>
          </cell>
          <cell r="AC85">
            <v>0</v>
          </cell>
          <cell r="AD85">
            <v>0</v>
          </cell>
          <cell r="AE85">
            <v>4</v>
          </cell>
          <cell r="AF85">
            <v>0</v>
          </cell>
          <cell r="AG85">
            <v>0</v>
          </cell>
          <cell r="AH85">
            <v>0</v>
          </cell>
          <cell r="AI85">
            <v>1</v>
          </cell>
          <cell r="AJ85">
            <v>0</v>
          </cell>
          <cell r="AK85">
            <v>0</v>
          </cell>
          <cell r="AL85">
            <v>21</v>
          </cell>
          <cell r="AO85">
            <v>0</v>
          </cell>
          <cell r="AP85">
            <v>0</v>
          </cell>
          <cell r="AQ85">
            <v>0</v>
          </cell>
          <cell r="AR85">
            <v>0</v>
          </cell>
          <cell r="AS85">
            <v>0</v>
          </cell>
          <cell r="BG85">
            <v>0</v>
          </cell>
          <cell r="BH85">
            <v>0</v>
          </cell>
          <cell r="BI85">
            <v>0</v>
          </cell>
          <cell r="BJ85">
            <v>0</v>
          </cell>
          <cell r="BK85">
            <v>0</v>
          </cell>
          <cell r="BL85">
            <v>0</v>
          </cell>
          <cell r="BN85">
            <v>0</v>
          </cell>
          <cell r="BO85">
            <v>0</v>
          </cell>
          <cell r="BP85">
            <v>0</v>
          </cell>
          <cell r="BQ85">
            <v>0</v>
          </cell>
          <cell r="BX85">
            <v>0</v>
          </cell>
          <cell r="BZ85">
            <v>48</v>
          </cell>
          <cell r="CA85">
            <v>0</v>
          </cell>
          <cell r="CB85">
            <v>42.238706805669437</v>
          </cell>
          <cell r="CC85">
            <v>5.7612931943305616</v>
          </cell>
        </row>
        <row r="86">
          <cell r="C86" t="str">
            <v>Vodafone Corporate</v>
          </cell>
          <cell r="D86">
            <v>1</v>
          </cell>
          <cell r="E86">
            <v>0</v>
          </cell>
          <cell r="F86">
            <v>0</v>
          </cell>
          <cell r="G86">
            <v>0</v>
          </cell>
          <cell r="I86">
            <v>0</v>
          </cell>
          <cell r="J86">
            <v>80</v>
          </cell>
          <cell r="K86">
            <v>0</v>
          </cell>
          <cell r="L86">
            <v>0</v>
          </cell>
          <cell r="M86">
            <v>0</v>
          </cell>
          <cell r="N86">
            <v>1</v>
          </cell>
          <cell r="O86">
            <v>0</v>
          </cell>
          <cell r="P86">
            <v>0</v>
          </cell>
          <cell r="Q86">
            <v>3</v>
          </cell>
          <cell r="R86">
            <v>0</v>
          </cell>
          <cell r="S86">
            <v>0</v>
          </cell>
          <cell r="T86">
            <v>0</v>
          </cell>
          <cell r="U86">
            <v>2</v>
          </cell>
          <cell r="V86">
            <v>0</v>
          </cell>
          <cell r="W86">
            <v>0</v>
          </cell>
          <cell r="X86">
            <v>0</v>
          </cell>
          <cell r="Y86">
            <v>0</v>
          </cell>
          <cell r="AA86">
            <v>0</v>
          </cell>
          <cell r="AB86">
            <v>0</v>
          </cell>
          <cell r="AC86">
            <v>0</v>
          </cell>
          <cell r="AD86">
            <v>0</v>
          </cell>
          <cell r="AE86">
            <v>0</v>
          </cell>
          <cell r="AF86">
            <v>0</v>
          </cell>
          <cell r="AG86">
            <v>0</v>
          </cell>
          <cell r="AH86">
            <v>0</v>
          </cell>
          <cell r="AI86">
            <v>0</v>
          </cell>
          <cell r="AJ86">
            <v>22</v>
          </cell>
          <cell r="AK86">
            <v>0</v>
          </cell>
          <cell r="AL86">
            <v>0</v>
          </cell>
          <cell r="AO86">
            <v>0</v>
          </cell>
          <cell r="AP86">
            <v>0</v>
          </cell>
          <cell r="AQ86">
            <v>0</v>
          </cell>
          <cell r="AR86">
            <v>0</v>
          </cell>
          <cell r="AS86">
            <v>0</v>
          </cell>
          <cell r="BG86">
            <v>0</v>
          </cell>
          <cell r="BH86">
            <v>0</v>
          </cell>
          <cell r="BI86">
            <v>0</v>
          </cell>
          <cell r="BJ86">
            <v>0</v>
          </cell>
          <cell r="BK86">
            <v>0</v>
          </cell>
          <cell r="BL86">
            <v>0</v>
          </cell>
          <cell r="BN86">
            <v>0</v>
          </cell>
          <cell r="BO86">
            <v>0</v>
          </cell>
          <cell r="BP86">
            <v>0</v>
          </cell>
          <cell r="BQ86">
            <v>0</v>
          </cell>
          <cell r="BX86">
            <v>0</v>
          </cell>
          <cell r="BZ86">
            <v>109</v>
          </cell>
          <cell r="CA86">
            <v>0</v>
          </cell>
          <cell r="CB86">
            <v>95.917063371207689</v>
          </cell>
          <cell r="CC86">
            <v>13.082936628792318</v>
          </cell>
        </row>
        <row r="87">
          <cell r="C87" t="str">
            <v>World Com Network (SR)</v>
          </cell>
          <cell r="AB87">
            <v>0</v>
          </cell>
          <cell r="BM87">
            <v>0</v>
          </cell>
          <cell r="BZ87">
            <v>0</v>
          </cell>
          <cell r="CA87">
            <v>0</v>
          </cell>
          <cell r="CB87">
            <v>0</v>
          </cell>
          <cell r="CC87">
            <v>0</v>
          </cell>
        </row>
        <row r="88">
          <cell r="BZ88">
            <v>0</v>
          </cell>
          <cell r="CA88">
            <v>0</v>
          </cell>
          <cell r="CB88">
            <v>0</v>
          </cell>
          <cell r="CC88">
            <v>0</v>
          </cell>
        </row>
        <row r="89">
          <cell r="BZ89">
            <v>0</v>
          </cell>
          <cell r="CA89">
            <v>0</v>
          </cell>
          <cell r="CB89">
            <v>0</v>
          </cell>
          <cell r="CC89">
            <v>0</v>
          </cell>
        </row>
        <row r="90">
          <cell r="BZ90">
            <v>0</v>
          </cell>
          <cell r="CA90">
            <v>0</v>
          </cell>
          <cell r="CB90">
            <v>0</v>
          </cell>
          <cell r="CC90">
            <v>0</v>
          </cell>
        </row>
        <row r="91">
          <cell r="BZ91">
            <v>0</v>
          </cell>
          <cell r="CA91">
            <v>0</v>
          </cell>
          <cell r="CB91">
            <v>0</v>
          </cell>
          <cell r="CC91">
            <v>0</v>
          </cell>
        </row>
        <row r="92">
          <cell r="BZ92">
            <v>0</v>
          </cell>
          <cell r="CA92">
            <v>0</v>
          </cell>
          <cell r="CB92">
            <v>0</v>
          </cell>
          <cell r="CC92">
            <v>0</v>
          </cell>
        </row>
        <row r="93">
          <cell r="BZ93">
            <v>0</v>
          </cell>
          <cell r="CA93">
            <v>0</v>
          </cell>
          <cell r="CB93">
            <v>0</v>
          </cell>
          <cell r="CC93">
            <v>0</v>
          </cell>
        </row>
        <row r="94">
          <cell r="BZ94">
            <v>0</v>
          </cell>
          <cell r="CA94">
            <v>0</v>
          </cell>
          <cell r="CB94">
            <v>0</v>
          </cell>
          <cell r="CC94">
            <v>0</v>
          </cell>
        </row>
        <row r="95">
          <cell r="BZ95">
            <v>0</v>
          </cell>
          <cell r="CA95">
            <v>0</v>
          </cell>
          <cell r="CB95">
            <v>0</v>
          </cell>
          <cell r="CC95">
            <v>0</v>
          </cell>
        </row>
        <row r="96">
          <cell r="BZ96">
            <v>0</v>
          </cell>
          <cell r="CA96">
            <v>0</v>
          </cell>
          <cell r="CB96">
            <v>0</v>
          </cell>
          <cell r="CC96">
            <v>0</v>
          </cell>
        </row>
        <row r="97">
          <cell r="BZ97">
            <v>0</v>
          </cell>
          <cell r="CA97">
            <v>0</v>
          </cell>
          <cell r="CB97">
            <v>0</v>
          </cell>
          <cell r="CC97">
            <v>0</v>
          </cell>
        </row>
        <row r="98">
          <cell r="BZ98">
            <v>0</v>
          </cell>
          <cell r="CA98">
            <v>0</v>
          </cell>
          <cell r="CB98">
            <v>0</v>
          </cell>
          <cell r="CC98">
            <v>0</v>
          </cell>
        </row>
        <row r="99">
          <cell r="BZ99">
            <v>0</v>
          </cell>
          <cell r="CA99">
            <v>0</v>
          </cell>
          <cell r="CB99">
            <v>0</v>
          </cell>
          <cell r="CC99">
            <v>0</v>
          </cell>
        </row>
        <row r="100">
          <cell r="BZ100">
            <v>0</v>
          </cell>
          <cell r="CA100">
            <v>0</v>
          </cell>
          <cell r="CB100">
            <v>0</v>
          </cell>
          <cell r="CC100">
            <v>0</v>
          </cell>
        </row>
        <row r="101">
          <cell r="BZ101">
            <v>0</v>
          </cell>
          <cell r="CA101">
            <v>0</v>
          </cell>
          <cell r="CB101">
            <v>0</v>
          </cell>
          <cell r="CC101">
            <v>0</v>
          </cell>
        </row>
        <row r="102">
          <cell r="BZ102">
            <v>0</v>
          </cell>
          <cell r="CA102">
            <v>0</v>
          </cell>
          <cell r="CB102">
            <v>0</v>
          </cell>
          <cell r="CC102">
            <v>0</v>
          </cell>
        </row>
        <row r="103">
          <cell r="BZ103">
            <v>0</v>
          </cell>
          <cell r="CA103">
            <v>0</v>
          </cell>
          <cell r="CB103">
            <v>0</v>
          </cell>
          <cell r="CC103">
            <v>0</v>
          </cell>
        </row>
        <row r="104">
          <cell r="BZ104">
            <v>0</v>
          </cell>
          <cell r="CA104">
            <v>0</v>
          </cell>
          <cell r="CB104">
            <v>0</v>
          </cell>
          <cell r="CC104">
            <v>0</v>
          </cell>
        </row>
        <row r="105">
          <cell r="BZ105">
            <v>0</v>
          </cell>
          <cell r="CA105">
            <v>0</v>
          </cell>
          <cell r="CB105">
            <v>0</v>
          </cell>
          <cell r="CC105">
            <v>0</v>
          </cell>
        </row>
        <row r="106">
          <cell r="BZ106">
            <v>0</v>
          </cell>
          <cell r="CA106">
            <v>0</v>
          </cell>
          <cell r="CB106">
            <v>0</v>
          </cell>
          <cell r="CC106">
            <v>0</v>
          </cell>
        </row>
        <row r="107">
          <cell r="BZ107">
            <v>0</v>
          </cell>
          <cell r="CA107">
            <v>0</v>
          </cell>
          <cell r="CB107">
            <v>0</v>
          </cell>
          <cell r="CC107">
            <v>0</v>
          </cell>
        </row>
        <row r="108">
          <cell r="BZ108">
            <v>0</v>
          </cell>
          <cell r="CA108">
            <v>0</v>
          </cell>
          <cell r="CB108">
            <v>0</v>
          </cell>
          <cell r="CC108">
            <v>0</v>
          </cell>
        </row>
        <row r="109">
          <cell r="BZ109">
            <v>0</v>
          </cell>
          <cell r="CA109">
            <v>0</v>
          </cell>
          <cell r="CB109">
            <v>0</v>
          </cell>
          <cell r="CC109">
            <v>0</v>
          </cell>
        </row>
        <row r="110">
          <cell r="D110">
            <v>84</v>
          </cell>
          <cell r="E110">
            <v>14</v>
          </cell>
          <cell r="F110">
            <v>177</v>
          </cell>
          <cell r="G110">
            <v>14</v>
          </cell>
          <cell r="H110">
            <v>15</v>
          </cell>
          <cell r="I110">
            <v>12313</v>
          </cell>
          <cell r="J110">
            <v>15967</v>
          </cell>
          <cell r="K110">
            <v>0</v>
          </cell>
          <cell r="L110">
            <v>2014</v>
          </cell>
          <cell r="M110">
            <v>20879</v>
          </cell>
          <cell r="N110">
            <v>7</v>
          </cell>
          <cell r="O110">
            <v>35032</v>
          </cell>
          <cell r="P110">
            <v>4</v>
          </cell>
          <cell r="Q110">
            <v>39</v>
          </cell>
          <cell r="R110">
            <v>2844</v>
          </cell>
          <cell r="S110">
            <v>5528</v>
          </cell>
          <cell r="T110">
            <v>0</v>
          </cell>
          <cell r="U110">
            <v>3112</v>
          </cell>
          <cell r="V110">
            <v>56</v>
          </cell>
          <cell r="W110">
            <v>25</v>
          </cell>
          <cell r="X110">
            <v>0</v>
          </cell>
          <cell r="Y110">
            <v>0</v>
          </cell>
          <cell r="Z110">
            <v>445</v>
          </cell>
          <cell r="AA110">
            <v>0</v>
          </cell>
          <cell r="AB110">
            <v>4539</v>
          </cell>
          <cell r="AC110">
            <v>722</v>
          </cell>
          <cell r="AD110">
            <v>804</v>
          </cell>
          <cell r="AE110">
            <v>130</v>
          </cell>
          <cell r="AF110">
            <v>12</v>
          </cell>
          <cell r="AG110">
            <v>5502</v>
          </cell>
          <cell r="AH110">
            <v>3</v>
          </cell>
          <cell r="AI110">
            <v>38</v>
          </cell>
          <cell r="AJ110">
            <v>4665</v>
          </cell>
          <cell r="AK110">
            <v>0</v>
          </cell>
          <cell r="AL110">
            <v>1497</v>
          </cell>
          <cell r="AM110">
            <v>136</v>
          </cell>
          <cell r="AN110">
            <v>92044</v>
          </cell>
          <cell r="AO110">
            <v>0</v>
          </cell>
          <cell r="AP110">
            <v>0</v>
          </cell>
          <cell r="AQ110">
            <v>28906</v>
          </cell>
          <cell r="AR110">
            <v>3650</v>
          </cell>
          <cell r="AS110">
            <v>0</v>
          </cell>
          <cell r="AT110">
            <v>1</v>
          </cell>
          <cell r="AU110">
            <v>516</v>
          </cell>
          <cell r="AV110">
            <v>30</v>
          </cell>
          <cell r="AW110">
            <v>4</v>
          </cell>
          <cell r="AX110">
            <v>-3</v>
          </cell>
          <cell r="AY110">
            <v>-117</v>
          </cell>
          <cell r="AZ110">
            <v>-288</v>
          </cell>
          <cell r="BA110">
            <v>4</v>
          </cell>
          <cell r="BB110">
            <v>0</v>
          </cell>
          <cell r="BC110">
            <v>-11</v>
          </cell>
          <cell r="BD110">
            <v>51</v>
          </cell>
          <cell r="BE110">
            <v>194471</v>
          </cell>
          <cell r="BF110">
            <v>-1691</v>
          </cell>
          <cell r="BG110">
            <v>0</v>
          </cell>
          <cell r="BH110">
            <v>8768</v>
          </cell>
          <cell r="BI110">
            <v>9310</v>
          </cell>
          <cell r="BJ110">
            <v>54</v>
          </cell>
          <cell r="BK110">
            <v>78</v>
          </cell>
          <cell r="BL110">
            <v>41</v>
          </cell>
          <cell r="BM110">
            <v>261</v>
          </cell>
          <cell r="BN110">
            <v>4573</v>
          </cell>
          <cell r="BO110">
            <v>356</v>
          </cell>
          <cell r="BP110">
            <v>747</v>
          </cell>
          <cell r="BQ110">
            <v>618</v>
          </cell>
          <cell r="BR110">
            <v>210</v>
          </cell>
          <cell r="BS110">
            <v>189</v>
          </cell>
          <cell r="BT110">
            <v>242</v>
          </cell>
          <cell r="BU110">
            <v>404</v>
          </cell>
          <cell r="BV110">
            <v>817</v>
          </cell>
          <cell r="BW110">
            <v>243</v>
          </cell>
          <cell r="BX110">
            <v>9</v>
          </cell>
          <cell r="BY110">
            <v>0</v>
          </cell>
          <cell r="BZ110">
            <v>461104</v>
          </cell>
          <cell r="CA110">
            <v>0</v>
          </cell>
          <cell r="CB110">
            <v>57497.518000000004</v>
          </cell>
          <cell r="CC110">
            <v>403606.48199999996</v>
          </cell>
        </row>
        <row r="111">
          <cell r="BZ111">
            <v>0</v>
          </cell>
        </row>
        <row r="112">
          <cell r="BZ112">
            <v>11929701</v>
          </cell>
          <cell r="CB112">
            <v>57497.518000000004</v>
          </cell>
          <cell r="CC112">
            <v>403606.48199999996</v>
          </cell>
        </row>
        <row r="113">
          <cell r="CB113" t="str">
            <v>Consumer Prepay</v>
          </cell>
          <cell r="CC113">
            <v>285147</v>
          </cell>
        </row>
        <row r="114">
          <cell r="CB114" t="str">
            <v>Consumer Postpay</v>
          </cell>
          <cell r="CC114">
            <v>118459.48199999996</v>
          </cell>
        </row>
        <row r="115">
          <cell r="CB115" t="str">
            <v>Total Postpay</v>
          </cell>
          <cell r="CC115">
            <v>175957</v>
          </cell>
        </row>
      </sheetData>
      <sheetData sheetId="3" refreshError="1"/>
      <sheetData sheetId="4" refreshError="1">
        <row r="15">
          <cell r="C15" t="str">
            <v>SP Name</v>
          </cell>
          <cell r="D15" t="str">
            <v>A200</v>
          </cell>
          <cell r="E15" t="str">
            <v>A400</v>
          </cell>
          <cell r="F15" t="str">
            <v>A75</v>
          </cell>
          <cell r="G15" t="str">
            <v>ATTN</v>
          </cell>
          <cell r="H15" t="str">
            <v>BBL</v>
          </cell>
          <cell r="I15" t="str">
            <v>BFB</v>
          </cell>
          <cell r="J15" t="str">
            <v>BFT</v>
          </cell>
          <cell r="K15" t="str">
            <v>BMX</v>
          </cell>
          <cell r="L15" t="str">
            <v>BTP</v>
          </cell>
          <cell r="M15" t="str">
            <v>C10</v>
          </cell>
          <cell r="N15" t="str">
            <v>C150</v>
          </cell>
          <cell r="O15" t="str">
            <v>C20</v>
          </cell>
          <cell r="P15" t="str">
            <v>C250</v>
          </cell>
          <cell r="Q15" t="str">
            <v>C50</v>
          </cell>
          <cell r="R15" t="str">
            <v>CA3</v>
          </cell>
          <cell r="S15" t="str">
            <v>CA5</v>
          </cell>
          <cell r="T15" t="str">
            <v>CTP</v>
          </cell>
          <cell r="U15" t="str">
            <v>DFO</v>
          </cell>
          <cell r="V15" t="str">
            <v>F15</v>
          </cell>
          <cell r="W15" t="str">
            <v>F25</v>
          </cell>
          <cell r="X15" t="str">
            <v>F97</v>
          </cell>
          <cell r="Y15" t="str">
            <v>FCP</v>
          </cell>
          <cell r="Z15" t="str">
            <v>FRV</v>
          </cell>
          <cell r="AA15" t="str">
            <v>GMX</v>
          </cell>
          <cell r="AB15" t="str">
            <v>GPR</v>
          </cell>
          <cell r="AC15" t="str">
            <v>GWK</v>
          </cell>
          <cell r="AD15" t="str">
            <v>GWP</v>
          </cell>
          <cell r="AE15" t="str">
            <v>L600</v>
          </cell>
          <cell r="AF15" t="str">
            <v>L60A</v>
          </cell>
          <cell r="AG15" t="str">
            <v>LTA</v>
          </cell>
          <cell r="AH15" t="str">
            <v>LTTN</v>
          </cell>
          <cell r="AI15" t="str">
            <v>MN200</v>
          </cell>
          <cell r="AJ15" t="str">
            <v>MXG</v>
          </cell>
          <cell r="AK15" t="str">
            <v>MYT</v>
          </cell>
          <cell r="AL15" t="str">
            <v>N100</v>
          </cell>
          <cell r="AM15" t="str">
            <v>O2 ONLINE</v>
          </cell>
          <cell r="AN15" t="str">
            <v>O2 ONLINE TLK</v>
          </cell>
          <cell r="AO15" t="str">
            <v>O300</v>
          </cell>
          <cell r="AP15" t="str">
            <v>OCP</v>
          </cell>
          <cell r="AQ15" t="str">
            <v>OLP</v>
          </cell>
          <cell r="AR15" t="str">
            <v>OLS</v>
          </cell>
          <cell r="AS15" t="str">
            <v>ONE</v>
          </cell>
          <cell r="AT15" t="str">
            <v>PBPG</v>
          </cell>
          <cell r="AU15" t="str">
            <v>PCPG</v>
          </cell>
          <cell r="AV15" t="str">
            <v>PESL</v>
          </cell>
          <cell r="AW15" t="str">
            <v>PETLK</v>
          </cell>
          <cell r="AX15" t="str">
            <v>PEURHYB</v>
          </cell>
          <cell r="AY15" t="str">
            <v>PEURTLK</v>
          </cell>
          <cell r="AZ15" t="str">
            <v>PEURVCE</v>
          </cell>
          <cell r="BA15" t="str">
            <v>PEVCE</v>
          </cell>
          <cell r="BB15" t="str">
            <v>PHYB</v>
          </cell>
          <cell r="BC15" t="str">
            <v>PNET</v>
          </cell>
          <cell r="BD15" t="str">
            <v>PRU</v>
          </cell>
          <cell r="BE15" t="str">
            <v>PTLK</v>
          </cell>
          <cell r="BF15" t="str">
            <v>PVCE</v>
          </cell>
          <cell r="BG15" t="str">
            <v>R97</v>
          </cell>
          <cell r="BH15" t="str">
            <v>S25</v>
          </cell>
          <cell r="BI15" t="str">
            <v>S40</v>
          </cell>
          <cell r="BJ15" t="str">
            <v>SH1</v>
          </cell>
          <cell r="BK15" t="str">
            <v>SHV</v>
          </cell>
          <cell r="BL15" t="str">
            <v>SHX</v>
          </cell>
          <cell r="BM15" t="str">
            <v>SIR</v>
          </cell>
          <cell r="BN15" t="str">
            <v>SMX</v>
          </cell>
          <cell r="BO15" t="str">
            <v>SO1</v>
          </cell>
          <cell r="BP15" t="str">
            <v>SOV</v>
          </cell>
          <cell r="BQ15" t="str">
            <v>SOX</v>
          </cell>
          <cell r="BR15" t="str">
            <v>SP1</v>
          </cell>
          <cell r="BS15" t="str">
            <v>SP2</v>
          </cell>
          <cell r="BT15" t="str">
            <v>SP4</v>
          </cell>
          <cell r="BU15" t="str">
            <v>SS1</v>
          </cell>
          <cell r="BV15" t="str">
            <v>SS2</v>
          </cell>
          <cell r="BW15" t="str">
            <v>SS4</v>
          </cell>
          <cell r="BX15" t="str">
            <v>W30</v>
          </cell>
          <cell r="BZ15" t="str">
            <v>TOTAL</v>
          </cell>
          <cell r="CB15" t="str">
            <v>Business</v>
          </cell>
          <cell r="CC15" t="str">
            <v>Consumer</v>
          </cell>
        </row>
        <row r="16">
          <cell r="C16" t="str">
            <v>3g Comms Ltd</v>
          </cell>
          <cell r="D16">
            <v>0</v>
          </cell>
          <cell r="E16">
            <v>0</v>
          </cell>
          <cell r="F16">
            <v>0</v>
          </cell>
          <cell r="G16">
            <v>0</v>
          </cell>
          <cell r="I16">
            <v>0</v>
          </cell>
          <cell r="J16">
            <v>2.0686898274871304</v>
          </cell>
          <cell r="K16">
            <v>0</v>
          </cell>
          <cell r="L16">
            <v>0</v>
          </cell>
          <cell r="M16">
            <v>1</v>
          </cell>
          <cell r="N16">
            <v>0</v>
          </cell>
          <cell r="O16">
            <v>0</v>
          </cell>
          <cell r="P16">
            <v>0</v>
          </cell>
          <cell r="Q16">
            <v>0</v>
          </cell>
          <cell r="R16">
            <v>0</v>
          </cell>
          <cell r="S16">
            <v>0</v>
          </cell>
          <cell r="U16">
            <v>0</v>
          </cell>
          <cell r="V16">
            <v>0</v>
          </cell>
          <cell r="W16">
            <v>0</v>
          </cell>
          <cell r="AA16">
            <v>0</v>
          </cell>
          <cell r="AB16">
            <v>0</v>
          </cell>
          <cell r="AC16">
            <v>0</v>
          </cell>
          <cell r="AD16">
            <v>0</v>
          </cell>
          <cell r="AE16">
            <v>0</v>
          </cell>
          <cell r="AF16">
            <v>0</v>
          </cell>
          <cell r="AG16">
            <v>0</v>
          </cell>
          <cell r="AH16">
            <v>0</v>
          </cell>
          <cell r="AI16">
            <v>0</v>
          </cell>
          <cell r="AJ16">
            <v>0</v>
          </cell>
          <cell r="AL16">
            <v>0</v>
          </cell>
          <cell r="AO16">
            <v>0</v>
          </cell>
          <cell r="AQ16">
            <v>0</v>
          </cell>
          <cell r="AR16">
            <v>0</v>
          </cell>
          <cell r="AS16">
            <v>0</v>
          </cell>
          <cell r="BH16">
            <v>1</v>
          </cell>
          <cell r="BI16">
            <v>0</v>
          </cell>
          <cell r="BJ16">
            <v>0</v>
          </cell>
          <cell r="BK16">
            <v>0</v>
          </cell>
          <cell r="BL16">
            <v>0</v>
          </cell>
          <cell r="BN16">
            <v>0</v>
          </cell>
          <cell r="BO16">
            <v>0</v>
          </cell>
          <cell r="BP16">
            <v>0</v>
          </cell>
          <cell r="BQ16">
            <v>0</v>
          </cell>
          <cell r="BX16">
            <v>0</v>
          </cell>
          <cell r="BZ16">
            <v>4.0686898274871304</v>
          </cell>
          <cell r="CA16">
            <v>-3.3306690738754696E-16</v>
          </cell>
          <cell r="CB16">
            <v>3.8604118643292997</v>
          </cell>
          <cell r="CC16">
            <v>0.20827796315783098</v>
          </cell>
        </row>
        <row r="17">
          <cell r="C17" t="str">
            <v>Action Cellular (SR)</v>
          </cell>
          <cell r="J17">
            <v>0</v>
          </cell>
          <cell r="BM17">
            <v>0</v>
          </cell>
          <cell r="BZ17">
            <v>0</v>
          </cell>
          <cell r="CA17">
            <v>0</v>
          </cell>
          <cell r="CB17">
            <v>0</v>
          </cell>
          <cell r="CC17">
            <v>0</v>
          </cell>
        </row>
        <row r="18">
          <cell r="C18" t="str">
            <v>Adam Phones</v>
          </cell>
          <cell r="I18">
            <v>2</v>
          </cell>
          <cell r="J18">
            <v>0</v>
          </cell>
          <cell r="K18">
            <v>0</v>
          </cell>
          <cell r="L18">
            <v>0</v>
          </cell>
          <cell r="BH18">
            <v>0</v>
          </cell>
          <cell r="BI18">
            <v>0</v>
          </cell>
          <cell r="BJ18">
            <v>0</v>
          </cell>
          <cell r="BK18">
            <v>0</v>
          </cell>
          <cell r="BL18">
            <v>0</v>
          </cell>
          <cell r="BN18">
            <v>0</v>
          </cell>
          <cell r="BO18">
            <v>0</v>
          </cell>
          <cell r="BP18">
            <v>0</v>
          </cell>
          <cell r="BQ18">
            <v>0</v>
          </cell>
          <cell r="BZ18">
            <v>2</v>
          </cell>
          <cell r="CA18">
            <v>-2.0816681711721685E-16</v>
          </cell>
          <cell r="CB18">
            <v>1.8976191491665191</v>
          </cell>
          <cell r="CC18">
            <v>0.10238085083348113</v>
          </cell>
        </row>
        <row r="19">
          <cell r="C19" t="str">
            <v>Aerofone</v>
          </cell>
          <cell r="D19">
            <v>0</v>
          </cell>
          <cell r="E19">
            <v>0</v>
          </cell>
          <cell r="F19">
            <v>0</v>
          </cell>
          <cell r="G19">
            <v>0</v>
          </cell>
          <cell r="I19">
            <v>0</v>
          </cell>
          <cell r="J19">
            <v>15.859955344067998</v>
          </cell>
          <cell r="K19">
            <v>0</v>
          </cell>
          <cell r="L19">
            <v>0</v>
          </cell>
          <cell r="M19">
            <v>0</v>
          </cell>
          <cell r="N19">
            <v>0</v>
          </cell>
          <cell r="O19">
            <v>0</v>
          </cell>
          <cell r="P19">
            <v>0</v>
          </cell>
          <cell r="Q19">
            <v>0</v>
          </cell>
          <cell r="R19">
            <v>0</v>
          </cell>
          <cell r="S19">
            <v>1</v>
          </cell>
          <cell r="U19">
            <v>0</v>
          </cell>
          <cell r="V19">
            <v>0</v>
          </cell>
          <cell r="W19">
            <v>0</v>
          </cell>
          <cell r="X19">
            <v>0</v>
          </cell>
          <cell r="AA19">
            <v>147</v>
          </cell>
          <cell r="AB19">
            <v>0</v>
          </cell>
          <cell r="AC19">
            <v>0</v>
          </cell>
          <cell r="AD19">
            <v>6</v>
          </cell>
          <cell r="AE19">
            <v>0</v>
          </cell>
          <cell r="AF19">
            <v>0</v>
          </cell>
          <cell r="AG19">
            <v>0</v>
          </cell>
          <cell r="AH19">
            <v>0</v>
          </cell>
          <cell r="AI19">
            <v>0</v>
          </cell>
          <cell r="AJ19">
            <v>0</v>
          </cell>
          <cell r="AK19">
            <v>0</v>
          </cell>
          <cell r="AL19">
            <v>0</v>
          </cell>
          <cell r="AO19">
            <v>0</v>
          </cell>
          <cell r="AP19">
            <v>0</v>
          </cell>
          <cell r="AQ19">
            <v>0</v>
          </cell>
          <cell r="AR19">
            <v>0</v>
          </cell>
          <cell r="AS19">
            <v>0</v>
          </cell>
          <cell r="BG19">
            <v>0</v>
          </cell>
          <cell r="BH19">
            <v>0</v>
          </cell>
          <cell r="BI19">
            <v>0</v>
          </cell>
          <cell r="BJ19">
            <v>0</v>
          </cell>
          <cell r="BK19">
            <v>0</v>
          </cell>
          <cell r="BL19">
            <v>0</v>
          </cell>
          <cell r="BN19">
            <v>0</v>
          </cell>
          <cell r="BO19">
            <v>0</v>
          </cell>
          <cell r="BP19">
            <v>0</v>
          </cell>
          <cell r="BQ19">
            <v>0</v>
          </cell>
          <cell r="BX19">
            <v>0</v>
          </cell>
          <cell r="BZ19">
            <v>169.859955344068</v>
          </cell>
          <cell r="CA19">
            <v>-2.1316282072803006E-14</v>
          </cell>
          <cell r="CB19">
            <v>161.16475196873662</v>
          </cell>
          <cell r="CC19">
            <v>8.6952033753313955</v>
          </cell>
        </row>
        <row r="20">
          <cell r="C20" t="str">
            <v>Affinity Internet Holding</v>
          </cell>
          <cell r="D20">
            <v>0</v>
          </cell>
          <cell r="E20">
            <v>0</v>
          </cell>
          <cell r="F20">
            <v>0</v>
          </cell>
          <cell r="G20">
            <v>0</v>
          </cell>
          <cell r="I20">
            <v>0</v>
          </cell>
          <cell r="J20">
            <v>0</v>
          </cell>
          <cell r="K20">
            <v>0</v>
          </cell>
          <cell r="L20">
            <v>0</v>
          </cell>
          <cell r="M20">
            <v>0</v>
          </cell>
          <cell r="O20">
            <v>0</v>
          </cell>
          <cell r="Q20">
            <v>0</v>
          </cell>
          <cell r="R20">
            <v>0</v>
          </cell>
          <cell r="S20">
            <v>0</v>
          </cell>
          <cell r="U20">
            <v>0</v>
          </cell>
          <cell r="V20">
            <v>0</v>
          </cell>
          <cell r="W20">
            <v>0</v>
          </cell>
          <cell r="AA20">
            <v>0</v>
          </cell>
          <cell r="AB20">
            <v>0</v>
          </cell>
          <cell r="AC20">
            <v>0</v>
          </cell>
          <cell r="AD20">
            <v>0</v>
          </cell>
          <cell r="AE20">
            <v>0</v>
          </cell>
          <cell r="AG20">
            <v>0</v>
          </cell>
          <cell r="AH20">
            <v>0</v>
          </cell>
          <cell r="AI20">
            <v>0</v>
          </cell>
          <cell r="AL20">
            <v>0</v>
          </cell>
          <cell r="AO20">
            <v>0</v>
          </cell>
          <cell r="AQ20">
            <v>0</v>
          </cell>
          <cell r="AR20">
            <v>0</v>
          </cell>
          <cell r="BH20">
            <v>0</v>
          </cell>
          <cell r="BI20">
            <v>0</v>
          </cell>
          <cell r="BJ20">
            <v>0</v>
          </cell>
          <cell r="BK20">
            <v>0</v>
          </cell>
          <cell r="BL20">
            <v>0</v>
          </cell>
          <cell r="BN20">
            <v>0</v>
          </cell>
          <cell r="BO20">
            <v>0</v>
          </cell>
          <cell r="BP20">
            <v>0</v>
          </cell>
          <cell r="BQ20">
            <v>0</v>
          </cell>
          <cell r="BX20">
            <v>0</v>
          </cell>
          <cell r="BZ20">
            <v>0</v>
          </cell>
          <cell r="CA20">
            <v>0</v>
          </cell>
          <cell r="CB20">
            <v>0</v>
          </cell>
          <cell r="CC20">
            <v>0</v>
          </cell>
        </row>
        <row r="21">
          <cell r="C21" t="str">
            <v>Alternative Network</v>
          </cell>
          <cell r="I21">
            <v>0</v>
          </cell>
          <cell r="J21">
            <v>32.409473963965041</v>
          </cell>
          <cell r="K21">
            <v>0</v>
          </cell>
          <cell r="L21">
            <v>0</v>
          </cell>
          <cell r="M21">
            <v>0</v>
          </cell>
          <cell r="O21">
            <v>0</v>
          </cell>
          <cell r="R21">
            <v>0</v>
          </cell>
          <cell r="S21">
            <v>0</v>
          </cell>
          <cell r="U21">
            <v>0</v>
          </cell>
          <cell r="V21">
            <v>0</v>
          </cell>
          <cell r="W21">
            <v>0</v>
          </cell>
          <cell r="Z21">
            <v>0</v>
          </cell>
          <cell r="AA21">
            <v>0</v>
          </cell>
          <cell r="AB21">
            <v>0</v>
          </cell>
          <cell r="AC21">
            <v>107</v>
          </cell>
          <cell r="AD21">
            <v>8</v>
          </cell>
          <cell r="AG21">
            <v>0</v>
          </cell>
          <cell r="AJ21">
            <v>0</v>
          </cell>
          <cell r="AQ21">
            <v>0</v>
          </cell>
          <cell r="AR21">
            <v>0</v>
          </cell>
          <cell r="BH21">
            <v>0</v>
          </cell>
          <cell r="BI21">
            <v>0</v>
          </cell>
          <cell r="BN21">
            <v>0</v>
          </cell>
          <cell r="BZ21">
            <v>147.40947396396504</v>
          </cell>
          <cell r="CA21">
            <v>-2.6645352591003757E-14</v>
          </cell>
          <cell r="CB21">
            <v>139.86352028129176</v>
          </cell>
          <cell r="CC21">
            <v>7.5459536826733125</v>
          </cell>
        </row>
        <row r="22">
          <cell r="C22" t="str">
            <v>Astec Communications</v>
          </cell>
          <cell r="D22">
            <v>0</v>
          </cell>
          <cell r="E22">
            <v>0</v>
          </cell>
          <cell r="F22">
            <v>0</v>
          </cell>
          <cell r="G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AB22">
            <v>0</v>
          </cell>
          <cell r="AE22">
            <v>0</v>
          </cell>
          <cell r="AF22">
            <v>0</v>
          </cell>
          <cell r="AG22">
            <v>0</v>
          </cell>
          <cell r="AH22">
            <v>0</v>
          </cell>
          <cell r="AI22">
            <v>0</v>
          </cell>
          <cell r="AK22">
            <v>0</v>
          </cell>
          <cell r="AL22">
            <v>0</v>
          </cell>
          <cell r="AO22">
            <v>0</v>
          </cell>
          <cell r="AP22">
            <v>0</v>
          </cell>
          <cell r="AQ22">
            <v>0</v>
          </cell>
          <cell r="AR22">
            <v>0</v>
          </cell>
          <cell r="AS22">
            <v>0</v>
          </cell>
          <cell r="BG22">
            <v>0</v>
          </cell>
          <cell r="BH22">
            <v>0</v>
          </cell>
          <cell r="BI22">
            <v>0</v>
          </cell>
          <cell r="BJ22">
            <v>0</v>
          </cell>
          <cell r="BK22">
            <v>0</v>
          </cell>
          <cell r="BL22">
            <v>0</v>
          </cell>
          <cell r="BN22">
            <v>0</v>
          </cell>
          <cell r="BO22">
            <v>0</v>
          </cell>
          <cell r="BP22">
            <v>0</v>
          </cell>
          <cell r="BQ22">
            <v>0</v>
          </cell>
          <cell r="BX22">
            <v>0</v>
          </cell>
          <cell r="BZ22">
            <v>0</v>
          </cell>
          <cell r="CA22">
            <v>0</v>
          </cell>
          <cell r="CB22">
            <v>0</v>
          </cell>
          <cell r="CC22">
            <v>0</v>
          </cell>
        </row>
        <row r="23">
          <cell r="C23" t="str">
            <v>BT Cellnet Lumina</v>
          </cell>
          <cell r="D23">
            <v>113</v>
          </cell>
          <cell r="E23">
            <v>34</v>
          </cell>
          <cell r="F23">
            <v>769</v>
          </cell>
          <cell r="G23">
            <v>49</v>
          </cell>
          <cell r="H23">
            <v>0</v>
          </cell>
          <cell r="I23">
            <v>176</v>
          </cell>
          <cell r="J23">
            <v>3305</v>
          </cell>
          <cell r="K23">
            <v>0</v>
          </cell>
          <cell r="L23">
            <v>992</v>
          </cell>
          <cell r="M23">
            <v>3466</v>
          </cell>
          <cell r="N23">
            <v>25</v>
          </cell>
          <cell r="O23">
            <v>4664</v>
          </cell>
          <cell r="P23">
            <v>11</v>
          </cell>
          <cell r="Q23">
            <v>883</v>
          </cell>
          <cell r="R23">
            <v>2686</v>
          </cell>
          <cell r="S23">
            <v>2185</v>
          </cell>
          <cell r="T23">
            <v>0</v>
          </cell>
          <cell r="U23">
            <v>474</v>
          </cell>
          <cell r="V23">
            <v>290</v>
          </cell>
          <cell r="W23">
            <v>129</v>
          </cell>
          <cell r="X23">
            <v>0</v>
          </cell>
          <cell r="Y23">
            <v>0</v>
          </cell>
          <cell r="Z23">
            <v>24</v>
          </cell>
          <cell r="AA23">
            <v>2</v>
          </cell>
          <cell r="AB23">
            <v>205</v>
          </cell>
          <cell r="AC23">
            <v>850</v>
          </cell>
          <cell r="AD23">
            <v>1415</v>
          </cell>
          <cell r="AE23">
            <v>526</v>
          </cell>
          <cell r="AF23">
            <v>180</v>
          </cell>
          <cell r="AG23">
            <v>127</v>
          </cell>
          <cell r="AH23">
            <v>41</v>
          </cell>
          <cell r="AI23">
            <v>245</v>
          </cell>
          <cell r="AJ23">
            <v>933</v>
          </cell>
          <cell r="AK23">
            <v>0</v>
          </cell>
          <cell r="AL23">
            <v>504</v>
          </cell>
          <cell r="AO23">
            <v>3</v>
          </cell>
          <cell r="AP23">
            <v>1</v>
          </cell>
          <cell r="AQ23">
            <v>4281</v>
          </cell>
          <cell r="AR23">
            <v>2531</v>
          </cell>
          <cell r="AS23">
            <v>0</v>
          </cell>
          <cell r="BG23">
            <v>0</v>
          </cell>
          <cell r="BH23">
            <v>1671</v>
          </cell>
          <cell r="BI23">
            <v>1823</v>
          </cell>
          <cell r="BJ23">
            <v>16</v>
          </cell>
          <cell r="BK23">
            <v>3</v>
          </cell>
          <cell r="BL23">
            <v>2</v>
          </cell>
          <cell r="BN23">
            <v>936</v>
          </cell>
          <cell r="BO23">
            <v>24</v>
          </cell>
          <cell r="BP23">
            <v>59</v>
          </cell>
          <cell r="BQ23">
            <v>40</v>
          </cell>
          <cell r="BR23">
            <v>3</v>
          </cell>
          <cell r="BS23">
            <v>4</v>
          </cell>
          <cell r="BT23">
            <v>7</v>
          </cell>
          <cell r="BU23">
            <v>4</v>
          </cell>
          <cell r="BV23">
            <v>18</v>
          </cell>
          <cell r="BW23">
            <v>5</v>
          </cell>
          <cell r="BX23">
            <v>78</v>
          </cell>
          <cell r="BZ23">
            <v>36812</v>
          </cell>
          <cell r="CA23">
            <v>0</v>
          </cell>
          <cell r="CB23">
            <v>10690.902431011536</v>
          </cell>
          <cell r="CC23">
            <v>26121.097568988465</v>
          </cell>
        </row>
        <row r="24">
          <cell r="C24" t="str">
            <v>BT Cellnet Operations</v>
          </cell>
          <cell r="D24">
            <v>1</v>
          </cell>
          <cell r="E24">
            <v>0</v>
          </cell>
          <cell r="F24">
            <v>0</v>
          </cell>
          <cell r="G24">
            <v>0</v>
          </cell>
          <cell r="J24">
            <v>13</v>
          </cell>
          <cell r="K24">
            <v>0</v>
          </cell>
          <cell r="L24">
            <v>0</v>
          </cell>
          <cell r="M24">
            <v>3</v>
          </cell>
          <cell r="N24">
            <v>2</v>
          </cell>
          <cell r="O24">
            <v>0</v>
          </cell>
          <cell r="P24">
            <v>0</v>
          </cell>
          <cell r="Q24">
            <v>31</v>
          </cell>
          <cell r="R24">
            <v>2</v>
          </cell>
          <cell r="S24">
            <v>2</v>
          </cell>
          <cell r="U24">
            <v>0</v>
          </cell>
          <cell r="V24">
            <v>0</v>
          </cell>
          <cell r="W24">
            <v>0</v>
          </cell>
          <cell r="X24">
            <v>0</v>
          </cell>
          <cell r="AB24">
            <v>0</v>
          </cell>
          <cell r="AC24">
            <v>0</v>
          </cell>
          <cell r="AD24">
            <v>0</v>
          </cell>
          <cell r="AE24">
            <v>9</v>
          </cell>
          <cell r="AF24">
            <v>0</v>
          </cell>
          <cell r="AG24">
            <v>0</v>
          </cell>
          <cell r="AH24">
            <v>1</v>
          </cell>
          <cell r="AI24">
            <v>26</v>
          </cell>
          <cell r="AJ24">
            <v>0</v>
          </cell>
          <cell r="AK24">
            <v>0</v>
          </cell>
          <cell r="AL24">
            <v>16</v>
          </cell>
          <cell r="AO24">
            <v>0</v>
          </cell>
          <cell r="AP24">
            <v>0</v>
          </cell>
          <cell r="AQ24">
            <v>0</v>
          </cell>
          <cell r="AR24">
            <v>1</v>
          </cell>
          <cell r="AS24">
            <v>0</v>
          </cell>
          <cell r="BG24">
            <v>0</v>
          </cell>
          <cell r="BH24">
            <v>0</v>
          </cell>
          <cell r="BI24">
            <v>0</v>
          </cell>
          <cell r="BJ24">
            <v>0</v>
          </cell>
          <cell r="BK24">
            <v>0</v>
          </cell>
          <cell r="BL24">
            <v>0</v>
          </cell>
          <cell r="BN24">
            <v>0</v>
          </cell>
          <cell r="BO24">
            <v>0</v>
          </cell>
          <cell r="BP24">
            <v>0</v>
          </cell>
          <cell r="BQ24">
            <v>0</v>
          </cell>
          <cell r="BR24">
            <v>0</v>
          </cell>
          <cell r="BS24">
            <v>0</v>
          </cell>
          <cell r="BT24">
            <v>0</v>
          </cell>
          <cell r="BU24">
            <v>0</v>
          </cell>
          <cell r="BV24">
            <v>0</v>
          </cell>
          <cell r="BW24">
            <v>0</v>
          </cell>
          <cell r="BX24">
            <v>0</v>
          </cell>
          <cell r="BZ24">
            <v>107</v>
          </cell>
          <cell r="CA24">
            <v>0</v>
          </cell>
          <cell r="CB24">
            <v>0.78343474999784357</v>
          </cell>
          <cell r="CC24">
            <v>106.21656525000215</v>
          </cell>
        </row>
        <row r="25">
          <cell r="C25" t="str">
            <v>BT Cellnet Ventures</v>
          </cell>
          <cell r="D25">
            <v>4</v>
          </cell>
          <cell r="E25">
            <v>0</v>
          </cell>
          <cell r="F25">
            <v>257</v>
          </cell>
          <cell r="G25">
            <v>2</v>
          </cell>
          <cell r="J25">
            <v>24</v>
          </cell>
          <cell r="K25">
            <v>0</v>
          </cell>
          <cell r="L25">
            <v>1</v>
          </cell>
          <cell r="M25">
            <v>13</v>
          </cell>
          <cell r="N25">
            <v>0</v>
          </cell>
          <cell r="O25">
            <v>9</v>
          </cell>
          <cell r="P25">
            <v>0</v>
          </cell>
          <cell r="Q25">
            <v>116</v>
          </cell>
          <cell r="R25">
            <v>123</v>
          </cell>
          <cell r="S25">
            <v>21</v>
          </cell>
          <cell r="V25">
            <v>3</v>
          </cell>
          <cell r="W25">
            <v>1</v>
          </cell>
          <cell r="X25">
            <v>0</v>
          </cell>
          <cell r="Y25">
            <v>0</v>
          </cell>
          <cell r="AB25">
            <v>0</v>
          </cell>
          <cell r="AE25">
            <v>37</v>
          </cell>
          <cell r="AF25">
            <v>22</v>
          </cell>
          <cell r="AG25">
            <v>0</v>
          </cell>
          <cell r="AH25">
            <v>1</v>
          </cell>
          <cell r="AI25">
            <v>179</v>
          </cell>
          <cell r="AK25">
            <v>0</v>
          </cell>
          <cell r="AL25">
            <v>79</v>
          </cell>
          <cell r="AP25">
            <v>0</v>
          </cell>
          <cell r="AQ25">
            <v>4</v>
          </cell>
          <cell r="AR25">
            <v>6</v>
          </cell>
          <cell r="BG25">
            <v>0</v>
          </cell>
          <cell r="BH25">
            <v>1</v>
          </cell>
          <cell r="BI25">
            <v>4</v>
          </cell>
          <cell r="BJ25">
            <v>0</v>
          </cell>
          <cell r="BK25">
            <v>0</v>
          </cell>
          <cell r="BL25">
            <v>0</v>
          </cell>
          <cell r="BN25">
            <v>0</v>
          </cell>
          <cell r="BO25">
            <v>0</v>
          </cell>
          <cell r="BP25">
            <v>0</v>
          </cell>
          <cell r="BQ25">
            <v>0</v>
          </cell>
          <cell r="BX25">
            <v>9</v>
          </cell>
          <cell r="BZ25">
            <v>916</v>
          </cell>
          <cell r="CA25">
            <v>0</v>
          </cell>
          <cell r="CB25">
            <v>6.7067872055890154</v>
          </cell>
          <cell r="CC25">
            <v>909.29321279441092</v>
          </cell>
        </row>
        <row r="26">
          <cell r="C26" t="str">
            <v>BT Retail</v>
          </cell>
          <cell r="D26">
            <v>0</v>
          </cell>
          <cell r="E26">
            <v>0</v>
          </cell>
          <cell r="F26">
            <v>0</v>
          </cell>
          <cell r="G26">
            <v>0</v>
          </cell>
          <cell r="I26">
            <v>1</v>
          </cell>
          <cell r="J26">
            <v>52</v>
          </cell>
          <cell r="K26">
            <v>0</v>
          </cell>
          <cell r="L26">
            <v>51</v>
          </cell>
          <cell r="M26">
            <v>74</v>
          </cell>
          <cell r="N26">
            <v>0</v>
          </cell>
          <cell r="O26">
            <v>43</v>
          </cell>
          <cell r="P26">
            <v>0</v>
          </cell>
          <cell r="Q26">
            <v>0</v>
          </cell>
          <cell r="R26">
            <v>68</v>
          </cell>
          <cell r="S26">
            <v>31</v>
          </cell>
          <cell r="U26">
            <v>0</v>
          </cell>
          <cell r="V26">
            <v>0</v>
          </cell>
          <cell r="W26">
            <v>0</v>
          </cell>
          <cell r="Z26">
            <v>0</v>
          </cell>
          <cell r="AA26">
            <v>0</v>
          </cell>
          <cell r="AB26">
            <v>41</v>
          </cell>
          <cell r="AC26">
            <v>0</v>
          </cell>
          <cell r="AD26">
            <v>0</v>
          </cell>
          <cell r="AE26">
            <v>0</v>
          </cell>
          <cell r="AF26">
            <v>0</v>
          </cell>
          <cell r="AG26">
            <v>0</v>
          </cell>
          <cell r="AH26">
            <v>0</v>
          </cell>
          <cell r="AI26">
            <v>0</v>
          </cell>
          <cell r="AJ26">
            <v>87</v>
          </cell>
          <cell r="AL26">
            <v>0</v>
          </cell>
          <cell r="AO26">
            <v>0</v>
          </cell>
          <cell r="AQ26">
            <v>146</v>
          </cell>
          <cell r="AR26">
            <v>259</v>
          </cell>
          <cell r="AS26">
            <v>0</v>
          </cell>
          <cell r="BH26">
            <v>49</v>
          </cell>
          <cell r="BI26">
            <v>31</v>
          </cell>
          <cell r="BJ26">
            <v>0</v>
          </cell>
          <cell r="BK26">
            <v>0</v>
          </cell>
          <cell r="BL26">
            <v>0</v>
          </cell>
          <cell r="BN26">
            <v>6</v>
          </cell>
          <cell r="BO26">
            <v>0</v>
          </cell>
          <cell r="BP26">
            <v>0</v>
          </cell>
          <cell r="BQ26">
            <v>0</v>
          </cell>
          <cell r="BX26">
            <v>0</v>
          </cell>
          <cell r="BZ26">
            <v>939</v>
          </cell>
          <cell r="CA26">
            <v>0</v>
          </cell>
          <cell r="CB26">
            <v>191.40841513725289</v>
          </cell>
          <cell r="CC26">
            <v>747.59158486274714</v>
          </cell>
        </row>
        <row r="27">
          <cell r="C27" t="str">
            <v>BT Retail ( Business )</v>
          </cell>
          <cell r="D27">
            <v>1</v>
          </cell>
          <cell r="E27">
            <v>0</v>
          </cell>
          <cell r="F27">
            <v>0</v>
          </cell>
          <cell r="G27">
            <v>0</v>
          </cell>
          <cell r="I27">
            <v>23</v>
          </cell>
          <cell r="J27">
            <v>512</v>
          </cell>
          <cell r="K27">
            <v>0</v>
          </cell>
          <cell r="L27">
            <v>134</v>
          </cell>
          <cell r="M27">
            <v>1</v>
          </cell>
          <cell r="N27">
            <v>0</v>
          </cell>
          <cell r="O27">
            <v>1</v>
          </cell>
          <cell r="P27">
            <v>0</v>
          </cell>
          <cell r="Q27">
            <v>0</v>
          </cell>
          <cell r="R27">
            <v>3</v>
          </cell>
          <cell r="S27">
            <v>2</v>
          </cell>
          <cell r="U27">
            <v>0</v>
          </cell>
          <cell r="V27">
            <v>0</v>
          </cell>
          <cell r="W27">
            <v>0</v>
          </cell>
          <cell r="Z27">
            <v>0</v>
          </cell>
          <cell r="AA27">
            <v>0</v>
          </cell>
          <cell r="AB27">
            <v>1</v>
          </cell>
          <cell r="AC27">
            <v>0</v>
          </cell>
          <cell r="AD27">
            <v>72</v>
          </cell>
          <cell r="AE27">
            <v>0</v>
          </cell>
          <cell r="AF27">
            <v>0</v>
          </cell>
          <cell r="AG27">
            <v>0</v>
          </cell>
          <cell r="AH27">
            <v>0</v>
          </cell>
          <cell r="AI27">
            <v>0</v>
          </cell>
          <cell r="AJ27">
            <v>183</v>
          </cell>
          <cell r="AL27">
            <v>0</v>
          </cell>
          <cell r="AO27">
            <v>0</v>
          </cell>
          <cell r="AQ27">
            <v>3</v>
          </cell>
          <cell r="AR27">
            <v>3</v>
          </cell>
          <cell r="AS27">
            <v>0</v>
          </cell>
          <cell r="BH27">
            <v>25</v>
          </cell>
          <cell r="BI27">
            <v>6</v>
          </cell>
          <cell r="BJ27">
            <v>0</v>
          </cell>
          <cell r="BK27">
            <v>0</v>
          </cell>
          <cell r="BL27">
            <v>0</v>
          </cell>
          <cell r="BN27">
            <v>27</v>
          </cell>
          <cell r="BO27">
            <v>0</v>
          </cell>
          <cell r="BP27">
            <v>0</v>
          </cell>
          <cell r="BQ27">
            <v>0</v>
          </cell>
          <cell r="BX27">
            <v>0</v>
          </cell>
          <cell r="BZ27">
            <v>997</v>
          </cell>
          <cell r="CA27">
            <v>-7.460698725481052E-14</v>
          </cell>
          <cell r="CB27">
            <v>989.71413368885453</v>
          </cell>
          <cell r="CC27">
            <v>7.2858663111455435</v>
          </cell>
        </row>
        <row r="28">
          <cell r="C28" t="str">
            <v>BTM Corporates</v>
          </cell>
          <cell r="D28">
            <v>56</v>
          </cell>
          <cell r="E28">
            <v>8</v>
          </cell>
          <cell r="F28">
            <v>114</v>
          </cell>
          <cell r="G28">
            <v>0</v>
          </cell>
          <cell r="H28">
            <v>0</v>
          </cell>
          <cell r="I28">
            <v>19</v>
          </cell>
          <cell r="J28">
            <v>2973</v>
          </cell>
          <cell r="K28">
            <v>0</v>
          </cell>
          <cell r="L28">
            <v>37</v>
          </cell>
          <cell r="M28">
            <v>2</v>
          </cell>
          <cell r="N28">
            <v>55</v>
          </cell>
          <cell r="O28">
            <v>2</v>
          </cell>
          <cell r="P28">
            <v>6</v>
          </cell>
          <cell r="Q28">
            <v>181</v>
          </cell>
          <cell r="R28">
            <v>7</v>
          </cell>
          <cell r="S28">
            <v>0</v>
          </cell>
          <cell r="T28">
            <v>1</v>
          </cell>
          <cell r="U28">
            <v>68</v>
          </cell>
          <cell r="V28">
            <v>3</v>
          </cell>
          <cell r="W28">
            <v>0</v>
          </cell>
          <cell r="X28">
            <v>0</v>
          </cell>
          <cell r="Y28">
            <v>0</v>
          </cell>
          <cell r="Z28">
            <v>1</v>
          </cell>
          <cell r="AA28">
            <v>0</v>
          </cell>
          <cell r="AB28">
            <v>703</v>
          </cell>
          <cell r="AC28">
            <v>562</v>
          </cell>
          <cell r="AD28">
            <v>63</v>
          </cell>
          <cell r="AE28">
            <v>3</v>
          </cell>
          <cell r="AF28">
            <v>13</v>
          </cell>
          <cell r="AG28">
            <v>0</v>
          </cell>
          <cell r="AH28">
            <v>0</v>
          </cell>
          <cell r="AI28">
            <v>24</v>
          </cell>
          <cell r="AJ28">
            <v>3728</v>
          </cell>
          <cell r="AK28">
            <v>0</v>
          </cell>
          <cell r="AL28">
            <v>112</v>
          </cell>
          <cell r="AO28">
            <v>20</v>
          </cell>
          <cell r="AP28">
            <v>0</v>
          </cell>
          <cell r="AQ28">
            <v>2</v>
          </cell>
          <cell r="AR28">
            <v>0</v>
          </cell>
          <cell r="AS28">
            <v>0</v>
          </cell>
          <cell r="BG28">
            <v>0</v>
          </cell>
          <cell r="BH28">
            <v>0</v>
          </cell>
          <cell r="BI28">
            <v>2</v>
          </cell>
          <cell r="BJ28">
            <v>0</v>
          </cell>
          <cell r="BK28">
            <v>0</v>
          </cell>
          <cell r="BL28">
            <v>0</v>
          </cell>
          <cell r="BN28">
            <v>0</v>
          </cell>
          <cell r="BO28">
            <v>0</v>
          </cell>
          <cell r="BP28">
            <v>0</v>
          </cell>
          <cell r="BQ28">
            <v>0</v>
          </cell>
          <cell r="BR28">
            <v>0</v>
          </cell>
          <cell r="BS28">
            <v>0</v>
          </cell>
          <cell r="BT28">
            <v>0</v>
          </cell>
          <cell r="BU28">
            <v>0</v>
          </cell>
          <cell r="BV28">
            <v>0</v>
          </cell>
          <cell r="BW28">
            <v>0</v>
          </cell>
          <cell r="BX28">
            <v>3</v>
          </cell>
          <cell r="BZ28">
            <v>8768</v>
          </cell>
          <cell r="CA28">
            <v>-7.9580786405131221E-13</v>
          </cell>
          <cell r="CB28">
            <v>8703.925300084129</v>
          </cell>
          <cell r="CC28">
            <v>64.074699915871747</v>
          </cell>
        </row>
        <row r="29">
          <cell r="C29" t="str">
            <v>Call Connections</v>
          </cell>
          <cell r="D29">
            <v>158</v>
          </cell>
          <cell r="E29">
            <v>22</v>
          </cell>
          <cell r="F29">
            <v>5377</v>
          </cell>
          <cell r="G29">
            <v>78</v>
          </cell>
          <cell r="H29">
            <v>0</v>
          </cell>
          <cell r="I29">
            <v>0</v>
          </cell>
          <cell r="J29">
            <v>154</v>
          </cell>
          <cell r="K29">
            <v>0</v>
          </cell>
          <cell r="L29">
            <v>8</v>
          </cell>
          <cell r="M29">
            <v>641</v>
          </cell>
          <cell r="N29">
            <v>27</v>
          </cell>
          <cell r="O29">
            <v>547</v>
          </cell>
          <cell r="P29">
            <v>7</v>
          </cell>
          <cell r="Q29">
            <v>424</v>
          </cell>
          <cell r="R29">
            <v>1004</v>
          </cell>
          <cell r="S29">
            <v>602</v>
          </cell>
          <cell r="T29">
            <v>0</v>
          </cell>
          <cell r="U29">
            <v>0</v>
          </cell>
          <cell r="V29">
            <v>98</v>
          </cell>
          <cell r="W29">
            <v>26</v>
          </cell>
          <cell r="X29">
            <v>0</v>
          </cell>
          <cell r="Y29">
            <v>0</v>
          </cell>
          <cell r="AA29">
            <v>0</v>
          </cell>
          <cell r="AB29">
            <v>0</v>
          </cell>
          <cell r="AC29">
            <v>0</v>
          </cell>
          <cell r="AD29">
            <v>0</v>
          </cell>
          <cell r="AE29">
            <v>1302</v>
          </cell>
          <cell r="AF29">
            <v>359</v>
          </cell>
          <cell r="AG29">
            <v>0</v>
          </cell>
          <cell r="AH29">
            <v>65</v>
          </cell>
          <cell r="AI29">
            <v>759</v>
          </cell>
          <cell r="AJ29">
            <v>0</v>
          </cell>
          <cell r="AK29">
            <v>0</v>
          </cell>
          <cell r="AL29">
            <v>1041</v>
          </cell>
          <cell r="AO29">
            <v>0</v>
          </cell>
          <cell r="AP29">
            <v>0</v>
          </cell>
          <cell r="AQ29">
            <v>372</v>
          </cell>
          <cell r="AR29">
            <v>323</v>
          </cell>
          <cell r="AS29">
            <v>0</v>
          </cell>
          <cell r="BG29">
            <v>0</v>
          </cell>
          <cell r="BH29">
            <v>125</v>
          </cell>
          <cell r="BI29">
            <v>149</v>
          </cell>
          <cell r="BJ29">
            <v>0</v>
          </cell>
          <cell r="BK29">
            <v>0</v>
          </cell>
          <cell r="BL29">
            <v>0</v>
          </cell>
          <cell r="BN29">
            <v>49</v>
          </cell>
          <cell r="BO29">
            <v>0</v>
          </cell>
          <cell r="BP29">
            <v>0</v>
          </cell>
          <cell r="BQ29">
            <v>0</v>
          </cell>
          <cell r="BR29">
            <v>0</v>
          </cell>
          <cell r="BS29">
            <v>0</v>
          </cell>
          <cell r="BT29">
            <v>0</v>
          </cell>
          <cell r="BU29">
            <v>0</v>
          </cell>
          <cell r="BV29">
            <v>0</v>
          </cell>
          <cell r="BW29">
            <v>0</v>
          </cell>
          <cell r="BX29">
            <v>166</v>
          </cell>
          <cell r="BZ29">
            <v>13883</v>
          </cell>
          <cell r="CA29">
            <v>0</v>
          </cell>
          <cell r="CB29">
            <v>101.64882835719685</v>
          </cell>
          <cell r="CC29">
            <v>13781.351171642802</v>
          </cell>
        </row>
        <row r="30">
          <cell r="C30" t="str">
            <v>Carphone Warehouse Services Ltd</v>
          </cell>
          <cell r="D30">
            <v>51</v>
          </cell>
          <cell r="E30">
            <v>7</v>
          </cell>
          <cell r="F30">
            <v>159</v>
          </cell>
          <cell r="G30">
            <v>42</v>
          </cell>
          <cell r="J30">
            <v>69</v>
          </cell>
          <cell r="K30">
            <v>2</v>
          </cell>
          <cell r="L30">
            <v>0</v>
          </cell>
          <cell r="M30">
            <v>1318</v>
          </cell>
          <cell r="N30">
            <v>5</v>
          </cell>
          <cell r="O30">
            <v>717</v>
          </cell>
          <cell r="P30">
            <v>0</v>
          </cell>
          <cell r="Q30">
            <v>21</v>
          </cell>
          <cell r="R30">
            <v>803</v>
          </cell>
          <cell r="S30">
            <v>505</v>
          </cell>
          <cell r="T30">
            <v>0</v>
          </cell>
          <cell r="U30">
            <v>0</v>
          </cell>
          <cell r="V30">
            <v>115</v>
          </cell>
          <cell r="W30">
            <v>45</v>
          </cell>
          <cell r="X30">
            <v>0</v>
          </cell>
          <cell r="Y30">
            <v>0</v>
          </cell>
          <cell r="AA30">
            <v>0</v>
          </cell>
          <cell r="AB30">
            <v>0</v>
          </cell>
          <cell r="AE30">
            <v>299</v>
          </cell>
          <cell r="AF30">
            <v>0</v>
          </cell>
          <cell r="AG30">
            <v>100</v>
          </cell>
          <cell r="AH30">
            <v>44</v>
          </cell>
          <cell r="AI30">
            <v>212</v>
          </cell>
          <cell r="AK30">
            <v>0</v>
          </cell>
          <cell r="AL30">
            <v>307</v>
          </cell>
          <cell r="AO30">
            <v>0</v>
          </cell>
          <cell r="AP30">
            <v>0</v>
          </cell>
          <cell r="AQ30">
            <v>1488</v>
          </cell>
          <cell r="AR30">
            <v>1390</v>
          </cell>
          <cell r="AS30">
            <v>0</v>
          </cell>
          <cell r="BG30">
            <v>0</v>
          </cell>
          <cell r="BH30">
            <v>185</v>
          </cell>
          <cell r="BI30">
            <v>234</v>
          </cell>
          <cell r="BJ30">
            <v>0</v>
          </cell>
          <cell r="BK30">
            <v>0</v>
          </cell>
          <cell r="BL30">
            <v>0</v>
          </cell>
          <cell r="BN30">
            <v>157</v>
          </cell>
          <cell r="BO30">
            <v>0</v>
          </cell>
          <cell r="BP30">
            <v>0</v>
          </cell>
          <cell r="BQ30">
            <v>0</v>
          </cell>
          <cell r="BX30">
            <v>70</v>
          </cell>
          <cell r="BZ30">
            <v>8345</v>
          </cell>
          <cell r="CA30">
            <v>0</v>
          </cell>
          <cell r="CB30">
            <v>1701.0683965073219</v>
          </cell>
          <cell r="CC30">
            <v>6643.9316034926787</v>
          </cell>
        </row>
        <row r="31">
          <cell r="C31" t="str">
            <v>Carphone Warehouse Services Ltd - JS</v>
          </cell>
          <cell r="D31">
            <v>0</v>
          </cell>
          <cell r="E31">
            <v>0</v>
          </cell>
          <cell r="F31">
            <v>0</v>
          </cell>
          <cell r="G31">
            <v>0</v>
          </cell>
          <cell r="J31">
            <v>0</v>
          </cell>
          <cell r="K31">
            <v>0</v>
          </cell>
          <cell r="L31">
            <v>0</v>
          </cell>
          <cell r="M31">
            <v>201</v>
          </cell>
          <cell r="O31">
            <v>139</v>
          </cell>
          <cell r="R31">
            <v>611</v>
          </cell>
          <cell r="S31">
            <v>261</v>
          </cell>
          <cell r="U31">
            <v>0</v>
          </cell>
          <cell r="V31">
            <v>46</v>
          </cell>
          <cell r="W31">
            <v>3</v>
          </cell>
          <cell r="AE31">
            <v>0</v>
          </cell>
          <cell r="AG31">
            <v>3</v>
          </cell>
          <cell r="AH31">
            <v>0</v>
          </cell>
          <cell r="AI31">
            <v>1</v>
          </cell>
          <cell r="AL31">
            <v>1</v>
          </cell>
          <cell r="AO31">
            <v>0</v>
          </cell>
          <cell r="AQ31">
            <v>20</v>
          </cell>
          <cell r="AR31">
            <v>149</v>
          </cell>
          <cell r="AS31">
            <v>0</v>
          </cell>
          <cell r="BH31">
            <v>39</v>
          </cell>
          <cell r="BI31">
            <v>70</v>
          </cell>
          <cell r="BJ31">
            <v>0</v>
          </cell>
          <cell r="BK31">
            <v>0</v>
          </cell>
          <cell r="BL31">
            <v>0</v>
          </cell>
          <cell r="BN31">
            <v>22</v>
          </cell>
          <cell r="BO31">
            <v>0</v>
          </cell>
          <cell r="BP31">
            <v>0</v>
          </cell>
          <cell r="BQ31">
            <v>0</v>
          </cell>
          <cell r="BX31">
            <v>0</v>
          </cell>
          <cell r="BZ31">
            <v>1566</v>
          </cell>
          <cell r="CA31">
            <v>0</v>
          </cell>
          <cell r="CB31">
            <v>319.21786805637703</v>
          </cell>
          <cell r="CC31">
            <v>1246.782131943623</v>
          </cell>
        </row>
        <row r="32">
          <cell r="C32" t="str">
            <v>Cell Hire</v>
          </cell>
          <cell r="D32">
            <v>0</v>
          </cell>
          <cell r="E32">
            <v>0</v>
          </cell>
          <cell r="F32">
            <v>0</v>
          </cell>
          <cell r="G32">
            <v>0</v>
          </cell>
          <cell r="I32">
            <v>0</v>
          </cell>
          <cell r="J32">
            <v>16.549518619897043</v>
          </cell>
          <cell r="K32">
            <v>0</v>
          </cell>
          <cell r="L32">
            <v>0</v>
          </cell>
          <cell r="M32">
            <v>0</v>
          </cell>
          <cell r="N32">
            <v>0</v>
          </cell>
          <cell r="O32">
            <v>0</v>
          </cell>
          <cell r="P32">
            <v>0</v>
          </cell>
          <cell r="Q32">
            <v>0</v>
          </cell>
          <cell r="R32">
            <v>0</v>
          </cell>
          <cell r="S32">
            <v>0</v>
          </cell>
          <cell r="U32">
            <v>0</v>
          </cell>
          <cell r="V32">
            <v>0</v>
          </cell>
          <cell r="W32">
            <v>0</v>
          </cell>
          <cell r="X32">
            <v>0</v>
          </cell>
          <cell r="AB32">
            <v>0</v>
          </cell>
          <cell r="AE32">
            <v>0</v>
          </cell>
          <cell r="AF32">
            <v>0</v>
          </cell>
          <cell r="AG32">
            <v>0</v>
          </cell>
          <cell r="AH32">
            <v>0</v>
          </cell>
          <cell r="AI32">
            <v>0</v>
          </cell>
          <cell r="AK32">
            <v>0</v>
          </cell>
          <cell r="AL32">
            <v>0</v>
          </cell>
          <cell r="AO32">
            <v>0</v>
          </cell>
          <cell r="AP32">
            <v>0</v>
          </cell>
          <cell r="AQ32">
            <v>0</v>
          </cell>
          <cell r="AR32">
            <v>0</v>
          </cell>
          <cell r="AS32">
            <v>0</v>
          </cell>
          <cell r="BG32">
            <v>0</v>
          </cell>
          <cell r="BH32">
            <v>0</v>
          </cell>
          <cell r="BI32">
            <v>0</v>
          </cell>
          <cell r="BJ32">
            <v>0</v>
          </cell>
          <cell r="BK32">
            <v>0</v>
          </cell>
          <cell r="BL32">
            <v>0</v>
          </cell>
          <cell r="BN32">
            <v>0</v>
          </cell>
          <cell r="BO32">
            <v>0</v>
          </cell>
          <cell r="BP32">
            <v>0</v>
          </cell>
          <cell r="BQ32">
            <v>0</v>
          </cell>
          <cell r="BX32">
            <v>0</v>
          </cell>
          <cell r="BZ32">
            <v>16.549518619897043</v>
          </cell>
          <cell r="CA32">
            <v>-9.9920072216264089E-16</v>
          </cell>
          <cell r="CB32">
            <v>15.702341721302245</v>
          </cell>
          <cell r="CC32">
            <v>0.84717689859479883</v>
          </cell>
        </row>
        <row r="33">
          <cell r="C33" t="str">
            <v>Cellcom Israel (SR)</v>
          </cell>
          <cell r="J33">
            <v>0</v>
          </cell>
          <cell r="BM33">
            <v>2558</v>
          </cell>
          <cell r="BZ33">
            <v>2558</v>
          </cell>
          <cell r="CA33">
            <v>0</v>
          </cell>
          <cell r="CB33">
            <v>2427.0548917839778</v>
          </cell>
          <cell r="CC33">
            <v>130.94510821602236</v>
          </cell>
        </row>
        <row r="34">
          <cell r="C34" t="str">
            <v>Cellhire USA (SR)</v>
          </cell>
          <cell r="J34">
            <v>0</v>
          </cell>
          <cell r="AB34">
            <v>0</v>
          </cell>
          <cell r="BM34">
            <v>0</v>
          </cell>
          <cell r="BZ34">
            <v>0</v>
          </cell>
          <cell r="CA34">
            <v>0</v>
          </cell>
          <cell r="CB34">
            <v>0</v>
          </cell>
          <cell r="CC34">
            <v>0</v>
          </cell>
        </row>
        <row r="35">
          <cell r="C35" t="str">
            <v>Cellucity (Sim Roaming)</v>
          </cell>
          <cell r="J35">
            <v>0.68956327582904342</v>
          </cell>
          <cell r="AJ35">
            <v>0</v>
          </cell>
          <cell r="BM35">
            <v>11</v>
          </cell>
          <cell r="BZ35">
            <v>11.689563275829043</v>
          </cell>
          <cell r="CA35">
            <v>-1.8873791418627661E-15</v>
          </cell>
          <cell r="CB35">
            <v>11.091169558803449</v>
          </cell>
          <cell r="CC35">
            <v>0.59839371702559607</v>
          </cell>
        </row>
        <row r="36">
          <cell r="C36" t="str">
            <v>Cellular Operations (Agency)</v>
          </cell>
          <cell r="D36">
            <v>0</v>
          </cell>
          <cell r="E36">
            <v>0</v>
          </cell>
          <cell r="F36">
            <v>0</v>
          </cell>
          <cell r="G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AA36">
            <v>0</v>
          </cell>
          <cell r="AB36">
            <v>0</v>
          </cell>
          <cell r="AC36">
            <v>0</v>
          </cell>
          <cell r="AD36">
            <v>0</v>
          </cell>
          <cell r="AE36">
            <v>0</v>
          </cell>
          <cell r="AF36">
            <v>0</v>
          </cell>
          <cell r="AG36">
            <v>0</v>
          </cell>
          <cell r="AH36">
            <v>0</v>
          </cell>
          <cell r="AI36">
            <v>0</v>
          </cell>
          <cell r="AJ36">
            <v>0</v>
          </cell>
          <cell r="AK36">
            <v>0</v>
          </cell>
          <cell r="AL36">
            <v>0</v>
          </cell>
          <cell r="AO36">
            <v>0</v>
          </cell>
          <cell r="AP36">
            <v>0</v>
          </cell>
          <cell r="AQ36">
            <v>0</v>
          </cell>
          <cell r="AR36">
            <v>0</v>
          </cell>
          <cell r="AS36">
            <v>0</v>
          </cell>
          <cell r="BG36">
            <v>0</v>
          </cell>
          <cell r="BH36">
            <v>0</v>
          </cell>
          <cell r="BI36">
            <v>0</v>
          </cell>
          <cell r="BJ36">
            <v>0</v>
          </cell>
          <cell r="BK36">
            <v>0</v>
          </cell>
          <cell r="BL36">
            <v>0</v>
          </cell>
          <cell r="BN36">
            <v>0</v>
          </cell>
          <cell r="BO36">
            <v>0</v>
          </cell>
          <cell r="BP36">
            <v>0</v>
          </cell>
          <cell r="BQ36">
            <v>0</v>
          </cell>
          <cell r="BX36">
            <v>0</v>
          </cell>
          <cell r="BZ36">
            <v>0</v>
          </cell>
          <cell r="CA36">
            <v>0</v>
          </cell>
          <cell r="CB36">
            <v>0</v>
          </cell>
          <cell r="CC36">
            <v>0</v>
          </cell>
        </row>
        <row r="37">
          <cell r="C37" t="str">
            <v>Cellular Operations (Bus. Dev.)</v>
          </cell>
          <cell r="D37">
            <v>0</v>
          </cell>
          <cell r="E37">
            <v>0</v>
          </cell>
          <cell r="F37">
            <v>0</v>
          </cell>
          <cell r="G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AA37">
            <v>0</v>
          </cell>
          <cell r="AB37">
            <v>0</v>
          </cell>
          <cell r="AC37">
            <v>0</v>
          </cell>
          <cell r="AD37">
            <v>0</v>
          </cell>
          <cell r="AE37">
            <v>0</v>
          </cell>
          <cell r="AF37">
            <v>0</v>
          </cell>
          <cell r="AG37">
            <v>0</v>
          </cell>
          <cell r="AH37">
            <v>0</v>
          </cell>
          <cell r="AI37">
            <v>0</v>
          </cell>
          <cell r="AJ37">
            <v>0</v>
          </cell>
          <cell r="AK37">
            <v>0</v>
          </cell>
          <cell r="AL37">
            <v>0</v>
          </cell>
          <cell r="AO37">
            <v>0</v>
          </cell>
          <cell r="AP37">
            <v>0</v>
          </cell>
          <cell r="AQ37">
            <v>0</v>
          </cell>
          <cell r="AR37">
            <v>0</v>
          </cell>
          <cell r="AS37">
            <v>0</v>
          </cell>
          <cell r="BG37">
            <v>0</v>
          </cell>
          <cell r="BH37">
            <v>0</v>
          </cell>
          <cell r="BI37">
            <v>0</v>
          </cell>
          <cell r="BJ37">
            <v>0</v>
          </cell>
          <cell r="BK37">
            <v>0</v>
          </cell>
          <cell r="BL37">
            <v>0</v>
          </cell>
          <cell r="BN37">
            <v>0</v>
          </cell>
          <cell r="BO37">
            <v>0</v>
          </cell>
          <cell r="BP37">
            <v>0</v>
          </cell>
          <cell r="BQ37">
            <v>0</v>
          </cell>
          <cell r="BX37">
            <v>0</v>
          </cell>
          <cell r="BZ37">
            <v>0</v>
          </cell>
          <cell r="CA37">
            <v>0</v>
          </cell>
          <cell r="CB37">
            <v>0</v>
          </cell>
          <cell r="CC37">
            <v>0</v>
          </cell>
        </row>
        <row r="38">
          <cell r="C38" t="str">
            <v>Cellular Operations (Service Provider)</v>
          </cell>
          <cell r="D38">
            <v>10</v>
          </cell>
          <cell r="E38">
            <v>0</v>
          </cell>
          <cell r="F38">
            <v>5</v>
          </cell>
          <cell r="G38">
            <v>5</v>
          </cell>
          <cell r="I38">
            <v>0</v>
          </cell>
          <cell r="J38">
            <v>175</v>
          </cell>
          <cell r="K38">
            <v>0</v>
          </cell>
          <cell r="L38">
            <v>0</v>
          </cell>
          <cell r="M38">
            <v>81</v>
          </cell>
          <cell r="N38">
            <v>2</v>
          </cell>
          <cell r="O38">
            <v>85</v>
          </cell>
          <cell r="P38">
            <v>0</v>
          </cell>
          <cell r="Q38">
            <v>2</v>
          </cell>
          <cell r="R38">
            <v>9</v>
          </cell>
          <cell r="S38">
            <v>40</v>
          </cell>
          <cell r="U38">
            <v>0</v>
          </cell>
          <cell r="V38">
            <v>11</v>
          </cell>
          <cell r="W38">
            <v>0</v>
          </cell>
          <cell r="AA38">
            <v>0</v>
          </cell>
          <cell r="AB38">
            <v>0</v>
          </cell>
          <cell r="AC38">
            <v>39</v>
          </cell>
          <cell r="AD38">
            <v>0</v>
          </cell>
          <cell r="AE38">
            <v>269</v>
          </cell>
          <cell r="AF38">
            <v>6</v>
          </cell>
          <cell r="AG38">
            <v>0</v>
          </cell>
          <cell r="AH38">
            <v>2</v>
          </cell>
          <cell r="AI38">
            <v>32</v>
          </cell>
          <cell r="AJ38">
            <v>0</v>
          </cell>
          <cell r="AL38">
            <v>15</v>
          </cell>
          <cell r="AO38">
            <v>0</v>
          </cell>
          <cell r="AQ38">
            <v>68</v>
          </cell>
          <cell r="AR38">
            <v>191</v>
          </cell>
          <cell r="BH38">
            <v>0</v>
          </cell>
          <cell r="BI38">
            <v>23</v>
          </cell>
          <cell r="BJ38">
            <v>0</v>
          </cell>
          <cell r="BK38">
            <v>0</v>
          </cell>
          <cell r="BL38">
            <v>0</v>
          </cell>
          <cell r="BN38">
            <v>2</v>
          </cell>
          <cell r="BO38">
            <v>0</v>
          </cell>
          <cell r="BP38">
            <v>0</v>
          </cell>
          <cell r="BQ38">
            <v>0</v>
          </cell>
          <cell r="BX38">
            <v>2</v>
          </cell>
          <cell r="BZ38">
            <v>1074</v>
          </cell>
          <cell r="CA38">
            <v>0</v>
          </cell>
          <cell r="CB38">
            <v>6.0276498159789682</v>
          </cell>
          <cell r="CC38">
            <v>1067.972350184021</v>
          </cell>
        </row>
        <row r="39">
          <cell r="C39" t="str">
            <v>Charles Street Communications</v>
          </cell>
          <cell r="E39">
            <v>0</v>
          </cell>
          <cell r="I39">
            <v>0</v>
          </cell>
          <cell r="J39">
            <v>2.0686898274871304</v>
          </cell>
          <cell r="K39">
            <v>0</v>
          </cell>
          <cell r="L39">
            <v>0</v>
          </cell>
          <cell r="O39">
            <v>0</v>
          </cell>
          <cell r="U39">
            <v>0</v>
          </cell>
          <cell r="W39">
            <v>0</v>
          </cell>
          <cell r="AA39">
            <v>0</v>
          </cell>
          <cell r="AC39">
            <v>0</v>
          </cell>
          <cell r="AD39">
            <v>0</v>
          </cell>
          <cell r="AJ39">
            <v>2</v>
          </cell>
          <cell r="BH39">
            <v>0</v>
          </cell>
          <cell r="BI39">
            <v>0</v>
          </cell>
          <cell r="BJ39">
            <v>0</v>
          </cell>
          <cell r="BK39">
            <v>0</v>
          </cell>
          <cell r="BL39">
            <v>0</v>
          </cell>
          <cell r="BN39">
            <v>0</v>
          </cell>
          <cell r="BO39">
            <v>0</v>
          </cell>
          <cell r="BP39">
            <v>0</v>
          </cell>
          <cell r="BQ39">
            <v>0</v>
          </cell>
          <cell r="BZ39">
            <v>4.0686898274871304</v>
          </cell>
          <cell r="CA39">
            <v>-3.3306690738754696E-16</v>
          </cell>
          <cell r="CB39">
            <v>3.8604118643292997</v>
          </cell>
          <cell r="CC39">
            <v>0.20827796315783098</v>
          </cell>
        </row>
        <row r="40">
          <cell r="C40" t="str">
            <v>Concert Wireless</v>
          </cell>
          <cell r="D40">
            <v>0</v>
          </cell>
          <cell r="E40">
            <v>0</v>
          </cell>
          <cell r="F40">
            <v>0</v>
          </cell>
          <cell r="G40">
            <v>0</v>
          </cell>
          <cell r="H40">
            <v>0</v>
          </cell>
          <cell r="I40">
            <v>1</v>
          </cell>
          <cell r="J40">
            <v>1</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O40">
            <v>0</v>
          </cell>
          <cell r="AP40">
            <v>0</v>
          </cell>
          <cell r="AQ40">
            <v>0</v>
          </cell>
          <cell r="AR40">
            <v>0</v>
          </cell>
          <cell r="AS40">
            <v>0</v>
          </cell>
          <cell r="BG40">
            <v>0</v>
          </cell>
          <cell r="BH40">
            <v>0</v>
          </cell>
          <cell r="BI40">
            <v>0</v>
          </cell>
          <cell r="BJ40">
            <v>0</v>
          </cell>
          <cell r="BK40">
            <v>0</v>
          </cell>
          <cell r="BL40">
            <v>0</v>
          </cell>
          <cell r="BN40">
            <v>0</v>
          </cell>
          <cell r="BO40">
            <v>0</v>
          </cell>
          <cell r="BP40">
            <v>0</v>
          </cell>
          <cell r="BQ40">
            <v>0</v>
          </cell>
          <cell r="BR40">
            <v>0</v>
          </cell>
          <cell r="BS40">
            <v>0</v>
          </cell>
          <cell r="BT40">
            <v>0</v>
          </cell>
          <cell r="BU40">
            <v>0</v>
          </cell>
          <cell r="BV40">
            <v>0</v>
          </cell>
          <cell r="BW40">
            <v>0</v>
          </cell>
          <cell r="BX40">
            <v>0</v>
          </cell>
          <cell r="BZ40">
            <v>2</v>
          </cell>
          <cell r="CA40">
            <v>-3.8163916471489756E-17</v>
          </cell>
          <cell r="CB40">
            <v>1.9853844206396278</v>
          </cell>
          <cell r="CC40">
            <v>1.4615579360372204E-2</v>
          </cell>
        </row>
        <row r="41">
          <cell r="C41" t="str">
            <v>Corporate 4U</v>
          </cell>
          <cell r="D41">
            <v>0</v>
          </cell>
          <cell r="E41">
            <v>0</v>
          </cell>
          <cell r="F41">
            <v>0</v>
          </cell>
          <cell r="G41">
            <v>0</v>
          </cell>
          <cell r="J41">
            <v>0</v>
          </cell>
          <cell r="K41">
            <v>0</v>
          </cell>
          <cell r="L41">
            <v>0</v>
          </cell>
          <cell r="M41">
            <v>0</v>
          </cell>
          <cell r="N41">
            <v>0</v>
          </cell>
          <cell r="O41">
            <v>0</v>
          </cell>
          <cell r="P41">
            <v>0</v>
          </cell>
          <cell r="Q41">
            <v>0</v>
          </cell>
          <cell r="R41">
            <v>0</v>
          </cell>
          <cell r="S41">
            <v>0</v>
          </cell>
          <cell r="U41">
            <v>0</v>
          </cell>
          <cell r="V41">
            <v>0</v>
          </cell>
          <cell r="W41">
            <v>0</v>
          </cell>
          <cell r="Z41">
            <v>0</v>
          </cell>
          <cell r="AB41">
            <v>0</v>
          </cell>
          <cell r="AC41">
            <v>3</v>
          </cell>
          <cell r="AE41">
            <v>0</v>
          </cell>
          <cell r="AF41">
            <v>0</v>
          </cell>
          <cell r="AG41">
            <v>0</v>
          </cell>
          <cell r="AH41">
            <v>0</v>
          </cell>
          <cell r="AI41">
            <v>0</v>
          </cell>
          <cell r="AJ41">
            <v>0</v>
          </cell>
          <cell r="AL41">
            <v>0</v>
          </cell>
          <cell r="AO41">
            <v>0</v>
          </cell>
          <cell r="AQ41">
            <v>0</v>
          </cell>
          <cell r="AR41">
            <v>0</v>
          </cell>
          <cell r="AS41">
            <v>0</v>
          </cell>
          <cell r="BH41">
            <v>0</v>
          </cell>
          <cell r="BI41">
            <v>2</v>
          </cell>
          <cell r="BJ41">
            <v>0</v>
          </cell>
          <cell r="BK41">
            <v>0</v>
          </cell>
          <cell r="BL41">
            <v>0</v>
          </cell>
          <cell r="BN41">
            <v>3</v>
          </cell>
          <cell r="BO41">
            <v>0</v>
          </cell>
          <cell r="BP41">
            <v>0</v>
          </cell>
          <cell r="BQ41">
            <v>0</v>
          </cell>
          <cell r="BX41">
            <v>0</v>
          </cell>
          <cell r="BZ41">
            <v>8</v>
          </cell>
          <cell r="CA41">
            <v>-1.5265566588595902E-16</v>
          </cell>
          <cell r="CB41">
            <v>7.9415376825585113</v>
          </cell>
          <cell r="CC41">
            <v>5.8462317441488817E-2</v>
          </cell>
        </row>
        <row r="42">
          <cell r="C42" t="str">
            <v>DSG (Genesis)</v>
          </cell>
          <cell r="D42">
            <v>0</v>
          </cell>
          <cell r="E42">
            <v>0</v>
          </cell>
          <cell r="F42">
            <v>0</v>
          </cell>
          <cell r="G42">
            <v>0</v>
          </cell>
          <cell r="I42">
            <v>7</v>
          </cell>
          <cell r="J42">
            <v>885.39924616449173</v>
          </cell>
          <cell r="K42">
            <v>0</v>
          </cell>
          <cell r="L42">
            <v>13</v>
          </cell>
          <cell r="M42">
            <v>10</v>
          </cell>
          <cell r="N42">
            <v>1</v>
          </cell>
          <cell r="O42">
            <v>49</v>
          </cell>
          <cell r="P42">
            <v>0</v>
          </cell>
          <cell r="Q42">
            <v>2</v>
          </cell>
          <cell r="R42">
            <v>0</v>
          </cell>
          <cell r="S42">
            <v>0</v>
          </cell>
          <cell r="U42">
            <v>1</v>
          </cell>
          <cell r="V42">
            <v>3</v>
          </cell>
          <cell r="W42">
            <v>0</v>
          </cell>
          <cell r="X42">
            <v>0</v>
          </cell>
          <cell r="Y42">
            <v>0</v>
          </cell>
          <cell r="AA42">
            <v>0</v>
          </cell>
          <cell r="AB42">
            <v>0</v>
          </cell>
          <cell r="AC42">
            <v>219</v>
          </cell>
          <cell r="AD42">
            <v>0</v>
          </cell>
          <cell r="AE42">
            <v>0</v>
          </cell>
          <cell r="AF42">
            <v>0</v>
          </cell>
          <cell r="AG42">
            <v>0</v>
          </cell>
          <cell r="AH42">
            <v>0</v>
          </cell>
          <cell r="AI42">
            <v>0</v>
          </cell>
          <cell r="AJ42">
            <v>499</v>
          </cell>
          <cell r="AK42">
            <v>0</v>
          </cell>
          <cell r="AL42">
            <v>0</v>
          </cell>
          <cell r="AO42">
            <v>0</v>
          </cell>
          <cell r="AP42">
            <v>0</v>
          </cell>
          <cell r="AQ42">
            <v>0</v>
          </cell>
          <cell r="AR42">
            <v>0</v>
          </cell>
          <cell r="AS42">
            <v>0</v>
          </cell>
          <cell r="BG42">
            <v>0</v>
          </cell>
          <cell r="BH42">
            <v>18</v>
          </cell>
          <cell r="BI42">
            <v>57</v>
          </cell>
          <cell r="BJ42">
            <v>9</v>
          </cell>
          <cell r="BK42">
            <v>3</v>
          </cell>
          <cell r="BL42">
            <v>1</v>
          </cell>
          <cell r="BN42">
            <v>120</v>
          </cell>
          <cell r="BO42">
            <v>51</v>
          </cell>
          <cell r="BP42">
            <v>14</v>
          </cell>
          <cell r="BQ42">
            <v>5</v>
          </cell>
          <cell r="BR42">
            <v>0</v>
          </cell>
          <cell r="BS42">
            <v>0</v>
          </cell>
          <cell r="BT42">
            <v>0</v>
          </cell>
          <cell r="BU42">
            <v>0</v>
          </cell>
          <cell r="BV42">
            <v>1</v>
          </cell>
          <cell r="BW42">
            <v>0</v>
          </cell>
          <cell r="BX42">
            <v>0</v>
          </cell>
          <cell r="BZ42">
            <v>1968.3992461644916</v>
          </cell>
          <cell r="CA42">
            <v>-2.7000623958883807E-13</v>
          </cell>
          <cell r="CB42">
            <v>1867.6360513633401</v>
          </cell>
          <cell r="CC42">
            <v>100.76319480115176</v>
          </cell>
        </row>
        <row r="43">
          <cell r="C43" t="str">
            <v>Futures(Eurotel Systems)</v>
          </cell>
          <cell r="I43">
            <v>0</v>
          </cell>
          <cell r="J43">
            <v>2.7582531033161737</v>
          </cell>
          <cell r="K43">
            <v>0</v>
          </cell>
          <cell r="L43">
            <v>0</v>
          </cell>
          <cell r="M43">
            <v>0</v>
          </cell>
          <cell r="S43">
            <v>0</v>
          </cell>
          <cell r="AA43">
            <v>0</v>
          </cell>
          <cell r="AB43">
            <v>0</v>
          </cell>
          <cell r="AC43">
            <v>1</v>
          </cell>
          <cell r="AD43">
            <v>0</v>
          </cell>
          <cell r="AJ43">
            <v>0</v>
          </cell>
          <cell r="BH43">
            <v>1</v>
          </cell>
          <cell r="BI43">
            <v>1</v>
          </cell>
          <cell r="BJ43">
            <v>0</v>
          </cell>
          <cell r="BK43">
            <v>0</v>
          </cell>
          <cell r="BL43">
            <v>0</v>
          </cell>
          <cell r="BN43">
            <v>2</v>
          </cell>
          <cell r="BO43">
            <v>0</v>
          </cell>
          <cell r="BP43">
            <v>0</v>
          </cell>
          <cell r="BQ43">
            <v>0</v>
          </cell>
          <cell r="BZ43">
            <v>7.7582531033161732</v>
          </cell>
          <cell r="CA43">
            <v>-5.5511151231257827E-16</v>
          </cell>
          <cell r="CB43">
            <v>7.3611048264666712</v>
          </cell>
          <cell r="CC43">
            <v>0.3971482768495026</v>
          </cell>
        </row>
        <row r="44">
          <cell r="C44" t="str">
            <v>Generation Telecom Limited</v>
          </cell>
          <cell r="D44">
            <v>0</v>
          </cell>
          <cell r="E44">
            <v>0</v>
          </cell>
          <cell r="F44">
            <v>0</v>
          </cell>
          <cell r="G44">
            <v>0</v>
          </cell>
          <cell r="I44">
            <v>2</v>
          </cell>
          <cell r="J44">
            <v>28.272094308990781</v>
          </cell>
          <cell r="K44">
            <v>0</v>
          </cell>
          <cell r="L44">
            <v>0</v>
          </cell>
          <cell r="M44">
            <v>0</v>
          </cell>
          <cell r="N44">
            <v>0</v>
          </cell>
          <cell r="O44">
            <v>0</v>
          </cell>
          <cell r="P44">
            <v>0</v>
          </cell>
          <cell r="Q44">
            <v>0</v>
          </cell>
          <cell r="R44">
            <v>0</v>
          </cell>
          <cell r="S44">
            <v>0</v>
          </cell>
          <cell r="U44">
            <v>0</v>
          </cell>
          <cell r="V44">
            <v>0</v>
          </cell>
          <cell r="W44">
            <v>0</v>
          </cell>
          <cell r="AA44">
            <v>0</v>
          </cell>
          <cell r="AB44">
            <v>0</v>
          </cell>
          <cell r="AC44">
            <v>0</v>
          </cell>
          <cell r="AD44">
            <v>0</v>
          </cell>
          <cell r="AE44">
            <v>0</v>
          </cell>
          <cell r="AG44">
            <v>0</v>
          </cell>
          <cell r="AH44">
            <v>0</v>
          </cell>
          <cell r="AI44">
            <v>0</v>
          </cell>
          <cell r="AJ44">
            <v>2</v>
          </cell>
          <cell r="AL44">
            <v>0</v>
          </cell>
          <cell r="AO44">
            <v>0</v>
          </cell>
          <cell r="AQ44">
            <v>0</v>
          </cell>
          <cell r="AR44">
            <v>0</v>
          </cell>
          <cell r="BH44">
            <v>0</v>
          </cell>
          <cell r="BI44">
            <v>0</v>
          </cell>
          <cell r="BJ44">
            <v>0</v>
          </cell>
          <cell r="BK44">
            <v>0</v>
          </cell>
          <cell r="BL44">
            <v>0</v>
          </cell>
          <cell r="BN44">
            <v>0</v>
          </cell>
          <cell r="BO44">
            <v>0</v>
          </cell>
          <cell r="BP44">
            <v>0</v>
          </cell>
          <cell r="BQ44">
            <v>0</v>
          </cell>
          <cell r="BX44">
            <v>0</v>
          </cell>
          <cell r="BZ44">
            <v>32.272094308990781</v>
          </cell>
          <cell r="CA44">
            <v>-3.9968028886505635E-15</v>
          </cell>
          <cell r="CB44">
            <v>30.620072072224374</v>
          </cell>
          <cell r="CC44">
            <v>1.6520222367664101</v>
          </cell>
        </row>
        <row r="45">
          <cell r="C45" t="str">
            <v>Genesis</v>
          </cell>
          <cell r="D45">
            <v>7</v>
          </cell>
          <cell r="E45">
            <v>5</v>
          </cell>
          <cell r="F45">
            <v>0</v>
          </cell>
          <cell r="G45">
            <v>0</v>
          </cell>
          <cell r="I45">
            <v>0</v>
          </cell>
          <cell r="J45">
            <v>1470.8384673433495</v>
          </cell>
          <cell r="K45">
            <v>32</v>
          </cell>
          <cell r="L45">
            <v>0</v>
          </cell>
          <cell r="M45">
            <v>11</v>
          </cell>
          <cell r="N45">
            <v>0</v>
          </cell>
          <cell r="O45">
            <v>16</v>
          </cell>
          <cell r="P45">
            <v>0</v>
          </cell>
          <cell r="Q45">
            <v>0</v>
          </cell>
          <cell r="R45">
            <v>0</v>
          </cell>
          <cell r="S45">
            <v>0</v>
          </cell>
          <cell r="U45">
            <v>11</v>
          </cell>
          <cell r="V45">
            <v>0</v>
          </cell>
          <cell r="W45">
            <v>0</v>
          </cell>
          <cell r="X45">
            <v>0</v>
          </cell>
          <cell r="Y45">
            <v>0</v>
          </cell>
          <cell r="AA45">
            <v>1</v>
          </cell>
          <cell r="AB45">
            <v>0</v>
          </cell>
          <cell r="AC45">
            <v>38</v>
          </cell>
          <cell r="AD45">
            <v>0</v>
          </cell>
          <cell r="AE45">
            <v>0</v>
          </cell>
          <cell r="AF45">
            <v>0</v>
          </cell>
          <cell r="AG45">
            <v>0</v>
          </cell>
          <cell r="AH45">
            <v>0</v>
          </cell>
          <cell r="AI45">
            <v>0</v>
          </cell>
          <cell r="AJ45">
            <v>1</v>
          </cell>
          <cell r="AK45">
            <v>0</v>
          </cell>
          <cell r="AL45">
            <v>18</v>
          </cell>
          <cell r="AO45">
            <v>0</v>
          </cell>
          <cell r="AP45">
            <v>0</v>
          </cell>
          <cell r="AQ45">
            <v>0</v>
          </cell>
          <cell r="AR45">
            <v>0</v>
          </cell>
          <cell r="AS45">
            <v>0</v>
          </cell>
          <cell r="BG45">
            <v>0</v>
          </cell>
          <cell r="BH45">
            <v>9</v>
          </cell>
          <cell r="BI45">
            <v>17</v>
          </cell>
          <cell r="BJ45">
            <v>0</v>
          </cell>
          <cell r="BK45">
            <v>1</v>
          </cell>
          <cell r="BL45">
            <v>1</v>
          </cell>
          <cell r="BN45">
            <v>31</v>
          </cell>
          <cell r="BO45">
            <v>0</v>
          </cell>
          <cell r="BP45">
            <v>1</v>
          </cell>
          <cell r="BQ45">
            <v>14</v>
          </cell>
          <cell r="BX45">
            <v>0</v>
          </cell>
          <cell r="BZ45">
            <v>1684.8384673433495</v>
          </cell>
          <cell r="CA45">
            <v>-2.5579538487363607E-13</v>
          </cell>
          <cell r="CB45">
            <v>1598.5908694415546</v>
          </cell>
          <cell r="CC45">
            <v>86.247597901795217</v>
          </cell>
        </row>
        <row r="46">
          <cell r="C46" t="str">
            <v>Global Phoneworks (SR)</v>
          </cell>
          <cell r="J46">
            <v>0</v>
          </cell>
          <cell r="BM46">
            <v>0</v>
          </cell>
          <cell r="BZ46">
            <v>0</v>
          </cell>
          <cell r="CA46">
            <v>0</v>
          </cell>
          <cell r="CB46">
            <v>0</v>
          </cell>
          <cell r="CC46">
            <v>0</v>
          </cell>
        </row>
        <row r="47">
          <cell r="C47" t="str">
            <v>Global Telematics plc</v>
          </cell>
          <cell r="D47">
            <v>0</v>
          </cell>
          <cell r="E47">
            <v>0</v>
          </cell>
          <cell r="F47">
            <v>0</v>
          </cell>
          <cell r="G47">
            <v>0</v>
          </cell>
          <cell r="I47">
            <v>0</v>
          </cell>
          <cell r="J47">
            <v>0</v>
          </cell>
          <cell r="K47">
            <v>0</v>
          </cell>
          <cell r="L47">
            <v>0</v>
          </cell>
          <cell r="M47">
            <v>0</v>
          </cell>
          <cell r="N47">
            <v>0</v>
          </cell>
          <cell r="O47">
            <v>0</v>
          </cell>
          <cell r="P47">
            <v>0</v>
          </cell>
          <cell r="Q47">
            <v>0</v>
          </cell>
          <cell r="R47">
            <v>0</v>
          </cell>
          <cell r="S47">
            <v>0</v>
          </cell>
          <cell r="U47">
            <v>0</v>
          </cell>
          <cell r="V47">
            <v>0</v>
          </cell>
          <cell r="W47">
            <v>0</v>
          </cell>
          <cell r="X47">
            <v>0</v>
          </cell>
          <cell r="AA47">
            <v>0</v>
          </cell>
          <cell r="AB47">
            <v>0</v>
          </cell>
          <cell r="AC47">
            <v>0</v>
          </cell>
          <cell r="AD47">
            <v>0</v>
          </cell>
          <cell r="AE47">
            <v>0</v>
          </cell>
          <cell r="AF47">
            <v>0</v>
          </cell>
          <cell r="AG47">
            <v>0</v>
          </cell>
          <cell r="AH47">
            <v>0</v>
          </cell>
          <cell r="AI47">
            <v>0</v>
          </cell>
          <cell r="AJ47">
            <v>0</v>
          </cell>
          <cell r="AK47">
            <v>0</v>
          </cell>
          <cell r="AL47">
            <v>0</v>
          </cell>
          <cell r="AO47">
            <v>0</v>
          </cell>
          <cell r="AP47">
            <v>0</v>
          </cell>
          <cell r="AQ47">
            <v>0</v>
          </cell>
          <cell r="AR47">
            <v>0</v>
          </cell>
          <cell r="AS47">
            <v>0</v>
          </cell>
          <cell r="BG47">
            <v>0</v>
          </cell>
          <cell r="BH47">
            <v>0</v>
          </cell>
          <cell r="BI47">
            <v>0</v>
          </cell>
          <cell r="BJ47">
            <v>0</v>
          </cell>
          <cell r="BK47">
            <v>0</v>
          </cell>
          <cell r="BL47">
            <v>0</v>
          </cell>
          <cell r="BN47">
            <v>0</v>
          </cell>
          <cell r="BO47">
            <v>0</v>
          </cell>
          <cell r="BP47">
            <v>0</v>
          </cell>
          <cell r="BQ47">
            <v>0</v>
          </cell>
          <cell r="BX47">
            <v>0</v>
          </cell>
          <cell r="BZ47">
            <v>0</v>
          </cell>
          <cell r="CA47">
            <v>0</v>
          </cell>
          <cell r="CB47">
            <v>0</v>
          </cell>
          <cell r="CC47">
            <v>0</v>
          </cell>
        </row>
        <row r="48">
          <cell r="C48" t="str">
            <v>Hirefone UK</v>
          </cell>
          <cell r="D48">
            <v>0</v>
          </cell>
          <cell r="E48">
            <v>0</v>
          </cell>
          <cell r="F48">
            <v>0</v>
          </cell>
          <cell r="G48">
            <v>0</v>
          </cell>
          <cell r="J48">
            <v>46.200739480545906</v>
          </cell>
          <cell r="K48">
            <v>0</v>
          </cell>
          <cell r="L48">
            <v>0</v>
          </cell>
          <cell r="M48">
            <v>0</v>
          </cell>
          <cell r="N48">
            <v>0</v>
          </cell>
          <cell r="O48">
            <v>0</v>
          </cell>
          <cell r="P48">
            <v>0</v>
          </cell>
          <cell r="Q48">
            <v>0</v>
          </cell>
          <cell r="R48">
            <v>0</v>
          </cell>
          <cell r="S48">
            <v>0</v>
          </cell>
          <cell r="U48">
            <v>0</v>
          </cell>
          <cell r="V48">
            <v>0</v>
          </cell>
          <cell r="W48">
            <v>0</v>
          </cell>
          <cell r="X48">
            <v>0</v>
          </cell>
          <cell r="Y48">
            <v>0</v>
          </cell>
          <cell r="AB48">
            <v>0</v>
          </cell>
          <cell r="AE48">
            <v>0</v>
          </cell>
          <cell r="AF48">
            <v>0</v>
          </cell>
          <cell r="AG48">
            <v>0</v>
          </cell>
          <cell r="AH48">
            <v>0</v>
          </cell>
          <cell r="AI48">
            <v>0</v>
          </cell>
          <cell r="AK48">
            <v>0</v>
          </cell>
          <cell r="AL48">
            <v>0</v>
          </cell>
          <cell r="AO48">
            <v>0</v>
          </cell>
          <cell r="AP48">
            <v>0</v>
          </cell>
          <cell r="AQ48">
            <v>0</v>
          </cell>
          <cell r="AR48">
            <v>0</v>
          </cell>
          <cell r="AS48">
            <v>0</v>
          </cell>
          <cell r="BG48">
            <v>0</v>
          </cell>
          <cell r="BH48">
            <v>0</v>
          </cell>
          <cell r="BI48">
            <v>0</v>
          </cell>
          <cell r="BJ48">
            <v>0</v>
          </cell>
          <cell r="BK48">
            <v>0</v>
          </cell>
          <cell r="BL48">
            <v>0</v>
          </cell>
          <cell r="BN48">
            <v>0</v>
          </cell>
          <cell r="BO48">
            <v>0</v>
          </cell>
          <cell r="BP48">
            <v>0</v>
          </cell>
          <cell r="BQ48">
            <v>0</v>
          </cell>
          <cell r="BX48">
            <v>0</v>
          </cell>
          <cell r="BZ48">
            <v>46.200739480545906</v>
          </cell>
          <cell r="CA48">
            <v>0</v>
          </cell>
          <cell r="CB48">
            <v>43.835703971968762</v>
          </cell>
          <cell r="CC48">
            <v>2.3650355085771464</v>
          </cell>
        </row>
        <row r="49">
          <cell r="C49" t="str">
            <v>ICB Telecom</v>
          </cell>
          <cell r="D49">
            <v>0</v>
          </cell>
          <cell r="E49">
            <v>0</v>
          </cell>
          <cell r="F49">
            <v>0</v>
          </cell>
          <cell r="G49">
            <v>0</v>
          </cell>
          <cell r="I49">
            <v>19</v>
          </cell>
          <cell r="J49">
            <v>21.376461550700345</v>
          </cell>
          <cell r="K49">
            <v>0</v>
          </cell>
          <cell r="L49">
            <v>11</v>
          </cell>
          <cell r="M49">
            <v>0</v>
          </cell>
          <cell r="O49">
            <v>0</v>
          </cell>
          <cell r="R49">
            <v>0</v>
          </cell>
          <cell r="S49">
            <v>0</v>
          </cell>
          <cell r="U49">
            <v>0</v>
          </cell>
          <cell r="V49">
            <v>0</v>
          </cell>
          <cell r="W49">
            <v>0</v>
          </cell>
          <cell r="Z49">
            <v>0</v>
          </cell>
          <cell r="AA49">
            <v>0</v>
          </cell>
          <cell r="AB49">
            <v>0</v>
          </cell>
          <cell r="AC49">
            <v>8</v>
          </cell>
          <cell r="AD49">
            <v>0</v>
          </cell>
          <cell r="AE49">
            <v>0</v>
          </cell>
          <cell r="AG49">
            <v>0</v>
          </cell>
          <cell r="AH49">
            <v>0</v>
          </cell>
          <cell r="AI49">
            <v>0</v>
          </cell>
          <cell r="AJ49">
            <v>0</v>
          </cell>
          <cell r="AL49">
            <v>0</v>
          </cell>
          <cell r="AO49">
            <v>0</v>
          </cell>
          <cell r="AQ49">
            <v>0</v>
          </cell>
          <cell r="AR49">
            <v>0</v>
          </cell>
          <cell r="AS49">
            <v>0</v>
          </cell>
          <cell r="BH49">
            <v>0</v>
          </cell>
          <cell r="BI49">
            <v>1</v>
          </cell>
          <cell r="BJ49">
            <v>0</v>
          </cell>
          <cell r="BK49">
            <v>0</v>
          </cell>
          <cell r="BL49">
            <v>0</v>
          </cell>
          <cell r="BN49">
            <v>0</v>
          </cell>
          <cell r="BO49">
            <v>0</v>
          </cell>
          <cell r="BP49">
            <v>0</v>
          </cell>
          <cell r="BQ49">
            <v>0</v>
          </cell>
          <cell r="BX49">
            <v>0</v>
          </cell>
          <cell r="BZ49">
            <v>60.376461550700341</v>
          </cell>
          <cell r="CA49">
            <v>0</v>
          </cell>
          <cell r="CB49">
            <v>57.285764798762514</v>
          </cell>
          <cell r="CC49">
            <v>3.0906967519378301</v>
          </cell>
        </row>
        <row r="50">
          <cell r="C50" t="str">
            <v>IMC (SR)</v>
          </cell>
          <cell r="J50">
            <v>0</v>
          </cell>
          <cell r="BM50">
            <v>15</v>
          </cell>
          <cell r="BZ50">
            <v>15</v>
          </cell>
          <cell r="CA50">
            <v>-1.2212453270876722E-15</v>
          </cell>
          <cell r="CB50">
            <v>14.232143618748893</v>
          </cell>
          <cell r="CC50">
            <v>0.76785638125110844</v>
          </cell>
        </row>
        <row r="51">
          <cell r="C51" t="str">
            <v>IMS Telecom (Direct)</v>
          </cell>
          <cell r="D51">
            <v>0</v>
          </cell>
          <cell r="E51">
            <v>0</v>
          </cell>
          <cell r="F51">
            <v>0</v>
          </cell>
          <cell r="G51">
            <v>0</v>
          </cell>
          <cell r="I51">
            <v>0</v>
          </cell>
          <cell r="J51">
            <v>68.956327582904336</v>
          </cell>
          <cell r="K51">
            <v>0</v>
          </cell>
          <cell r="L51">
            <v>0</v>
          </cell>
          <cell r="M51">
            <v>0</v>
          </cell>
          <cell r="N51">
            <v>0</v>
          </cell>
          <cell r="O51">
            <v>0</v>
          </cell>
          <cell r="P51">
            <v>0</v>
          </cell>
          <cell r="Q51">
            <v>0</v>
          </cell>
          <cell r="R51">
            <v>0</v>
          </cell>
          <cell r="S51">
            <v>0</v>
          </cell>
          <cell r="U51">
            <v>0</v>
          </cell>
          <cell r="V51">
            <v>0</v>
          </cell>
          <cell r="W51">
            <v>0</v>
          </cell>
          <cell r="X51">
            <v>0</v>
          </cell>
          <cell r="Y51">
            <v>0</v>
          </cell>
          <cell r="AA51">
            <v>0</v>
          </cell>
          <cell r="AB51">
            <v>0</v>
          </cell>
          <cell r="AC51">
            <v>24</v>
          </cell>
          <cell r="AD51">
            <v>7</v>
          </cell>
          <cell r="AE51">
            <v>0</v>
          </cell>
          <cell r="AF51">
            <v>0</v>
          </cell>
          <cell r="AG51">
            <v>0</v>
          </cell>
          <cell r="AH51">
            <v>0</v>
          </cell>
          <cell r="AI51">
            <v>0</v>
          </cell>
          <cell r="AJ51">
            <v>2</v>
          </cell>
          <cell r="AK51">
            <v>0</v>
          </cell>
          <cell r="AL51">
            <v>0</v>
          </cell>
          <cell r="AO51">
            <v>0</v>
          </cell>
          <cell r="AP51">
            <v>0</v>
          </cell>
          <cell r="AQ51">
            <v>0</v>
          </cell>
          <cell r="AR51">
            <v>0</v>
          </cell>
          <cell r="AS51">
            <v>0</v>
          </cell>
          <cell r="BG51">
            <v>0</v>
          </cell>
          <cell r="BH51">
            <v>2</v>
          </cell>
          <cell r="BI51">
            <v>3</v>
          </cell>
          <cell r="BJ51">
            <v>0</v>
          </cell>
          <cell r="BK51">
            <v>0</v>
          </cell>
          <cell r="BL51">
            <v>0</v>
          </cell>
          <cell r="BN51">
            <v>0</v>
          </cell>
          <cell r="BO51">
            <v>0</v>
          </cell>
          <cell r="BP51">
            <v>0</v>
          </cell>
          <cell r="BQ51">
            <v>0</v>
          </cell>
          <cell r="BX51">
            <v>0</v>
          </cell>
          <cell r="BZ51">
            <v>106.95632758290434</v>
          </cell>
          <cell r="CA51">
            <v>-1.2434497875801753E-14</v>
          </cell>
          <cell r="CB51">
            <v>101.48118767292321</v>
          </cell>
          <cell r="CC51">
            <v>5.4751399099811362</v>
          </cell>
        </row>
        <row r="52">
          <cell r="C52" t="str">
            <v>Intercity Mobile Communications</v>
          </cell>
          <cell r="D52">
            <v>2</v>
          </cell>
          <cell r="E52">
            <v>1</v>
          </cell>
          <cell r="F52">
            <v>0</v>
          </cell>
          <cell r="G52">
            <v>0</v>
          </cell>
          <cell r="I52">
            <v>32</v>
          </cell>
          <cell r="J52">
            <v>41.373796549742607</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AB52">
            <v>0</v>
          </cell>
          <cell r="AC52">
            <v>54</v>
          </cell>
          <cell r="AD52">
            <v>1</v>
          </cell>
          <cell r="AE52">
            <v>0</v>
          </cell>
          <cell r="AF52">
            <v>0</v>
          </cell>
          <cell r="AG52">
            <v>0</v>
          </cell>
          <cell r="AH52">
            <v>0</v>
          </cell>
          <cell r="AI52">
            <v>0</v>
          </cell>
          <cell r="AK52">
            <v>0</v>
          </cell>
          <cell r="AL52">
            <v>0</v>
          </cell>
          <cell r="AO52">
            <v>0</v>
          </cell>
          <cell r="AP52">
            <v>0</v>
          </cell>
          <cell r="AQ52">
            <v>0</v>
          </cell>
          <cell r="AR52">
            <v>0</v>
          </cell>
          <cell r="AS52">
            <v>0</v>
          </cell>
          <cell r="BG52">
            <v>0</v>
          </cell>
          <cell r="BH52">
            <v>0</v>
          </cell>
          <cell r="BI52">
            <v>0</v>
          </cell>
          <cell r="BJ52">
            <v>0</v>
          </cell>
          <cell r="BK52">
            <v>0</v>
          </cell>
          <cell r="BL52">
            <v>0</v>
          </cell>
          <cell r="BN52">
            <v>0</v>
          </cell>
          <cell r="BO52">
            <v>0</v>
          </cell>
          <cell r="BP52">
            <v>0</v>
          </cell>
          <cell r="BQ52">
            <v>0</v>
          </cell>
          <cell r="BX52">
            <v>0</v>
          </cell>
          <cell r="BZ52">
            <v>131.37379654974262</v>
          </cell>
          <cell r="CA52">
            <v>-1.5099033134902129E-14</v>
          </cell>
          <cell r="CB52">
            <v>124.64871601574899</v>
          </cell>
          <cell r="CC52">
            <v>6.7250805339936486</v>
          </cell>
        </row>
        <row r="53">
          <cell r="C53" t="str">
            <v>Kingston Communications</v>
          </cell>
          <cell r="D53">
            <v>0</v>
          </cell>
          <cell r="I53">
            <v>0</v>
          </cell>
          <cell r="J53">
            <v>6.2060694824613911</v>
          </cell>
          <cell r="K53">
            <v>0</v>
          </cell>
          <cell r="L53">
            <v>0</v>
          </cell>
          <cell r="M53">
            <v>0</v>
          </cell>
          <cell r="N53">
            <v>0</v>
          </cell>
          <cell r="O53">
            <v>0</v>
          </cell>
          <cell r="Q53">
            <v>0</v>
          </cell>
          <cell r="R53">
            <v>0</v>
          </cell>
          <cell r="S53">
            <v>0</v>
          </cell>
          <cell r="U53">
            <v>0</v>
          </cell>
          <cell r="V53">
            <v>0</v>
          </cell>
          <cell r="W53">
            <v>0</v>
          </cell>
          <cell r="AA53">
            <v>0</v>
          </cell>
          <cell r="AB53">
            <v>0</v>
          </cell>
          <cell r="AC53">
            <v>0</v>
          </cell>
          <cell r="AD53">
            <v>0</v>
          </cell>
          <cell r="AG53">
            <v>0</v>
          </cell>
          <cell r="AJ53">
            <v>2</v>
          </cell>
          <cell r="AO53">
            <v>0</v>
          </cell>
          <cell r="AP53">
            <v>0</v>
          </cell>
          <cell r="AQ53">
            <v>20</v>
          </cell>
          <cell r="AS53">
            <v>0</v>
          </cell>
          <cell r="BG53">
            <v>0</v>
          </cell>
          <cell r="BH53">
            <v>0</v>
          </cell>
          <cell r="BI53">
            <v>0</v>
          </cell>
          <cell r="BJ53">
            <v>0</v>
          </cell>
          <cell r="BK53">
            <v>0</v>
          </cell>
          <cell r="BL53">
            <v>0</v>
          </cell>
          <cell r="BN53">
            <v>0</v>
          </cell>
          <cell r="BO53">
            <v>0</v>
          </cell>
          <cell r="BP53">
            <v>0</v>
          </cell>
          <cell r="BQ53">
            <v>0</v>
          </cell>
          <cell r="BZ53">
            <v>28.206069482461391</v>
          </cell>
          <cell r="CA53">
            <v>-3.5527136788005009E-15</v>
          </cell>
          <cell r="CB53">
            <v>26.762188786320053</v>
          </cell>
          <cell r="CC53">
            <v>1.443880696141342</v>
          </cell>
        </row>
        <row r="54">
          <cell r="C54" t="str">
            <v>Kingston Inbusiness</v>
          </cell>
          <cell r="D54">
            <v>0</v>
          </cell>
          <cell r="I54">
            <v>0</v>
          </cell>
          <cell r="J54">
            <v>31.719910688135997</v>
          </cell>
          <cell r="K54">
            <v>0</v>
          </cell>
          <cell r="L54">
            <v>0</v>
          </cell>
          <cell r="N54">
            <v>1</v>
          </cell>
          <cell r="U54">
            <v>0</v>
          </cell>
          <cell r="V54">
            <v>0</v>
          </cell>
          <cell r="AA54">
            <v>0</v>
          </cell>
          <cell r="AB54">
            <v>0</v>
          </cell>
          <cell r="AC54">
            <v>18</v>
          </cell>
          <cell r="AD54">
            <v>1</v>
          </cell>
          <cell r="AJ54">
            <v>144</v>
          </cell>
          <cell r="AO54">
            <v>0</v>
          </cell>
          <cell r="AS54">
            <v>0</v>
          </cell>
          <cell r="BH54">
            <v>0</v>
          </cell>
          <cell r="BI54">
            <v>0</v>
          </cell>
          <cell r="BJ54">
            <v>0</v>
          </cell>
          <cell r="BK54">
            <v>0</v>
          </cell>
          <cell r="BL54">
            <v>0</v>
          </cell>
          <cell r="BN54">
            <v>0</v>
          </cell>
          <cell r="BO54">
            <v>0</v>
          </cell>
          <cell r="BP54">
            <v>0</v>
          </cell>
          <cell r="BQ54">
            <v>0</v>
          </cell>
          <cell r="BZ54">
            <v>195.719910688136</v>
          </cell>
          <cell r="CA54">
            <v>0</v>
          </cell>
          <cell r="CB54">
            <v>185.70092519748385</v>
          </cell>
          <cell r="CC54">
            <v>10.018985490652151</v>
          </cell>
        </row>
        <row r="55">
          <cell r="C55" t="str">
            <v>LG Telecom (SR)</v>
          </cell>
          <cell r="J55">
            <v>0</v>
          </cell>
          <cell r="AB55">
            <v>0</v>
          </cell>
          <cell r="BM55">
            <v>0</v>
          </cell>
          <cell r="BZ55">
            <v>0</v>
          </cell>
          <cell r="CA55">
            <v>0</v>
          </cell>
          <cell r="CB55">
            <v>0</v>
          </cell>
          <cell r="CC55">
            <v>0</v>
          </cell>
        </row>
        <row r="56">
          <cell r="C56" t="str">
            <v>MCI</v>
          </cell>
          <cell r="F56">
            <v>0</v>
          </cell>
          <cell r="G56">
            <v>0</v>
          </cell>
          <cell r="J56">
            <v>0</v>
          </cell>
          <cell r="M56">
            <v>0</v>
          </cell>
          <cell r="O56">
            <v>0</v>
          </cell>
          <cell r="Q56">
            <v>0</v>
          </cell>
          <cell r="R56">
            <v>0</v>
          </cell>
          <cell r="S56">
            <v>0</v>
          </cell>
          <cell r="AB56">
            <v>0</v>
          </cell>
          <cell r="AL56">
            <v>0</v>
          </cell>
          <cell r="AP56">
            <v>0</v>
          </cell>
          <cell r="BZ56">
            <v>0</v>
          </cell>
          <cell r="CA56">
            <v>0</v>
          </cell>
          <cell r="CB56">
            <v>0</v>
          </cell>
          <cell r="CC56">
            <v>0</v>
          </cell>
        </row>
        <row r="57">
          <cell r="C57" t="str">
            <v>Mobal (SR)</v>
          </cell>
          <cell r="J57">
            <v>0</v>
          </cell>
          <cell r="AB57">
            <v>0</v>
          </cell>
          <cell r="BM57">
            <v>15</v>
          </cell>
          <cell r="BZ57">
            <v>15</v>
          </cell>
          <cell r="CA57">
            <v>-1.2212453270876722E-15</v>
          </cell>
          <cell r="CB57">
            <v>14.232143618748893</v>
          </cell>
          <cell r="CC57">
            <v>0.76785638125110844</v>
          </cell>
        </row>
        <row r="58">
          <cell r="C58" t="str">
            <v>Mobell Communications</v>
          </cell>
          <cell r="D58">
            <v>0</v>
          </cell>
          <cell r="E58">
            <v>0</v>
          </cell>
          <cell r="F58">
            <v>0</v>
          </cell>
          <cell r="G58">
            <v>0</v>
          </cell>
          <cell r="I58">
            <v>0</v>
          </cell>
          <cell r="J58">
            <v>0</v>
          </cell>
          <cell r="K58">
            <v>0</v>
          </cell>
          <cell r="L58">
            <v>0</v>
          </cell>
          <cell r="M58">
            <v>0</v>
          </cell>
          <cell r="N58">
            <v>0</v>
          </cell>
          <cell r="O58">
            <v>0</v>
          </cell>
          <cell r="P58">
            <v>0</v>
          </cell>
          <cell r="Q58">
            <v>0</v>
          </cell>
          <cell r="R58">
            <v>0</v>
          </cell>
          <cell r="S58">
            <v>0</v>
          </cell>
          <cell r="U58">
            <v>0</v>
          </cell>
          <cell r="V58">
            <v>0</v>
          </cell>
          <cell r="W58">
            <v>0</v>
          </cell>
          <cell r="X58">
            <v>0</v>
          </cell>
          <cell r="AA58">
            <v>0</v>
          </cell>
          <cell r="AB58">
            <v>0</v>
          </cell>
          <cell r="AC58">
            <v>0</v>
          </cell>
          <cell r="AD58">
            <v>0</v>
          </cell>
          <cell r="AE58">
            <v>0</v>
          </cell>
          <cell r="AG58">
            <v>0</v>
          </cell>
          <cell r="AH58">
            <v>0</v>
          </cell>
          <cell r="AI58">
            <v>0</v>
          </cell>
          <cell r="AL58">
            <v>0</v>
          </cell>
          <cell r="AO58">
            <v>0</v>
          </cell>
          <cell r="AP58">
            <v>0</v>
          </cell>
          <cell r="AQ58">
            <v>0</v>
          </cell>
          <cell r="AR58">
            <v>0</v>
          </cell>
          <cell r="AS58">
            <v>0</v>
          </cell>
          <cell r="BG58">
            <v>0</v>
          </cell>
          <cell r="BH58">
            <v>0</v>
          </cell>
          <cell r="BI58">
            <v>0</v>
          </cell>
          <cell r="BJ58">
            <v>0</v>
          </cell>
          <cell r="BK58">
            <v>0</v>
          </cell>
          <cell r="BL58">
            <v>0</v>
          </cell>
          <cell r="BN58">
            <v>0</v>
          </cell>
          <cell r="BO58">
            <v>0</v>
          </cell>
          <cell r="BP58">
            <v>0</v>
          </cell>
          <cell r="BQ58">
            <v>0</v>
          </cell>
          <cell r="BX58">
            <v>0</v>
          </cell>
          <cell r="BZ58">
            <v>0</v>
          </cell>
          <cell r="CA58">
            <v>0</v>
          </cell>
          <cell r="CB58">
            <v>0</v>
          </cell>
          <cell r="CC58">
            <v>0</v>
          </cell>
        </row>
        <row r="59">
          <cell r="C59" t="str">
            <v>Motek</v>
          </cell>
          <cell r="D59">
            <v>0</v>
          </cell>
          <cell r="E59">
            <v>0</v>
          </cell>
          <cell r="F59">
            <v>0</v>
          </cell>
          <cell r="G59">
            <v>0</v>
          </cell>
          <cell r="J59">
            <v>0</v>
          </cell>
          <cell r="K59">
            <v>0</v>
          </cell>
          <cell r="L59">
            <v>0</v>
          </cell>
          <cell r="M59">
            <v>0</v>
          </cell>
          <cell r="N59">
            <v>0</v>
          </cell>
          <cell r="O59">
            <v>0</v>
          </cell>
          <cell r="P59">
            <v>0</v>
          </cell>
          <cell r="Q59">
            <v>0</v>
          </cell>
          <cell r="R59">
            <v>0</v>
          </cell>
          <cell r="S59">
            <v>0</v>
          </cell>
          <cell r="V59">
            <v>0</v>
          </cell>
          <cell r="W59">
            <v>0</v>
          </cell>
          <cell r="X59">
            <v>0</v>
          </cell>
          <cell r="Y59">
            <v>0</v>
          </cell>
          <cell r="AB59">
            <v>0</v>
          </cell>
          <cell r="AL59">
            <v>0</v>
          </cell>
          <cell r="AP59">
            <v>0</v>
          </cell>
          <cell r="BG59">
            <v>0</v>
          </cell>
          <cell r="BH59">
            <v>0</v>
          </cell>
          <cell r="BI59">
            <v>0</v>
          </cell>
          <cell r="BJ59">
            <v>0</v>
          </cell>
          <cell r="BK59">
            <v>0</v>
          </cell>
          <cell r="BL59">
            <v>0</v>
          </cell>
          <cell r="BN59">
            <v>0</v>
          </cell>
          <cell r="BO59">
            <v>0</v>
          </cell>
          <cell r="BP59">
            <v>0</v>
          </cell>
          <cell r="BQ59">
            <v>0</v>
          </cell>
          <cell r="BZ59">
            <v>0</v>
          </cell>
          <cell r="CA59">
            <v>0</v>
          </cell>
          <cell r="CB59">
            <v>0</v>
          </cell>
          <cell r="CC59">
            <v>0</v>
          </cell>
        </row>
        <row r="60">
          <cell r="C60" t="str">
            <v>O2 ONLINE</v>
          </cell>
          <cell r="D60">
            <v>5</v>
          </cell>
          <cell r="E60">
            <v>0</v>
          </cell>
          <cell r="F60">
            <v>1</v>
          </cell>
          <cell r="G60">
            <v>347</v>
          </cell>
          <cell r="J60">
            <v>8375</v>
          </cell>
          <cell r="K60">
            <v>0</v>
          </cell>
          <cell r="L60">
            <v>0</v>
          </cell>
          <cell r="M60">
            <v>2931</v>
          </cell>
          <cell r="N60">
            <v>0</v>
          </cell>
          <cell r="O60">
            <v>3911</v>
          </cell>
          <cell r="P60">
            <v>0</v>
          </cell>
          <cell r="Q60">
            <v>0</v>
          </cell>
          <cell r="R60">
            <v>330</v>
          </cell>
          <cell r="S60">
            <v>1422</v>
          </cell>
          <cell r="V60">
            <v>14</v>
          </cell>
          <cell r="W60">
            <v>13</v>
          </cell>
          <cell r="Z60">
            <v>11</v>
          </cell>
          <cell r="AB60">
            <v>1</v>
          </cell>
          <cell r="AE60">
            <v>518</v>
          </cell>
          <cell r="AF60">
            <v>0</v>
          </cell>
          <cell r="AG60">
            <v>415</v>
          </cell>
          <cell r="AH60">
            <v>374</v>
          </cell>
          <cell r="AI60">
            <v>35</v>
          </cell>
          <cell r="AL60">
            <v>577</v>
          </cell>
          <cell r="AO60">
            <v>0</v>
          </cell>
          <cell r="AQ60">
            <v>8310</v>
          </cell>
          <cell r="AR60">
            <v>393</v>
          </cell>
          <cell r="BH60">
            <v>656</v>
          </cell>
          <cell r="BI60">
            <v>790</v>
          </cell>
          <cell r="BJ60">
            <v>3</v>
          </cell>
          <cell r="BK60">
            <v>0</v>
          </cell>
          <cell r="BL60">
            <v>0</v>
          </cell>
          <cell r="BN60">
            <v>141</v>
          </cell>
          <cell r="BO60">
            <v>0</v>
          </cell>
          <cell r="BP60">
            <v>0</v>
          </cell>
          <cell r="BQ60">
            <v>0</v>
          </cell>
          <cell r="BR60">
            <v>12</v>
          </cell>
          <cell r="BS60">
            <v>8</v>
          </cell>
          <cell r="BT60">
            <v>36</v>
          </cell>
          <cell r="BU60">
            <v>6</v>
          </cell>
          <cell r="BV60">
            <v>5</v>
          </cell>
          <cell r="BW60">
            <v>14</v>
          </cell>
          <cell r="BX60">
            <v>1</v>
          </cell>
          <cell r="BZ60">
            <v>29655</v>
          </cell>
          <cell r="CA60">
            <v>0</v>
          </cell>
          <cell r="CB60">
            <v>6044.9590531365648</v>
          </cell>
          <cell r="CC60">
            <v>23610.040946863435</v>
          </cell>
        </row>
        <row r="61">
          <cell r="C61" t="str">
            <v>O2 Rentals (Cellhire)</v>
          </cell>
          <cell r="D61">
            <v>0</v>
          </cell>
          <cell r="E61">
            <v>0</v>
          </cell>
          <cell r="F61">
            <v>0</v>
          </cell>
          <cell r="G61">
            <v>0</v>
          </cell>
          <cell r="I61">
            <v>0</v>
          </cell>
          <cell r="J61">
            <v>0</v>
          </cell>
          <cell r="K61">
            <v>0</v>
          </cell>
          <cell r="L61">
            <v>0</v>
          </cell>
          <cell r="M61">
            <v>0</v>
          </cell>
          <cell r="N61">
            <v>0</v>
          </cell>
          <cell r="O61">
            <v>0</v>
          </cell>
          <cell r="Q61">
            <v>0</v>
          </cell>
          <cell r="R61">
            <v>0</v>
          </cell>
          <cell r="S61">
            <v>0</v>
          </cell>
          <cell r="U61">
            <v>0</v>
          </cell>
          <cell r="V61">
            <v>0</v>
          </cell>
          <cell r="W61">
            <v>0</v>
          </cell>
          <cell r="X61">
            <v>0</v>
          </cell>
          <cell r="Z61">
            <v>0</v>
          </cell>
          <cell r="AB61">
            <v>0</v>
          </cell>
          <cell r="AC61">
            <v>0</v>
          </cell>
          <cell r="AD61">
            <v>0</v>
          </cell>
          <cell r="AE61">
            <v>0</v>
          </cell>
          <cell r="AF61">
            <v>0</v>
          </cell>
          <cell r="AG61">
            <v>0</v>
          </cell>
          <cell r="AH61">
            <v>0</v>
          </cell>
          <cell r="AI61">
            <v>0</v>
          </cell>
          <cell r="AK61">
            <v>0</v>
          </cell>
          <cell r="AL61">
            <v>0</v>
          </cell>
          <cell r="AO61">
            <v>0</v>
          </cell>
          <cell r="AP61">
            <v>0</v>
          </cell>
          <cell r="AQ61">
            <v>0</v>
          </cell>
          <cell r="AR61">
            <v>0</v>
          </cell>
          <cell r="BG61">
            <v>0</v>
          </cell>
          <cell r="BH61">
            <v>0</v>
          </cell>
          <cell r="BI61">
            <v>0</v>
          </cell>
          <cell r="BJ61">
            <v>0</v>
          </cell>
          <cell r="BK61">
            <v>0</v>
          </cell>
          <cell r="BL61">
            <v>0</v>
          </cell>
          <cell r="BN61">
            <v>0</v>
          </cell>
          <cell r="BO61">
            <v>0</v>
          </cell>
          <cell r="BP61">
            <v>0</v>
          </cell>
          <cell r="BQ61">
            <v>0</v>
          </cell>
          <cell r="BX61">
            <v>0</v>
          </cell>
          <cell r="BZ61">
            <v>0</v>
          </cell>
          <cell r="CA61">
            <v>0</v>
          </cell>
          <cell r="CB61">
            <v>0</v>
          </cell>
          <cell r="CC61">
            <v>0</v>
          </cell>
        </row>
        <row r="62">
          <cell r="C62" t="str">
            <v>One Mobile</v>
          </cell>
          <cell r="D62">
            <v>0</v>
          </cell>
          <cell r="E62">
            <v>0</v>
          </cell>
          <cell r="F62">
            <v>0</v>
          </cell>
          <cell r="G62">
            <v>0</v>
          </cell>
          <cell r="H62">
            <v>0</v>
          </cell>
          <cell r="I62">
            <v>0</v>
          </cell>
          <cell r="J62">
            <v>220</v>
          </cell>
          <cell r="K62">
            <v>0</v>
          </cell>
          <cell r="L62">
            <v>0</v>
          </cell>
          <cell r="M62">
            <v>2</v>
          </cell>
          <cell r="O62">
            <v>1</v>
          </cell>
          <cell r="R62">
            <v>0</v>
          </cell>
          <cell r="S62">
            <v>0</v>
          </cell>
          <cell r="U62">
            <v>0</v>
          </cell>
          <cell r="V62">
            <v>0</v>
          </cell>
          <cell r="W62">
            <v>0</v>
          </cell>
          <cell r="Z62">
            <v>0</v>
          </cell>
          <cell r="AA62">
            <v>0</v>
          </cell>
          <cell r="AB62">
            <v>0</v>
          </cell>
          <cell r="AC62">
            <v>5</v>
          </cell>
          <cell r="AD62">
            <v>0</v>
          </cell>
          <cell r="AE62">
            <v>115</v>
          </cell>
          <cell r="AG62">
            <v>0</v>
          </cell>
          <cell r="AH62">
            <v>0</v>
          </cell>
          <cell r="AI62">
            <v>0</v>
          </cell>
          <cell r="AJ62">
            <v>0</v>
          </cell>
          <cell r="AL62">
            <v>0</v>
          </cell>
          <cell r="AO62">
            <v>0</v>
          </cell>
          <cell r="AQ62">
            <v>1</v>
          </cell>
          <cell r="AR62">
            <v>478</v>
          </cell>
          <cell r="AS62">
            <v>0</v>
          </cell>
          <cell r="BH62">
            <v>1</v>
          </cell>
          <cell r="BI62">
            <v>0</v>
          </cell>
          <cell r="BJ62">
            <v>0</v>
          </cell>
          <cell r="BK62">
            <v>0</v>
          </cell>
          <cell r="BL62">
            <v>0</v>
          </cell>
          <cell r="BN62">
            <v>1</v>
          </cell>
          <cell r="BO62">
            <v>0</v>
          </cell>
          <cell r="BP62">
            <v>0</v>
          </cell>
          <cell r="BQ62">
            <v>0</v>
          </cell>
          <cell r="BR62">
            <v>0</v>
          </cell>
          <cell r="BS62">
            <v>0</v>
          </cell>
          <cell r="BT62">
            <v>0</v>
          </cell>
          <cell r="BU62">
            <v>0</v>
          </cell>
          <cell r="BV62">
            <v>0</v>
          </cell>
          <cell r="BW62">
            <v>0</v>
          </cell>
          <cell r="BX62">
            <v>0</v>
          </cell>
          <cell r="BZ62">
            <v>824</v>
          </cell>
          <cell r="CA62">
            <v>0</v>
          </cell>
          <cell r="CB62">
            <v>167.96648996069902</v>
          </cell>
          <cell r="CC62">
            <v>656.03351003930106</v>
          </cell>
        </row>
        <row r="63">
          <cell r="C63" t="str">
            <v>One-Tel</v>
          </cell>
          <cell r="F63">
            <v>0</v>
          </cell>
          <cell r="G63">
            <v>0</v>
          </cell>
          <cell r="M63">
            <v>0</v>
          </cell>
          <cell r="O63">
            <v>0</v>
          </cell>
          <cell r="R63">
            <v>0</v>
          </cell>
          <cell r="S63">
            <v>0</v>
          </cell>
          <cell r="AL63">
            <v>0</v>
          </cell>
          <cell r="BZ63">
            <v>0</v>
          </cell>
          <cell r="CA63">
            <v>0</v>
          </cell>
          <cell r="CB63">
            <v>0</v>
          </cell>
          <cell r="CC63">
            <v>0</v>
          </cell>
        </row>
        <row r="64">
          <cell r="C64" t="str">
            <v>Opal Telecom</v>
          </cell>
          <cell r="D64">
            <v>0</v>
          </cell>
          <cell r="E64">
            <v>0</v>
          </cell>
          <cell r="F64">
            <v>0</v>
          </cell>
          <cell r="G64">
            <v>0</v>
          </cell>
          <cell r="I64">
            <v>1</v>
          </cell>
          <cell r="J64">
            <v>0</v>
          </cell>
          <cell r="K64">
            <v>0</v>
          </cell>
          <cell r="L64">
            <v>0</v>
          </cell>
          <cell r="M64">
            <v>0</v>
          </cell>
          <cell r="N64">
            <v>0</v>
          </cell>
          <cell r="O64">
            <v>0</v>
          </cell>
          <cell r="P64">
            <v>0</v>
          </cell>
          <cell r="Q64">
            <v>0</v>
          </cell>
          <cell r="R64">
            <v>0</v>
          </cell>
          <cell r="S64">
            <v>0</v>
          </cell>
          <cell r="U64">
            <v>0</v>
          </cell>
          <cell r="V64">
            <v>0</v>
          </cell>
          <cell r="W64">
            <v>0</v>
          </cell>
          <cell r="Z64">
            <v>0</v>
          </cell>
          <cell r="AA64">
            <v>0</v>
          </cell>
          <cell r="AB64">
            <v>0</v>
          </cell>
          <cell r="AC64">
            <v>0</v>
          </cell>
          <cell r="AD64">
            <v>0</v>
          </cell>
          <cell r="AE64">
            <v>0</v>
          </cell>
          <cell r="AF64">
            <v>0</v>
          </cell>
          <cell r="AG64">
            <v>0</v>
          </cell>
          <cell r="AH64">
            <v>0</v>
          </cell>
          <cell r="AI64">
            <v>0</v>
          </cell>
          <cell r="AJ64">
            <v>0</v>
          </cell>
          <cell r="AL64">
            <v>0</v>
          </cell>
          <cell r="AO64">
            <v>0</v>
          </cell>
          <cell r="AQ64">
            <v>0</v>
          </cell>
          <cell r="AR64">
            <v>0</v>
          </cell>
          <cell r="AS64">
            <v>0</v>
          </cell>
          <cell r="BH64">
            <v>0</v>
          </cell>
          <cell r="BI64">
            <v>0</v>
          </cell>
          <cell r="BJ64">
            <v>0</v>
          </cell>
          <cell r="BK64">
            <v>0</v>
          </cell>
          <cell r="BL64">
            <v>0</v>
          </cell>
          <cell r="BN64">
            <v>0</v>
          </cell>
          <cell r="BO64">
            <v>0</v>
          </cell>
          <cell r="BP64">
            <v>0</v>
          </cell>
          <cell r="BQ64">
            <v>0</v>
          </cell>
          <cell r="BX64">
            <v>0</v>
          </cell>
          <cell r="BZ64">
            <v>1</v>
          </cell>
          <cell r="CA64">
            <v>-1.0408340855860843E-16</v>
          </cell>
          <cell r="CB64">
            <v>0.94880957458325954</v>
          </cell>
          <cell r="CC64">
            <v>5.1190425416740563E-2</v>
          </cell>
        </row>
        <row r="65">
          <cell r="C65" t="str">
            <v>Open Air</v>
          </cell>
          <cell r="G65">
            <v>0</v>
          </cell>
          <cell r="I65">
            <v>11</v>
          </cell>
          <cell r="J65">
            <v>16.549518619897043</v>
          </cell>
          <cell r="K65">
            <v>0</v>
          </cell>
          <cell r="L65">
            <v>0</v>
          </cell>
          <cell r="M65">
            <v>0</v>
          </cell>
          <cell r="O65">
            <v>0</v>
          </cell>
          <cell r="R65">
            <v>14</v>
          </cell>
          <cell r="S65">
            <v>0</v>
          </cell>
          <cell r="U65">
            <v>111</v>
          </cell>
          <cell r="V65">
            <v>0</v>
          </cell>
          <cell r="W65">
            <v>0</v>
          </cell>
          <cell r="Z65">
            <v>0</v>
          </cell>
          <cell r="AA65">
            <v>0</v>
          </cell>
          <cell r="AB65">
            <v>0</v>
          </cell>
          <cell r="AC65">
            <v>0</v>
          </cell>
          <cell r="AD65">
            <v>0</v>
          </cell>
          <cell r="AE65">
            <v>0</v>
          </cell>
          <cell r="AG65">
            <v>0</v>
          </cell>
          <cell r="AH65">
            <v>0</v>
          </cell>
          <cell r="AJ65">
            <v>0</v>
          </cell>
          <cell r="AL65">
            <v>0</v>
          </cell>
          <cell r="AO65">
            <v>0</v>
          </cell>
          <cell r="AQ65">
            <v>0</v>
          </cell>
          <cell r="AR65">
            <v>0</v>
          </cell>
          <cell r="AS65">
            <v>0</v>
          </cell>
          <cell r="BH65">
            <v>0</v>
          </cell>
          <cell r="BI65">
            <v>0</v>
          </cell>
          <cell r="BJ65">
            <v>0</v>
          </cell>
          <cell r="BK65">
            <v>0</v>
          </cell>
          <cell r="BL65">
            <v>0</v>
          </cell>
          <cell r="BN65">
            <v>147</v>
          </cell>
          <cell r="BO65">
            <v>0</v>
          </cell>
          <cell r="BP65">
            <v>0</v>
          </cell>
          <cell r="BQ65">
            <v>0</v>
          </cell>
          <cell r="BZ65">
            <v>299.54951861989707</v>
          </cell>
          <cell r="CA65">
            <v>-4.4408920985006262E-14</v>
          </cell>
          <cell r="CB65">
            <v>284.21545132836474</v>
          </cell>
          <cell r="CC65">
            <v>15.33406729153238</v>
          </cell>
        </row>
        <row r="66">
          <cell r="C66" t="str">
            <v>Pelephone (SR)</v>
          </cell>
          <cell r="J66">
            <v>0</v>
          </cell>
          <cell r="BM66">
            <v>9</v>
          </cell>
          <cell r="BZ66">
            <v>9</v>
          </cell>
          <cell r="CA66">
            <v>0</v>
          </cell>
          <cell r="CB66">
            <v>8.5392861712493353</v>
          </cell>
          <cell r="CC66">
            <v>0.46071382875066508</v>
          </cell>
        </row>
        <row r="67">
          <cell r="C67" t="str">
            <v>Project Telecom</v>
          </cell>
          <cell r="D67">
            <v>5</v>
          </cell>
          <cell r="E67">
            <v>1</v>
          </cell>
          <cell r="F67">
            <v>1</v>
          </cell>
          <cell r="G67">
            <v>0</v>
          </cell>
          <cell r="I67">
            <v>20</v>
          </cell>
          <cell r="J67">
            <v>395.80932032587094</v>
          </cell>
          <cell r="K67">
            <v>0</v>
          </cell>
          <cell r="L67">
            <v>74</v>
          </cell>
          <cell r="M67">
            <v>34</v>
          </cell>
          <cell r="N67">
            <v>0</v>
          </cell>
          <cell r="O67">
            <v>79</v>
          </cell>
          <cell r="P67">
            <v>0</v>
          </cell>
          <cell r="Q67">
            <v>0</v>
          </cell>
          <cell r="R67">
            <v>43</v>
          </cell>
          <cell r="S67">
            <v>31</v>
          </cell>
          <cell r="T67">
            <v>0</v>
          </cell>
          <cell r="U67">
            <v>3</v>
          </cell>
          <cell r="V67">
            <v>26</v>
          </cell>
          <cell r="W67">
            <v>15</v>
          </cell>
          <cell r="X67">
            <v>0</v>
          </cell>
          <cell r="Y67">
            <v>0</v>
          </cell>
          <cell r="Z67">
            <v>1</v>
          </cell>
          <cell r="AA67">
            <v>0</v>
          </cell>
          <cell r="AB67">
            <v>0</v>
          </cell>
          <cell r="AC67">
            <v>195</v>
          </cell>
          <cell r="AD67">
            <v>53</v>
          </cell>
          <cell r="AE67">
            <v>0</v>
          </cell>
          <cell r="AF67">
            <v>0</v>
          </cell>
          <cell r="AG67">
            <v>0</v>
          </cell>
          <cell r="AH67">
            <v>0</v>
          </cell>
          <cell r="AI67">
            <v>0</v>
          </cell>
          <cell r="AJ67">
            <v>4</v>
          </cell>
          <cell r="AK67">
            <v>0</v>
          </cell>
          <cell r="AL67">
            <v>0</v>
          </cell>
          <cell r="AO67">
            <v>0</v>
          </cell>
          <cell r="AP67">
            <v>0</v>
          </cell>
          <cell r="AQ67">
            <v>6</v>
          </cell>
          <cell r="AR67">
            <v>9</v>
          </cell>
          <cell r="AS67">
            <v>0</v>
          </cell>
          <cell r="BG67">
            <v>0</v>
          </cell>
          <cell r="BH67">
            <v>44</v>
          </cell>
          <cell r="BI67">
            <v>67</v>
          </cell>
          <cell r="BJ67">
            <v>0</v>
          </cell>
          <cell r="BK67">
            <v>0</v>
          </cell>
          <cell r="BL67">
            <v>0</v>
          </cell>
          <cell r="BN67">
            <v>167</v>
          </cell>
          <cell r="BO67">
            <v>0</v>
          </cell>
          <cell r="BP67">
            <v>0</v>
          </cell>
          <cell r="BQ67">
            <v>0</v>
          </cell>
          <cell r="BX67">
            <v>1</v>
          </cell>
          <cell r="BZ67">
            <v>1274.8093203258709</v>
          </cell>
          <cell r="CA67">
            <v>0</v>
          </cell>
          <cell r="CB67">
            <v>1209.5512888931637</v>
          </cell>
          <cell r="CC67">
            <v>65.258031432707227</v>
          </cell>
        </row>
        <row r="68">
          <cell r="C68" t="str">
            <v>Rent a Phone UK</v>
          </cell>
          <cell r="D68">
            <v>0</v>
          </cell>
          <cell r="E68">
            <v>0</v>
          </cell>
          <cell r="F68">
            <v>0</v>
          </cell>
          <cell r="G68">
            <v>0</v>
          </cell>
          <cell r="I68">
            <v>0</v>
          </cell>
          <cell r="J68">
            <v>2.0686898274871304</v>
          </cell>
          <cell r="K68">
            <v>0</v>
          </cell>
          <cell r="L68">
            <v>0</v>
          </cell>
          <cell r="M68">
            <v>0</v>
          </cell>
          <cell r="O68">
            <v>0</v>
          </cell>
          <cell r="R68">
            <v>0</v>
          </cell>
          <cell r="S68">
            <v>0</v>
          </cell>
          <cell r="U68">
            <v>0</v>
          </cell>
          <cell r="V68">
            <v>0</v>
          </cell>
          <cell r="W68">
            <v>0</v>
          </cell>
          <cell r="Z68">
            <v>0</v>
          </cell>
          <cell r="AA68">
            <v>0</v>
          </cell>
          <cell r="AB68">
            <v>0</v>
          </cell>
          <cell r="AC68">
            <v>7</v>
          </cell>
          <cell r="AD68">
            <v>0</v>
          </cell>
          <cell r="AE68">
            <v>0</v>
          </cell>
          <cell r="AG68">
            <v>0</v>
          </cell>
          <cell r="AH68">
            <v>0</v>
          </cell>
          <cell r="AI68">
            <v>0</v>
          </cell>
          <cell r="AJ68">
            <v>0</v>
          </cell>
          <cell r="AL68">
            <v>0</v>
          </cell>
          <cell r="AO68">
            <v>0</v>
          </cell>
          <cell r="AQ68">
            <v>0</v>
          </cell>
          <cell r="AR68">
            <v>0</v>
          </cell>
          <cell r="AS68">
            <v>0</v>
          </cell>
          <cell r="BH68">
            <v>0</v>
          </cell>
          <cell r="BI68">
            <v>2</v>
          </cell>
          <cell r="BJ68">
            <v>0</v>
          </cell>
          <cell r="BK68">
            <v>0</v>
          </cell>
          <cell r="BL68">
            <v>0</v>
          </cell>
          <cell r="BN68">
            <v>0</v>
          </cell>
          <cell r="BO68">
            <v>0</v>
          </cell>
          <cell r="BP68">
            <v>0</v>
          </cell>
          <cell r="BQ68">
            <v>0</v>
          </cell>
          <cell r="BX68">
            <v>0</v>
          </cell>
          <cell r="BZ68">
            <v>11.06868982748713</v>
          </cell>
          <cell r="CA68">
            <v>0</v>
          </cell>
          <cell r="CB68">
            <v>10.502078886412116</v>
          </cell>
          <cell r="CC68">
            <v>0.56661094107501497</v>
          </cell>
        </row>
        <row r="69">
          <cell r="C69" t="str">
            <v>Rentaphone Israel (SR)</v>
          </cell>
          <cell r="J69">
            <v>0</v>
          </cell>
          <cell r="BM69">
            <v>6</v>
          </cell>
          <cell r="BZ69">
            <v>6</v>
          </cell>
          <cell r="CA69">
            <v>-8.3266726846886741E-16</v>
          </cell>
          <cell r="CB69">
            <v>5.6928574474995575</v>
          </cell>
          <cell r="CC69">
            <v>0.30714255250044337</v>
          </cell>
        </row>
        <row r="70">
          <cell r="C70" t="str">
            <v>Roadpost (SR)</v>
          </cell>
          <cell r="J70">
            <v>0</v>
          </cell>
          <cell r="BM70">
            <v>121</v>
          </cell>
          <cell r="BZ70">
            <v>121</v>
          </cell>
          <cell r="CA70">
            <v>-1.5987211554602254E-14</v>
          </cell>
          <cell r="CB70">
            <v>114.80595852457441</v>
          </cell>
          <cell r="CC70">
            <v>6.1940414754256086</v>
          </cell>
        </row>
        <row r="71">
          <cell r="C71" t="str">
            <v>Rocom</v>
          </cell>
          <cell r="D71">
            <v>0</v>
          </cell>
          <cell r="E71">
            <v>0</v>
          </cell>
          <cell r="F71">
            <v>0</v>
          </cell>
          <cell r="G71">
            <v>0</v>
          </cell>
          <cell r="I71">
            <v>0</v>
          </cell>
          <cell r="J71">
            <v>0.68956327582904342</v>
          </cell>
          <cell r="K71">
            <v>0</v>
          </cell>
          <cell r="L71">
            <v>0</v>
          </cell>
          <cell r="M71">
            <v>0</v>
          </cell>
          <cell r="N71">
            <v>0</v>
          </cell>
          <cell r="O71">
            <v>0</v>
          </cell>
          <cell r="P71">
            <v>0</v>
          </cell>
          <cell r="Q71">
            <v>0</v>
          </cell>
          <cell r="R71">
            <v>0</v>
          </cell>
          <cell r="S71">
            <v>2</v>
          </cell>
          <cell r="U71">
            <v>0</v>
          </cell>
          <cell r="V71">
            <v>0</v>
          </cell>
          <cell r="W71">
            <v>0</v>
          </cell>
          <cell r="X71">
            <v>0</v>
          </cell>
          <cell r="AA71">
            <v>0</v>
          </cell>
          <cell r="AB71">
            <v>0</v>
          </cell>
          <cell r="AC71">
            <v>0</v>
          </cell>
          <cell r="AD71">
            <v>0</v>
          </cell>
          <cell r="AE71">
            <v>0</v>
          </cell>
          <cell r="AF71">
            <v>0</v>
          </cell>
          <cell r="AG71">
            <v>0</v>
          </cell>
          <cell r="AH71">
            <v>0</v>
          </cell>
          <cell r="AI71">
            <v>0</v>
          </cell>
          <cell r="AJ71">
            <v>1</v>
          </cell>
          <cell r="AK71">
            <v>0</v>
          </cell>
          <cell r="AL71">
            <v>0</v>
          </cell>
          <cell r="AO71">
            <v>0</v>
          </cell>
          <cell r="AP71">
            <v>0</v>
          </cell>
          <cell r="AQ71">
            <v>0</v>
          </cell>
          <cell r="AR71">
            <v>0</v>
          </cell>
          <cell r="AS71">
            <v>0</v>
          </cell>
          <cell r="BG71">
            <v>0</v>
          </cell>
          <cell r="BH71">
            <v>0</v>
          </cell>
          <cell r="BI71">
            <v>0</v>
          </cell>
          <cell r="BJ71">
            <v>0</v>
          </cell>
          <cell r="BK71">
            <v>0</v>
          </cell>
          <cell r="BL71">
            <v>0</v>
          </cell>
          <cell r="BN71">
            <v>0</v>
          </cell>
          <cell r="BO71">
            <v>0</v>
          </cell>
          <cell r="BP71">
            <v>0</v>
          </cell>
          <cell r="BQ71">
            <v>0</v>
          </cell>
          <cell r="BX71">
            <v>0</v>
          </cell>
          <cell r="BZ71">
            <v>3.6895632758290433</v>
          </cell>
          <cell r="CA71">
            <v>-2.2204460492503131E-16</v>
          </cell>
          <cell r="CB71">
            <v>3.5006929621373719</v>
          </cell>
          <cell r="CC71">
            <v>0.18887031369167162</v>
          </cell>
        </row>
        <row r="72">
          <cell r="C72" t="str">
            <v>SinglePoint</v>
          </cell>
          <cell r="D72">
            <v>12</v>
          </cell>
          <cell r="E72">
            <v>0</v>
          </cell>
          <cell r="F72">
            <v>15</v>
          </cell>
          <cell r="G72">
            <v>41</v>
          </cell>
          <cell r="I72">
            <v>0</v>
          </cell>
          <cell r="J72">
            <v>375</v>
          </cell>
          <cell r="K72">
            <v>0</v>
          </cell>
          <cell r="L72">
            <v>0</v>
          </cell>
          <cell r="M72">
            <v>2080</v>
          </cell>
          <cell r="N72">
            <v>0</v>
          </cell>
          <cell r="O72">
            <v>2499</v>
          </cell>
          <cell r="P72">
            <v>0</v>
          </cell>
          <cell r="Q72">
            <v>0</v>
          </cell>
          <cell r="R72">
            <v>1111</v>
          </cell>
          <cell r="S72">
            <v>896</v>
          </cell>
          <cell r="U72">
            <v>0</v>
          </cell>
          <cell r="V72">
            <v>229</v>
          </cell>
          <cell r="W72">
            <v>85</v>
          </cell>
          <cell r="AA72">
            <v>0</v>
          </cell>
          <cell r="AB72">
            <v>0</v>
          </cell>
          <cell r="AC72">
            <v>9</v>
          </cell>
          <cell r="AD72">
            <v>0</v>
          </cell>
          <cell r="AE72">
            <v>20</v>
          </cell>
          <cell r="AF72">
            <v>0</v>
          </cell>
          <cell r="AG72">
            <v>1</v>
          </cell>
          <cell r="AH72">
            <v>24</v>
          </cell>
          <cell r="AI72">
            <v>0</v>
          </cell>
          <cell r="AJ72">
            <v>0</v>
          </cell>
          <cell r="AL72">
            <v>0</v>
          </cell>
          <cell r="AO72">
            <v>0</v>
          </cell>
          <cell r="AQ72">
            <v>2458</v>
          </cell>
          <cell r="AR72">
            <v>4248</v>
          </cell>
          <cell r="AS72">
            <v>0</v>
          </cell>
          <cell r="BH72">
            <v>915</v>
          </cell>
          <cell r="BI72">
            <v>391</v>
          </cell>
          <cell r="BJ72">
            <v>0</v>
          </cell>
          <cell r="BK72">
            <v>0</v>
          </cell>
          <cell r="BL72">
            <v>0</v>
          </cell>
          <cell r="BN72">
            <v>278</v>
          </cell>
          <cell r="BO72">
            <v>0</v>
          </cell>
          <cell r="BP72">
            <v>0</v>
          </cell>
          <cell r="BQ72">
            <v>0</v>
          </cell>
          <cell r="BX72">
            <v>25</v>
          </cell>
          <cell r="BZ72">
            <v>15712</v>
          </cell>
          <cell r="CA72">
            <v>0</v>
          </cell>
          <cell r="CB72">
            <v>946.34617366959947</v>
          </cell>
          <cell r="CC72">
            <v>14765.653826330401</v>
          </cell>
        </row>
        <row r="73">
          <cell r="C73" t="str">
            <v>SK Telecom (SR)</v>
          </cell>
          <cell r="AB73">
            <v>0</v>
          </cell>
          <cell r="BM73">
            <v>0</v>
          </cell>
          <cell r="BZ73">
            <v>0</v>
          </cell>
          <cell r="CA73">
            <v>0</v>
          </cell>
          <cell r="CB73">
            <v>0</v>
          </cell>
          <cell r="CC73">
            <v>0</v>
          </cell>
        </row>
        <row r="74">
          <cell r="C74" t="str">
            <v>SmartComs (SR)</v>
          </cell>
          <cell r="BM74">
            <v>0</v>
          </cell>
          <cell r="BZ74">
            <v>0</v>
          </cell>
          <cell r="CA74">
            <v>0</v>
          </cell>
          <cell r="CB74">
            <v>0</v>
          </cell>
          <cell r="CC74">
            <v>0</v>
          </cell>
        </row>
        <row r="75">
          <cell r="C75" t="str">
            <v>Solan Telecommunications (SR)</v>
          </cell>
          <cell r="AB75">
            <v>0</v>
          </cell>
          <cell r="BM75">
            <v>0</v>
          </cell>
          <cell r="BZ75">
            <v>0</v>
          </cell>
          <cell r="CA75">
            <v>0</v>
          </cell>
          <cell r="CB75">
            <v>0</v>
          </cell>
          <cell r="CC75">
            <v>0</v>
          </cell>
        </row>
        <row r="76">
          <cell r="C76" t="str">
            <v>Sony Cellular Services</v>
          </cell>
          <cell r="D76">
            <v>0</v>
          </cell>
          <cell r="E76">
            <v>1</v>
          </cell>
          <cell r="F76">
            <v>0</v>
          </cell>
          <cell r="G76">
            <v>0</v>
          </cell>
          <cell r="I76">
            <v>2</v>
          </cell>
          <cell r="J76">
            <v>0.68956327582904342</v>
          </cell>
          <cell r="K76">
            <v>0</v>
          </cell>
          <cell r="L76">
            <v>76</v>
          </cell>
          <cell r="M76">
            <v>1</v>
          </cell>
          <cell r="N76">
            <v>0</v>
          </cell>
          <cell r="O76">
            <v>0</v>
          </cell>
          <cell r="P76">
            <v>0</v>
          </cell>
          <cell r="Q76">
            <v>0</v>
          </cell>
          <cell r="R76">
            <v>0</v>
          </cell>
          <cell r="S76">
            <v>1</v>
          </cell>
          <cell r="U76">
            <v>0</v>
          </cell>
          <cell r="V76">
            <v>0</v>
          </cell>
          <cell r="W76">
            <v>0</v>
          </cell>
          <cell r="AA76">
            <v>0</v>
          </cell>
          <cell r="AB76">
            <v>0</v>
          </cell>
          <cell r="AC76">
            <v>0</v>
          </cell>
          <cell r="AD76">
            <v>0</v>
          </cell>
          <cell r="AE76">
            <v>1</v>
          </cell>
          <cell r="AF76">
            <v>0</v>
          </cell>
          <cell r="AG76">
            <v>0</v>
          </cell>
          <cell r="AH76">
            <v>0</v>
          </cell>
          <cell r="AI76">
            <v>0</v>
          </cell>
          <cell r="AJ76">
            <v>0</v>
          </cell>
          <cell r="AL76">
            <v>1</v>
          </cell>
          <cell r="AO76">
            <v>0</v>
          </cell>
          <cell r="AP76">
            <v>0</v>
          </cell>
          <cell r="AQ76">
            <v>0</v>
          </cell>
          <cell r="AR76">
            <v>0</v>
          </cell>
          <cell r="BH76">
            <v>1</v>
          </cell>
          <cell r="BI76">
            <v>0</v>
          </cell>
          <cell r="BJ76">
            <v>0</v>
          </cell>
          <cell r="BK76">
            <v>0</v>
          </cell>
          <cell r="BL76">
            <v>0</v>
          </cell>
          <cell r="BN76">
            <v>0</v>
          </cell>
          <cell r="BO76">
            <v>0</v>
          </cell>
          <cell r="BP76">
            <v>0</v>
          </cell>
          <cell r="BQ76">
            <v>0</v>
          </cell>
          <cell r="BX76">
            <v>0</v>
          </cell>
          <cell r="BZ76">
            <v>84.689563275829045</v>
          </cell>
          <cell r="CA76">
            <v>0</v>
          </cell>
          <cell r="CB76">
            <v>80.354268503381391</v>
          </cell>
          <cell r="CC76">
            <v>4.3352947724476572</v>
          </cell>
        </row>
        <row r="77">
          <cell r="C77" t="str">
            <v>Symphony Telecom</v>
          </cell>
          <cell r="D77">
            <v>0</v>
          </cell>
          <cell r="E77">
            <v>0</v>
          </cell>
          <cell r="F77">
            <v>0</v>
          </cell>
          <cell r="G77">
            <v>0</v>
          </cell>
          <cell r="I77">
            <v>1</v>
          </cell>
          <cell r="J77">
            <v>9.6457946404881945</v>
          </cell>
          <cell r="K77">
            <v>0</v>
          </cell>
          <cell r="L77">
            <v>0</v>
          </cell>
          <cell r="M77">
            <v>0</v>
          </cell>
          <cell r="O77">
            <v>0</v>
          </cell>
          <cell r="R77">
            <v>0</v>
          </cell>
          <cell r="S77">
            <v>0</v>
          </cell>
          <cell r="U77">
            <v>0</v>
          </cell>
          <cell r="V77">
            <v>0</v>
          </cell>
          <cell r="W77">
            <v>0</v>
          </cell>
          <cell r="AA77">
            <v>0</v>
          </cell>
          <cell r="AB77">
            <v>0</v>
          </cell>
          <cell r="AC77">
            <v>1</v>
          </cell>
          <cell r="AD77">
            <v>3</v>
          </cell>
          <cell r="AE77">
            <v>0</v>
          </cell>
          <cell r="AG77">
            <v>0</v>
          </cell>
          <cell r="AH77">
            <v>0</v>
          </cell>
          <cell r="AI77">
            <v>0</v>
          </cell>
          <cell r="AJ77">
            <v>0</v>
          </cell>
          <cell r="AL77">
            <v>0</v>
          </cell>
          <cell r="AO77">
            <v>0</v>
          </cell>
          <cell r="AQ77">
            <v>0</v>
          </cell>
          <cell r="AR77">
            <v>0</v>
          </cell>
          <cell r="BH77">
            <v>0</v>
          </cell>
          <cell r="BI77">
            <v>0</v>
          </cell>
          <cell r="BJ77">
            <v>0</v>
          </cell>
          <cell r="BK77">
            <v>0</v>
          </cell>
          <cell r="BL77">
            <v>0</v>
          </cell>
          <cell r="BN77">
            <v>0</v>
          </cell>
          <cell r="BO77">
            <v>0</v>
          </cell>
          <cell r="BP77">
            <v>0</v>
          </cell>
          <cell r="BQ77">
            <v>0</v>
          </cell>
          <cell r="BX77">
            <v>0</v>
          </cell>
          <cell r="BZ77">
            <v>14.645794640488194</v>
          </cell>
          <cell r="CA77">
            <v>-9.9920072216264089E-16</v>
          </cell>
          <cell r="CB77">
            <v>13.896070182275386</v>
          </cell>
          <cell r="CC77">
            <v>0.74972445821280964</v>
          </cell>
        </row>
        <row r="78">
          <cell r="C78" t="str">
            <v>Telequip</v>
          </cell>
          <cell r="D78">
            <v>0</v>
          </cell>
          <cell r="E78">
            <v>0</v>
          </cell>
          <cell r="F78">
            <v>0</v>
          </cell>
          <cell r="G78">
            <v>0</v>
          </cell>
          <cell r="J78">
            <v>0</v>
          </cell>
          <cell r="K78">
            <v>0</v>
          </cell>
          <cell r="L78">
            <v>0</v>
          </cell>
          <cell r="M78">
            <v>0</v>
          </cell>
          <cell r="N78">
            <v>0</v>
          </cell>
          <cell r="O78">
            <v>0</v>
          </cell>
          <cell r="P78">
            <v>0</v>
          </cell>
          <cell r="Q78">
            <v>0</v>
          </cell>
          <cell r="R78">
            <v>0</v>
          </cell>
          <cell r="S78">
            <v>0</v>
          </cell>
          <cell r="U78">
            <v>0</v>
          </cell>
          <cell r="V78">
            <v>0</v>
          </cell>
          <cell r="W78">
            <v>0</v>
          </cell>
          <cell r="X78">
            <v>0</v>
          </cell>
          <cell r="AB78">
            <v>0</v>
          </cell>
          <cell r="AE78">
            <v>0</v>
          </cell>
          <cell r="AF78">
            <v>0</v>
          </cell>
          <cell r="AG78">
            <v>0</v>
          </cell>
          <cell r="AH78">
            <v>0</v>
          </cell>
          <cell r="AI78">
            <v>0</v>
          </cell>
          <cell r="AK78">
            <v>0</v>
          </cell>
          <cell r="AL78">
            <v>0</v>
          </cell>
          <cell r="AO78">
            <v>0</v>
          </cell>
          <cell r="AP78">
            <v>0</v>
          </cell>
          <cell r="AQ78">
            <v>0</v>
          </cell>
          <cell r="AR78">
            <v>0</v>
          </cell>
          <cell r="AS78">
            <v>0</v>
          </cell>
          <cell r="BG78">
            <v>0</v>
          </cell>
          <cell r="BH78">
            <v>0</v>
          </cell>
          <cell r="BI78">
            <v>0</v>
          </cell>
          <cell r="BJ78">
            <v>0</v>
          </cell>
          <cell r="BK78">
            <v>0</v>
          </cell>
          <cell r="BL78">
            <v>0</v>
          </cell>
          <cell r="BN78">
            <v>0</v>
          </cell>
          <cell r="BO78">
            <v>0</v>
          </cell>
          <cell r="BP78">
            <v>0</v>
          </cell>
          <cell r="BQ78">
            <v>0</v>
          </cell>
          <cell r="BX78">
            <v>0</v>
          </cell>
          <cell r="BZ78">
            <v>0</v>
          </cell>
          <cell r="CA78">
            <v>0</v>
          </cell>
          <cell r="CB78">
            <v>0</v>
          </cell>
          <cell r="CC78">
            <v>0</v>
          </cell>
        </row>
        <row r="79">
          <cell r="C79" t="str">
            <v>TML</v>
          </cell>
          <cell r="D79">
            <v>0</v>
          </cell>
          <cell r="E79">
            <v>0</v>
          </cell>
          <cell r="F79">
            <v>0</v>
          </cell>
          <cell r="G79">
            <v>0</v>
          </cell>
          <cell r="I79">
            <v>2</v>
          </cell>
          <cell r="J79">
            <v>0</v>
          </cell>
          <cell r="K79">
            <v>0</v>
          </cell>
          <cell r="L79">
            <v>0</v>
          </cell>
          <cell r="M79">
            <v>12</v>
          </cell>
          <cell r="N79">
            <v>0</v>
          </cell>
          <cell r="O79">
            <v>6</v>
          </cell>
          <cell r="P79">
            <v>0</v>
          </cell>
          <cell r="Q79">
            <v>0</v>
          </cell>
          <cell r="R79">
            <v>9</v>
          </cell>
          <cell r="S79">
            <v>17</v>
          </cell>
          <cell r="U79">
            <v>0</v>
          </cell>
          <cell r="V79">
            <v>1</v>
          </cell>
          <cell r="W79">
            <v>21</v>
          </cell>
          <cell r="X79">
            <v>0</v>
          </cell>
          <cell r="AA79">
            <v>0</v>
          </cell>
          <cell r="AB79">
            <v>0</v>
          </cell>
          <cell r="AC79">
            <v>3</v>
          </cell>
          <cell r="AD79">
            <v>0</v>
          </cell>
          <cell r="AE79">
            <v>0</v>
          </cell>
          <cell r="AF79">
            <v>0</v>
          </cell>
          <cell r="AG79">
            <v>0</v>
          </cell>
          <cell r="AH79">
            <v>0</v>
          </cell>
          <cell r="AI79">
            <v>0</v>
          </cell>
          <cell r="AJ79">
            <v>0</v>
          </cell>
          <cell r="AK79">
            <v>0</v>
          </cell>
          <cell r="AL79">
            <v>0</v>
          </cell>
          <cell r="AO79">
            <v>0</v>
          </cell>
          <cell r="AP79">
            <v>0</v>
          </cell>
          <cell r="AQ79">
            <v>0</v>
          </cell>
          <cell r="AR79">
            <v>17</v>
          </cell>
          <cell r="AS79">
            <v>0</v>
          </cell>
          <cell r="BG79">
            <v>0</v>
          </cell>
          <cell r="BH79">
            <v>4</v>
          </cell>
          <cell r="BI79">
            <v>6</v>
          </cell>
          <cell r="BJ79">
            <v>0</v>
          </cell>
          <cell r="BK79">
            <v>0</v>
          </cell>
          <cell r="BL79">
            <v>0</v>
          </cell>
          <cell r="BN79">
            <v>28</v>
          </cell>
          <cell r="BO79">
            <v>0</v>
          </cell>
          <cell r="BP79">
            <v>0</v>
          </cell>
          <cell r="BQ79">
            <v>0</v>
          </cell>
          <cell r="BX79">
            <v>0</v>
          </cell>
          <cell r="BZ79">
            <v>126</v>
          </cell>
          <cell r="CA79">
            <v>-1.5987211554602254E-14</v>
          </cell>
          <cell r="CB79">
            <v>119.55000639749071</v>
          </cell>
          <cell r="CC79">
            <v>6.449993602509311</v>
          </cell>
        </row>
        <row r="80">
          <cell r="C80" t="str">
            <v>Townley Comms</v>
          </cell>
          <cell r="D80">
            <v>0</v>
          </cell>
          <cell r="E80">
            <v>0</v>
          </cell>
          <cell r="F80">
            <v>0</v>
          </cell>
          <cell r="G80">
            <v>0</v>
          </cell>
          <cell r="I80">
            <v>0</v>
          </cell>
          <cell r="J80">
            <v>0</v>
          </cell>
          <cell r="K80">
            <v>0</v>
          </cell>
          <cell r="L80">
            <v>0</v>
          </cell>
          <cell r="M80">
            <v>0</v>
          </cell>
          <cell r="O80">
            <v>0</v>
          </cell>
          <cell r="R80">
            <v>0</v>
          </cell>
          <cell r="S80">
            <v>0</v>
          </cell>
          <cell r="U80">
            <v>0</v>
          </cell>
          <cell r="V80">
            <v>0</v>
          </cell>
          <cell r="W80">
            <v>0</v>
          </cell>
          <cell r="AA80">
            <v>0</v>
          </cell>
          <cell r="AB80">
            <v>0</v>
          </cell>
          <cell r="AC80">
            <v>2</v>
          </cell>
          <cell r="AD80">
            <v>11</v>
          </cell>
          <cell r="AE80">
            <v>0</v>
          </cell>
          <cell r="AG80">
            <v>0</v>
          </cell>
          <cell r="AH80">
            <v>0</v>
          </cell>
          <cell r="AI80">
            <v>0</v>
          </cell>
          <cell r="AJ80">
            <v>0</v>
          </cell>
          <cell r="AL80">
            <v>0</v>
          </cell>
          <cell r="AO80">
            <v>0</v>
          </cell>
          <cell r="AQ80">
            <v>0</v>
          </cell>
          <cell r="AR80">
            <v>0</v>
          </cell>
          <cell r="BH80">
            <v>0</v>
          </cell>
          <cell r="BI80">
            <v>0</v>
          </cell>
          <cell r="BJ80">
            <v>0</v>
          </cell>
          <cell r="BK80">
            <v>0</v>
          </cell>
          <cell r="BL80">
            <v>0</v>
          </cell>
          <cell r="BN80">
            <v>0</v>
          </cell>
          <cell r="BO80">
            <v>0</v>
          </cell>
          <cell r="BP80">
            <v>0</v>
          </cell>
          <cell r="BQ80">
            <v>0</v>
          </cell>
          <cell r="BX80">
            <v>0</v>
          </cell>
          <cell r="BZ80">
            <v>13</v>
          </cell>
          <cell r="CA80">
            <v>-2.1094237467877974E-15</v>
          </cell>
          <cell r="CB80">
            <v>12.334524469582375</v>
          </cell>
          <cell r="CC80">
            <v>0.6654755304176273</v>
          </cell>
        </row>
        <row r="81">
          <cell r="C81" t="str">
            <v>TSCR (BTM)</v>
          </cell>
          <cell r="D81">
            <v>107</v>
          </cell>
          <cell r="E81">
            <v>19</v>
          </cell>
          <cell r="F81">
            <v>1833</v>
          </cell>
          <cell r="G81">
            <v>0</v>
          </cell>
          <cell r="H81">
            <v>0</v>
          </cell>
          <cell r="I81">
            <v>489</v>
          </cell>
          <cell r="J81">
            <v>1105</v>
          </cell>
          <cell r="K81">
            <v>0</v>
          </cell>
          <cell r="L81">
            <v>53</v>
          </cell>
          <cell r="M81">
            <v>1</v>
          </cell>
          <cell r="N81">
            <v>69</v>
          </cell>
          <cell r="O81">
            <v>2</v>
          </cell>
          <cell r="P81">
            <v>16</v>
          </cell>
          <cell r="Q81">
            <v>586</v>
          </cell>
          <cell r="R81">
            <v>198</v>
          </cell>
          <cell r="S81">
            <v>0</v>
          </cell>
          <cell r="T81">
            <v>0</v>
          </cell>
          <cell r="U81">
            <v>16</v>
          </cell>
          <cell r="V81">
            <v>10</v>
          </cell>
          <cell r="W81">
            <v>1</v>
          </cell>
          <cell r="X81">
            <v>0</v>
          </cell>
          <cell r="Y81">
            <v>0</v>
          </cell>
          <cell r="Z81">
            <v>0</v>
          </cell>
          <cell r="AA81">
            <v>0</v>
          </cell>
          <cell r="AB81">
            <v>0</v>
          </cell>
          <cell r="AC81">
            <v>108</v>
          </cell>
          <cell r="AD81">
            <v>40</v>
          </cell>
          <cell r="AE81">
            <v>312</v>
          </cell>
          <cell r="AF81">
            <v>266</v>
          </cell>
          <cell r="AG81">
            <v>0</v>
          </cell>
          <cell r="AH81">
            <v>0</v>
          </cell>
          <cell r="AI81">
            <v>359</v>
          </cell>
          <cell r="AJ81">
            <v>18</v>
          </cell>
          <cell r="AK81">
            <v>0</v>
          </cell>
          <cell r="AL81">
            <v>795</v>
          </cell>
          <cell r="AO81">
            <v>7</v>
          </cell>
          <cell r="AP81">
            <v>0</v>
          </cell>
          <cell r="AQ81">
            <v>0</v>
          </cell>
          <cell r="AR81">
            <v>0</v>
          </cell>
          <cell r="AS81">
            <v>0</v>
          </cell>
          <cell r="BG81">
            <v>0</v>
          </cell>
          <cell r="BH81">
            <v>1</v>
          </cell>
          <cell r="BI81">
            <v>0</v>
          </cell>
          <cell r="BJ81">
            <v>0</v>
          </cell>
          <cell r="BK81">
            <v>0</v>
          </cell>
          <cell r="BL81">
            <v>0</v>
          </cell>
          <cell r="BN81">
            <v>0</v>
          </cell>
          <cell r="BO81">
            <v>0</v>
          </cell>
          <cell r="BP81">
            <v>0</v>
          </cell>
          <cell r="BQ81">
            <v>1</v>
          </cell>
          <cell r="BR81">
            <v>0</v>
          </cell>
          <cell r="BS81">
            <v>0</v>
          </cell>
          <cell r="BT81">
            <v>0</v>
          </cell>
          <cell r="BU81">
            <v>0</v>
          </cell>
          <cell r="BV81">
            <v>0</v>
          </cell>
          <cell r="BW81">
            <v>0</v>
          </cell>
          <cell r="BX81">
            <v>41</v>
          </cell>
          <cell r="BZ81">
            <v>6453</v>
          </cell>
          <cell r="CA81">
            <v>0</v>
          </cell>
          <cell r="CB81">
            <v>1970.8176767508621</v>
          </cell>
          <cell r="CC81">
            <v>4482.1823232491379</v>
          </cell>
        </row>
        <row r="82">
          <cell r="C82" t="str">
            <v>TSCR Prepay</v>
          </cell>
          <cell r="AM82">
            <v>1886</v>
          </cell>
          <cell r="AN82">
            <v>3952</v>
          </cell>
          <cell r="AT82">
            <v>0</v>
          </cell>
          <cell r="AU82">
            <v>1640</v>
          </cell>
          <cell r="AV82">
            <v>365</v>
          </cell>
          <cell r="AW82">
            <v>0</v>
          </cell>
          <cell r="AX82">
            <v>0</v>
          </cell>
          <cell r="AY82">
            <v>9</v>
          </cell>
          <cell r="AZ82">
            <v>294</v>
          </cell>
          <cell r="BA82">
            <v>12</v>
          </cell>
          <cell r="BB82">
            <v>172</v>
          </cell>
          <cell r="BC82">
            <v>987</v>
          </cell>
          <cell r="BD82">
            <v>760</v>
          </cell>
          <cell r="BE82">
            <v>19468</v>
          </cell>
          <cell r="BF82">
            <v>190283</v>
          </cell>
          <cell r="BZ82">
            <v>219828</v>
          </cell>
          <cell r="CA82">
            <v>0</v>
          </cell>
          <cell r="CB82">
            <v>0</v>
          </cell>
          <cell r="CC82">
            <v>219828</v>
          </cell>
        </row>
        <row r="83">
          <cell r="C83" t="str">
            <v>TSCR Ventura</v>
          </cell>
          <cell r="D83">
            <v>6</v>
          </cell>
          <cell r="E83">
            <v>1</v>
          </cell>
          <cell r="F83">
            <v>133</v>
          </cell>
          <cell r="G83">
            <v>0</v>
          </cell>
          <cell r="I83">
            <v>0</v>
          </cell>
          <cell r="J83">
            <v>11</v>
          </cell>
          <cell r="K83">
            <v>0</v>
          </cell>
          <cell r="L83">
            <v>0</v>
          </cell>
          <cell r="M83">
            <v>12</v>
          </cell>
          <cell r="N83">
            <v>4</v>
          </cell>
          <cell r="O83">
            <v>13</v>
          </cell>
          <cell r="P83">
            <v>2</v>
          </cell>
          <cell r="Q83">
            <v>25</v>
          </cell>
          <cell r="R83">
            <v>41</v>
          </cell>
          <cell r="S83">
            <v>18</v>
          </cell>
          <cell r="T83">
            <v>0</v>
          </cell>
          <cell r="U83">
            <v>0</v>
          </cell>
          <cell r="V83">
            <v>5</v>
          </cell>
          <cell r="W83">
            <v>1</v>
          </cell>
          <cell r="X83">
            <v>0</v>
          </cell>
          <cell r="Y83">
            <v>0</v>
          </cell>
          <cell r="AA83">
            <v>0</v>
          </cell>
          <cell r="AB83">
            <v>0</v>
          </cell>
          <cell r="AC83">
            <v>0</v>
          </cell>
          <cell r="AD83">
            <v>0</v>
          </cell>
          <cell r="AE83">
            <v>21</v>
          </cell>
          <cell r="AF83">
            <v>20</v>
          </cell>
          <cell r="AG83">
            <v>0</v>
          </cell>
          <cell r="AH83">
            <v>0</v>
          </cell>
          <cell r="AI83">
            <v>25</v>
          </cell>
          <cell r="AJ83">
            <v>0</v>
          </cell>
          <cell r="AK83">
            <v>0</v>
          </cell>
          <cell r="AL83">
            <v>33</v>
          </cell>
          <cell r="AO83">
            <v>0</v>
          </cell>
          <cell r="AP83">
            <v>0</v>
          </cell>
          <cell r="AQ83">
            <v>3</v>
          </cell>
          <cell r="AR83">
            <v>7</v>
          </cell>
          <cell r="AS83">
            <v>0</v>
          </cell>
          <cell r="BG83">
            <v>0</v>
          </cell>
          <cell r="BH83">
            <v>2</v>
          </cell>
          <cell r="BI83">
            <v>14</v>
          </cell>
          <cell r="BJ83">
            <v>0</v>
          </cell>
          <cell r="BK83">
            <v>0</v>
          </cell>
          <cell r="BL83">
            <v>0</v>
          </cell>
          <cell r="BN83">
            <v>2</v>
          </cell>
          <cell r="BO83">
            <v>0</v>
          </cell>
          <cell r="BP83">
            <v>0</v>
          </cell>
          <cell r="BQ83">
            <v>0</v>
          </cell>
          <cell r="BR83">
            <v>0</v>
          </cell>
          <cell r="BS83">
            <v>0</v>
          </cell>
          <cell r="BT83">
            <v>0</v>
          </cell>
          <cell r="BU83">
            <v>0</v>
          </cell>
          <cell r="BV83">
            <v>0</v>
          </cell>
          <cell r="BW83">
            <v>0</v>
          </cell>
          <cell r="BX83">
            <v>5</v>
          </cell>
          <cell r="BZ83">
            <v>404</v>
          </cell>
          <cell r="CA83">
            <v>0</v>
          </cell>
          <cell r="CB83">
            <v>2.9580153177488673</v>
          </cell>
          <cell r="CC83">
            <v>401.0419846822511</v>
          </cell>
        </row>
        <row r="84">
          <cell r="C84" t="str">
            <v>Vijesh Marketing</v>
          </cell>
          <cell r="J84">
            <v>0</v>
          </cell>
          <cell r="BM84">
            <v>14</v>
          </cell>
          <cell r="BZ84">
            <v>14</v>
          </cell>
          <cell r="CA84">
            <v>0</v>
          </cell>
          <cell r="CB84">
            <v>13.283334044165633</v>
          </cell>
          <cell r="CC84">
            <v>0.71666595583436787</v>
          </cell>
        </row>
        <row r="85">
          <cell r="C85" t="str">
            <v>Vodafone Connect</v>
          </cell>
          <cell r="D85">
            <v>5</v>
          </cell>
          <cell r="E85">
            <v>0</v>
          </cell>
          <cell r="F85">
            <v>0</v>
          </cell>
          <cell r="G85">
            <v>0</v>
          </cell>
          <cell r="I85">
            <v>0</v>
          </cell>
          <cell r="J85">
            <v>18.618208447384173</v>
          </cell>
          <cell r="K85">
            <v>0</v>
          </cell>
          <cell r="L85">
            <v>0</v>
          </cell>
          <cell r="M85">
            <v>1</v>
          </cell>
          <cell r="N85">
            <v>19</v>
          </cell>
          <cell r="O85">
            <v>0</v>
          </cell>
          <cell r="P85">
            <v>9</v>
          </cell>
          <cell r="Q85">
            <v>36</v>
          </cell>
          <cell r="R85">
            <v>0</v>
          </cell>
          <cell r="S85">
            <v>1</v>
          </cell>
          <cell r="T85">
            <v>0</v>
          </cell>
          <cell r="U85">
            <v>0</v>
          </cell>
          <cell r="V85">
            <v>0</v>
          </cell>
          <cell r="W85">
            <v>0</v>
          </cell>
          <cell r="X85">
            <v>0</v>
          </cell>
          <cell r="Y85">
            <v>0</v>
          </cell>
          <cell r="AA85">
            <v>0</v>
          </cell>
          <cell r="AB85">
            <v>0</v>
          </cell>
          <cell r="AC85">
            <v>0</v>
          </cell>
          <cell r="AD85">
            <v>0</v>
          </cell>
          <cell r="AE85">
            <v>6</v>
          </cell>
          <cell r="AF85">
            <v>1</v>
          </cell>
          <cell r="AG85">
            <v>0</v>
          </cell>
          <cell r="AH85">
            <v>0</v>
          </cell>
          <cell r="AI85">
            <v>0</v>
          </cell>
          <cell r="AJ85">
            <v>0</v>
          </cell>
          <cell r="AK85">
            <v>0</v>
          </cell>
          <cell r="AL85">
            <v>29</v>
          </cell>
          <cell r="AO85">
            <v>0</v>
          </cell>
          <cell r="AP85">
            <v>0</v>
          </cell>
          <cell r="AQ85">
            <v>0</v>
          </cell>
          <cell r="AR85">
            <v>0</v>
          </cell>
          <cell r="AS85">
            <v>0</v>
          </cell>
          <cell r="BG85">
            <v>0</v>
          </cell>
          <cell r="BH85">
            <v>0</v>
          </cell>
          <cell r="BI85">
            <v>0</v>
          </cell>
          <cell r="BJ85">
            <v>0</v>
          </cell>
          <cell r="BK85">
            <v>0</v>
          </cell>
          <cell r="BL85">
            <v>0</v>
          </cell>
          <cell r="BN85">
            <v>0</v>
          </cell>
          <cell r="BO85">
            <v>0</v>
          </cell>
          <cell r="BP85">
            <v>0</v>
          </cell>
          <cell r="BQ85">
            <v>0</v>
          </cell>
          <cell r="BX85">
            <v>0</v>
          </cell>
          <cell r="BZ85">
            <v>125.61820844738418</v>
          </cell>
          <cell r="CA85">
            <v>-1.5987211554602254E-14</v>
          </cell>
          <cell r="CB85">
            <v>119.1877589168738</v>
          </cell>
          <cell r="CC85">
            <v>6.4304495305103888</v>
          </cell>
        </row>
        <row r="86">
          <cell r="C86" t="str">
            <v>Vodafone Corporate</v>
          </cell>
          <cell r="D86">
            <v>1</v>
          </cell>
          <cell r="E86">
            <v>0</v>
          </cell>
          <cell r="F86">
            <v>0</v>
          </cell>
          <cell r="G86">
            <v>0</v>
          </cell>
          <cell r="I86">
            <v>0</v>
          </cell>
          <cell r="J86">
            <v>186.18208447384171</v>
          </cell>
          <cell r="K86">
            <v>0</v>
          </cell>
          <cell r="L86">
            <v>0</v>
          </cell>
          <cell r="M86">
            <v>0</v>
          </cell>
          <cell r="N86">
            <v>18</v>
          </cell>
          <cell r="O86">
            <v>0</v>
          </cell>
          <cell r="P86">
            <v>13</v>
          </cell>
          <cell r="Q86">
            <v>19</v>
          </cell>
          <cell r="R86">
            <v>0</v>
          </cell>
          <cell r="S86">
            <v>0</v>
          </cell>
          <cell r="T86">
            <v>0</v>
          </cell>
          <cell r="U86">
            <v>2</v>
          </cell>
          <cell r="V86">
            <v>0</v>
          </cell>
          <cell r="W86">
            <v>0</v>
          </cell>
          <cell r="X86">
            <v>0</v>
          </cell>
          <cell r="Y86">
            <v>0</v>
          </cell>
          <cell r="AA86">
            <v>0</v>
          </cell>
          <cell r="AB86">
            <v>0</v>
          </cell>
          <cell r="AC86">
            <v>1</v>
          </cell>
          <cell r="AD86">
            <v>0</v>
          </cell>
          <cell r="AE86">
            <v>0</v>
          </cell>
          <cell r="AF86">
            <v>0</v>
          </cell>
          <cell r="AG86">
            <v>0</v>
          </cell>
          <cell r="AH86">
            <v>0</v>
          </cell>
          <cell r="AI86">
            <v>0</v>
          </cell>
          <cell r="AJ86">
            <v>374</v>
          </cell>
          <cell r="AK86">
            <v>0</v>
          </cell>
          <cell r="AL86">
            <v>8</v>
          </cell>
          <cell r="AO86">
            <v>0</v>
          </cell>
          <cell r="AP86">
            <v>0</v>
          </cell>
          <cell r="AQ86">
            <v>0</v>
          </cell>
          <cell r="AR86">
            <v>0</v>
          </cell>
          <cell r="AS86">
            <v>0</v>
          </cell>
          <cell r="BG86">
            <v>0</v>
          </cell>
          <cell r="BH86">
            <v>0</v>
          </cell>
          <cell r="BI86">
            <v>0</v>
          </cell>
          <cell r="BJ86">
            <v>0</v>
          </cell>
          <cell r="BK86">
            <v>0</v>
          </cell>
          <cell r="BL86">
            <v>0</v>
          </cell>
          <cell r="BN86">
            <v>0</v>
          </cell>
          <cell r="BO86">
            <v>0</v>
          </cell>
          <cell r="BP86">
            <v>0</v>
          </cell>
          <cell r="BQ86">
            <v>0</v>
          </cell>
          <cell r="BX86">
            <v>0</v>
          </cell>
          <cell r="BZ86">
            <v>622.18208447384177</v>
          </cell>
          <cell r="CA86">
            <v>-3.1974423109204508E-14</v>
          </cell>
          <cell r="CB86">
            <v>590.33231888295143</v>
          </cell>
          <cell r="CC86">
            <v>31.849765590890375</v>
          </cell>
        </row>
        <row r="87">
          <cell r="C87" t="str">
            <v>World Com Network (SR)</v>
          </cell>
          <cell r="AB87">
            <v>0</v>
          </cell>
          <cell r="BM87">
            <v>0</v>
          </cell>
          <cell r="BZ87">
            <v>0</v>
          </cell>
          <cell r="CA87">
            <v>0</v>
          </cell>
          <cell r="CB87">
            <v>0</v>
          </cell>
          <cell r="CC87">
            <v>0</v>
          </cell>
        </row>
        <row r="88">
          <cell r="BZ88">
            <v>0</v>
          </cell>
          <cell r="CA88">
            <v>0</v>
          </cell>
          <cell r="CB88">
            <v>0</v>
          </cell>
          <cell r="CC88">
            <v>0</v>
          </cell>
        </row>
        <row r="89">
          <cell r="BZ89">
            <v>0</v>
          </cell>
          <cell r="CA89">
            <v>0</v>
          </cell>
          <cell r="CB89">
            <v>0</v>
          </cell>
          <cell r="CC89">
            <v>0</v>
          </cell>
        </row>
        <row r="90">
          <cell r="BZ90">
            <v>0</v>
          </cell>
          <cell r="CA90">
            <v>0</v>
          </cell>
          <cell r="CB90">
            <v>0</v>
          </cell>
          <cell r="CC90">
            <v>0</v>
          </cell>
        </row>
        <row r="91">
          <cell r="BZ91">
            <v>0</v>
          </cell>
          <cell r="CA91">
            <v>0</v>
          </cell>
          <cell r="CB91">
            <v>0</v>
          </cell>
          <cell r="CC91">
            <v>0</v>
          </cell>
        </row>
        <row r="92">
          <cell r="BZ92">
            <v>0</v>
          </cell>
          <cell r="CA92">
            <v>0</v>
          </cell>
          <cell r="CB92">
            <v>0</v>
          </cell>
          <cell r="CC92">
            <v>0</v>
          </cell>
        </row>
        <row r="93">
          <cell r="BZ93">
            <v>0</v>
          </cell>
          <cell r="CA93">
            <v>0</v>
          </cell>
          <cell r="CB93">
            <v>0</v>
          </cell>
          <cell r="CC93">
            <v>0</v>
          </cell>
        </row>
        <row r="94">
          <cell r="BZ94">
            <v>0</v>
          </cell>
          <cell r="CA94">
            <v>0</v>
          </cell>
          <cell r="CB94">
            <v>0</v>
          </cell>
          <cell r="CC94">
            <v>0</v>
          </cell>
        </row>
        <row r="95">
          <cell r="BZ95">
            <v>0</v>
          </cell>
          <cell r="CA95">
            <v>0</v>
          </cell>
          <cell r="CB95">
            <v>0</v>
          </cell>
          <cell r="CC95">
            <v>0</v>
          </cell>
        </row>
        <row r="96">
          <cell r="BZ96">
            <v>0</v>
          </cell>
          <cell r="CA96">
            <v>0</v>
          </cell>
          <cell r="CB96">
            <v>0</v>
          </cell>
          <cell r="CC96">
            <v>0</v>
          </cell>
        </row>
        <row r="97">
          <cell r="BZ97">
            <v>0</v>
          </cell>
          <cell r="CA97">
            <v>0</v>
          </cell>
          <cell r="CB97">
            <v>0</v>
          </cell>
          <cell r="CC97">
            <v>0</v>
          </cell>
        </row>
        <row r="98">
          <cell r="BZ98">
            <v>0</v>
          </cell>
          <cell r="CA98">
            <v>0</v>
          </cell>
          <cell r="CB98">
            <v>0</v>
          </cell>
          <cell r="CC98">
            <v>0</v>
          </cell>
        </row>
        <row r="99">
          <cell r="BZ99">
            <v>0</v>
          </cell>
          <cell r="CA99">
            <v>0</v>
          </cell>
          <cell r="CB99">
            <v>0</v>
          </cell>
          <cell r="CC99">
            <v>0</v>
          </cell>
        </row>
        <row r="100">
          <cell r="BZ100">
            <v>0</v>
          </cell>
          <cell r="CA100">
            <v>0</v>
          </cell>
          <cell r="CB100">
            <v>0</v>
          </cell>
          <cell r="CC100">
            <v>0</v>
          </cell>
        </row>
        <row r="101">
          <cell r="BZ101">
            <v>0</v>
          </cell>
          <cell r="CA101">
            <v>0</v>
          </cell>
          <cell r="CB101">
            <v>0</v>
          </cell>
          <cell r="CC101">
            <v>0</v>
          </cell>
        </row>
        <row r="102">
          <cell r="BZ102">
            <v>0</v>
          </cell>
          <cell r="CA102">
            <v>0</v>
          </cell>
          <cell r="CB102">
            <v>0</v>
          </cell>
          <cell r="CC102">
            <v>0</v>
          </cell>
        </row>
        <row r="103">
          <cell r="BZ103">
            <v>0</v>
          </cell>
          <cell r="CA103">
            <v>0</v>
          </cell>
          <cell r="CB103">
            <v>0</v>
          </cell>
          <cell r="CC103">
            <v>0</v>
          </cell>
        </row>
        <row r="104">
          <cell r="BZ104">
            <v>0</v>
          </cell>
          <cell r="CA104">
            <v>0</v>
          </cell>
          <cell r="CB104">
            <v>0</v>
          </cell>
          <cell r="CC104">
            <v>0</v>
          </cell>
        </row>
        <row r="105">
          <cell r="BZ105">
            <v>0</v>
          </cell>
          <cell r="CA105">
            <v>0</v>
          </cell>
          <cell r="CB105">
            <v>0</v>
          </cell>
          <cell r="CC105">
            <v>0</v>
          </cell>
        </row>
        <row r="106">
          <cell r="BZ106">
            <v>0</v>
          </cell>
          <cell r="CA106">
            <v>0</v>
          </cell>
          <cell r="CB106">
            <v>0</v>
          </cell>
          <cell r="CC106">
            <v>0</v>
          </cell>
        </row>
        <row r="107">
          <cell r="BZ107">
            <v>0</v>
          </cell>
          <cell r="CA107">
            <v>0</v>
          </cell>
          <cell r="CB107">
            <v>0</v>
          </cell>
          <cell r="CC107">
            <v>0</v>
          </cell>
        </row>
        <row r="108">
          <cell r="BZ108">
            <v>0</v>
          </cell>
          <cell r="CA108">
            <v>0</v>
          </cell>
          <cell r="CB108">
            <v>0</v>
          </cell>
          <cell r="CC108">
            <v>0</v>
          </cell>
        </row>
        <row r="109">
          <cell r="BZ109">
            <v>0</v>
          </cell>
          <cell r="CA109">
            <v>0</v>
          </cell>
          <cell r="CB109">
            <v>0</v>
          </cell>
          <cell r="CC109">
            <v>0</v>
          </cell>
        </row>
        <row r="110">
          <cell r="D110">
            <v>544</v>
          </cell>
          <cell r="E110">
            <v>99</v>
          </cell>
          <cell r="F110">
            <v>8664</v>
          </cell>
          <cell r="G110">
            <v>564</v>
          </cell>
          <cell r="H110">
            <v>0</v>
          </cell>
          <cell r="I110">
            <v>808</v>
          </cell>
          <cell r="J110">
            <v>20667</v>
          </cell>
          <cell r="K110">
            <v>34</v>
          </cell>
          <cell r="L110">
            <v>1450</v>
          </cell>
          <cell r="M110">
            <v>10896</v>
          </cell>
          <cell r="N110">
            <v>228</v>
          </cell>
          <cell r="O110">
            <v>12783</v>
          </cell>
          <cell r="P110">
            <v>64</v>
          </cell>
          <cell r="Q110">
            <v>2326</v>
          </cell>
          <cell r="R110">
            <v>7062</v>
          </cell>
          <cell r="S110">
            <v>6038</v>
          </cell>
          <cell r="T110">
            <v>1</v>
          </cell>
          <cell r="U110">
            <v>686</v>
          </cell>
          <cell r="V110">
            <v>854</v>
          </cell>
          <cell r="W110">
            <v>340</v>
          </cell>
          <cell r="X110">
            <v>0</v>
          </cell>
          <cell r="Y110">
            <v>0</v>
          </cell>
          <cell r="Z110">
            <v>37</v>
          </cell>
          <cell r="AA110">
            <v>150</v>
          </cell>
          <cell r="AB110">
            <v>951</v>
          </cell>
          <cell r="AC110">
            <v>2254</v>
          </cell>
          <cell r="AD110">
            <v>1680</v>
          </cell>
          <cell r="AE110">
            <v>3438</v>
          </cell>
          <cell r="AF110">
            <v>867</v>
          </cell>
          <cell r="AG110">
            <v>646</v>
          </cell>
          <cell r="AH110">
            <v>552</v>
          </cell>
          <cell r="AI110">
            <v>1897</v>
          </cell>
          <cell r="AJ110">
            <v>5980</v>
          </cell>
          <cell r="AK110">
            <v>0</v>
          </cell>
          <cell r="AL110">
            <v>3536</v>
          </cell>
          <cell r="AM110">
            <v>1886</v>
          </cell>
          <cell r="AN110">
            <v>3952</v>
          </cell>
          <cell r="AO110">
            <v>30</v>
          </cell>
          <cell r="AP110">
            <v>1</v>
          </cell>
          <cell r="AQ110">
            <v>17182</v>
          </cell>
          <cell r="AR110">
            <v>10005</v>
          </cell>
          <cell r="AS110">
            <v>0</v>
          </cell>
          <cell r="AT110">
            <v>0</v>
          </cell>
          <cell r="AU110">
            <v>1640</v>
          </cell>
          <cell r="AV110">
            <v>365</v>
          </cell>
          <cell r="AW110">
            <v>0</v>
          </cell>
          <cell r="AX110">
            <v>0</v>
          </cell>
          <cell r="AY110">
            <v>9</v>
          </cell>
          <cell r="AZ110">
            <v>294</v>
          </cell>
          <cell r="BA110">
            <v>12</v>
          </cell>
          <cell r="BB110">
            <v>172</v>
          </cell>
          <cell r="BC110">
            <v>987</v>
          </cell>
          <cell r="BD110">
            <v>760</v>
          </cell>
          <cell r="BE110">
            <v>19468</v>
          </cell>
          <cell r="BF110">
            <v>190283</v>
          </cell>
          <cell r="BG110">
            <v>0</v>
          </cell>
          <cell r="BH110">
            <v>3750</v>
          </cell>
          <cell r="BI110">
            <v>3693</v>
          </cell>
          <cell r="BJ110">
            <v>28</v>
          </cell>
          <cell r="BK110">
            <v>7</v>
          </cell>
          <cell r="BL110">
            <v>4</v>
          </cell>
          <cell r="BM110">
            <v>2749</v>
          </cell>
          <cell r="BN110">
            <v>2119</v>
          </cell>
          <cell r="BO110">
            <v>75</v>
          </cell>
          <cell r="BP110">
            <v>74</v>
          </cell>
          <cell r="BQ110">
            <v>60</v>
          </cell>
          <cell r="BR110">
            <v>15</v>
          </cell>
          <cell r="BS110">
            <v>12</v>
          </cell>
          <cell r="BT110">
            <v>43</v>
          </cell>
          <cell r="BU110">
            <v>10</v>
          </cell>
          <cell r="BV110">
            <v>24</v>
          </cell>
          <cell r="BW110">
            <v>19</v>
          </cell>
          <cell r="BX110">
            <v>401</v>
          </cell>
          <cell r="BY110">
            <v>0</v>
          </cell>
          <cell r="BZ110">
            <v>356225</v>
          </cell>
          <cell r="CA110">
            <v>0</v>
          </cell>
          <cell r="CB110">
            <v>41277.95427031385</v>
          </cell>
          <cell r="CC110">
            <v>314947.04572968622</v>
          </cell>
        </row>
        <row r="111">
          <cell r="BZ111">
            <v>0</v>
          </cell>
        </row>
        <row r="112">
          <cell r="BZ112">
            <v>12034580</v>
          </cell>
          <cell r="CB112">
            <v>41277.95427031385</v>
          </cell>
          <cell r="CC112">
            <v>314947.04572968622</v>
          </cell>
        </row>
        <row r="113">
          <cell r="CB113" t="str">
            <v>Consumer Prepay</v>
          </cell>
          <cell r="CC113">
            <v>219828</v>
          </cell>
        </row>
        <row r="114">
          <cell r="CB114" t="str">
            <v>Consumer Postpay</v>
          </cell>
          <cell r="CC114">
            <v>95119.045729686215</v>
          </cell>
        </row>
        <row r="115">
          <cell r="CA115" t="str">
            <v>Total Postpay</v>
          </cell>
          <cell r="CC115">
            <v>136397.00000000006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1"/>
      <sheetName val="Sheet2"/>
      <sheetName val="Sheet3"/>
      <sheetName val="#REF"/>
      <sheetName val="A1"/>
      <sheetName val="CAPM"/>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hannel Overview"/>
      <sheetName val="Month Overview"/>
      <sheetName val="Summary"/>
      <sheetName val="TOTAL CONNECTIONS"/>
      <sheetName val="Prepay Overview"/>
      <sheetName val="TOTAL PREPAY CONNECTIONS"/>
      <sheetName val="Prepay Conn. - Trad"/>
      <sheetName val="Prepay Conn. - SIMO"/>
      <sheetName val="Prepay Conn. - iPh"/>
      <sheetName val="Prepay Conn. - MBB"/>
      <sheetName val="TOTAL POSTPAY CONNECTIONS"/>
      <sheetName val="Postpay Conn. - Trad"/>
      <sheetName val="Postpay Conn. - SIMO"/>
      <sheetName val="Postpay Conn. - iPh"/>
      <sheetName val="Postpay Conn. - MBB"/>
      <sheetName val="Postpay Conn. - Lap"/>
      <sheetName val="Consumer Overview"/>
      <sheetName val="Consumer Overview SALES"/>
      <sheetName val="Consumer Postpay Conn."/>
      <sheetName val="Consumer Postpay Conn. - Trad"/>
      <sheetName val="Consumer Postpay Conn. - SIMO"/>
      <sheetName val="Consumer Postpay Conn. - iPh"/>
      <sheetName val="Consumer Postpay Conn. - MBB"/>
      <sheetName val="Consumer Postpay Conn. - Lap"/>
      <sheetName val="Corporate Postpay Conn."/>
      <sheetName val="Corporate Postpay Conn. - Trad"/>
      <sheetName val="Corporate Postpay Conn. - SIMO"/>
      <sheetName val="Corporate Postpay Conn. - iPh"/>
      <sheetName val="Corporate Postpay Conn. - MBB"/>
      <sheetName val="Corporate Postpay Conn. - Lap"/>
      <sheetName val="SME Postpay Conn."/>
      <sheetName val="SME Postpay Conn. - Trad"/>
      <sheetName val="SME Postpay Conn. - SIMO"/>
      <sheetName val="SME Postpay Conn. - iPh"/>
      <sheetName val="SME Postpay Conn. - MBB"/>
      <sheetName val="SME Postpay Conn. - Lap"/>
      <sheetName val="TOTAL POSTPAY DISCONNECTIONS"/>
      <sheetName val="Consumer Postpay Disc."/>
      <sheetName val="Corporate Postpay Disc."/>
      <sheetName val="SME Postpay Disc."/>
      <sheetName val="TOTAL CONNECTIONS YtD"/>
      <sheetName val="TOTAL PREPAY Conn. YtD"/>
      <sheetName val="TOTAL POSTPAY Conn. YtD"/>
      <sheetName val="Consumer Conn. YtD"/>
      <sheetName val="Corporate Conn. YtD"/>
      <sheetName val="SME Conn. YtD"/>
      <sheetName val="Prepay Conn. 2008"/>
      <sheetName val="Postpay Conn. - Actual 2008"/>
      <sheetName val="Postpay Conn. - Outlook 2008"/>
      <sheetName val="Postpay Disc. - Actual 2008"/>
      <sheetName val="Postpay Disc. - Outlook 2008"/>
      <sheetName val="Churn 2008"/>
      <sheetName val="Prepay Conn. - QFC2 2008"/>
      <sheetName val="Postpay Conn. - QFC2 2008"/>
      <sheetName val="Postpay Disc. - QFC2 2008"/>
      <sheetName val="Prepay Conn. - Actual 2007"/>
      <sheetName val="Postpay Conn. - Actual 2007"/>
      <sheetName val="Postpay Disc. - Actual 2007"/>
      <sheetName val="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row r="8">
          <cell r="F8" t="str">
            <v>39783 DISC-CON Data MEO</v>
          </cell>
          <cell r="I8" t="str">
            <v>39783 DISC-CON I-phone MEO</v>
          </cell>
          <cell r="L8" t="str">
            <v>39783 DISC-CON SIM MEO</v>
          </cell>
          <cell r="O8" t="str">
            <v>39783 DISC-CON MBB MEO</v>
          </cell>
          <cell r="R8" t="str">
            <v>39783 DISC-CON Laptop MEO</v>
          </cell>
          <cell r="U8" t="str">
            <v>39783 DISC-CON Voice MEO</v>
          </cell>
          <cell r="X8" t="str">
            <v>39783 DISC-COR Data MEO</v>
          </cell>
          <cell r="AA8" t="str">
            <v>39783 DISC-COR I-phone MEO</v>
          </cell>
          <cell r="AD8" t="str">
            <v>39783 DISC-COR SIM MEO</v>
          </cell>
          <cell r="AG8" t="str">
            <v>39783 DISC-COR MBB MEO</v>
          </cell>
          <cell r="AJ8" t="str">
            <v>39783 DISC-COR Laptop MEO</v>
          </cell>
          <cell r="AM8" t="str">
            <v>39783 DISC-COR Voice MEO</v>
          </cell>
          <cell r="AP8" t="str">
            <v>39783 DISC-SME Data MEO</v>
          </cell>
          <cell r="AS8" t="str">
            <v>39783 DISC-SME I-phone MEO</v>
          </cell>
          <cell r="AV8" t="str">
            <v>39783 DISC-SME SIM MEO</v>
          </cell>
          <cell r="AY8" t="str">
            <v>39783 DISC-SME MBB MEO</v>
          </cell>
          <cell r="BB8" t="str">
            <v>39783 DISC-SME laptop MEO</v>
          </cell>
          <cell r="BE8" t="str">
            <v>39783 DISC-SME Voice MEO</v>
          </cell>
          <cell r="BH8" t="str">
            <v>39783 Total MEO</v>
          </cell>
          <cell r="BJ8" t="str">
            <v>39722 DISC-CON Data Overlay</v>
          </cell>
          <cell r="BK8" t="str">
            <v>39722 DISC-CON I-phone Overlay</v>
          </cell>
          <cell r="BL8" t="str">
            <v>39722 DISC-CON SIM Overlay</v>
          </cell>
          <cell r="BM8" t="str">
            <v>39722 DISC-CON MBB Overlay</v>
          </cell>
          <cell r="BN8" t="str">
            <v>39722 DISC-CON Laptop Overlay</v>
          </cell>
          <cell r="BO8" t="str">
            <v>39722 DISC-CON Voice Overlay</v>
          </cell>
          <cell r="BP8" t="str">
            <v>39722 DISC-COR Data Overlay</v>
          </cell>
          <cell r="BQ8" t="str">
            <v>39722 DISC-COR I-phone Overlay</v>
          </cell>
          <cell r="BR8" t="str">
            <v>39722 DISC-COR SIM Overlay</v>
          </cell>
          <cell r="BS8" t="str">
            <v>39722 DISC-COR MBB Overlay</v>
          </cell>
          <cell r="BT8" t="str">
            <v>39722 DISC-COR Laptop Overlay</v>
          </cell>
          <cell r="BU8" t="str">
            <v>39722 DISC-COR Voice Overlay</v>
          </cell>
          <cell r="BV8" t="str">
            <v>39722 DISC-SME Data Overlay</v>
          </cell>
          <cell r="BW8" t="str">
            <v>39722 DISC-SME I-phone Overlay</v>
          </cell>
          <cell r="BX8" t="str">
            <v>39722 DISC-SME SIM Overlay</v>
          </cell>
          <cell r="BY8" t="str">
            <v>39722 DISC-SME MBB Overlay</v>
          </cell>
          <cell r="BZ8" t="str">
            <v>39722 DISC-SME Laptop Overlay</v>
          </cell>
          <cell r="CA8" t="str">
            <v>39722 DISC-SME Voice Overlay</v>
          </cell>
          <cell r="CB8" t="str">
            <v>39722 Total Overlay</v>
          </cell>
          <cell r="CD8" t="str">
            <v>39753 DISC-CON Data Overlay</v>
          </cell>
          <cell r="CE8" t="str">
            <v>39753 DISC-CON I-phone Overlay</v>
          </cell>
          <cell r="CF8" t="str">
            <v>39753 DISC-CON SIM Overlay</v>
          </cell>
          <cell r="CG8" t="str">
            <v>39753 DISC-CON MBB Overlay</v>
          </cell>
          <cell r="CH8" t="str">
            <v>39753 DISC-CON Laptop Overlay</v>
          </cell>
          <cell r="CI8" t="str">
            <v>39753 DISC-CON Voice Overlay</v>
          </cell>
          <cell r="CJ8" t="str">
            <v>39753 DISC-COR Data Overlay</v>
          </cell>
          <cell r="CK8" t="str">
            <v>39753 DISC-COR I-phone Overlay</v>
          </cell>
          <cell r="CL8" t="str">
            <v>39753 DISC-COR SIM Overlay</v>
          </cell>
          <cell r="CM8" t="str">
            <v>39753 DISC-COR MBB Overlay</v>
          </cell>
          <cell r="CN8" t="str">
            <v>39753 DISC-COR Laptop Overlay</v>
          </cell>
          <cell r="CO8" t="str">
            <v>39753 DISC-COR Voice Overlay</v>
          </cell>
          <cell r="CP8" t="str">
            <v>39753 DISC-SME Data Overlay</v>
          </cell>
          <cell r="CQ8" t="str">
            <v>39753 DISC-SME I-phone Overlay</v>
          </cell>
          <cell r="CR8" t="str">
            <v>39753 DISC-SME SIM Overlay</v>
          </cell>
          <cell r="CS8" t="str">
            <v>39753 DISC-SME MBB Overlay</v>
          </cell>
          <cell r="CT8" t="str">
            <v>39753 DISC-SME Laptop Overlay</v>
          </cell>
          <cell r="CU8" t="str">
            <v>39753 DISC-SME Voice Overlay</v>
          </cell>
          <cell r="CV8" t="str">
            <v>39753 Total Overlay</v>
          </cell>
          <cell r="CX8" t="str">
            <v>39783 DISC-CON Data Overlay</v>
          </cell>
          <cell r="CY8" t="str">
            <v>39783 DISC-CON I-phone Overlay</v>
          </cell>
          <cell r="CZ8" t="str">
            <v>39783 DISC-CON SIM Overlay</v>
          </cell>
          <cell r="DA8" t="str">
            <v>39783 DISC-CON MBB Overlay</v>
          </cell>
          <cell r="DB8" t="str">
            <v>39783 DISC-CON Laptop Overlay</v>
          </cell>
          <cell r="DC8" t="str">
            <v>39783 DISC-CON Voice Overlay</v>
          </cell>
          <cell r="DD8" t="str">
            <v>39783 DISC-COR Data Overlay</v>
          </cell>
          <cell r="DE8" t="str">
            <v>39783 DISC-COR I-phone Overlay</v>
          </cell>
          <cell r="DF8" t="str">
            <v>39783 DISC-COR SIM Overlay</v>
          </cell>
          <cell r="DG8" t="str">
            <v>39783 DISC-COR MBB Overlay</v>
          </cell>
          <cell r="DH8" t="str">
            <v>39783 DISC-COR Laptop Overlay</v>
          </cell>
          <cell r="DI8" t="str">
            <v>39783 DISC-COR Voice Overlay</v>
          </cell>
          <cell r="DJ8" t="str">
            <v>39783 DISC-SME Data Overlay</v>
          </cell>
          <cell r="DK8" t="str">
            <v>39783 DISC-SME I-phone Overlay</v>
          </cell>
          <cell r="DL8" t="str">
            <v>39783 DISC-SME SIM Overlay</v>
          </cell>
          <cell r="DM8" t="str">
            <v>39783 DISC-SME MBB Overlay</v>
          </cell>
          <cell r="DN8" t="str">
            <v>39783 DISC-SME Laptop Overlay</v>
          </cell>
          <cell r="DO8" t="str">
            <v>39783 DISC-SME Voice Overlay</v>
          </cell>
          <cell r="DP8" t="str">
            <v>39783 Total Overlay</v>
          </cell>
        </row>
        <row r="10">
          <cell r="D10" t="str">
            <v>CCCR Category</v>
          </cell>
          <cell r="F10" t="str">
            <v>Consumer Data</v>
          </cell>
          <cell r="G10" t="str">
            <v>Linear</v>
          </cell>
          <cell r="H10" t="str">
            <v>Delta</v>
          </cell>
          <cell r="I10" t="str">
            <v>Consumer iPhone</v>
          </cell>
          <cell r="J10" t="str">
            <v>Linear</v>
          </cell>
          <cell r="K10" t="str">
            <v>Delta</v>
          </cell>
          <cell r="L10" t="str">
            <v>Consumer SIMO</v>
          </cell>
          <cell r="M10" t="str">
            <v>Linear</v>
          </cell>
          <cell r="N10" t="str">
            <v>Delta</v>
          </cell>
          <cell r="O10" t="str">
            <v>Consumer MBB</v>
          </cell>
          <cell r="P10" t="str">
            <v>Linear</v>
          </cell>
          <cell r="Q10" t="str">
            <v>Delta</v>
          </cell>
          <cell r="R10" t="str">
            <v>Consumer Laptops</v>
          </cell>
          <cell r="S10" t="str">
            <v>Linear</v>
          </cell>
          <cell r="T10" t="str">
            <v>Delta</v>
          </cell>
          <cell r="U10" t="str">
            <v>Consumer Voice</v>
          </cell>
          <cell r="V10" t="str">
            <v>Linear</v>
          </cell>
          <cell r="W10" t="str">
            <v>Delta</v>
          </cell>
          <cell r="X10" t="str">
            <v>Corporate Data</v>
          </cell>
          <cell r="Y10" t="str">
            <v>Linear</v>
          </cell>
          <cell r="Z10" t="str">
            <v>Delta</v>
          </cell>
          <cell r="AA10" t="str">
            <v>Corporate iPhone</v>
          </cell>
          <cell r="AB10" t="str">
            <v>Linear</v>
          </cell>
          <cell r="AC10" t="str">
            <v>Delta</v>
          </cell>
          <cell r="AD10" t="str">
            <v>Corporate SIMO</v>
          </cell>
          <cell r="AE10" t="str">
            <v>Linear</v>
          </cell>
          <cell r="AF10" t="str">
            <v>Delta</v>
          </cell>
          <cell r="AG10" t="str">
            <v>Corporate MBB</v>
          </cell>
          <cell r="AH10" t="str">
            <v>Linear</v>
          </cell>
          <cell r="AI10" t="str">
            <v>Delta</v>
          </cell>
          <cell r="AJ10" t="str">
            <v>Corporate Laptops</v>
          </cell>
          <cell r="AK10" t="str">
            <v>Linear</v>
          </cell>
          <cell r="AL10" t="str">
            <v>Delta</v>
          </cell>
          <cell r="AM10" t="str">
            <v>Corporate Voice</v>
          </cell>
          <cell r="AN10" t="str">
            <v>Linear</v>
          </cell>
          <cell r="AO10" t="str">
            <v>Delta</v>
          </cell>
          <cell r="AP10" t="str">
            <v>SME Data</v>
          </cell>
          <cell r="AQ10" t="str">
            <v>Linear</v>
          </cell>
          <cell r="AR10" t="str">
            <v>Delta</v>
          </cell>
          <cell r="AS10" t="str">
            <v>SME iPhone</v>
          </cell>
          <cell r="AT10" t="str">
            <v>Linear</v>
          </cell>
          <cell r="AU10" t="str">
            <v>Delta</v>
          </cell>
          <cell r="AV10" t="str">
            <v>SME SIMO</v>
          </cell>
          <cell r="AW10" t="str">
            <v>Linear</v>
          </cell>
          <cell r="AX10" t="str">
            <v>Delta</v>
          </cell>
          <cell r="AY10" t="str">
            <v>SME MBB</v>
          </cell>
          <cell r="AZ10" t="str">
            <v>Linear</v>
          </cell>
          <cell r="BA10" t="str">
            <v>Delta</v>
          </cell>
          <cell r="BB10" t="str">
            <v>SME Laptops</v>
          </cell>
          <cell r="BC10" t="str">
            <v>Linear</v>
          </cell>
          <cell r="BD10" t="str">
            <v>Delta</v>
          </cell>
          <cell r="BE10" t="str">
            <v>SME Voice</v>
          </cell>
          <cell r="BF10" t="str">
            <v>Linear</v>
          </cell>
          <cell r="BG10" t="str">
            <v>Delta</v>
          </cell>
          <cell r="BH10" t="str">
            <v>Total Disconnections</v>
          </cell>
          <cell r="BJ10" t="str">
            <v>Consumer Data</v>
          </cell>
          <cell r="BK10" t="str">
            <v>Consumer iPhone</v>
          </cell>
          <cell r="BL10" t="str">
            <v>Consumer SIMO</v>
          </cell>
          <cell r="BM10" t="str">
            <v>Consumer MBB</v>
          </cell>
          <cell r="BN10" t="str">
            <v>Consumer Laptops</v>
          </cell>
          <cell r="BO10" t="str">
            <v>Consumer Voice</v>
          </cell>
          <cell r="BP10" t="str">
            <v>Corporate Data</v>
          </cell>
          <cell r="BQ10" t="str">
            <v>Corporate iPhone</v>
          </cell>
          <cell r="BR10" t="str">
            <v>Corporate SIMO</v>
          </cell>
          <cell r="BS10" t="str">
            <v>Corporate MBB</v>
          </cell>
          <cell r="BT10" t="str">
            <v>Corporate Laptops</v>
          </cell>
          <cell r="BU10" t="str">
            <v>Corporate Voice</v>
          </cell>
          <cell r="BV10" t="str">
            <v>SME Data</v>
          </cell>
          <cell r="BW10" t="str">
            <v>SME iPhone</v>
          </cell>
          <cell r="BX10" t="str">
            <v>SME SIMO</v>
          </cell>
          <cell r="BY10" t="str">
            <v>SME MBB</v>
          </cell>
          <cell r="BZ10" t="str">
            <v>SME Laptops</v>
          </cell>
          <cell r="CA10" t="str">
            <v>SME Voice</v>
          </cell>
          <cell r="CB10" t="str">
            <v>Total Disconnections</v>
          </cell>
          <cell r="CD10" t="str">
            <v>Consumer Data</v>
          </cell>
          <cell r="CE10" t="str">
            <v>Consumer iPhone</v>
          </cell>
          <cell r="CF10" t="str">
            <v>Consumer SIMO</v>
          </cell>
          <cell r="CG10" t="str">
            <v>Consumer MBB</v>
          </cell>
          <cell r="CH10" t="str">
            <v>Consumer Laptops</v>
          </cell>
          <cell r="CI10" t="str">
            <v>Consumer Voice</v>
          </cell>
          <cell r="CJ10" t="str">
            <v>Corporate Data</v>
          </cell>
          <cell r="CK10" t="str">
            <v>Corporate iPhone</v>
          </cell>
          <cell r="CL10" t="str">
            <v>Corporate SIMO</v>
          </cell>
          <cell r="CM10" t="str">
            <v>Corporate MBB</v>
          </cell>
          <cell r="CN10" t="str">
            <v>Corporate Laptops</v>
          </cell>
          <cell r="CO10" t="str">
            <v>Corporate Voice</v>
          </cell>
          <cell r="CP10" t="str">
            <v>SME Data</v>
          </cell>
          <cell r="CQ10" t="str">
            <v>SME iPhone</v>
          </cell>
          <cell r="CR10" t="str">
            <v>SME SIMO</v>
          </cell>
          <cell r="CS10" t="str">
            <v>SME MBB</v>
          </cell>
          <cell r="CT10" t="str">
            <v>SME Laptops</v>
          </cell>
          <cell r="CU10" t="str">
            <v>SME Voice</v>
          </cell>
          <cell r="CV10" t="str">
            <v>Total Disconnections</v>
          </cell>
          <cell r="CX10" t="str">
            <v>Consumer Data</v>
          </cell>
          <cell r="CY10" t="str">
            <v>Consumer iPhone</v>
          </cell>
          <cell r="CZ10" t="str">
            <v>Consumer SIMO</v>
          </cell>
          <cell r="DA10" t="str">
            <v>Consumer MBB</v>
          </cell>
          <cell r="DB10" t="str">
            <v>Consumer Laptops</v>
          </cell>
          <cell r="DC10" t="str">
            <v>Consumer Voice</v>
          </cell>
          <cell r="DD10" t="str">
            <v>Corporate Data</v>
          </cell>
          <cell r="DE10" t="str">
            <v>Corporate iPhone</v>
          </cell>
          <cell r="DF10" t="str">
            <v>Corporate SIMO</v>
          </cell>
          <cell r="DG10" t="str">
            <v>Corporate MBB</v>
          </cell>
          <cell r="DH10" t="str">
            <v>Corporate Laptops</v>
          </cell>
          <cell r="DI10" t="str">
            <v>Corporate Voice</v>
          </cell>
          <cell r="DJ10" t="str">
            <v>SME Data</v>
          </cell>
          <cell r="DK10" t="str">
            <v>SME iPhone</v>
          </cell>
          <cell r="DL10" t="str">
            <v>SME SIMO</v>
          </cell>
          <cell r="DM10" t="str">
            <v>SME MBB</v>
          </cell>
          <cell r="DN10" t="str">
            <v>SME Laptops</v>
          </cell>
          <cell r="DO10" t="str">
            <v>SME Voice</v>
          </cell>
          <cell r="DP10" t="str">
            <v>Total Disconnections</v>
          </cell>
        </row>
        <row r="12">
          <cell r="B12" t="str">
            <v>Carphone Warehouse</v>
          </cell>
          <cell r="D12" t="str">
            <v>Total Carphone Warehouse</v>
          </cell>
          <cell r="F12">
            <v>4.272920311435783</v>
          </cell>
          <cell r="G12">
            <v>4.272920311435783</v>
          </cell>
          <cell r="H12">
            <v>0</v>
          </cell>
          <cell r="I12">
            <v>0</v>
          </cell>
          <cell r="J12">
            <v>0</v>
          </cell>
          <cell r="K12">
            <v>0</v>
          </cell>
          <cell r="L12">
            <v>416.60973036498882</v>
          </cell>
          <cell r="M12">
            <v>416.60973036498882</v>
          </cell>
          <cell r="N12">
            <v>0</v>
          </cell>
          <cell r="O12">
            <v>0</v>
          </cell>
          <cell r="P12">
            <v>0</v>
          </cell>
          <cell r="Q12">
            <v>0</v>
          </cell>
          <cell r="R12">
            <v>0</v>
          </cell>
          <cell r="S12">
            <v>0</v>
          </cell>
          <cell r="T12">
            <v>0</v>
          </cell>
          <cell r="U12">
            <v>12407.492354331654</v>
          </cell>
          <cell r="V12">
            <v>12407.492354331654</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-3</v>
          </cell>
          <cell r="BF12">
            <v>-2.8011753183153774</v>
          </cell>
          <cell r="BG12">
            <v>-0.19882468168462264</v>
          </cell>
          <cell r="BH12">
            <v>12825.37500500808</v>
          </cell>
          <cell r="BJ12">
            <v>0</v>
          </cell>
          <cell r="BK12">
            <v>0</v>
          </cell>
          <cell r="BL12">
            <v>0</v>
          </cell>
          <cell r="BM12">
            <v>0</v>
          </cell>
          <cell r="BO12">
            <v>11730.333200110137</v>
          </cell>
          <cell r="BP12">
            <v>0</v>
          </cell>
          <cell r="BQ12">
            <v>0</v>
          </cell>
          <cell r="BR12">
            <v>0</v>
          </cell>
          <cell r="BS12">
            <v>0</v>
          </cell>
          <cell r="BU12">
            <v>0</v>
          </cell>
          <cell r="BV12">
            <v>0</v>
          </cell>
          <cell r="BW12">
            <v>0</v>
          </cell>
          <cell r="BX12">
            <v>0</v>
          </cell>
          <cell r="BY12">
            <v>0</v>
          </cell>
          <cell r="CA12">
            <v>111.30350351310503</v>
          </cell>
          <cell r="CB12">
            <v>11841.636703623242</v>
          </cell>
          <cell r="CD12">
            <v>0</v>
          </cell>
          <cell r="CE12">
            <v>0</v>
          </cell>
          <cell r="CF12">
            <v>0</v>
          </cell>
          <cell r="CG12">
            <v>0</v>
          </cell>
          <cell r="CI12">
            <v>12389.918962277428</v>
          </cell>
          <cell r="CJ12">
            <v>0</v>
          </cell>
          <cell r="CK12">
            <v>0</v>
          </cell>
          <cell r="CL12">
            <v>0</v>
          </cell>
          <cell r="CM12">
            <v>0</v>
          </cell>
          <cell r="CO12">
            <v>0</v>
          </cell>
          <cell r="CP12">
            <v>0</v>
          </cell>
          <cell r="CQ12">
            <v>0</v>
          </cell>
          <cell r="CR12">
            <v>0</v>
          </cell>
          <cell r="CS12">
            <v>0</v>
          </cell>
          <cell r="CU12">
            <v>0</v>
          </cell>
          <cell r="CV12">
            <v>12389.918962277428</v>
          </cell>
          <cell r="CX12">
            <v>0</v>
          </cell>
          <cell r="CY12">
            <v>0</v>
          </cell>
          <cell r="CZ12">
            <v>0</v>
          </cell>
          <cell r="DA12">
            <v>0</v>
          </cell>
          <cell r="DC12">
            <v>12217.28080065742</v>
          </cell>
          <cell r="DD12">
            <v>0</v>
          </cell>
          <cell r="DE12">
            <v>0</v>
          </cell>
          <cell r="DF12">
            <v>0</v>
          </cell>
          <cell r="DG12">
            <v>0</v>
          </cell>
          <cell r="DI12">
            <v>0</v>
          </cell>
          <cell r="DJ12">
            <v>0</v>
          </cell>
          <cell r="DK12">
            <v>0</v>
          </cell>
          <cell r="DL12">
            <v>0</v>
          </cell>
          <cell r="DM12">
            <v>0</v>
          </cell>
          <cell r="DO12">
            <v>0</v>
          </cell>
          <cell r="DP12">
            <v>12217.28080065742</v>
          </cell>
        </row>
        <row r="13">
          <cell r="B13" t="str">
            <v>Carphone Warehouse - O2 managed</v>
          </cell>
          <cell r="D13" t="str">
            <v>Total Carphone Warehouse - O2 managed</v>
          </cell>
          <cell r="F13">
            <v>0</v>
          </cell>
          <cell r="G13">
            <v>0</v>
          </cell>
          <cell r="H13">
            <v>0</v>
          </cell>
          <cell r="I13">
            <v>1248.7609610171075</v>
          </cell>
          <cell r="J13">
            <v>1248.7609610171075</v>
          </cell>
          <cell r="K13">
            <v>0</v>
          </cell>
          <cell r="L13">
            <v>699.6907009976095</v>
          </cell>
          <cell r="M13">
            <v>699.6907009976095</v>
          </cell>
          <cell r="N13">
            <v>0</v>
          </cell>
          <cell r="O13">
            <v>47.002123425793613</v>
          </cell>
          <cell r="P13">
            <v>47.002123425793613</v>
          </cell>
          <cell r="Q13">
            <v>0</v>
          </cell>
          <cell r="R13">
            <v>1.0682300778589457</v>
          </cell>
          <cell r="S13">
            <v>1.0682300778589457</v>
          </cell>
          <cell r="T13">
            <v>0</v>
          </cell>
          <cell r="U13">
            <v>8748.8043376647656</v>
          </cell>
          <cell r="V13">
            <v>8748.8043376647656</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8.2160829824381221</v>
          </cell>
          <cell r="AN13">
            <v>8.2160829824381221</v>
          </cell>
          <cell r="AO13">
            <v>0</v>
          </cell>
          <cell r="AP13">
            <v>0</v>
          </cell>
          <cell r="AQ13">
            <v>0</v>
          </cell>
          <cell r="AR13">
            <v>0</v>
          </cell>
          <cell r="AS13">
            <v>0</v>
          </cell>
          <cell r="AT13">
            <v>0</v>
          </cell>
          <cell r="AU13">
            <v>0</v>
          </cell>
          <cell r="AV13">
            <v>1.8674502122102514</v>
          </cell>
          <cell r="AW13">
            <v>1.8674502122102514</v>
          </cell>
          <cell r="AX13">
            <v>0</v>
          </cell>
          <cell r="AY13">
            <v>0</v>
          </cell>
          <cell r="AZ13">
            <v>0</v>
          </cell>
          <cell r="BA13">
            <v>0</v>
          </cell>
          <cell r="BB13">
            <v>0</v>
          </cell>
          <cell r="BC13">
            <v>0</v>
          </cell>
          <cell r="BD13">
            <v>0</v>
          </cell>
          <cell r="BE13">
            <v>123.25171400587659</v>
          </cell>
          <cell r="BF13">
            <v>123.25171400587659</v>
          </cell>
          <cell r="BG13">
            <v>0</v>
          </cell>
          <cell r="BH13">
            <v>10877.593370305802</v>
          </cell>
          <cell r="BJ13">
            <v>0</v>
          </cell>
          <cell r="BK13">
            <v>0</v>
          </cell>
          <cell r="BL13">
            <v>0</v>
          </cell>
          <cell r="BM13">
            <v>0</v>
          </cell>
          <cell r="BO13">
            <v>9582.8688526857641</v>
          </cell>
          <cell r="BP13">
            <v>0</v>
          </cell>
          <cell r="BQ13">
            <v>0</v>
          </cell>
          <cell r="BR13">
            <v>0</v>
          </cell>
          <cell r="BS13">
            <v>0</v>
          </cell>
          <cell r="BU13">
            <v>0</v>
          </cell>
          <cell r="BV13">
            <v>0</v>
          </cell>
          <cell r="BW13">
            <v>0</v>
          </cell>
          <cell r="BX13">
            <v>0</v>
          </cell>
          <cell r="BY13">
            <v>0</v>
          </cell>
          <cell r="CA13">
            <v>0</v>
          </cell>
          <cell r="CB13">
            <v>9582.8688526857641</v>
          </cell>
          <cell r="CD13">
            <v>0</v>
          </cell>
          <cell r="CE13">
            <v>0</v>
          </cell>
          <cell r="CF13">
            <v>0</v>
          </cell>
          <cell r="CG13">
            <v>0</v>
          </cell>
          <cell r="CI13">
            <v>10573.832199721446</v>
          </cell>
          <cell r="CJ13">
            <v>0</v>
          </cell>
          <cell r="CK13">
            <v>0</v>
          </cell>
          <cell r="CL13">
            <v>0</v>
          </cell>
          <cell r="CM13">
            <v>0</v>
          </cell>
          <cell r="CO13">
            <v>0</v>
          </cell>
          <cell r="CP13">
            <v>0</v>
          </cell>
          <cell r="CQ13">
            <v>0</v>
          </cell>
          <cell r="CR13">
            <v>0</v>
          </cell>
          <cell r="CS13">
            <v>0</v>
          </cell>
          <cell r="CU13">
            <v>106.55472100722999</v>
          </cell>
          <cell r="CV13">
            <v>10680.386920728675</v>
          </cell>
          <cell r="CX13">
            <v>0</v>
          </cell>
          <cell r="CY13">
            <v>0</v>
          </cell>
          <cell r="CZ13">
            <v>0</v>
          </cell>
          <cell r="DA13">
            <v>0</v>
          </cell>
          <cell r="DC13">
            <v>10934.525800198779</v>
          </cell>
          <cell r="DD13">
            <v>0</v>
          </cell>
          <cell r="DE13">
            <v>0</v>
          </cell>
          <cell r="DF13">
            <v>0</v>
          </cell>
          <cell r="DG13">
            <v>0</v>
          </cell>
          <cell r="DI13">
            <v>0</v>
          </cell>
          <cell r="DJ13">
            <v>0</v>
          </cell>
          <cell r="DK13">
            <v>0</v>
          </cell>
          <cell r="DL13">
            <v>0</v>
          </cell>
          <cell r="DM13">
            <v>0</v>
          </cell>
          <cell r="DO13">
            <v>97.063122756300345</v>
          </cell>
          <cell r="DP13">
            <v>11031.588922955079</v>
          </cell>
        </row>
        <row r="14">
          <cell r="B14" t="str">
            <v>tbc</v>
          </cell>
          <cell r="D14" t="str">
            <v>Total tbc</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J14">
            <v>0</v>
          </cell>
          <cell r="BK14">
            <v>0</v>
          </cell>
          <cell r="BL14">
            <v>0</v>
          </cell>
          <cell r="BM14">
            <v>0</v>
          </cell>
          <cell r="BO14">
            <v>0</v>
          </cell>
          <cell r="BP14">
            <v>0</v>
          </cell>
          <cell r="BQ14">
            <v>0</v>
          </cell>
          <cell r="BR14">
            <v>0</v>
          </cell>
          <cell r="BS14">
            <v>0</v>
          </cell>
          <cell r="BU14">
            <v>0</v>
          </cell>
          <cell r="BV14">
            <v>0</v>
          </cell>
          <cell r="BW14">
            <v>0</v>
          </cell>
          <cell r="BX14">
            <v>0</v>
          </cell>
          <cell r="BY14">
            <v>0</v>
          </cell>
          <cell r="CA14">
            <v>0</v>
          </cell>
          <cell r="CB14">
            <v>0</v>
          </cell>
          <cell r="CD14">
            <v>0</v>
          </cell>
          <cell r="CE14">
            <v>0</v>
          </cell>
          <cell r="CF14">
            <v>0</v>
          </cell>
          <cell r="CG14">
            <v>0</v>
          </cell>
          <cell r="CI14">
            <v>0</v>
          </cell>
          <cell r="CJ14">
            <v>0</v>
          </cell>
          <cell r="CK14">
            <v>0</v>
          </cell>
          <cell r="CL14">
            <v>0</v>
          </cell>
          <cell r="CM14">
            <v>0</v>
          </cell>
          <cell r="CO14">
            <v>0</v>
          </cell>
          <cell r="CP14">
            <v>0</v>
          </cell>
          <cell r="CQ14">
            <v>0</v>
          </cell>
          <cell r="CR14">
            <v>0</v>
          </cell>
          <cell r="CS14">
            <v>0</v>
          </cell>
          <cell r="CU14">
            <v>0</v>
          </cell>
          <cell r="CV14">
            <v>0</v>
          </cell>
          <cell r="CX14">
            <v>0</v>
          </cell>
          <cell r="CY14">
            <v>0</v>
          </cell>
          <cell r="CZ14">
            <v>0</v>
          </cell>
          <cell r="DA14">
            <v>0</v>
          </cell>
          <cell r="DC14">
            <v>0</v>
          </cell>
          <cell r="DD14">
            <v>0</v>
          </cell>
          <cell r="DE14">
            <v>0</v>
          </cell>
          <cell r="DF14">
            <v>0</v>
          </cell>
          <cell r="DG14">
            <v>0</v>
          </cell>
          <cell r="DI14">
            <v>0</v>
          </cell>
          <cell r="DJ14">
            <v>0</v>
          </cell>
          <cell r="DK14">
            <v>0</v>
          </cell>
          <cell r="DL14">
            <v>0</v>
          </cell>
          <cell r="DM14">
            <v>0</v>
          </cell>
          <cell r="DO14">
            <v>0</v>
          </cell>
          <cell r="DP14">
            <v>0</v>
          </cell>
        </row>
        <row r="15">
          <cell r="B15" t="str">
            <v>tbc</v>
          </cell>
          <cell r="D15" t="str">
            <v>Total tbc</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J15">
            <v>0</v>
          </cell>
          <cell r="BK15">
            <v>0</v>
          </cell>
          <cell r="BL15">
            <v>0</v>
          </cell>
          <cell r="BM15">
            <v>0</v>
          </cell>
          <cell r="BO15">
            <v>0</v>
          </cell>
          <cell r="BP15">
            <v>0</v>
          </cell>
          <cell r="BQ15">
            <v>0</v>
          </cell>
          <cell r="BR15">
            <v>0</v>
          </cell>
          <cell r="BS15">
            <v>0</v>
          </cell>
          <cell r="BU15">
            <v>0</v>
          </cell>
          <cell r="BV15">
            <v>0</v>
          </cell>
          <cell r="BW15">
            <v>0</v>
          </cell>
          <cell r="BX15">
            <v>0</v>
          </cell>
          <cell r="BY15">
            <v>0</v>
          </cell>
          <cell r="CA15">
            <v>0</v>
          </cell>
          <cell r="CB15">
            <v>0</v>
          </cell>
          <cell r="CD15">
            <v>0</v>
          </cell>
          <cell r="CE15">
            <v>0</v>
          </cell>
          <cell r="CF15">
            <v>0</v>
          </cell>
          <cell r="CG15">
            <v>0</v>
          </cell>
          <cell r="CI15">
            <v>0</v>
          </cell>
          <cell r="CJ15">
            <v>0</v>
          </cell>
          <cell r="CK15">
            <v>0</v>
          </cell>
          <cell r="CL15">
            <v>0</v>
          </cell>
          <cell r="CM15">
            <v>0</v>
          </cell>
          <cell r="CO15">
            <v>0</v>
          </cell>
          <cell r="CP15">
            <v>0</v>
          </cell>
          <cell r="CQ15">
            <v>0</v>
          </cell>
          <cell r="CR15">
            <v>0</v>
          </cell>
          <cell r="CS15">
            <v>0</v>
          </cell>
          <cell r="CU15">
            <v>0</v>
          </cell>
          <cell r="CV15">
            <v>0</v>
          </cell>
          <cell r="CX15">
            <v>0</v>
          </cell>
          <cell r="CY15">
            <v>0</v>
          </cell>
          <cell r="CZ15">
            <v>0</v>
          </cell>
          <cell r="DA15">
            <v>0</v>
          </cell>
          <cell r="DC15">
            <v>0</v>
          </cell>
          <cell r="DD15">
            <v>0</v>
          </cell>
          <cell r="DE15">
            <v>0</v>
          </cell>
          <cell r="DF15">
            <v>0</v>
          </cell>
          <cell r="DG15">
            <v>0</v>
          </cell>
          <cell r="DI15">
            <v>0</v>
          </cell>
          <cell r="DJ15">
            <v>0</v>
          </cell>
          <cell r="DK15">
            <v>0</v>
          </cell>
          <cell r="DL15">
            <v>0</v>
          </cell>
          <cell r="DM15">
            <v>0</v>
          </cell>
          <cell r="DO15">
            <v>0</v>
          </cell>
          <cell r="DP15">
            <v>0</v>
          </cell>
        </row>
        <row r="16">
          <cell r="B16" t="str">
            <v>Phones 4 You</v>
          </cell>
          <cell r="D16" t="str">
            <v>Total Phones 4 You</v>
          </cell>
          <cell r="F16">
            <v>0</v>
          </cell>
          <cell r="G16">
            <v>0</v>
          </cell>
          <cell r="H16">
            <v>0</v>
          </cell>
          <cell r="I16">
            <v>1.0682300778589457</v>
          </cell>
          <cell r="J16">
            <v>1.0682300778589457</v>
          </cell>
          <cell r="K16">
            <v>0</v>
          </cell>
          <cell r="L16">
            <v>1439.974144953859</v>
          </cell>
          <cell r="M16">
            <v>1439.974144953859</v>
          </cell>
          <cell r="N16">
            <v>0</v>
          </cell>
          <cell r="O16">
            <v>6.4093804671536745</v>
          </cell>
          <cell r="P16">
            <v>6.4093804671536745</v>
          </cell>
          <cell r="Q16">
            <v>0</v>
          </cell>
          <cell r="R16">
            <v>2.1364601557178915</v>
          </cell>
          <cell r="S16">
            <v>2.1364601557178915</v>
          </cell>
          <cell r="T16">
            <v>0</v>
          </cell>
          <cell r="U16">
            <v>6210.6896726719106</v>
          </cell>
          <cell r="V16">
            <v>6210.6896726719106</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4.6686255305256283</v>
          </cell>
          <cell r="AQ16">
            <v>4.6686255305256283</v>
          </cell>
          <cell r="AR16">
            <v>0</v>
          </cell>
          <cell r="AS16">
            <v>0</v>
          </cell>
          <cell r="AT16">
            <v>0</v>
          </cell>
          <cell r="AU16">
            <v>0</v>
          </cell>
          <cell r="AV16">
            <v>3.7349004244205029</v>
          </cell>
          <cell r="AW16">
            <v>3.7349004244205029</v>
          </cell>
          <cell r="AX16">
            <v>0</v>
          </cell>
          <cell r="AY16">
            <v>0.93372510610512571</v>
          </cell>
          <cell r="AZ16">
            <v>0.93372510610512571</v>
          </cell>
          <cell r="BA16">
            <v>0</v>
          </cell>
          <cell r="BB16">
            <v>0</v>
          </cell>
          <cell r="BC16">
            <v>0</v>
          </cell>
          <cell r="BD16">
            <v>0</v>
          </cell>
          <cell r="BE16">
            <v>152.19719229513549</v>
          </cell>
          <cell r="BF16">
            <v>152.19719229513549</v>
          </cell>
          <cell r="BG16">
            <v>0</v>
          </cell>
          <cell r="BH16">
            <v>7819.6758715269689</v>
          </cell>
          <cell r="BJ16">
            <v>0</v>
          </cell>
          <cell r="BK16">
            <v>0</v>
          </cell>
          <cell r="BL16">
            <v>0</v>
          </cell>
          <cell r="BM16">
            <v>0</v>
          </cell>
          <cell r="BO16">
            <v>12456.427315122603</v>
          </cell>
          <cell r="BP16">
            <v>0</v>
          </cell>
          <cell r="BQ16">
            <v>0</v>
          </cell>
          <cell r="BR16">
            <v>0</v>
          </cell>
          <cell r="BS16">
            <v>0</v>
          </cell>
          <cell r="BU16">
            <v>0</v>
          </cell>
          <cell r="BV16">
            <v>0</v>
          </cell>
          <cell r="BW16">
            <v>0</v>
          </cell>
          <cell r="BX16">
            <v>0</v>
          </cell>
          <cell r="BY16">
            <v>0</v>
          </cell>
          <cell r="CA16">
            <v>190.43405082350444</v>
          </cell>
          <cell r="CB16">
            <v>12646.861365946106</v>
          </cell>
          <cell r="CD16">
            <v>0</v>
          </cell>
          <cell r="CE16">
            <v>0</v>
          </cell>
          <cell r="CF16">
            <v>0</v>
          </cell>
          <cell r="CG16">
            <v>0</v>
          </cell>
          <cell r="CI16">
            <v>11914.402999024385</v>
          </cell>
          <cell r="CJ16">
            <v>0</v>
          </cell>
          <cell r="CK16">
            <v>0</v>
          </cell>
          <cell r="CL16">
            <v>0</v>
          </cell>
          <cell r="CM16">
            <v>0</v>
          </cell>
          <cell r="CO16">
            <v>0</v>
          </cell>
          <cell r="CP16">
            <v>0</v>
          </cell>
          <cell r="CQ16">
            <v>0</v>
          </cell>
          <cell r="CR16">
            <v>0</v>
          </cell>
          <cell r="CS16">
            <v>0</v>
          </cell>
          <cell r="CU16">
            <v>180.22540233981826</v>
          </cell>
          <cell r="CV16">
            <v>12094.628401364203</v>
          </cell>
          <cell r="CX16">
            <v>0</v>
          </cell>
          <cell r="CY16">
            <v>0</v>
          </cell>
          <cell r="CZ16">
            <v>0</v>
          </cell>
          <cell r="DA16">
            <v>0</v>
          </cell>
          <cell r="DC16">
            <v>11186.755616717313</v>
          </cell>
          <cell r="DD16">
            <v>0</v>
          </cell>
          <cell r="DE16">
            <v>0</v>
          </cell>
          <cell r="DF16">
            <v>0</v>
          </cell>
          <cell r="DG16">
            <v>0</v>
          </cell>
          <cell r="DI16">
            <v>0</v>
          </cell>
          <cell r="DJ16">
            <v>0</v>
          </cell>
          <cell r="DK16">
            <v>0</v>
          </cell>
          <cell r="DL16">
            <v>0</v>
          </cell>
          <cell r="DM16">
            <v>0</v>
          </cell>
          <cell r="DO16">
            <v>159.91298147737655</v>
          </cell>
          <cell r="DP16">
            <v>11346.66859819469</v>
          </cell>
        </row>
        <row r="17">
          <cell r="B17" t="str">
            <v>Dixons Stores Group</v>
          </cell>
          <cell r="D17" t="str">
            <v>Total Dixons Stores Group</v>
          </cell>
          <cell r="F17">
            <v>1.0682300778589457</v>
          </cell>
          <cell r="G17">
            <v>1.0682300778589457</v>
          </cell>
          <cell r="H17">
            <v>0</v>
          </cell>
          <cell r="I17">
            <v>0</v>
          </cell>
          <cell r="J17">
            <v>0</v>
          </cell>
          <cell r="K17">
            <v>0</v>
          </cell>
          <cell r="L17">
            <v>58.75265428224202</v>
          </cell>
          <cell r="M17">
            <v>58.75265428224202</v>
          </cell>
          <cell r="N17">
            <v>0</v>
          </cell>
          <cell r="O17">
            <v>0</v>
          </cell>
          <cell r="P17">
            <v>0</v>
          </cell>
          <cell r="Q17">
            <v>0</v>
          </cell>
          <cell r="R17">
            <v>0</v>
          </cell>
          <cell r="S17">
            <v>0</v>
          </cell>
          <cell r="T17">
            <v>0</v>
          </cell>
          <cell r="U17">
            <v>503.13636667156345</v>
          </cell>
          <cell r="V17">
            <v>503.13636667156345</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1.0270103728047653</v>
          </cell>
          <cell r="AN17">
            <v>1.0270103728047653</v>
          </cell>
          <cell r="AO17">
            <v>0</v>
          </cell>
          <cell r="AP17">
            <v>0</v>
          </cell>
          <cell r="AQ17">
            <v>0</v>
          </cell>
          <cell r="AR17">
            <v>0</v>
          </cell>
          <cell r="AS17">
            <v>0</v>
          </cell>
          <cell r="AT17">
            <v>0</v>
          </cell>
          <cell r="AU17">
            <v>0</v>
          </cell>
          <cell r="AV17">
            <v>2.8011753183153774</v>
          </cell>
          <cell r="AW17">
            <v>2.8011753183153774</v>
          </cell>
          <cell r="AX17">
            <v>0</v>
          </cell>
          <cell r="AY17">
            <v>0</v>
          </cell>
          <cell r="AZ17">
            <v>0</v>
          </cell>
          <cell r="BA17">
            <v>0</v>
          </cell>
          <cell r="BB17">
            <v>0</v>
          </cell>
          <cell r="BC17">
            <v>0</v>
          </cell>
          <cell r="BD17">
            <v>0</v>
          </cell>
          <cell r="BE17">
            <v>46.686255305256289</v>
          </cell>
          <cell r="BF17">
            <v>46.686255305256289</v>
          </cell>
          <cell r="BG17">
            <v>0</v>
          </cell>
          <cell r="BH17">
            <v>613.47169202804082</v>
          </cell>
          <cell r="BJ17">
            <v>0</v>
          </cell>
          <cell r="BK17">
            <v>0</v>
          </cell>
          <cell r="BL17">
            <v>0</v>
          </cell>
          <cell r="BM17">
            <v>0</v>
          </cell>
          <cell r="BO17">
            <v>0</v>
          </cell>
          <cell r="BP17">
            <v>0</v>
          </cell>
          <cell r="BQ17">
            <v>0</v>
          </cell>
          <cell r="BR17">
            <v>0</v>
          </cell>
          <cell r="BS17">
            <v>0</v>
          </cell>
          <cell r="BU17">
            <v>0</v>
          </cell>
          <cell r="BV17">
            <v>0</v>
          </cell>
          <cell r="BW17">
            <v>0</v>
          </cell>
          <cell r="BX17">
            <v>0</v>
          </cell>
          <cell r="BY17">
            <v>0</v>
          </cell>
          <cell r="CA17">
            <v>0</v>
          </cell>
          <cell r="CB17">
            <v>0</v>
          </cell>
          <cell r="CD17">
            <v>0</v>
          </cell>
          <cell r="CE17">
            <v>0</v>
          </cell>
          <cell r="CF17">
            <v>0</v>
          </cell>
          <cell r="CG17">
            <v>0</v>
          </cell>
          <cell r="CI17">
            <v>0</v>
          </cell>
          <cell r="CJ17">
            <v>0</v>
          </cell>
          <cell r="CK17">
            <v>0</v>
          </cell>
          <cell r="CL17">
            <v>0</v>
          </cell>
          <cell r="CM17">
            <v>0</v>
          </cell>
          <cell r="CO17">
            <v>0</v>
          </cell>
          <cell r="CP17">
            <v>0</v>
          </cell>
          <cell r="CQ17">
            <v>0</v>
          </cell>
          <cell r="CR17">
            <v>0</v>
          </cell>
          <cell r="CS17">
            <v>0</v>
          </cell>
          <cell r="CU17">
            <v>0</v>
          </cell>
          <cell r="CV17">
            <v>0</v>
          </cell>
          <cell r="CX17">
            <v>0</v>
          </cell>
          <cell r="CY17">
            <v>0</v>
          </cell>
          <cell r="CZ17">
            <v>0</v>
          </cell>
          <cell r="DA17">
            <v>0</v>
          </cell>
          <cell r="DC17">
            <v>0</v>
          </cell>
          <cell r="DD17">
            <v>0</v>
          </cell>
          <cell r="DE17">
            <v>0</v>
          </cell>
          <cell r="DF17">
            <v>0</v>
          </cell>
          <cell r="DG17">
            <v>0</v>
          </cell>
          <cell r="DI17">
            <v>0</v>
          </cell>
          <cell r="DJ17">
            <v>0</v>
          </cell>
          <cell r="DK17">
            <v>0</v>
          </cell>
          <cell r="DL17">
            <v>0</v>
          </cell>
          <cell r="DM17">
            <v>0</v>
          </cell>
          <cell r="DO17">
            <v>0</v>
          </cell>
          <cell r="DP17">
            <v>0</v>
          </cell>
        </row>
        <row r="18">
          <cell r="B18" t="str">
            <v>tbc</v>
          </cell>
          <cell r="D18" t="str">
            <v>Total tbc</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J18">
            <v>0</v>
          </cell>
          <cell r="BK18">
            <v>0</v>
          </cell>
          <cell r="BL18">
            <v>0</v>
          </cell>
          <cell r="BM18">
            <v>0</v>
          </cell>
          <cell r="BO18">
            <v>0</v>
          </cell>
          <cell r="BP18">
            <v>0</v>
          </cell>
          <cell r="BQ18">
            <v>0</v>
          </cell>
          <cell r="BR18">
            <v>0</v>
          </cell>
          <cell r="BS18">
            <v>0</v>
          </cell>
          <cell r="BU18">
            <v>0</v>
          </cell>
          <cell r="BV18">
            <v>0</v>
          </cell>
          <cell r="BW18">
            <v>0</v>
          </cell>
          <cell r="BX18">
            <v>0</v>
          </cell>
          <cell r="BY18">
            <v>0</v>
          </cell>
          <cell r="CA18">
            <v>0</v>
          </cell>
          <cell r="CB18">
            <v>0</v>
          </cell>
          <cell r="CD18">
            <v>0</v>
          </cell>
          <cell r="CE18">
            <v>0</v>
          </cell>
          <cell r="CF18">
            <v>0</v>
          </cell>
          <cell r="CG18">
            <v>0</v>
          </cell>
          <cell r="CI18">
            <v>0</v>
          </cell>
          <cell r="CJ18">
            <v>0</v>
          </cell>
          <cell r="CK18">
            <v>0</v>
          </cell>
          <cell r="CL18">
            <v>0</v>
          </cell>
          <cell r="CM18">
            <v>0</v>
          </cell>
          <cell r="CO18">
            <v>0</v>
          </cell>
          <cell r="CP18">
            <v>0</v>
          </cell>
          <cell r="CQ18">
            <v>0</v>
          </cell>
          <cell r="CR18">
            <v>0</v>
          </cell>
          <cell r="CS18">
            <v>0</v>
          </cell>
          <cell r="CU18">
            <v>0</v>
          </cell>
          <cell r="CV18">
            <v>0</v>
          </cell>
          <cell r="CX18">
            <v>0</v>
          </cell>
          <cell r="CY18">
            <v>0</v>
          </cell>
          <cell r="CZ18">
            <v>0</v>
          </cell>
          <cell r="DA18">
            <v>0</v>
          </cell>
          <cell r="DC18">
            <v>0</v>
          </cell>
          <cell r="DD18">
            <v>0</v>
          </cell>
          <cell r="DE18">
            <v>0</v>
          </cell>
          <cell r="DF18">
            <v>0</v>
          </cell>
          <cell r="DG18">
            <v>0</v>
          </cell>
          <cell r="DI18">
            <v>0</v>
          </cell>
          <cell r="DJ18">
            <v>0</v>
          </cell>
          <cell r="DK18">
            <v>0</v>
          </cell>
          <cell r="DL18">
            <v>0</v>
          </cell>
          <cell r="DM18">
            <v>0</v>
          </cell>
          <cell r="DO18">
            <v>0</v>
          </cell>
          <cell r="DP18">
            <v>0</v>
          </cell>
        </row>
        <row r="19">
          <cell r="B19" t="str">
            <v>Dial a Phone</v>
          </cell>
          <cell r="D19" t="str">
            <v>Total Dial a Phone</v>
          </cell>
          <cell r="F19">
            <v>-1</v>
          </cell>
          <cell r="G19">
            <v>-1.0682300778589457</v>
          </cell>
          <cell r="H19">
            <v>6.8230077858945748E-2</v>
          </cell>
          <cell r="I19">
            <v>1.0682300778589457</v>
          </cell>
          <cell r="J19">
            <v>1.0682300778589457</v>
          </cell>
          <cell r="K19">
            <v>0</v>
          </cell>
          <cell r="L19">
            <v>369.60760693919525</v>
          </cell>
          <cell r="M19">
            <v>369.60760693919525</v>
          </cell>
          <cell r="N19">
            <v>0</v>
          </cell>
          <cell r="O19">
            <v>0</v>
          </cell>
          <cell r="P19">
            <v>0</v>
          </cell>
          <cell r="Q19">
            <v>0</v>
          </cell>
          <cell r="R19">
            <v>0</v>
          </cell>
          <cell r="S19">
            <v>0</v>
          </cell>
          <cell r="T19">
            <v>0</v>
          </cell>
          <cell r="U19">
            <v>4026.1591634503666</v>
          </cell>
          <cell r="V19">
            <v>4026.1591634503666</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0.93372510610512571</v>
          </cell>
          <cell r="AW19">
            <v>0.93372510610512571</v>
          </cell>
          <cell r="AX19">
            <v>0</v>
          </cell>
          <cell r="AY19">
            <v>0</v>
          </cell>
          <cell r="AZ19">
            <v>0</v>
          </cell>
          <cell r="BA19">
            <v>0</v>
          </cell>
          <cell r="BB19">
            <v>0</v>
          </cell>
          <cell r="BC19">
            <v>0</v>
          </cell>
          <cell r="BD19">
            <v>0</v>
          </cell>
          <cell r="BE19">
            <v>3.7349004244205029</v>
          </cell>
          <cell r="BF19">
            <v>3.7349004244205029</v>
          </cell>
          <cell r="BG19">
            <v>0</v>
          </cell>
          <cell r="BH19">
            <v>4400.503625997947</v>
          </cell>
          <cell r="BJ19">
            <v>0</v>
          </cell>
          <cell r="BK19">
            <v>0</v>
          </cell>
          <cell r="BL19">
            <v>0</v>
          </cell>
          <cell r="BM19">
            <v>0</v>
          </cell>
          <cell r="BO19">
            <v>2939.4046654912986</v>
          </cell>
          <cell r="BP19">
            <v>0</v>
          </cell>
          <cell r="BQ19">
            <v>0</v>
          </cell>
          <cell r="BR19">
            <v>0</v>
          </cell>
          <cell r="BS19">
            <v>0</v>
          </cell>
          <cell r="BU19">
            <v>0</v>
          </cell>
          <cell r="BV19">
            <v>0</v>
          </cell>
          <cell r="BW19">
            <v>0</v>
          </cell>
          <cell r="BX19">
            <v>0</v>
          </cell>
          <cell r="BY19">
            <v>0</v>
          </cell>
          <cell r="CA19">
            <v>23.114397323025582</v>
          </cell>
          <cell r="CB19">
            <v>2962.5190628143241</v>
          </cell>
          <cell r="CD19">
            <v>0</v>
          </cell>
          <cell r="CE19">
            <v>0</v>
          </cell>
          <cell r="CF19">
            <v>0</v>
          </cell>
          <cell r="CG19">
            <v>0</v>
          </cell>
          <cell r="CI19">
            <v>3277.4889626216932</v>
          </cell>
          <cell r="CJ19">
            <v>0</v>
          </cell>
          <cell r="CK19">
            <v>0</v>
          </cell>
          <cell r="CL19">
            <v>0</v>
          </cell>
          <cell r="CM19">
            <v>0</v>
          </cell>
          <cell r="CO19">
            <v>0</v>
          </cell>
          <cell r="CP19">
            <v>0</v>
          </cell>
          <cell r="CQ19">
            <v>0</v>
          </cell>
          <cell r="CR19">
            <v>0</v>
          </cell>
          <cell r="CS19">
            <v>0</v>
          </cell>
          <cell r="CU19">
            <v>22.241876695469372</v>
          </cell>
          <cell r="CV19">
            <v>3299.7308393171625</v>
          </cell>
          <cell r="CX19">
            <v>0</v>
          </cell>
          <cell r="CY19">
            <v>0</v>
          </cell>
          <cell r="CZ19">
            <v>0</v>
          </cell>
          <cell r="DA19">
            <v>0</v>
          </cell>
          <cell r="DC19">
            <v>3027.2059081285593</v>
          </cell>
          <cell r="DD19">
            <v>0</v>
          </cell>
          <cell r="DE19">
            <v>0</v>
          </cell>
          <cell r="DF19">
            <v>0</v>
          </cell>
          <cell r="DG19">
            <v>0</v>
          </cell>
          <cell r="DI19">
            <v>0</v>
          </cell>
          <cell r="DJ19">
            <v>0</v>
          </cell>
          <cell r="DK19">
            <v>0</v>
          </cell>
          <cell r="DL19">
            <v>0</v>
          </cell>
          <cell r="DM19">
            <v>0</v>
          </cell>
          <cell r="DO19">
            <v>20.492910885952426</v>
          </cell>
          <cell r="DP19">
            <v>3047.6988190145116</v>
          </cell>
        </row>
        <row r="20">
          <cell r="B20" t="str">
            <v>Argos</v>
          </cell>
          <cell r="D20" t="str">
            <v>Total Argos</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10.682300778589457</v>
          </cell>
          <cell r="V20">
            <v>10.682300778589457</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10.682300778589457</v>
          </cell>
          <cell r="BJ20">
            <v>0</v>
          </cell>
          <cell r="BK20">
            <v>0</v>
          </cell>
          <cell r="BL20">
            <v>0</v>
          </cell>
          <cell r="BM20">
            <v>0</v>
          </cell>
          <cell r="BO20">
            <v>0</v>
          </cell>
          <cell r="BP20">
            <v>0</v>
          </cell>
          <cell r="BQ20">
            <v>0</v>
          </cell>
          <cell r="BR20">
            <v>0</v>
          </cell>
          <cell r="BS20">
            <v>0</v>
          </cell>
          <cell r="BU20">
            <v>0</v>
          </cell>
          <cell r="BV20">
            <v>0</v>
          </cell>
          <cell r="BW20">
            <v>0</v>
          </cell>
          <cell r="BX20">
            <v>0</v>
          </cell>
          <cell r="BY20">
            <v>0</v>
          </cell>
          <cell r="CA20">
            <v>0</v>
          </cell>
          <cell r="CB20">
            <v>0</v>
          </cell>
          <cell r="CD20">
            <v>0</v>
          </cell>
          <cell r="CE20">
            <v>0</v>
          </cell>
          <cell r="CF20">
            <v>0</v>
          </cell>
          <cell r="CG20">
            <v>0</v>
          </cell>
          <cell r="CI20">
            <v>0</v>
          </cell>
          <cell r="CJ20">
            <v>0</v>
          </cell>
          <cell r="CK20">
            <v>0</v>
          </cell>
          <cell r="CL20">
            <v>0</v>
          </cell>
          <cell r="CM20">
            <v>0</v>
          </cell>
          <cell r="CO20">
            <v>0</v>
          </cell>
          <cell r="CP20">
            <v>0</v>
          </cell>
          <cell r="CQ20">
            <v>0</v>
          </cell>
          <cell r="CR20">
            <v>0</v>
          </cell>
          <cell r="CS20">
            <v>0</v>
          </cell>
          <cell r="CU20">
            <v>0</v>
          </cell>
          <cell r="CV20">
            <v>0</v>
          </cell>
          <cell r="CX20">
            <v>0</v>
          </cell>
          <cell r="CY20">
            <v>0</v>
          </cell>
          <cell r="CZ20">
            <v>0</v>
          </cell>
          <cell r="DA20">
            <v>0</v>
          </cell>
          <cell r="DC20">
            <v>0</v>
          </cell>
          <cell r="DD20">
            <v>0</v>
          </cell>
          <cell r="DE20">
            <v>0</v>
          </cell>
          <cell r="DF20">
            <v>0</v>
          </cell>
          <cell r="DG20">
            <v>0</v>
          </cell>
          <cell r="DI20">
            <v>0</v>
          </cell>
          <cell r="DJ20">
            <v>0</v>
          </cell>
          <cell r="DK20">
            <v>0</v>
          </cell>
          <cell r="DL20">
            <v>0</v>
          </cell>
          <cell r="DM20">
            <v>0</v>
          </cell>
          <cell r="DO20">
            <v>0</v>
          </cell>
          <cell r="DP20">
            <v>0</v>
          </cell>
        </row>
        <row r="21">
          <cell r="B21" t="str">
            <v>Tesco</v>
          </cell>
          <cell r="D21" t="str">
            <v>Total Tesco</v>
          </cell>
          <cell r="F21">
            <v>0</v>
          </cell>
          <cell r="G21">
            <v>0</v>
          </cell>
          <cell r="H21">
            <v>0</v>
          </cell>
          <cell r="I21">
            <v>0</v>
          </cell>
          <cell r="J21">
            <v>0</v>
          </cell>
          <cell r="K21">
            <v>0</v>
          </cell>
          <cell r="L21">
            <v>2.1364601557178915</v>
          </cell>
          <cell r="M21">
            <v>2.1364601557178915</v>
          </cell>
          <cell r="N21">
            <v>0</v>
          </cell>
          <cell r="O21">
            <v>0</v>
          </cell>
          <cell r="P21">
            <v>0</v>
          </cell>
          <cell r="Q21">
            <v>0</v>
          </cell>
          <cell r="R21">
            <v>0</v>
          </cell>
          <cell r="S21">
            <v>0</v>
          </cell>
          <cell r="T21">
            <v>0</v>
          </cell>
          <cell r="U21">
            <v>9.6140707007305117</v>
          </cell>
          <cell r="V21">
            <v>9.6140707007305117</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11.750530856448403</v>
          </cell>
          <cell r="BJ21">
            <v>0</v>
          </cell>
          <cell r="BK21">
            <v>0</v>
          </cell>
          <cell r="BL21">
            <v>0</v>
          </cell>
          <cell r="BM21">
            <v>0</v>
          </cell>
          <cell r="BO21">
            <v>0</v>
          </cell>
          <cell r="BP21">
            <v>0</v>
          </cell>
          <cell r="BQ21">
            <v>0</v>
          </cell>
          <cell r="BR21">
            <v>0</v>
          </cell>
          <cell r="BS21">
            <v>0</v>
          </cell>
          <cell r="BU21">
            <v>0</v>
          </cell>
          <cell r="BV21">
            <v>0</v>
          </cell>
          <cell r="BW21">
            <v>0</v>
          </cell>
          <cell r="BX21">
            <v>0</v>
          </cell>
          <cell r="BY21">
            <v>0</v>
          </cell>
          <cell r="CA21">
            <v>0</v>
          </cell>
          <cell r="CB21">
            <v>0</v>
          </cell>
          <cell r="CD21">
            <v>0</v>
          </cell>
          <cell r="CE21">
            <v>0</v>
          </cell>
          <cell r="CF21">
            <v>0</v>
          </cell>
          <cell r="CG21">
            <v>0</v>
          </cell>
          <cell r="CI21">
            <v>0</v>
          </cell>
          <cell r="CJ21">
            <v>0</v>
          </cell>
          <cell r="CK21">
            <v>0</v>
          </cell>
          <cell r="CL21">
            <v>0</v>
          </cell>
          <cell r="CM21">
            <v>0</v>
          </cell>
          <cell r="CO21">
            <v>0</v>
          </cell>
          <cell r="CP21">
            <v>0</v>
          </cell>
          <cell r="CQ21">
            <v>0</v>
          </cell>
          <cell r="CR21">
            <v>0</v>
          </cell>
          <cell r="CS21">
            <v>0</v>
          </cell>
          <cell r="CU21">
            <v>0</v>
          </cell>
          <cell r="CV21">
            <v>0</v>
          </cell>
          <cell r="CX21">
            <v>0</v>
          </cell>
          <cell r="CY21">
            <v>0</v>
          </cell>
          <cell r="CZ21">
            <v>0</v>
          </cell>
          <cell r="DA21">
            <v>0</v>
          </cell>
          <cell r="DC21">
            <v>0</v>
          </cell>
          <cell r="DD21">
            <v>0</v>
          </cell>
          <cell r="DE21">
            <v>0</v>
          </cell>
          <cell r="DF21">
            <v>0</v>
          </cell>
          <cell r="DG21">
            <v>0</v>
          </cell>
          <cell r="DI21">
            <v>0</v>
          </cell>
          <cell r="DJ21">
            <v>0</v>
          </cell>
          <cell r="DK21">
            <v>0</v>
          </cell>
          <cell r="DL21">
            <v>0</v>
          </cell>
          <cell r="DM21">
            <v>0</v>
          </cell>
          <cell r="DO21">
            <v>0</v>
          </cell>
          <cell r="DP21">
            <v>0</v>
          </cell>
        </row>
        <row r="22">
          <cell r="B22" t="str">
            <v>Woolworths</v>
          </cell>
          <cell r="D22" t="str">
            <v>Total Woolworths</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J22">
            <v>0</v>
          </cell>
          <cell r="BK22">
            <v>0</v>
          </cell>
          <cell r="BL22">
            <v>0</v>
          </cell>
          <cell r="BM22">
            <v>0</v>
          </cell>
          <cell r="BO22">
            <v>0</v>
          </cell>
          <cell r="BP22">
            <v>0</v>
          </cell>
          <cell r="BQ22">
            <v>0</v>
          </cell>
          <cell r="BR22">
            <v>0</v>
          </cell>
          <cell r="BS22">
            <v>0</v>
          </cell>
          <cell r="BU22">
            <v>0</v>
          </cell>
          <cell r="BV22">
            <v>0</v>
          </cell>
          <cell r="BW22">
            <v>0</v>
          </cell>
          <cell r="BX22">
            <v>0</v>
          </cell>
          <cell r="BY22">
            <v>0</v>
          </cell>
          <cell r="CA22">
            <v>0</v>
          </cell>
          <cell r="CB22">
            <v>0</v>
          </cell>
          <cell r="CD22">
            <v>0</v>
          </cell>
          <cell r="CE22">
            <v>0</v>
          </cell>
          <cell r="CF22">
            <v>0</v>
          </cell>
          <cell r="CG22">
            <v>0</v>
          </cell>
          <cell r="CI22">
            <v>0</v>
          </cell>
          <cell r="CJ22">
            <v>0</v>
          </cell>
          <cell r="CK22">
            <v>0</v>
          </cell>
          <cell r="CL22">
            <v>0</v>
          </cell>
          <cell r="CM22">
            <v>0</v>
          </cell>
          <cell r="CO22">
            <v>0</v>
          </cell>
          <cell r="CP22">
            <v>0</v>
          </cell>
          <cell r="CQ22">
            <v>0</v>
          </cell>
          <cell r="CR22">
            <v>0</v>
          </cell>
          <cell r="CS22">
            <v>0</v>
          </cell>
          <cell r="CU22">
            <v>0</v>
          </cell>
          <cell r="CV22">
            <v>0</v>
          </cell>
          <cell r="CX22">
            <v>0</v>
          </cell>
          <cell r="CY22">
            <v>0</v>
          </cell>
          <cell r="CZ22">
            <v>0</v>
          </cell>
          <cell r="DA22">
            <v>0</v>
          </cell>
          <cell r="DC22">
            <v>0</v>
          </cell>
          <cell r="DD22">
            <v>0</v>
          </cell>
          <cell r="DE22">
            <v>0</v>
          </cell>
          <cell r="DF22">
            <v>0</v>
          </cell>
          <cell r="DG22">
            <v>0</v>
          </cell>
          <cell r="DI22">
            <v>0</v>
          </cell>
          <cell r="DJ22">
            <v>0</v>
          </cell>
          <cell r="DK22">
            <v>0</v>
          </cell>
          <cell r="DL22">
            <v>0</v>
          </cell>
          <cell r="DM22">
            <v>0</v>
          </cell>
          <cell r="DO22">
            <v>0</v>
          </cell>
          <cell r="DP22">
            <v>0</v>
          </cell>
        </row>
        <row r="23">
          <cell r="B23" t="str">
            <v>Littlewoods</v>
          </cell>
          <cell r="D23" t="str">
            <v>Total Littlewoods</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J23">
            <v>0</v>
          </cell>
          <cell r="BK23">
            <v>0</v>
          </cell>
          <cell r="BL23">
            <v>0</v>
          </cell>
          <cell r="BM23">
            <v>0</v>
          </cell>
          <cell r="BO23">
            <v>0</v>
          </cell>
          <cell r="BP23">
            <v>0</v>
          </cell>
          <cell r="BQ23">
            <v>0</v>
          </cell>
          <cell r="BR23">
            <v>0</v>
          </cell>
          <cell r="BS23">
            <v>0</v>
          </cell>
          <cell r="BU23">
            <v>0</v>
          </cell>
          <cell r="BV23">
            <v>0</v>
          </cell>
          <cell r="BW23">
            <v>0</v>
          </cell>
          <cell r="BX23">
            <v>0</v>
          </cell>
          <cell r="BY23">
            <v>0</v>
          </cell>
          <cell r="CA23">
            <v>0</v>
          </cell>
          <cell r="CB23">
            <v>0</v>
          </cell>
          <cell r="CD23">
            <v>0</v>
          </cell>
          <cell r="CE23">
            <v>0</v>
          </cell>
          <cell r="CF23">
            <v>0</v>
          </cell>
          <cell r="CG23">
            <v>0</v>
          </cell>
          <cell r="CI23">
            <v>0</v>
          </cell>
          <cell r="CJ23">
            <v>0</v>
          </cell>
          <cell r="CK23">
            <v>0</v>
          </cell>
          <cell r="CL23">
            <v>0</v>
          </cell>
          <cell r="CM23">
            <v>0</v>
          </cell>
          <cell r="CO23">
            <v>0</v>
          </cell>
          <cell r="CP23">
            <v>0</v>
          </cell>
          <cell r="CQ23">
            <v>0</v>
          </cell>
          <cell r="CR23">
            <v>0</v>
          </cell>
          <cell r="CS23">
            <v>0</v>
          </cell>
          <cell r="CU23">
            <v>0</v>
          </cell>
          <cell r="CV23">
            <v>0</v>
          </cell>
          <cell r="CX23">
            <v>0</v>
          </cell>
          <cell r="CY23">
            <v>0</v>
          </cell>
          <cell r="CZ23">
            <v>0</v>
          </cell>
          <cell r="DA23">
            <v>0</v>
          </cell>
          <cell r="DC23">
            <v>0</v>
          </cell>
          <cell r="DD23">
            <v>0</v>
          </cell>
          <cell r="DE23">
            <v>0</v>
          </cell>
          <cell r="DF23">
            <v>0</v>
          </cell>
          <cell r="DG23">
            <v>0</v>
          </cell>
          <cell r="DI23">
            <v>0</v>
          </cell>
          <cell r="DJ23">
            <v>0</v>
          </cell>
          <cell r="DK23">
            <v>0</v>
          </cell>
          <cell r="DL23">
            <v>0</v>
          </cell>
          <cell r="DM23">
            <v>0</v>
          </cell>
          <cell r="DO23">
            <v>0</v>
          </cell>
          <cell r="DP23">
            <v>0</v>
          </cell>
        </row>
        <row r="24">
          <cell r="B24" t="str">
            <v>Comet</v>
          </cell>
          <cell r="D24" t="str">
            <v>Total Comet</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2.1364601557178915</v>
          </cell>
          <cell r="V24">
            <v>2.1364601557178915</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2.1364601557178915</v>
          </cell>
          <cell r="BJ24">
            <v>0</v>
          </cell>
          <cell r="BK24">
            <v>0</v>
          </cell>
          <cell r="BL24">
            <v>0</v>
          </cell>
          <cell r="BM24">
            <v>0</v>
          </cell>
          <cell r="BO24">
            <v>0</v>
          </cell>
          <cell r="BP24">
            <v>0</v>
          </cell>
          <cell r="BQ24">
            <v>0</v>
          </cell>
          <cell r="BR24">
            <v>0</v>
          </cell>
          <cell r="BS24">
            <v>0</v>
          </cell>
          <cell r="BU24">
            <v>0</v>
          </cell>
          <cell r="BV24">
            <v>0</v>
          </cell>
          <cell r="BW24">
            <v>0</v>
          </cell>
          <cell r="BX24">
            <v>0</v>
          </cell>
          <cell r="BY24">
            <v>0</v>
          </cell>
          <cell r="CA24">
            <v>0</v>
          </cell>
          <cell r="CB24">
            <v>0</v>
          </cell>
          <cell r="CD24">
            <v>0</v>
          </cell>
          <cell r="CE24">
            <v>0</v>
          </cell>
          <cell r="CF24">
            <v>0</v>
          </cell>
          <cell r="CG24">
            <v>0</v>
          </cell>
          <cell r="CI24">
            <v>0</v>
          </cell>
          <cell r="CJ24">
            <v>0</v>
          </cell>
          <cell r="CK24">
            <v>0</v>
          </cell>
          <cell r="CL24">
            <v>0</v>
          </cell>
          <cell r="CM24">
            <v>0</v>
          </cell>
          <cell r="CO24">
            <v>0</v>
          </cell>
          <cell r="CP24">
            <v>0</v>
          </cell>
          <cell r="CQ24">
            <v>0</v>
          </cell>
          <cell r="CR24">
            <v>0</v>
          </cell>
          <cell r="CS24">
            <v>0</v>
          </cell>
          <cell r="CU24">
            <v>0</v>
          </cell>
          <cell r="CV24">
            <v>0</v>
          </cell>
          <cell r="CX24">
            <v>0</v>
          </cell>
          <cell r="CY24">
            <v>0</v>
          </cell>
          <cell r="CZ24">
            <v>0</v>
          </cell>
          <cell r="DA24">
            <v>0</v>
          </cell>
          <cell r="DC24">
            <v>0</v>
          </cell>
          <cell r="DD24">
            <v>0</v>
          </cell>
          <cell r="DE24">
            <v>0</v>
          </cell>
          <cell r="DF24">
            <v>0</v>
          </cell>
          <cell r="DG24">
            <v>0</v>
          </cell>
          <cell r="DI24">
            <v>0</v>
          </cell>
          <cell r="DJ24">
            <v>0</v>
          </cell>
          <cell r="DK24">
            <v>0</v>
          </cell>
          <cell r="DL24">
            <v>0</v>
          </cell>
          <cell r="DM24">
            <v>0</v>
          </cell>
          <cell r="DO24">
            <v>0</v>
          </cell>
          <cell r="DP24">
            <v>0</v>
          </cell>
        </row>
        <row r="25">
          <cell r="B25" t="str">
            <v>Mobile Shop</v>
          </cell>
          <cell r="D25" t="str">
            <v>Total Mobile Shop</v>
          </cell>
          <cell r="F25">
            <v>0</v>
          </cell>
          <cell r="G25">
            <v>0</v>
          </cell>
          <cell r="H25">
            <v>0</v>
          </cell>
          <cell r="I25">
            <v>0</v>
          </cell>
          <cell r="J25">
            <v>0</v>
          </cell>
          <cell r="K25">
            <v>0</v>
          </cell>
          <cell r="L25">
            <v>89.731326540151443</v>
          </cell>
          <cell r="M25">
            <v>89.731326540151443</v>
          </cell>
          <cell r="N25">
            <v>0</v>
          </cell>
          <cell r="O25">
            <v>0</v>
          </cell>
          <cell r="P25">
            <v>0</v>
          </cell>
          <cell r="Q25">
            <v>0</v>
          </cell>
          <cell r="R25">
            <v>0</v>
          </cell>
          <cell r="S25">
            <v>0</v>
          </cell>
          <cell r="T25">
            <v>0</v>
          </cell>
          <cell r="U25">
            <v>433.70141161073195</v>
          </cell>
          <cell r="V25">
            <v>433.70141161073195</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0.93372510610512571</v>
          </cell>
          <cell r="AW25">
            <v>0.93372510610512571</v>
          </cell>
          <cell r="AX25">
            <v>0</v>
          </cell>
          <cell r="AY25">
            <v>0</v>
          </cell>
          <cell r="AZ25">
            <v>0</v>
          </cell>
          <cell r="BA25">
            <v>0</v>
          </cell>
          <cell r="BB25">
            <v>0</v>
          </cell>
          <cell r="BC25">
            <v>0</v>
          </cell>
          <cell r="BD25">
            <v>0</v>
          </cell>
          <cell r="BE25">
            <v>68.161932745674179</v>
          </cell>
          <cell r="BF25">
            <v>68.161932745674179</v>
          </cell>
          <cell r="BG25">
            <v>0</v>
          </cell>
          <cell r="BH25">
            <v>592.52839600266282</v>
          </cell>
          <cell r="BJ25">
            <v>0</v>
          </cell>
          <cell r="BK25">
            <v>0</v>
          </cell>
          <cell r="BL25">
            <v>0</v>
          </cell>
          <cell r="BM25">
            <v>0</v>
          </cell>
          <cell r="BO25">
            <v>767.24501934235388</v>
          </cell>
          <cell r="BP25">
            <v>0</v>
          </cell>
          <cell r="BQ25">
            <v>0</v>
          </cell>
          <cell r="BR25">
            <v>0</v>
          </cell>
          <cell r="BS25">
            <v>0</v>
          </cell>
          <cell r="BU25">
            <v>0</v>
          </cell>
          <cell r="BV25">
            <v>0</v>
          </cell>
          <cell r="BW25">
            <v>0</v>
          </cell>
          <cell r="BX25">
            <v>0</v>
          </cell>
          <cell r="BY25">
            <v>0</v>
          </cell>
          <cell r="CA25">
            <v>103.17758714045125</v>
          </cell>
          <cell r="CB25">
            <v>870.42260648280512</v>
          </cell>
          <cell r="CD25">
            <v>0</v>
          </cell>
          <cell r="CE25">
            <v>0</v>
          </cell>
          <cell r="CF25">
            <v>0</v>
          </cell>
          <cell r="CG25">
            <v>0</v>
          </cell>
          <cell r="CI25">
            <v>800.27046621524437</v>
          </cell>
          <cell r="CJ25">
            <v>0</v>
          </cell>
          <cell r="CK25">
            <v>0</v>
          </cell>
          <cell r="CL25">
            <v>0</v>
          </cell>
          <cell r="CM25">
            <v>0</v>
          </cell>
          <cell r="CO25">
            <v>0</v>
          </cell>
          <cell r="CP25">
            <v>0</v>
          </cell>
          <cell r="CQ25">
            <v>0</v>
          </cell>
          <cell r="CR25">
            <v>0</v>
          </cell>
          <cell r="CS25">
            <v>0</v>
          </cell>
          <cell r="CU25">
            <v>98.775498209321754</v>
          </cell>
          <cell r="CV25">
            <v>899.04596442456614</v>
          </cell>
          <cell r="CX25">
            <v>0</v>
          </cell>
          <cell r="CY25">
            <v>0</v>
          </cell>
          <cell r="CZ25">
            <v>0</v>
          </cell>
          <cell r="DA25">
            <v>0</v>
          </cell>
          <cell r="DC25">
            <v>790.0452524401278</v>
          </cell>
          <cell r="DD25">
            <v>0</v>
          </cell>
          <cell r="DE25">
            <v>0</v>
          </cell>
          <cell r="DF25">
            <v>0</v>
          </cell>
          <cell r="DG25">
            <v>0</v>
          </cell>
          <cell r="DI25">
            <v>0</v>
          </cell>
          <cell r="DJ25">
            <v>0</v>
          </cell>
          <cell r="DK25">
            <v>0</v>
          </cell>
          <cell r="DL25">
            <v>0</v>
          </cell>
          <cell r="DM25">
            <v>0</v>
          </cell>
          <cell r="DO25">
            <v>89.976851493568176</v>
          </cell>
          <cell r="DP25">
            <v>880.02210393369592</v>
          </cell>
        </row>
        <row r="26">
          <cell r="B26" t="str">
            <v>Apple</v>
          </cell>
          <cell r="D26" t="str">
            <v>Total Apple</v>
          </cell>
          <cell r="F26">
            <v>0</v>
          </cell>
          <cell r="G26">
            <v>0</v>
          </cell>
          <cell r="H26">
            <v>0</v>
          </cell>
          <cell r="I26">
            <v>98.277167163023009</v>
          </cell>
          <cell r="J26">
            <v>98.277167163023009</v>
          </cell>
          <cell r="K26">
            <v>0</v>
          </cell>
          <cell r="L26">
            <v>0</v>
          </cell>
          <cell r="M26">
            <v>0</v>
          </cell>
          <cell r="N26">
            <v>0</v>
          </cell>
          <cell r="O26">
            <v>0</v>
          </cell>
          <cell r="P26">
            <v>0</v>
          </cell>
          <cell r="Q26">
            <v>0</v>
          </cell>
          <cell r="R26">
            <v>0</v>
          </cell>
          <cell r="S26">
            <v>0</v>
          </cell>
          <cell r="T26">
            <v>0</v>
          </cell>
          <cell r="U26">
            <v>4.272920311435783</v>
          </cell>
          <cell r="V26">
            <v>4.272920311435783</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102.55008747445879</v>
          </cell>
          <cell r="BJ26">
            <v>0</v>
          </cell>
          <cell r="BK26">
            <v>0</v>
          </cell>
          <cell r="BL26">
            <v>0</v>
          </cell>
          <cell r="BM26">
            <v>0</v>
          </cell>
          <cell r="BO26">
            <v>0</v>
          </cell>
          <cell r="BP26">
            <v>0</v>
          </cell>
          <cell r="BQ26">
            <v>0</v>
          </cell>
          <cell r="BR26">
            <v>0</v>
          </cell>
          <cell r="BS26">
            <v>0</v>
          </cell>
          <cell r="BU26">
            <v>0</v>
          </cell>
          <cell r="BV26">
            <v>0</v>
          </cell>
          <cell r="BW26">
            <v>0</v>
          </cell>
          <cell r="BX26">
            <v>0</v>
          </cell>
          <cell r="BY26">
            <v>0</v>
          </cell>
          <cell r="CA26">
            <v>0</v>
          </cell>
          <cell r="CB26">
            <v>0</v>
          </cell>
          <cell r="CD26">
            <v>0</v>
          </cell>
          <cell r="CE26">
            <v>0</v>
          </cell>
          <cell r="CF26">
            <v>0</v>
          </cell>
          <cell r="CG26">
            <v>0</v>
          </cell>
          <cell r="CI26">
            <v>0</v>
          </cell>
          <cell r="CJ26">
            <v>0</v>
          </cell>
          <cell r="CK26">
            <v>0</v>
          </cell>
          <cell r="CL26">
            <v>0</v>
          </cell>
          <cell r="CM26">
            <v>0</v>
          </cell>
          <cell r="CO26">
            <v>0</v>
          </cell>
          <cell r="CP26">
            <v>0</v>
          </cell>
          <cell r="CQ26">
            <v>0</v>
          </cell>
          <cell r="CR26">
            <v>0</v>
          </cell>
          <cell r="CS26">
            <v>0</v>
          </cell>
          <cell r="CU26">
            <v>0</v>
          </cell>
          <cell r="CV26">
            <v>0</v>
          </cell>
          <cell r="CX26">
            <v>0</v>
          </cell>
          <cell r="CY26">
            <v>0</v>
          </cell>
          <cell r="CZ26">
            <v>0</v>
          </cell>
          <cell r="DA26">
            <v>0</v>
          </cell>
          <cell r="DC26">
            <v>0</v>
          </cell>
          <cell r="DD26">
            <v>0</v>
          </cell>
          <cell r="DE26">
            <v>0</v>
          </cell>
          <cell r="DF26">
            <v>0</v>
          </cell>
          <cell r="DG26">
            <v>0</v>
          </cell>
          <cell r="DI26">
            <v>0</v>
          </cell>
          <cell r="DJ26">
            <v>0</v>
          </cell>
          <cell r="DK26">
            <v>0</v>
          </cell>
          <cell r="DL26">
            <v>0</v>
          </cell>
          <cell r="DM26">
            <v>0</v>
          </cell>
          <cell r="DO26">
            <v>0</v>
          </cell>
          <cell r="DP26">
            <v>0</v>
          </cell>
        </row>
        <row r="27">
          <cell r="B27" t="str">
            <v>Other Mass Retail</v>
          </cell>
          <cell r="D27" t="str">
            <v>Total Other Mass Retail</v>
          </cell>
          <cell r="F27">
            <v>0</v>
          </cell>
          <cell r="G27">
            <v>0</v>
          </cell>
          <cell r="H27">
            <v>0</v>
          </cell>
          <cell r="I27">
            <v>0</v>
          </cell>
          <cell r="J27">
            <v>0</v>
          </cell>
          <cell r="K27">
            <v>0</v>
          </cell>
          <cell r="L27">
            <v>5.3411503892947287</v>
          </cell>
          <cell r="M27">
            <v>5.3411503892947287</v>
          </cell>
          <cell r="N27">
            <v>0</v>
          </cell>
          <cell r="O27">
            <v>0</v>
          </cell>
          <cell r="P27">
            <v>0</v>
          </cell>
          <cell r="Q27">
            <v>0</v>
          </cell>
          <cell r="R27">
            <v>0</v>
          </cell>
          <cell r="S27">
            <v>0</v>
          </cell>
          <cell r="T27">
            <v>0</v>
          </cell>
          <cell r="U27">
            <v>67.298494905113586</v>
          </cell>
          <cell r="V27">
            <v>67.298494905113586</v>
          </cell>
          <cell r="W27">
            <v>0</v>
          </cell>
          <cell r="X27">
            <v>5.1350518640238265</v>
          </cell>
          <cell r="Y27">
            <v>5.1350518640238265</v>
          </cell>
          <cell r="Z27">
            <v>0</v>
          </cell>
          <cell r="AA27">
            <v>0</v>
          </cell>
          <cell r="AB27">
            <v>0</v>
          </cell>
          <cell r="AC27">
            <v>0</v>
          </cell>
          <cell r="AD27">
            <v>0</v>
          </cell>
          <cell r="AE27">
            <v>0</v>
          </cell>
          <cell r="AF27">
            <v>0</v>
          </cell>
          <cell r="AG27">
            <v>0</v>
          </cell>
          <cell r="AH27">
            <v>0</v>
          </cell>
          <cell r="AI27">
            <v>0</v>
          </cell>
          <cell r="AJ27">
            <v>0</v>
          </cell>
          <cell r="AK27">
            <v>0</v>
          </cell>
          <cell r="AL27">
            <v>0</v>
          </cell>
          <cell r="AM27">
            <v>93.457943925233636</v>
          </cell>
          <cell r="AN27">
            <v>93.457943925233636</v>
          </cell>
          <cell r="AO27">
            <v>0</v>
          </cell>
          <cell r="AP27">
            <v>3.7349004244205029</v>
          </cell>
          <cell r="AQ27">
            <v>3.7349004244205029</v>
          </cell>
          <cell r="AR27">
            <v>0</v>
          </cell>
          <cell r="AS27">
            <v>0</v>
          </cell>
          <cell r="AT27">
            <v>0</v>
          </cell>
          <cell r="AU27">
            <v>0</v>
          </cell>
          <cell r="AV27">
            <v>1.8674502122102514</v>
          </cell>
          <cell r="AW27">
            <v>1.8674502122102514</v>
          </cell>
          <cell r="AX27">
            <v>0</v>
          </cell>
          <cell r="AY27">
            <v>0</v>
          </cell>
          <cell r="AZ27">
            <v>0</v>
          </cell>
          <cell r="BA27">
            <v>0</v>
          </cell>
          <cell r="BB27">
            <v>0</v>
          </cell>
          <cell r="BC27">
            <v>0</v>
          </cell>
          <cell r="BD27">
            <v>0</v>
          </cell>
          <cell r="BE27">
            <v>41.083904668625529</v>
          </cell>
          <cell r="BF27">
            <v>41.083904668625529</v>
          </cell>
          <cell r="BG27">
            <v>0</v>
          </cell>
          <cell r="BH27">
            <v>217.91889638892209</v>
          </cell>
          <cell r="BJ27">
            <v>0</v>
          </cell>
          <cell r="BK27">
            <v>0</v>
          </cell>
          <cell r="BL27">
            <v>0</v>
          </cell>
          <cell r="BM27">
            <v>0</v>
          </cell>
          <cell r="BO27">
            <v>137.77939277210757</v>
          </cell>
          <cell r="BP27">
            <v>0</v>
          </cell>
          <cell r="BQ27">
            <v>0</v>
          </cell>
          <cell r="BR27">
            <v>0</v>
          </cell>
          <cell r="BS27">
            <v>0</v>
          </cell>
          <cell r="BU27">
            <v>0</v>
          </cell>
          <cell r="BV27">
            <v>0</v>
          </cell>
          <cell r="BW27">
            <v>0</v>
          </cell>
          <cell r="BX27">
            <v>0</v>
          </cell>
          <cell r="BY27">
            <v>0</v>
          </cell>
          <cell r="CA27">
            <v>0</v>
          </cell>
          <cell r="CB27">
            <v>137.77939277210757</v>
          </cell>
          <cell r="CD27">
            <v>0</v>
          </cell>
          <cell r="CE27">
            <v>0</v>
          </cell>
          <cell r="CF27">
            <v>0</v>
          </cell>
          <cell r="CG27">
            <v>0</v>
          </cell>
          <cell r="CI27">
            <v>163.74578831996683</v>
          </cell>
          <cell r="CJ27">
            <v>0</v>
          </cell>
          <cell r="CK27">
            <v>0</v>
          </cell>
          <cell r="CL27">
            <v>0</v>
          </cell>
          <cell r="CM27">
            <v>0</v>
          </cell>
          <cell r="CO27">
            <v>0</v>
          </cell>
          <cell r="CP27">
            <v>0</v>
          </cell>
          <cell r="CQ27">
            <v>0</v>
          </cell>
          <cell r="CR27">
            <v>0</v>
          </cell>
          <cell r="CS27">
            <v>0</v>
          </cell>
          <cell r="CU27">
            <v>0</v>
          </cell>
          <cell r="CV27">
            <v>163.74578831996683</v>
          </cell>
          <cell r="CX27">
            <v>0</v>
          </cell>
          <cell r="CY27">
            <v>0</v>
          </cell>
          <cell r="CZ27">
            <v>0</v>
          </cell>
          <cell r="DA27">
            <v>0</v>
          </cell>
          <cell r="DC27">
            <v>206.82921172749715</v>
          </cell>
          <cell r="DD27">
            <v>0</v>
          </cell>
          <cell r="DE27">
            <v>0</v>
          </cell>
          <cell r="DF27">
            <v>0</v>
          </cell>
          <cell r="DG27">
            <v>0</v>
          </cell>
          <cell r="DI27">
            <v>0</v>
          </cell>
          <cell r="DJ27">
            <v>0</v>
          </cell>
          <cell r="DK27">
            <v>0</v>
          </cell>
          <cell r="DL27">
            <v>0</v>
          </cell>
          <cell r="DM27">
            <v>0</v>
          </cell>
          <cell r="DO27">
            <v>0</v>
          </cell>
          <cell r="DP27">
            <v>206.82921172749715</v>
          </cell>
        </row>
        <row r="28">
          <cell r="B28" t="str">
            <v>Prepay Distributors</v>
          </cell>
          <cell r="D28" t="str">
            <v>Total Prepay Distributors</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J28">
            <v>0</v>
          </cell>
          <cell r="BK28">
            <v>0</v>
          </cell>
          <cell r="BL28">
            <v>0</v>
          </cell>
          <cell r="BM28">
            <v>0</v>
          </cell>
          <cell r="BO28">
            <v>0</v>
          </cell>
          <cell r="BP28">
            <v>0</v>
          </cell>
          <cell r="BQ28">
            <v>0</v>
          </cell>
          <cell r="BR28">
            <v>0</v>
          </cell>
          <cell r="BS28">
            <v>0</v>
          </cell>
          <cell r="BU28">
            <v>0</v>
          </cell>
          <cell r="BV28">
            <v>0</v>
          </cell>
          <cell r="BW28">
            <v>0</v>
          </cell>
          <cell r="BX28">
            <v>0</v>
          </cell>
          <cell r="BY28">
            <v>0</v>
          </cell>
          <cell r="CA28">
            <v>0</v>
          </cell>
          <cell r="CB28">
            <v>0</v>
          </cell>
          <cell r="CD28">
            <v>0</v>
          </cell>
          <cell r="CE28">
            <v>0</v>
          </cell>
          <cell r="CF28">
            <v>0</v>
          </cell>
          <cell r="CG28">
            <v>0</v>
          </cell>
          <cell r="CI28">
            <v>0</v>
          </cell>
          <cell r="CJ28">
            <v>0</v>
          </cell>
          <cell r="CK28">
            <v>0</v>
          </cell>
          <cell r="CL28">
            <v>0</v>
          </cell>
          <cell r="CM28">
            <v>0</v>
          </cell>
          <cell r="CO28">
            <v>0</v>
          </cell>
          <cell r="CP28">
            <v>0</v>
          </cell>
          <cell r="CQ28">
            <v>0</v>
          </cell>
          <cell r="CR28">
            <v>0</v>
          </cell>
          <cell r="CS28">
            <v>0</v>
          </cell>
          <cell r="CU28">
            <v>0</v>
          </cell>
          <cell r="CV28">
            <v>0</v>
          </cell>
          <cell r="CX28">
            <v>0</v>
          </cell>
          <cell r="CY28">
            <v>0</v>
          </cell>
          <cell r="CZ28">
            <v>0</v>
          </cell>
          <cell r="DA28">
            <v>0</v>
          </cell>
          <cell r="DC28">
            <v>0</v>
          </cell>
          <cell r="DD28">
            <v>0</v>
          </cell>
          <cell r="DE28">
            <v>0</v>
          </cell>
          <cell r="DF28">
            <v>0</v>
          </cell>
          <cell r="DG28">
            <v>0</v>
          </cell>
          <cell r="DI28">
            <v>0</v>
          </cell>
          <cell r="DJ28">
            <v>0</v>
          </cell>
          <cell r="DK28">
            <v>0</v>
          </cell>
          <cell r="DL28">
            <v>0</v>
          </cell>
          <cell r="DM28">
            <v>0</v>
          </cell>
          <cell r="DO28">
            <v>0</v>
          </cell>
          <cell r="DP28">
            <v>0</v>
          </cell>
        </row>
        <row r="29">
          <cell r="B29" t="str">
            <v>Asda</v>
          </cell>
          <cell r="D29" t="str">
            <v>Total Asda</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J29">
            <v>0</v>
          </cell>
          <cell r="BK29">
            <v>0</v>
          </cell>
          <cell r="BL29">
            <v>0</v>
          </cell>
          <cell r="BM29">
            <v>0</v>
          </cell>
          <cell r="BO29">
            <v>0</v>
          </cell>
          <cell r="BP29">
            <v>0</v>
          </cell>
          <cell r="BQ29">
            <v>0</v>
          </cell>
          <cell r="BR29">
            <v>0</v>
          </cell>
          <cell r="BS29">
            <v>0</v>
          </cell>
          <cell r="BU29">
            <v>0</v>
          </cell>
          <cell r="BV29">
            <v>0</v>
          </cell>
          <cell r="BW29">
            <v>0</v>
          </cell>
          <cell r="BX29">
            <v>0</v>
          </cell>
          <cell r="BY29">
            <v>0</v>
          </cell>
          <cell r="CA29">
            <v>0</v>
          </cell>
          <cell r="CB29">
            <v>0</v>
          </cell>
          <cell r="CD29">
            <v>0</v>
          </cell>
          <cell r="CE29">
            <v>0</v>
          </cell>
          <cell r="CF29">
            <v>0</v>
          </cell>
          <cell r="CG29">
            <v>0</v>
          </cell>
          <cell r="CI29">
            <v>0</v>
          </cell>
          <cell r="CJ29">
            <v>0</v>
          </cell>
          <cell r="CK29">
            <v>0</v>
          </cell>
          <cell r="CL29">
            <v>0</v>
          </cell>
          <cell r="CM29">
            <v>0</v>
          </cell>
          <cell r="CO29">
            <v>0</v>
          </cell>
          <cell r="CP29">
            <v>0</v>
          </cell>
          <cell r="CQ29">
            <v>0</v>
          </cell>
          <cell r="CR29">
            <v>0</v>
          </cell>
          <cell r="CS29">
            <v>0</v>
          </cell>
          <cell r="CU29">
            <v>0</v>
          </cell>
          <cell r="CV29">
            <v>0</v>
          </cell>
          <cell r="CX29">
            <v>0</v>
          </cell>
          <cell r="CY29">
            <v>0</v>
          </cell>
          <cell r="CZ29">
            <v>0</v>
          </cell>
          <cell r="DA29">
            <v>0</v>
          </cell>
          <cell r="DC29">
            <v>0</v>
          </cell>
          <cell r="DD29">
            <v>0</v>
          </cell>
          <cell r="DE29">
            <v>0</v>
          </cell>
          <cell r="DF29">
            <v>0</v>
          </cell>
          <cell r="DG29">
            <v>0</v>
          </cell>
          <cell r="DI29">
            <v>0</v>
          </cell>
          <cell r="DJ29">
            <v>0</v>
          </cell>
          <cell r="DK29">
            <v>0</v>
          </cell>
          <cell r="DL29">
            <v>0</v>
          </cell>
          <cell r="DM29">
            <v>0</v>
          </cell>
          <cell r="DO29">
            <v>0</v>
          </cell>
          <cell r="DP29">
            <v>0</v>
          </cell>
        </row>
        <row r="30">
          <cell r="B30" t="str">
            <v>tbc</v>
          </cell>
          <cell r="D30" t="str">
            <v>Total tbc</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J30">
            <v>0</v>
          </cell>
          <cell r="BK30">
            <v>0</v>
          </cell>
          <cell r="BL30">
            <v>0</v>
          </cell>
          <cell r="BM30">
            <v>0</v>
          </cell>
          <cell r="BO30">
            <v>0</v>
          </cell>
          <cell r="BP30">
            <v>0</v>
          </cell>
          <cell r="BQ30">
            <v>0</v>
          </cell>
          <cell r="BR30">
            <v>0</v>
          </cell>
          <cell r="BS30">
            <v>0</v>
          </cell>
          <cell r="BU30">
            <v>0</v>
          </cell>
          <cell r="BV30">
            <v>0</v>
          </cell>
          <cell r="BW30">
            <v>0</v>
          </cell>
          <cell r="BX30">
            <v>0</v>
          </cell>
          <cell r="BY30">
            <v>0</v>
          </cell>
          <cell r="CA30">
            <v>0</v>
          </cell>
          <cell r="CB30">
            <v>0</v>
          </cell>
          <cell r="CD30">
            <v>0</v>
          </cell>
          <cell r="CE30">
            <v>0</v>
          </cell>
          <cell r="CF30">
            <v>0</v>
          </cell>
          <cell r="CG30">
            <v>0</v>
          </cell>
          <cell r="CI30">
            <v>0</v>
          </cell>
          <cell r="CJ30">
            <v>0</v>
          </cell>
          <cell r="CK30">
            <v>0</v>
          </cell>
          <cell r="CL30">
            <v>0</v>
          </cell>
          <cell r="CM30">
            <v>0</v>
          </cell>
          <cell r="CO30">
            <v>0</v>
          </cell>
          <cell r="CP30">
            <v>0</v>
          </cell>
          <cell r="CQ30">
            <v>0</v>
          </cell>
          <cell r="CR30">
            <v>0</v>
          </cell>
          <cell r="CS30">
            <v>0</v>
          </cell>
          <cell r="CU30">
            <v>0</v>
          </cell>
          <cell r="CV30">
            <v>0</v>
          </cell>
          <cell r="CX30">
            <v>0</v>
          </cell>
          <cell r="CY30">
            <v>0</v>
          </cell>
          <cell r="CZ30">
            <v>0</v>
          </cell>
          <cell r="DA30">
            <v>0</v>
          </cell>
          <cell r="DC30">
            <v>0</v>
          </cell>
          <cell r="DD30">
            <v>0</v>
          </cell>
          <cell r="DE30">
            <v>0</v>
          </cell>
          <cell r="DF30">
            <v>0</v>
          </cell>
          <cell r="DG30">
            <v>0</v>
          </cell>
          <cell r="DI30">
            <v>0</v>
          </cell>
          <cell r="DJ30">
            <v>0</v>
          </cell>
          <cell r="DK30">
            <v>0</v>
          </cell>
          <cell r="DL30">
            <v>0</v>
          </cell>
          <cell r="DM30">
            <v>0</v>
          </cell>
          <cell r="DO30">
            <v>0</v>
          </cell>
          <cell r="DP30">
            <v>0</v>
          </cell>
        </row>
        <row r="31">
          <cell r="B31" t="str">
            <v>tbc</v>
          </cell>
          <cell r="D31" t="str">
            <v>Total tbc</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J31">
            <v>0</v>
          </cell>
          <cell r="BK31">
            <v>0</v>
          </cell>
          <cell r="BL31">
            <v>0</v>
          </cell>
          <cell r="BM31">
            <v>0</v>
          </cell>
          <cell r="BO31">
            <v>0</v>
          </cell>
          <cell r="BP31">
            <v>0</v>
          </cell>
          <cell r="BQ31">
            <v>0</v>
          </cell>
          <cell r="BR31">
            <v>0</v>
          </cell>
          <cell r="BS31">
            <v>0</v>
          </cell>
          <cell r="BU31">
            <v>0</v>
          </cell>
          <cell r="BV31">
            <v>0</v>
          </cell>
          <cell r="BW31">
            <v>0</v>
          </cell>
          <cell r="BX31">
            <v>0</v>
          </cell>
          <cell r="BY31">
            <v>0</v>
          </cell>
          <cell r="CA31">
            <v>0</v>
          </cell>
          <cell r="CB31">
            <v>0</v>
          </cell>
          <cell r="CD31">
            <v>0</v>
          </cell>
          <cell r="CE31">
            <v>0</v>
          </cell>
          <cell r="CF31">
            <v>0</v>
          </cell>
          <cell r="CG31">
            <v>0</v>
          </cell>
          <cell r="CI31">
            <v>0</v>
          </cell>
          <cell r="CJ31">
            <v>0</v>
          </cell>
          <cell r="CK31">
            <v>0</v>
          </cell>
          <cell r="CL31">
            <v>0</v>
          </cell>
          <cell r="CM31">
            <v>0</v>
          </cell>
          <cell r="CO31">
            <v>0</v>
          </cell>
          <cell r="CP31">
            <v>0</v>
          </cell>
          <cell r="CQ31">
            <v>0</v>
          </cell>
          <cell r="CR31">
            <v>0</v>
          </cell>
          <cell r="CS31">
            <v>0</v>
          </cell>
          <cell r="CU31">
            <v>0</v>
          </cell>
          <cell r="CV31">
            <v>0</v>
          </cell>
          <cell r="CX31">
            <v>0</v>
          </cell>
          <cell r="CY31">
            <v>0</v>
          </cell>
          <cell r="CZ31">
            <v>0</v>
          </cell>
          <cell r="DA31">
            <v>0</v>
          </cell>
          <cell r="DC31">
            <v>0</v>
          </cell>
          <cell r="DD31">
            <v>0</v>
          </cell>
          <cell r="DE31">
            <v>0</v>
          </cell>
          <cell r="DF31">
            <v>0</v>
          </cell>
          <cell r="DG31">
            <v>0</v>
          </cell>
          <cell r="DI31">
            <v>0</v>
          </cell>
          <cell r="DJ31">
            <v>0</v>
          </cell>
          <cell r="DK31">
            <v>0</v>
          </cell>
          <cell r="DL31">
            <v>0</v>
          </cell>
          <cell r="DM31">
            <v>0</v>
          </cell>
          <cell r="DO31">
            <v>0</v>
          </cell>
          <cell r="DP31">
            <v>0</v>
          </cell>
        </row>
        <row r="32">
          <cell r="B32" t="str">
            <v>tbc</v>
          </cell>
          <cell r="D32" t="str">
            <v>Total tbc</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J32">
            <v>0</v>
          </cell>
          <cell r="BK32">
            <v>0</v>
          </cell>
          <cell r="BL32">
            <v>0</v>
          </cell>
          <cell r="BM32">
            <v>0</v>
          </cell>
          <cell r="BO32">
            <v>0</v>
          </cell>
          <cell r="BP32">
            <v>0</v>
          </cell>
          <cell r="BQ32">
            <v>0</v>
          </cell>
          <cell r="BR32">
            <v>0</v>
          </cell>
          <cell r="BS32">
            <v>0</v>
          </cell>
          <cell r="BU32">
            <v>0</v>
          </cell>
          <cell r="BV32">
            <v>0</v>
          </cell>
          <cell r="BW32">
            <v>0</v>
          </cell>
          <cell r="BX32">
            <v>0</v>
          </cell>
          <cell r="BY32">
            <v>0</v>
          </cell>
          <cell r="CA32">
            <v>0</v>
          </cell>
          <cell r="CB32">
            <v>0</v>
          </cell>
          <cell r="CD32">
            <v>0</v>
          </cell>
          <cell r="CE32">
            <v>0</v>
          </cell>
          <cell r="CF32">
            <v>0</v>
          </cell>
          <cell r="CG32">
            <v>0</v>
          </cell>
          <cell r="CI32">
            <v>0</v>
          </cell>
          <cell r="CJ32">
            <v>0</v>
          </cell>
          <cell r="CK32">
            <v>0</v>
          </cell>
          <cell r="CL32">
            <v>0</v>
          </cell>
          <cell r="CM32">
            <v>0</v>
          </cell>
          <cell r="CO32">
            <v>0</v>
          </cell>
          <cell r="CP32">
            <v>0</v>
          </cell>
          <cell r="CQ32">
            <v>0</v>
          </cell>
          <cell r="CR32">
            <v>0</v>
          </cell>
          <cell r="CS32">
            <v>0</v>
          </cell>
          <cell r="CU32">
            <v>0</v>
          </cell>
          <cell r="CV32">
            <v>0</v>
          </cell>
          <cell r="CX32">
            <v>0</v>
          </cell>
          <cell r="CY32">
            <v>0</v>
          </cell>
          <cell r="CZ32">
            <v>0</v>
          </cell>
          <cell r="DA32">
            <v>0</v>
          </cell>
          <cell r="DC32">
            <v>0</v>
          </cell>
          <cell r="DD32">
            <v>0</v>
          </cell>
          <cell r="DE32">
            <v>0</v>
          </cell>
          <cell r="DF32">
            <v>0</v>
          </cell>
          <cell r="DG32">
            <v>0</v>
          </cell>
          <cell r="DI32">
            <v>0</v>
          </cell>
          <cell r="DJ32">
            <v>0</v>
          </cell>
          <cell r="DK32">
            <v>0</v>
          </cell>
          <cell r="DL32">
            <v>0</v>
          </cell>
          <cell r="DM32">
            <v>0</v>
          </cell>
          <cell r="DO32">
            <v>0</v>
          </cell>
          <cell r="DP32">
            <v>0</v>
          </cell>
        </row>
        <row r="33">
          <cell r="B33" t="str">
            <v>Exclusive Partners</v>
          </cell>
          <cell r="D33" t="str">
            <v>Total Exclusive Partners</v>
          </cell>
          <cell r="F33">
            <v>3.2046902335768372</v>
          </cell>
          <cell r="G33">
            <v>3.2046902335768372</v>
          </cell>
          <cell r="H33">
            <v>0</v>
          </cell>
          <cell r="I33">
            <v>0</v>
          </cell>
          <cell r="J33">
            <v>0</v>
          </cell>
          <cell r="K33">
            <v>0</v>
          </cell>
          <cell r="L33">
            <v>6.4093804671536745</v>
          </cell>
          <cell r="M33">
            <v>6.4093804671536745</v>
          </cell>
          <cell r="N33">
            <v>0</v>
          </cell>
          <cell r="O33">
            <v>0</v>
          </cell>
          <cell r="P33">
            <v>0</v>
          </cell>
          <cell r="Q33">
            <v>0</v>
          </cell>
          <cell r="R33">
            <v>0</v>
          </cell>
          <cell r="S33">
            <v>0</v>
          </cell>
          <cell r="T33">
            <v>0</v>
          </cell>
          <cell r="U33">
            <v>106.82300778589457</v>
          </cell>
          <cell r="V33">
            <v>106.82300778589457</v>
          </cell>
          <cell r="W33">
            <v>0</v>
          </cell>
          <cell r="X33">
            <v>9.2430933552428876</v>
          </cell>
          <cell r="Y33">
            <v>9.2430933552428876</v>
          </cell>
          <cell r="Z33">
            <v>0</v>
          </cell>
          <cell r="AA33">
            <v>0</v>
          </cell>
          <cell r="AB33">
            <v>0</v>
          </cell>
          <cell r="AC33">
            <v>0</v>
          </cell>
          <cell r="AD33">
            <v>0</v>
          </cell>
          <cell r="AE33">
            <v>0</v>
          </cell>
          <cell r="AF33">
            <v>0</v>
          </cell>
          <cell r="AG33">
            <v>0</v>
          </cell>
          <cell r="AH33">
            <v>0</v>
          </cell>
          <cell r="AI33">
            <v>0</v>
          </cell>
          <cell r="AJ33">
            <v>0</v>
          </cell>
          <cell r="AK33">
            <v>0</v>
          </cell>
          <cell r="AL33">
            <v>0</v>
          </cell>
          <cell r="AM33">
            <v>373.83177570093454</v>
          </cell>
          <cell r="AN33">
            <v>373.83177570093454</v>
          </cell>
          <cell r="AO33">
            <v>0</v>
          </cell>
          <cell r="AP33">
            <v>42.95135488083578</v>
          </cell>
          <cell r="AQ33">
            <v>42.95135488083578</v>
          </cell>
          <cell r="AR33">
            <v>0</v>
          </cell>
          <cell r="AS33">
            <v>0</v>
          </cell>
          <cell r="AT33">
            <v>0</v>
          </cell>
          <cell r="AU33">
            <v>0</v>
          </cell>
          <cell r="AV33">
            <v>0</v>
          </cell>
          <cell r="AW33">
            <v>0</v>
          </cell>
          <cell r="AX33">
            <v>0</v>
          </cell>
          <cell r="AY33">
            <v>1.8674502122102514</v>
          </cell>
          <cell r="AZ33">
            <v>1.8674502122102514</v>
          </cell>
          <cell r="BA33">
            <v>0</v>
          </cell>
          <cell r="BB33">
            <v>0</v>
          </cell>
          <cell r="BC33">
            <v>0</v>
          </cell>
          <cell r="BD33">
            <v>0</v>
          </cell>
          <cell r="BE33">
            <v>738.57655892915443</v>
          </cell>
          <cell r="BF33">
            <v>738.57655892915443</v>
          </cell>
          <cell r="BG33">
            <v>0</v>
          </cell>
          <cell r="BH33">
            <v>1282.9073115650031</v>
          </cell>
          <cell r="BJ33">
            <v>0</v>
          </cell>
          <cell r="BK33">
            <v>0</v>
          </cell>
          <cell r="BL33">
            <v>0</v>
          </cell>
          <cell r="BM33">
            <v>0</v>
          </cell>
          <cell r="BO33">
            <v>0</v>
          </cell>
          <cell r="BP33">
            <v>0</v>
          </cell>
          <cell r="BQ33">
            <v>0</v>
          </cell>
          <cell r="BR33">
            <v>0</v>
          </cell>
          <cell r="BS33">
            <v>0</v>
          </cell>
          <cell r="BU33">
            <v>166.87</v>
          </cell>
          <cell r="BV33">
            <v>0</v>
          </cell>
          <cell r="BW33">
            <v>0</v>
          </cell>
          <cell r="BX33">
            <v>0</v>
          </cell>
          <cell r="BY33">
            <v>0</v>
          </cell>
          <cell r="CA33">
            <v>603.82164311126633</v>
          </cell>
          <cell r="CB33">
            <v>770.69164311126633</v>
          </cell>
          <cell r="CD33">
            <v>0</v>
          </cell>
          <cell r="CE33">
            <v>0</v>
          </cell>
          <cell r="CF33">
            <v>0</v>
          </cell>
          <cell r="CG33">
            <v>0</v>
          </cell>
          <cell r="CI33">
            <v>0</v>
          </cell>
          <cell r="CJ33">
            <v>0</v>
          </cell>
          <cell r="CK33">
            <v>0</v>
          </cell>
          <cell r="CL33">
            <v>0</v>
          </cell>
          <cell r="CM33">
            <v>0</v>
          </cell>
          <cell r="CO33">
            <v>168.37333333333336</v>
          </cell>
          <cell r="CP33">
            <v>0</v>
          </cell>
          <cell r="CQ33">
            <v>0</v>
          </cell>
          <cell r="CR33">
            <v>0</v>
          </cell>
          <cell r="CS33">
            <v>0</v>
          </cell>
          <cell r="CU33">
            <v>602.2991644276027</v>
          </cell>
          <cell r="CV33">
            <v>770.67249776093604</v>
          </cell>
          <cell r="CX33">
            <v>0</v>
          </cell>
          <cell r="CY33">
            <v>0</v>
          </cell>
          <cell r="CZ33">
            <v>0</v>
          </cell>
          <cell r="DA33">
            <v>0</v>
          </cell>
          <cell r="DC33">
            <v>0</v>
          </cell>
          <cell r="DD33">
            <v>0</v>
          </cell>
          <cell r="DE33">
            <v>0</v>
          </cell>
          <cell r="DF33">
            <v>0</v>
          </cell>
          <cell r="DG33">
            <v>0</v>
          </cell>
          <cell r="DI33">
            <v>169.87666666666667</v>
          </cell>
          <cell r="DJ33">
            <v>0</v>
          </cell>
          <cell r="DK33">
            <v>0</v>
          </cell>
          <cell r="DL33">
            <v>0</v>
          </cell>
          <cell r="DM33">
            <v>0</v>
          </cell>
          <cell r="DO33">
            <v>598.18533772432068</v>
          </cell>
          <cell r="DP33">
            <v>768.06200439098734</v>
          </cell>
        </row>
        <row r="34">
          <cell r="B34" t="str">
            <v>Direct Independents</v>
          </cell>
          <cell r="D34" t="str">
            <v>Total Direct Independents</v>
          </cell>
          <cell r="F34">
            <v>10.682300778589457</v>
          </cell>
          <cell r="G34">
            <v>10.682300778589457</v>
          </cell>
          <cell r="H34">
            <v>0</v>
          </cell>
          <cell r="I34">
            <v>0</v>
          </cell>
          <cell r="J34">
            <v>0</v>
          </cell>
          <cell r="K34">
            <v>0</v>
          </cell>
          <cell r="L34">
            <v>50.206813659370454</v>
          </cell>
          <cell r="M34">
            <v>50.206813659370454</v>
          </cell>
          <cell r="N34">
            <v>0</v>
          </cell>
          <cell r="O34">
            <v>0</v>
          </cell>
          <cell r="P34">
            <v>0</v>
          </cell>
          <cell r="Q34">
            <v>0</v>
          </cell>
          <cell r="R34">
            <v>0</v>
          </cell>
          <cell r="S34">
            <v>0</v>
          </cell>
          <cell r="T34">
            <v>0</v>
          </cell>
          <cell r="U34">
            <v>544.79733970806228</v>
          </cell>
          <cell r="V34">
            <v>544.79733970806228</v>
          </cell>
          <cell r="W34">
            <v>0</v>
          </cell>
          <cell r="X34">
            <v>129.40330697340042</v>
          </cell>
          <cell r="Y34">
            <v>129.40330697340042</v>
          </cell>
          <cell r="Z34">
            <v>0</v>
          </cell>
          <cell r="AA34">
            <v>0</v>
          </cell>
          <cell r="AB34">
            <v>0</v>
          </cell>
          <cell r="AC34">
            <v>0</v>
          </cell>
          <cell r="AD34">
            <v>1.0270103728047653</v>
          </cell>
          <cell r="AE34">
            <v>1.0270103728047653</v>
          </cell>
          <cell r="AF34">
            <v>0</v>
          </cell>
          <cell r="AG34">
            <v>0</v>
          </cell>
          <cell r="AH34">
            <v>0</v>
          </cell>
          <cell r="AI34">
            <v>0</v>
          </cell>
          <cell r="AJ34">
            <v>0</v>
          </cell>
          <cell r="AK34">
            <v>0</v>
          </cell>
          <cell r="AL34">
            <v>0</v>
          </cell>
          <cell r="AM34">
            <v>253.67156208277703</v>
          </cell>
          <cell r="AN34">
            <v>253.67156208277703</v>
          </cell>
          <cell r="AO34">
            <v>0</v>
          </cell>
          <cell r="AP34">
            <v>64.427032321253677</v>
          </cell>
          <cell r="AQ34">
            <v>64.427032321253677</v>
          </cell>
          <cell r="AR34">
            <v>0</v>
          </cell>
          <cell r="AS34">
            <v>0</v>
          </cell>
          <cell r="AT34">
            <v>0</v>
          </cell>
          <cell r="AU34">
            <v>0</v>
          </cell>
          <cell r="AV34">
            <v>6.5360757427358802</v>
          </cell>
          <cell r="AW34">
            <v>6.5360757427358802</v>
          </cell>
          <cell r="AX34">
            <v>0</v>
          </cell>
          <cell r="AY34">
            <v>0.93372510610512571</v>
          </cell>
          <cell r="AZ34">
            <v>0.93372510610512571</v>
          </cell>
          <cell r="BA34">
            <v>0</v>
          </cell>
          <cell r="BB34">
            <v>0</v>
          </cell>
          <cell r="BC34">
            <v>0</v>
          </cell>
          <cell r="BD34">
            <v>0</v>
          </cell>
          <cell r="BE34">
            <v>1334.2931766242245</v>
          </cell>
          <cell r="BF34">
            <v>1334.2931766242245</v>
          </cell>
          <cell r="BG34">
            <v>0</v>
          </cell>
          <cell r="BH34">
            <v>2395.9783433693237</v>
          </cell>
          <cell r="BJ34">
            <v>0</v>
          </cell>
          <cell r="BK34">
            <v>0</v>
          </cell>
          <cell r="BL34">
            <v>0</v>
          </cell>
          <cell r="BM34">
            <v>0</v>
          </cell>
          <cell r="BO34">
            <v>707.92823759432383</v>
          </cell>
          <cell r="BP34">
            <v>0</v>
          </cell>
          <cell r="BQ34">
            <v>0</v>
          </cell>
          <cell r="BR34">
            <v>0</v>
          </cell>
          <cell r="BS34">
            <v>0</v>
          </cell>
          <cell r="BU34">
            <v>617.6</v>
          </cell>
          <cell r="BV34">
            <v>0</v>
          </cell>
          <cell r="BW34">
            <v>0</v>
          </cell>
          <cell r="BX34">
            <v>0</v>
          </cell>
          <cell r="BY34">
            <v>0</v>
          </cell>
          <cell r="CA34">
            <v>1266.1154932265483</v>
          </cell>
          <cell r="CB34">
            <v>2591.6437308208724</v>
          </cell>
          <cell r="CD34">
            <v>0</v>
          </cell>
          <cell r="CE34">
            <v>0</v>
          </cell>
          <cell r="CF34">
            <v>0</v>
          </cell>
          <cell r="CG34">
            <v>0</v>
          </cell>
          <cell r="CI34">
            <v>719.30085169278186</v>
          </cell>
          <cell r="CJ34">
            <v>0</v>
          </cell>
          <cell r="CK34">
            <v>0</v>
          </cell>
          <cell r="CL34">
            <v>0</v>
          </cell>
          <cell r="CM34">
            <v>0</v>
          </cell>
          <cell r="CO34">
            <v>517.6</v>
          </cell>
          <cell r="CP34">
            <v>0</v>
          </cell>
          <cell r="CQ34">
            <v>0</v>
          </cell>
          <cell r="CR34">
            <v>0</v>
          </cell>
          <cell r="CS34">
            <v>0</v>
          </cell>
          <cell r="CU34">
            <v>1191.0349502380898</v>
          </cell>
          <cell r="CV34">
            <v>2427.935801930872</v>
          </cell>
          <cell r="CX34">
            <v>0</v>
          </cell>
          <cell r="CY34">
            <v>0</v>
          </cell>
          <cell r="CZ34">
            <v>0</v>
          </cell>
          <cell r="DA34">
            <v>0</v>
          </cell>
          <cell r="DC34">
            <v>701.66260582950224</v>
          </cell>
          <cell r="DD34">
            <v>0</v>
          </cell>
          <cell r="DE34">
            <v>0</v>
          </cell>
          <cell r="DF34">
            <v>0</v>
          </cell>
          <cell r="DG34">
            <v>0</v>
          </cell>
          <cell r="DI34">
            <v>517.6</v>
          </cell>
          <cell r="DJ34">
            <v>0</v>
          </cell>
          <cell r="DK34">
            <v>0</v>
          </cell>
          <cell r="DL34">
            <v>0</v>
          </cell>
          <cell r="DM34">
            <v>0</v>
          </cell>
          <cell r="DO34">
            <v>1041.8985895074416</v>
          </cell>
          <cell r="DP34">
            <v>2261.1611953369438</v>
          </cell>
        </row>
        <row r="35">
          <cell r="B35" t="str">
            <v>Distributors</v>
          </cell>
          <cell r="D35" t="str">
            <v>Total Distributors</v>
          </cell>
          <cell r="F35">
            <v>9.6140707007305117</v>
          </cell>
          <cell r="G35">
            <v>9.6140707007305117</v>
          </cell>
          <cell r="H35">
            <v>0</v>
          </cell>
          <cell r="I35">
            <v>0</v>
          </cell>
          <cell r="J35">
            <v>0</v>
          </cell>
          <cell r="K35">
            <v>0</v>
          </cell>
          <cell r="L35">
            <v>34.183362491486264</v>
          </cell>
          <cell r="M35">
            <v>34.183362491486264</v>
          </cell>
          <cell r="N35">
            <v>0</v>
          </cell>
          <cell r="O35">
            <v>0</v>
          </cell>
          <cell r="P35">
            <v>0</v>
          </cell>
          <cell r="Q35">
            <v>0</v>
          </cell>
          <cell r="R35">
            <v>0</v>
          </cell>
          <cell r="S35">
            <v>0</v>
          </cell>
          <cell r="T35">
            <v>0</v>
          </cell>
          <cell r="U35">
            <v>306.5820323455174</v>
          </cell>
          <cell r="V35">
            <v>306.5820323455174</v>
          </cell>
          <cell r="W35">
            <v>0</v>
          </cell>
          <cell r="X35">
            <v>1.0270103728047653</v>
          </cell>
          <cell r="Y35">
            <v>1.0270103728047653</v>
          </cell>
          <cell r="Z35">
            <v>0</v>
          </cell>
          <cell r="AA35">
            <v>0</v>
          </cell>
          <cell r="AB35">
            <v>0</v>
          </cell>
          <cell r="AC35">
            <v>0</v>
          </cell>
          <cell r="AD35">
            <v>0</v>
          </cell>
          <cell r="AE35">
            <v>0</v>
          </cell>
          <cell r="AF35">
            <v>0</v>
          </cell>
          <cell r="AG35">
            <v>0</v>
          </cell>
          <cell r="AH35">
            <v>0</v>
          </cell>
          <cell r="AI35">
            <v>0</v>
          </cell>
          <cell r="AJ35">
            <v>0</v>
          </cell>
          <cell r="AK35">
            <v>0</v>
          </cell>
          <cell r="AL35">
            <v>0</v>
          </cell>
          <cell r="AM35">
            <v>546.36951833213516</v>
          </cell>
          <cell r="AN35">
            <v>546.36951833213516</v>
          </cell>
          <cell r="AO35">
            <v>0</v>
          </cell>
          <cell r="AP35">
            <v>24.27685275873327</v>
          </cell>
          <cell r="AQ35">
            <v>24.27685275873327</v>
          </cell>
          <cell r="AR35">
            <v>0</v>
          </cell>
          <cell r="AS35">
            <v>0</v>
          </cell>
          <cell r="AT35">
            <v>0</v>
          </cell>
          <cell r="AU35">
            <v>0</v>
          </cell>
          <cell r="AV35">
            <v>1.8674502122102514</v>
          </cell>
          <cell r="AW35">
            <v>1.8674502122102514</v>
          </cell>
          <cell r="AX35">
            <v>0</v>
          </cell>
          <cell r="AY35">
            <v>0</v>
          </cell>
          <cell r="AZ35">
            <v>0</v>
          </cell>
          <cell r="BA35">
            <v>0</v>
          </cell>
          <cell r="BB35">
            <v>0</v>
          </cell>
          <cell r="BC35">
            <v>0</v>
          </cell>
          <cell r="BD35">
            <v>0</v>
          </cell>
          <cell r="BE35">
            <v>1234.3845902709761</v>
          </cell>
          <cell r="BF35">
            <v>1234.3845902709761</v>
          </cell>
          <cell r="BG35">
            <v>0</v>
          </cell>
          <cell r="BH35">
            <v>2158.3048874845936</v>
          </cell>
          <cell r="BJ35">
            <v>0</v>
          </cell>
          <cell r="BK35">
            <v>0</v>
          </cell>
          <cell r="BL35">
            <v>0</v>
          </cell>
          <cell r="BM35">
            <v>0</v>
          </cell>
          <cell r="BO35">
            <v>416.5574530649539</v>
          </cell>
          <cell r="BP35">
            <v>0</v>
          </cell>
          <cell r="BQ35">
            <v>0</v>
          </cell>
          <cell r="BR35">
            <v>0</v>
          </cell>
          <cell r="BS35">
            <v>0</v>
          </cell>
          <cell r="BU35">
            <v>310.8</v>
          </cell>
          <cell r="BV35">
            <v>0</v>
          </cell>
          <cell r="BW35">
            <v>0</v>
          </cell>
          <cell r="BX35">
            <v>0</v>
          </cell>
          <cell r="BY35">
            <v>0</v>
          </cell>
          <cell r="CA35">
            <v>2225.4647513843693</v>
          </cell>
          <cell r="CB35">
            <v>2952.8222044493232</v>
          </cell>
          <cell r="CD35">
            <v>0</v>
          </cell>
          <cell r="CE35">
            <v>0</v>
          </cell>
          <cell r="CF35">
            <v>0</v>
          </cell>
          <cell r="CG35">
            <v>0</v>
          </cell>
          <cell r="CI35">
            <v>434.48783474080375</v>
          </cell>
          <cell r="CJ35">
            <v>0</v>
          </cell>
          <cell r="CK35">
            <v>0</v>
          </cell>
          <cell r="CL35">
            <v>0</v>
          </cell>
          <cell r="CM35">
            <v>0</v>
          </cell>
          <cell r="CO35">
            <v>310.8</v>
          </cell>
          <cell r="CP35">
            <v>0</v>
          </cell>
          <cell r="CQ35">
            <v>0</v>
          </cell>
          <cell r="CR35">
            <v>0</v>
          </cell>
          <cell r="CS35">
            <v>0</v>
          </cell>
          <cell r="CU35">
            <v>2164.6126219100506</v>
          </cell>
          <cell r="CV35">
            <v>2909.9004566508543</v>
          </cell>
          <cell r="CX35">
            <v>0</v>
          </cell>
          <cell r="CY35">
            <v>0</v>
          </cell>
          <cell r="CZ35">
            <v>0</v>
          </cell>
          <cell r="DA35">
            <v>0</v>
          </cell>
          <cell r="DC35">
            <v>428.9362978786184</v>
          </cell>
          <cell r="DD35">
            <v>0</v>
          </cell>
          <cell r="DE35">
            <v>0</v>
          </cell>
          <cell r="DF35">
            <v>0</v>
          </cell>
          <cell r="DG35">
            <v>0</v>
          </cell>
          <cell r="DI35">
            <v>310.8</v>
          </cell>
          <cell r="DJ35">
            <v>0</v>
          </cell>
          <cell r="DK35">
            <v>0</v>
          </cell>
          <cell r="DL35">
            <v>0</v>
          </cell>
          <cell r="DM35">
            <v>0</v>
          </cell>
          <cell r="DO35">
            <v>1760.9915350058516</v>
          </cell>
          <cell r="DP35">
            <v>2500.72783288447</v>
          </cell>
        </row>
        <row r="36">
          <cell r="B36" t="str">
            <v>Data Centre of Excellence</v>
          </cell>
          <cell r="D36" t="str">
            <v>Total Data Centre of Excellence</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-1</v>
          </cell>
          <cell r="V36">
            <v>-1.0682300778589457</v>
          </cell>
          <cell r="W36">
            <v>6.8230077858945748E-2</v>
          </cell>
          <cell r="X36">
            <v>32.864331929752488</v>
          </cell>
          <cell r="Y36">
            <v>32.864331929752488</v>
          </cell>
          <cell r="Z36">
            <v>0</v>
          </cell>
          <cell r="AA36">
            <v>0</v>
          </cell>
          <cell r="AB36">
            <v>0</v>
          </cell>
          <cell r="AC36">
            <v>0</v>
          </cell>
          <cell r="AD36">
            <v>0</v>
          </cell>
          <cell r="AE36">
            <v>0</v>
          </cell>
          <cell r="AF36">
            <v>0</v>
          </cell>
          <cell r="AG36">
            <v>0</v>
          </cell>
          <cell r="AH36">
            <v>0</v>
          </cell>
          <cell r="AI36">
            <v>0</v>
          </cell>
          <cell r="AJ36">
            <v>0</v>
          </cell>
          <cell r="AK36">
            <v>0</v>
          </cell>
          <cell r="AL36">
            <v>0</v>
          </cell>
          <cell r="AM36">
            <v>242.37444798192459</v>
          </cell>
          <cell r="AN36">
            <v>242.37444798192459</v>
          </cell>
          <cell r="AO36">
            <v>0</v>
          </cell>
          <cell r="AP36">
            <v>138.19131570355862</v>
          </cell>
          <cell r="AQ36">
            <v>138.19131570355862</v>
          </cell>
          <cell r="AR36">
            <v>0</v>
          </cell>
          <cell r="AS36">
            <v>0</v>
          </cell>
          <cell r="AT36">
            <v>0</v>
          </cell>
          <cell r="AU36">
            <v>0</v>
          </cell>
          <cell r="AV36">
            <v>0</v>
          </cell>
          <cell r="AW36">
            <v>0</v>
          </cell>
          <cell r="AX36">
            <v>0</v>
          </cell>
          <cell r="AY36">
            <v>0</v>
          </cell>
          <cell r="AZ36">
            <v>0</v>
          </cell>
          <cell r="BA36">
            <v>0</v>
          </cell>
          <cell r="BB36">
            <v>0</v>
          </cell>
          <cell r="BC36">
            <v>0</v>
          </cell>
          <cell r="BD36">
            <v>0</v>
          </cell>
          <cell r="BE36">
            <v>726.43813254978784</v>
          </cell>
          <cell r="BF36">
            <v>726.43813254978784</v>
          </cell>
          <cell r="BG36">
            <v>0</v>
          </cell>
          <cell r="BH36">
            <v>1138.8682281650235</v>
          </cell>
          <cell r="BJ36">
            <v>0</v>
          </cell>
          <cell r="BK36">
            <v>0</v>
          </cell>
          <cell r="BL36">
            <v>0</v>
          </cell>
          <cell r="BM36">
            <v>0</v>
          </cell>
          <cell r="BO36">
            <v>0</v>
          </cell>
          <cell r="BP36">
            <v>0</v>
          </cell>
          <cell r="BQ36">
            <v>0</v>
          </cell>
          <cell r="BR36">
            <v>0</v>
          </cell>
          <cell r="BS36">
            <v>0</v>
          </cell>
          <cell r="BU36">
            <v>246.3</v>
          </cell>
          <cell r="BV36">
            <v>0</v>
          </cell>
          <cell r="BW36">
            <v>0</v>
          </cell>
          <cell r="BX36">
            <v>0</v>
          </cell>
          <cell r="BY36">
            <v>0</v>
          </cell>
          <cell r="CA36">
            <v>1283.0267664619748</v>
          </cell>
          <cell r="CB36">
            <v>1529.3267664619748</v>
          </cell>
          <cell r="CD36">
            <v>0</v>
          </cell>
          <cell r="CE36">
            <v>0</v>
          </cell>
          <cell r="CF36">
            <v>0</v>
          </cell>
          <cell r="CG36">
            <v>0</v>
          </cell>
          <cell r="CI36">
            <v>0</v>
          </cell>
          <cell r="CJ36">
            <v>0</v>
          </cell>
          <cell r="CK36">
            <v>0</v>
          </cell>
          <cell r="CL36">
            <v>0</v>
          </cell>
          <cell r="CM36">
            <v>0</v>
          </cell>
          <cell r="CO36">
            <v>249.7</v>
          </cell>
          <cell r="CP36">
            <v>0</v>
          </cell>
          <cell r="CQ36">
            <v>0</v>
          </cell>
          <cell r="CR36">
            <v>0</v>
          </cell>
          <cell r="CS36">
            <v>0</v>
          </cell>
          <cell r="CU36">
            <v>1236.2044583033498</v>
          </cell>
          <cell r="CV36">
            <v>1485.9044583033499</v>
          </cell>
          <cell r="CX36">
            <v>0</v>
          </cell>
          <cell r="CY36">
            <v>0</v>
          </cell>
          <cell r="CZ36">
            <v>0</v>
          </cell>
          <cell r="DA36">
            <v>0</v>
          </cell>
          <cell r="DC36">
            <v>0</v>
          </cell>
          <cell r="DD36">
            <v>0</v>
          </cell>
          <cell r="DE36">
            <v>0</v>
          </cell>
          <cell r="DF36">
            <v>0</v>
          </cell>
          <cell r="DG36">
            <v>0</v>
          </cell>
          <cell r="DI36">
            <v>174.9</v>
          </cell>
          <cell r="DJ36">
            <v>0</v>
          </cell>
          <cell r="DK36">
            <v>0</v>
          </cell>
          <cell r="DL36">
            <v>0</v>
          </cell>
          <cell r="DM36">
            <v>0</v>
          </cell>
          <cell r="DO36">
            <v>1142.2688867298768</v>
          </cell>
          <cell r="DP36">
            <v>1317.1688867298769</v>
          </cell>
        </row>
        <row r="37">
          <cell r="B37" t="str">
            <v>Vodafone</v>
          </cell>
          <cell r="D37" t="str">
            <v>Total Vodafone</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299.10442180050484</v>
          </cell>
          <cell r="V37">
            <v>299.10442180050484</v>
          </cell>
          <cell r="W37">
            <v>0</v>
          </cell>
          <cell r="X37">
            <v>2.0540207456095305</v>
          </cell>
          <cell r="Y37">
            <v>2.0540207456095305</v>
          </cell>
          <cell r="Z37">
            <v>0</v>
          </cell>
          <cell r="AA37">
            <v>0</v>
          </cell>
          <cell r="AB37">
            <v>0</v>
          </cell>
          <cell r="AC37">
            <v>0</v>
          </cell>
          <cell r="AD37">
            <v>0</v>
          </cell>
          <cell r="AE37">
            <v>0</v>
          </cell>
          <cell r="AF37">
            <v>0</v>
          </cell>
          <cell r="AG37">
            <v>0</v>
          </cell>
          <cell r="AH37">
            <v>0</v>
          </cell>
          <cell r="AI37">
            <v>0</v>
          </cell>
          <cell r="AJ37">
            <v>0</v>
          </cell>
          <cell r="AK37">
            <v>0</v>
          </cell>
          <cell r="AL37">
            <v>0</v>
          </cell>
          <cell r="AM37">
            <v>73.9447468419431</v>
          </cell>
          <cell r="AN37">
            <v>73.9447468419431</v>
          </cell>
          <cell r="AO37">
            <v>0</v>
          </cell>
          <cell r="AP37">
            <v>123.25171400587659</v>
          </cell>
          <cell r="AQ37">
            <v>123.25171400587659</v>
          </cell>
          <cell r="AR37">
            <v>0</v>
          </cell>
          <cell r="AS37">
            <v>0</v>
          </cell>
          <cell r="AT37">
            <v>0</v>
          </cell>
          <cell r="AU37">
            <v>0</v>
          </cell>
          <cell r="AV37">
            <v>0</v>
          </cell>
          <cell r="AW37">
            <v>0</v>
          </cell>
          <cell r="AX37">
            <v>0</v>
          </cell>
          <cell r="AY37">
            <v>0</v>
          </cell>
          <cell r="AZ37">
            <v>0</v>
          </cell>
          <cell r="BA37">
            <v>0</v>
          </cell>
          <cell r="BB37">
            <v>0</v>
          </cell>
          <cell r="BC37">
            <v>0</v>
          </cell>
          <cell r="BD37">
            <v>0</v>
          </cell>
          <cell r="BE37">
            <v>153.13091740124062</v>
          </cell>
          <cell r="BF37">
            <v>153.13091740124062</v>
          </cell>
          <cell r="BG37">
            <v>0</v>
          </cell>
          <cell r="BH37">
            <v>651.48582079517462</v>
          </cell>
          <cell r="BJ37">
            <v>0</v>
          </cell>
          <cell r="BK37">
            <v>0</v>
          </cell>
          <cell r="BL37">
            <v>0</v>
          </cell>
          <cell r="BM37">
            <v>0</v>
          </cell>
          <cell r="BO37">
            <v>610.45613389028881</v>
          </cell>
          <cell r="BP37">
            <v>0</v>
          </cell>
          <cell r="BQ37">
            <v>0</v>
          </cell>
          <cell r="BR37">
            <v>0</v>
          </cell>
          <cell r="BS37">
            <v>0</v>
          </cell>
          <cell r="BU37">
            <v>1545</v>
          </cell>
          <cell r="BV37">
            <v>0</v>
          </cell>
          <cell r="BW37">
            <v>0</v>
          </cell>
          <cell r="BX37">
            <v>0</v>
          </cell>
          <cell r="BY37">
            <v>0</v>
          </cell>
          <cell r="CA37">
            <v>1080.615266820859</v>
          </cell>
          <cell r="CB37">
            <v>3236.0714007111474</v>
          </cell>
          <cell r="CD37">
            <v>0</v>
          </cell>
          <cell r="CE37">
            <v>0</v>
          </cell>
          <cell r="CF37">
            <v>0</v>
          </cell>
          <cell r="CG37">
            <v>0</v>
          </cell>
          <cell r="CI37">
            <v>636.73272886291511</v>
          </cell>
          <cell r="CJ37">
            <v>0</v>
          </cell>
          <cell r="CK37">
            <v>0</v>
          </cell>
          <cell r="CL37">
            <v>0</v>
          </cell>
          <cell r="CM37">
            <v>0</v>
          </cell>
          <cell r="CO37">
            <v>1545</v>
          </cell>
          <cell r="CP37">
            <v>0</v>
          </cell>
          <cell r="CQ37">
            <v>0</v>
          </cell>
          <cell r="CR37">
            <v>0</v>
          </cell>
          <cell r="CS37">
            <v>0</v>
          </cell>
          <cell r="CU37">
            <v>1069.3228271703051</v>
          </cell>
          <cell r="CV37">
            <v>3251.05555603322</v>
          </cell>
          <cell r="CX37">
            <v>0</v>
          </cell>
          <cell r="CY37">
            <v>0</v>
          </cell>
          <cell r="CZ37">
            <v>0</v>
          </cell>
          <cell r="DA37">
            <v>0</v>
          </cell>
          <cell r="DC37">
            <v>628.59706905151654</v>
          </cell>
          <cell r="DD37">
            <v>0</v>
          </cell>
          <cell r="DE37">
            <v>0</v>
          </cell>
          <cell r="DF37">
            <v>0</v>
          </cell>
          <cell r="DG37">
            <v>0</v>
          </cell>
          <cell r="DI37">
            <v>544.79999999999995</v>
          </cell>
          <cell r="DJ37">
            <v>0</v>
          </cell>
          <cell r="DK37">
            <v>0</v>
          </cell>
          <cell r="DL37">
            <v>0</v>
          </cell>
          <cell r="DM37">
            <v>0</v>
          </cell>
          <cell r="DO37">
            <v>866.68780533390395</v>
          </cell>
          <cell r="DP37">
            <v>2040.0848743854206</v>
          </cell>
        </row>
        <row r="38">
          <cell r="B38" t="str">
            <v>Managed Partners</v>
          </cell>
          <cell r="D38" t="str">
            <v>Total Managed Partners</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8.2160829824381221</v>
          </cell>
          <cell r="Y38">
            <v>8.2160829824381221</v>
          </cell>
          <cell r="Z38">
            <v>0</v>
          </cell>
          <cell r="AA38">
            <v>0</v>
          </cell>
          <cell r="AB38">
            <v>0</v>
          </cell>
          <cell r="AC38">
            <v>0</v>
          </cell>
          <cell r="AD38">
            <v>0</v>
          </cell>
          <cell r="AE38">
            <v>0</v>
          </cell>
          <cell r="AF38">
            <v>0</v>
          </cell>
          <cell r="AG38">
            <v>0</v>
          </cell>
          <cell r="AH38">
            <v>0</v>
          </cell>
          <cell r="AI38">
            <v>0</v>
          </cell>
          <cell r="AJ38">
            <v>0</v>
          </cell>
          <cell r="AK38">
            <v>0</v>
          </cell>
          <cell r="AL38">
            <v>0</v>
          </cell>
          <cell r="AM38">
            <v>119.13320324535277</v>
          </cell>
          <cell r="AN38">
            <v>119.13320324535277</v>
          </cell>
          <cell r="AO38">
            <v>0</v>
          </cell>
          <cell r="AP38">
            <v>116.71563826314072</v>
          </cell>
          <cell r="AQ38">
            <v>116.71563826314072</v>
          </cell>
          <cell r="AR38">
            <v>0</v>
          </cell>
          <cell r="AS38">
            <v>0</v>
          </cell>
          <cell r="AT38">
            <v>0</v>
          </cell>
          <cell r="AU38">
            <v>0</v>
          </cell>
          <cell r="AV38">
            <v>0</v>
          </cell>
          <cell r="AW38">
            <v>0</v>
          </cell>
          <cell r="AX38">
            <v>0</v>
          </cell>
          <cell r="AY38">
            <v>0</v>
          </cell>
          <cell r="AZ38">
            <v>0</v>
          </cell>
          <cell r="BA38">
            <v>0</v>
          </cell>
          <cell r="BB38">
            <v>0</v>
          </cell>
          <cell r="BC38">
            <v>0</v>
          </cell>
          <cell r="BD38">
            <v>0</v>
          </cell>
          <cell r="BE38">
            <v>468.73000326477313</v>
          </cell>
          <cell r="BF38">
            <v>468.73000326477313</v>
          </cell>
          <cell r="BG38">
            <v>0</v>
          </cell>
          <cell r="BH38">
            <v>712.79492775570475</v>
          </cell>
          <cell r="BJ38">
            <v>0</v>
          </cell>
          <cell r="BK38">
            <v>0</v>
          </cell>
          <cell r="BL38">
            <v>0</v>
          </cell>
          <cell r="BM38">
            <v>0</v>
          </cell>
          <cell r="BO38">
            <v>0</v>
          </cell>
          <cell r="BP38">
            <v>0</v>
          </cell>
          <cell r="BQ38">
            <v>0</v>
          </cell>
          <cell r="BR38">
            <v>0</v>
          </cell>
          <cell r="BS38">
            <v>0</v>
          </cell>
          <cell r="BU38">
            <v>143</v>
          </cell>
          <cell r="BV38">
            <v>0</v>
          </cell>
          <cell r="BW38">
            <v>0</v>
          </cell>
          <cell r="BX38">
            <v>0</v>
          </cell>
          <cell r="BY38">
            <v>0</v>
          </cell>
          <cell r="CA38">
            <v>0</v>
          </cell>
          <cell r="CB38">
            <v>143</v>
          </cell>
          <cell r="CD38">
            <v>0</v>
          </cell>
          <cell r="CE38">
            <v>0</v>
          </cell>
          <cell r="CF38">
            <v>0</v>
          </cell>
          <cell r="CG38">
            <v>0</v>
          </cell>
          <cell r="CI38">
            <v>0</v>
          </cell>
          <cell r="CJ38">
            <v>0</v>
          </cell>
          <cell r="CK38">
            <v>0</v>
          </cell>
          <cell r="CL38">
            <v>0</v>
          </cell>
          <cell r="CM38">
            <v>0</v>
          </cell>
          <cell r="CO38">
            <v>143</v>
          </cell>
          <cell r="CP38">
            <v>0</v>
          </cell>
          <cell r="CQ38">
            <v>0</v>
          </cell>
          <cell r="CR38">
            <v>0</v>
          </cell>
          <cell r="CS38">
            <v>0</v>
          </cell>
          <cell r="CU38">
            <v>0</v>
          </cell>
          <cell r="CV38">
            <v>143</v>
          </cell>
          <cell r="CX38">
            <v>0</v>
          </cell>
          <cell r="CY38">
            <v>0</v>
          </cell>
          <cell r="CZ38">
            <v>0</v>
          </cell>
          <cell r="DA38">
            <v>0</v>
          </cell>
          <cell r="DC38">
            <v>0</v>
          </cell>
          <cell r="DD38">
            <v>0</v>
          </cell>
          <cell r="DE38">
            <v>0</v>
          </cell>
          <cell r="DF38">
            <v>0</v>
          </cell>
          <cell r="DG38">
            <v>0</v>
          </cell>
          <cell r="DI38">
            <v>143</v>
          </cell>
          <cell r="DJ38">
            <v>0</v>
          </cell>
          <cell r="DK38">
            <v>0</v>
          </cell>
          <cell r="DL38">
            <v>0</v>
          </cell>
          <cell r="DM38">
            <v>0</v>
          </cell>
          <cell r="DO38">
            <v>0</v>
          </cell>
          <cell r="DP38">
            <v>143</v>
          </cell>
        </row>
        <row r="39">
          <cell r="B39" t="str">
            <v>BT SP</v>
          </cell>
          <cell r="D39" t="str">
            <v>Total BT SP</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-3</v>
          </cell>
          <cell r="V39">
            <v>-3.2046902335768372</v>
          </cell>
          <cell r="W39">
            <v>0.20469023357683724</v>
          </cell>
          <cell r="X39">
            <v>322.48125706069629</v>
          </cell>
          <cell r="Y39">
            <v>322.48125706069629</v>
          </cell>
          <cell r="Z39">
            <v>0</v>
          </cell>
          <cell r="AA39">
            <v>0</v>
          </cell>
          <cell r="AB39">
            <v>0</v>
          </cell>
          <cell r="AC39">
            <v>0</v>
          </cell>
          <cell r="AD39">
            <v>0</v>
          </cell>
          <cell r="AE39">
            <v>0</v>
          </cell>
          <cell r="AF39">
            <v>0</v>
          </cell>
          <cell r="AG39">
            <v>0</v>
          </cell>
          <cell r="AH39">
            <v>0</v>
          </cell>
          <cell r="AI39">
            <v>0</v>
          </cell>
          <cell r="AJ39">
            <v>0</v>
          </cell>
          <cell r="AK39">
            <v>0</v>
          </cell>
          <cell r="AL39">
            <v>0</v>
          </cell>
          <cell r="AM39">
            <v>766.14973811235484</v>
          </cell>
          <cell r="AN39">
            <v>766.14973811235484</v>
          </cell>
          <cell r="AO39">
            <v>0</v>
          </cell>
          <cell r="AP39">
            <v>60.692131896833175</v>
          </cell>
          <cell r="AQ39">
            <v>60.692131896833175</v>
          </cell>
          <cell r="AR39">
            <v>0</v>
          </cell>
          <cell r="AS39">
            <v>0</v>
          </cell>
          <cell r="AT39">
            <v>0</v>
          </cell>
          <cell r="AU39">
            <v>0</v>
          </cell>
          <cell r="AV39">
            <v>0</v>
          </cell>
          <cell r="AW39">
            <v>0</v>
          </cell>
          <cell r="AX39">
            <v>0</v>
          </cell>
          <cell r="AY39">
            <v>0</v>
          </cell>
          <cell r="AZ39">
            <v>0</v>
          </cell>
          <cell r="BA39">
            <v>0</v>
          </cell>
          <cell r="BB39">
            <v>0</v>
          </cell>
          <cell r="BC39">
            <v>0</v>
          </cell>
          <cell r="BD39">
            <v>0</v>
          </cell>
          <cell r="BE39">
            <v>294.1234084231146</v>
          </cell>
          <cell r="BF39">
            <v>294.1234084231146</v>
          </cell>
          <cell r="BG39">
            <v>0</v>
          </cell>
          <cell r="BH39">
            <v>1440.4465354929989</v>
          </cell>
          <cell r="BJ39">
            <v>0</v>
          </cell>
          <cell r="BK39">
            <v>0</v>
          </cell>
          <cell r="BL39">
            <v>0</v>
          </cell>
          <cell r="BM39">
            <v>0</v>
          </cell>
          <cell r="BO39">
            <v>0</v>
          </cell>
          <cell r="BP39">
            <v>0</v>
          </cell>
          <cell r="BQ39">
            <v>0</v>
          </cell>
          <cell r="BR39">
            <v>0</v>
          </cell>
          <cell r="BS39">
            <v>0</v>
          </cell>
          <cell r="BU39">
            <v>2696</v>
          </cell>
          <cell r="BV39">
            <v>0</v>
          </cell>
          <cell r="BW39">
            <v>0</v>
          </cell>
          <cell r="BX39">
            <v>0</v>
          </cell>
          <cell r="BY39">
            <v>0</v>
          </cell>
          <cell r="CA39">
            <v>523.15163155835774</v>
          </cell>
          <cell r="CB39">
            <v>3219.1516315583576</v>
          </cell>
          <cell r="CD39">
            <v>0</v>
          </cell>
          <cell r="CE39">
            <v>0</v>
          </cell>
          <cell r="CF39">
            <v>0</v>
          </cell>
          <cell r="CG39">
            <v>0</v>
          </cell>
          <cell r="CI39">
            <v>0</v>
          </cell>
          <cell r="CJ39">
            <v>0</v>
          </cell>
          <cell r="CK39">
            <v>0</v>
          </cell>
          <cell r="CL39">
            <v>0</v>
          </cell>
          <cell r="CM39">
            <v>0</v>
          </cell>
          <cell r="CO39">
            <v>2696</v>
          </cell>
          <cell r="CP39">
            <v>0</v>
          </cell>
          <cell r="CQ39">
            <v>0</v>
          </cell>
          <cell r="CR39">
            <v>0</v>
          </cell>
          <cell r="CS39">
            <v>0</v>
          </cell>
          <cell r="CU39">
            <v>525.13067019861558</v>
          </cell>
          <cell r="CV39">
            <v>3221.1306701986155</v>
          </cell>
          <cell r="CX39">
            <v>0</v>
          </cell>
          <cell r="CY39">
            <v>0</v>
          </cell>
          <cell r="CZ39">
            <v>0</v>
          </cell>
          <cell r="DA39">
            <v>0</v>
          </cell>
          <cell r="DC39">
            <v>0</v>
          </cell>
          <cell r="DD39">
            <v>0</v>
          </cell>
          <cell r="DE39">
            <v>0</v>
          </cell>
          <cell r="DF39">
            <v>0</v>
          </cell>
          <cell r="DG39">
            <v>0</v>
          </cell>
          <cell r="DI39">
            <v>1395.6666666666667</v>
          </cell>
          <cell r="DJ39">
            <v>0</v>
          </cell>
          <cell r="DK39">
            <v>0</v>
          </cell>
          <cell r="DL39">
            <v>0</v>
          </cell>
          <cell r="DM39">
            <v>0</v>
          </cell>
          <cell r="DO39">
            <v>526.24032853982942</v>
          </cell>
          <cell r="DP39">
            <v>1921.906995206496</v>
          </cell>
        </row>
        <row r="40">
          <cell r="B40" t="str">
            <v>Billing Partners - ISPs</v>
          </cell>
          <cell r="D40" t="str">
            <v>Total Billing Partners - ISPs</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J40">
            <v>0</v>
          </cell>
          <cell r="BK40">
            <v>0</v>
          </cell>
          <cell r="BL40">
            <v>0</v>
          </cell>
          <cell r="BM40">
            <v>0</v>
          </cell>
          <cell r="BO40">
            <v>0</v>
          </cell>
          <cell r="BP40">
            <v>0</v>
          </cell>
          <cell r="BQ40">
            <v>0</v>
          </cell>
          <cell r="BR40">
            <v>0</v>
          </cell>
          <cell r="BS40">
            <v>0</v>
          </cell>
          <cell r="BU40">
            <v>0</v>
          </cell>
          <cell r="BV40">
            <v>0</v>
          </cell>
          <cell r="BW40">
            <v>0</v>
          </cell>
          <cell r="BX40">
            <v>0</v>
          </cell>
          <cell r="BY40">
            <v>0</v>
          </cell>
          <cell r="CA40">
            <v>0</v>
          </cell>
          <cell r="CB40">
            <v>0</v>
          </cell>
          <cell r="CD40">
            <v>0</v>
          </cell>
          <cell r="CE40">
            <v>0</v>
          </cell>
          <cell r="CF40">
            <v>0</v>
          </cell>
          <cell r="CG40">
            <v>0</v>
          </cell>
          <cell r="CI40">
            <v>0</v>
          </cell>
          <cell r="CJ40">
            <v>0</v>
          </cell>
          <cell r="CK40">
            <v>0</v>
          </cell>
          <cell r="CL40">
            <v>0</v>
          </cell>
          <cell r="CM40">
            <v>0</v>
          </cell>
          <cell r="CO40">
            <v>0</v>
          </cell>
          <cell r="CP40">
            <v>0</v>
          </cell>
          <cell r="CQ40">
            <v>0</v>
          </cell>
          <cell r="CR40">
            <v>0</v>
          </cell>
          <cell r="CS40">
            <v>0</v>
          </cell>
          <cell r="CU40">
            <v>0</v>
          </cell>
          <cell r="CV40">
            <v>0</v>
          </cell>
          <cell r="CX40">
            <v>0</v>
          </cell>
          <cell r="CY40">
            <v>0</v>
          </cell>
          <cell r="CZ40">
            <v>0</v>
          </cell>
          <cell r="DA40">
            <v>0</v>
          </cell>
          <cell r="DC40">
            <v>0</v>
          </cell>
          <cell r="DD40">
            <v>0</v>
          </cell>
          <cell r="DE40">
            <v>0</v>
          </cell>
          <cell r="DF40">
            <v>0</v>
          </cell>
          <cell r="DG40">
            <v>0</v>
          </cell>
          <cell r="DI40">
            <v>0</v>
          </cell>
          <cell r="DJ40">
            <v>0</v>
          </cell>
          <cell r="DK40">
            <v>0</v>
          </cell>
          <cell r="DL40">
            <v>0</v>
          </cell>
          <cell r="DM40">
            <v>0</v>
          </cell>
          <cell r="DO40">
            <v>0</v>
          </cell>
          <cell r="DP40">
            <v>0</v>
          </cell>
        </row>
        <row r="41">
          <cell r="B41" t="str">
            <v>Dixons Stores Group Genesis</v>
          </cell>
          <cell r="D41" t="str">
            <v>Total Dixons Stores Group Genesis</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796.46751550767226</v>
          </cell>
          <cell r="BF41">
            <v>796.46751550767226</v>
          </cell>
          <cell r="BG41">
            <v>0</v>
          </cell>
          <cell r="BH41">
            <v>796.46751550767226</v>
          </cell>
          <cell r="BJ41">
            <v>0</v>
          </cell>
          <cell r="BK41">
            <v>0</v>
          </cell>
          <cell r="BL41">
            <v>0</v>
          </cell>
          <cell r="BM41">
            <v>0</v>
          </cell>
          <cell r="BO41">
            <v>0</v>
          </cell>
          <cell r="BP41">
            <v>0</v>
          </cell>
          <cell r="BQ41">
            <v>0</v>
          </cell>
          <cell r="BR41">
            <v>0</v>
          </cell>
          <cell r="BS41">
            <v>0</v>
          </cell>
          <cell r="BU41">
            <v>0</v>
          </cell>
          <cell r="BV41">
            <v>0</v>
          </cell>
          <cell r="BW41">
            <v>0</v>
          </cell>
          <cell r="BX41">
            <v>0</v>
          </cell>
          <cell r="BY41">
            <v>0</v>
          </cell>
          <cell r="CA41">
            <v>1110.4270473232655</v>
          </cell>
          <cell r="CB41">
            <v>1110.4270473232655</v>
          </cell>
          <cell r="CD41">
            <v>0</v>
          </cell>
          <cell r="CE41">
            <v>0</v>
          </cell>
          <cell r="CF41">
            <v>0</v>
          </cell>
          <cell r="CG41">
            <v>0</v>
          </cell>
          <cell r="CI41">
            <v>0</v>
          </cell>
          <cell r="CJ41">
            <v>0</v>
          </cell>
          <cell r="CK41">
            <v>0</v>
          </cell>
          <cell r="CL41">
            <v>0</v>
          </cell>
          <cell r="CM41">
            <v>0</v>
          </cell>
          <cell r="CO41">
            <v>0</v>
          </cell>
          <cell r="CP41">
            <v>0</v>
          </cell>
          <cell r="CQ41">
            <v>0</v>
          </cell>
          <cell r="CR41">
            <v>0</v>
          </cell>
          <cell r="CS41">
            <v>0</v>
          </cell>
          <cell r="CU41">
            <v>1022.4251182433829</v>
          </cell>
          <cell r="CV41">
            <v>1022.4251182433829</v>
          </cell>
          <cell r="CX41">
            <v>0</v>
          </cell>
          <cell r="CY41">
            <v>0</v>
          </cell>
          <cell r="CZ41">
            <v>0</v>
          </cell>
          <cell r="DA41">
            <v>0</v>
          </cell>
          <cell r="DC41">
            <v>0</v>
          </cell>
          <cell r="DD41">
            <v>0</v>
          </cell>
          <cell r="DE41">
            <v>0</v>
          </cell>
          <cell r="DF41">
            <v>0</v>
          </cell>
          <cell r="DG41">
            <v>0</v>
          </cell>
          <cell r="DI41">
            <v>0</v>
          </cell>
          <cell r="DJ41">
            <v>0</v>
          </cell>
          <cell r="DK41">
            <v>0</v>
          </cell>
          <cell r="DL41">
            <v>0</v>
          </cell>
          <cell r="DM41">
            <v>0</v>
          </cell>
          <cell r="DO41">
            <v>973.13167247598199</v>
          </cell>
          <cell r="DP41">
            <v>973.13167247598199</v>
          </cell>
        </row>
        <row r="42">
          <cell r="B42" t="str">
            <v>Carphone Warehouse - Distributors</v>
          </cell>
          <cell r="D42" t="str">
            <v>Total Carphone Warehouse - Distributors</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J42">
            <v>0</v>
          </cell>
          <cell r="BK42">
            <v>0</v>
          </cell>
          <cell r="BL42">
            <v>0</v>
          </cell>
          <cell r="BM42">
            <v>0</v>
          </cell>
          <cell r="BO42">
            <v>0</v>
          </cell>
          <cell r="BP42">
            <v>0</v>
          </cell>
          <cell r="BQ42">
            <v>0</v>
          </cell>
          <cell r="BR42">
            <v>0</v>
          </cell>
          <cell r="BS42">
            <v>0</v>
          </cell>
          <cell r="BU42">
            <v>0</v>
          </cell>
          <cell r="BV42">
            <v>0</v>
          </cell>
          <cell r="BW42">
            <v>0</v>
          </cell>
          <cell r="BX42">
            <v>0</v>
          </cell>
          <cell r="BY42">
            <v>0</v>
          </cell>
          <cell r="CA42">
            <v>174.91134394595403</v>
          </cell>
          <cell r="CB42">
            <v>174.91134394595403</v>
          </cell>
          <cell r="CD42">
            <v>0</v>
          </cell>
          <cell r="CE42">
            <v>0</v>
          </cell>
          <cell r="CF42">
            <v>0</v>
          </cell>
          <cell r="CG42">
            <v>0</v>
          </cell>
          <cell r="CI42">
            <v>0</v>
          </cell>
          <cell r="CJ42">
            <v>0</v>
          </cell>
          <cell r="CK42">
            <v>0</v>
          </cell>
          <cell r="CL42">
            <v>0</v>
          </cell>
          <cell r="CM42">
            <v>0</v>
          </cell>
          <cell r="CO42">
            <v>0</v>
          </cell>
          <cell r="CP42">
            <v>0</v>
          </cell>
          <cell r="CQ42">
            <v>0</v>
          </cell>
          <cell r="CR42">
            <v>0</v>
          </cell>
          <cell r="CS42">
            <v>0</v>
          </cell>
          <cell r="CU42">
            <v>174.47032167434986</v>
          </cell>
          <cell r="CV42">
            <v>174.47032167434986</v>
          </cell>
          <cell r="CX42">
            <v>0</v>
          </cell>
          <cell r="CY42">
            <v>0</v>
          </cell>
          <cell r="CZ42">
            <v>0</v>
          </cell>
          <cell r="DA42">
            <v>0</v>
          </cell>
          <cell r="DC42">
            <v>0</v>
          </cell>
          <cell r="DD42">
            <v>0</v>
          </cell>
          <cell r="DE42">
            <v>0</v>
          </cell>
          <cell r="DF42">
            <v>0</v>
          </cell>
          <cell r="DG42">
            <v>0</v>
          </cell>
          <cell r="DI42">
            <v>0</v>
          </cell>
          <cell r="DJ42">
            <v>0</v>
          </cell>
          <cell r="DK42">
            <v>0</v>
          </cell>
          <cell r="DL42">
            <v>0</v>
          </cell>
          <cell r="DM42">
            <v>0</v>
          </cell>
          <cell r="DO42">
            <v>173.27865362859347</v>
          </cell>
          <cell r="DP42">
            <v>173.27865362859347</v>
          </cell>
        </row>
        <row r="43">
          <cell r="B43" t="str">
            <v>Carphone Warehouse - Business</v>
          </cell>
          <cell r="D43" t="str">
            <v>Total Carphone Warehouse - Business</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14.939601697682011</v>
          </cell>
          <cell r="AQ43">
            <v>14.939601697682011</v>
          </cell>
          <cell r="AR43">
            <v>0</v>
          </cell>
          <cell r="AS43">
            <v>0</v>
          </cell>
          <cell r="AT43">
            <v>0</v>
          </cell>
          <cell r="AU43">
            <v>0</v>
          </cell>
          <cell r="AV43">
            <v>8.4035259549461312</v>
          </cell>
          <cell r="AW43">
            <v>8.4035259549461312</v>
          </cell>
          <cell r="AX43">
            <v>0</v>
          </cell>
          <cell r="AY43">
            <v>0</v>
          </cell>
          <cell r="AZ43">
            <v>0</v>
          </cell>
          <cell r="BA43">
            <v>0</v>
          </cell>
          <cell r="BB43">
            <v>0</v>
          </cell>
          <cell r="BC43">
            <v>0</v>
          </cell>
          <cell r="BD43">
            <v>0</v>
          </cell>
          <cell r="BE43">
            <v>507.94645772118838</v>
          </cell>
          <cell r="BF43">
            <v>507.94645772118838</v>
          </cell>
          <cell r="BG43">
            <v>0</v>
          </cell>
          <cell r="BH43">
            <v>531.28958537381652</v>
          </cell>
          <cell r="BJ43">
            <v>0</v>
          </cell>
          <cell r="BK43">
            <v>0</v>
          </cell>
          <cell r="BL43">
            <v>0</v>
          </cell>
          <cell r="BM43">
            <v>0</v>
          </cell>
          <cell r="BO43">
            <v>0</v>
          </cell>
          <cell r="BP43">
            <v>0</v>
          </cell>
          <cell r="BQ43">
            <v>0</v>
          </cell>
          <cell r="BR43">
            <v>0</v>
          </cell>
          <cell r="BS43">
            <v>0</v>
          </cell>
          <cell r="BU43">
            <v>0</v>
          </cell>
          <cell r="BV43">
            <v>0</v>
          </cell>
          <cell r="BW43">
            <v>0</v>
          </cell>
          <cell r="BX43">
            <v>0</v>
          </cell>
          <cell r="BY43">
            <v>0</v>
          </cell>
          <cell r="CA43">
            <v>305.77404863702998</v>
          </cell>
          <cell r="CB43">
            <v>305.77404863702998</v>
          </cell>
          <cell r="CD43">
            <v>0</v>
          </cell>
          <cell r="CE43">
            <v>0</v>
          </cell>
          <cell r="CF43">
            <v>0</v>
          </cell>
          <cell r="CG43">
            <v>0</v>
          </cell>
          <cell r="CI43">
            <v>0</v>
          </cell>
          <cell r="CJ43">
            <v>0</v>
          </cell>
          <cell r="CK43">
            <v>0</v>
          </cell>
          <cell r="CL43">
            <v>0</v>
          </cell>
          <cell r="CM43">
            <v>0</v>
          </cell>
          <cell r="CO43">
            <v>0</v>
          </cell>
          <cell r="CP43">
            <v>0</v>
          </cell>
          <cell r="CQ43">
            <v>0</v>
          </cell>
          <cell r="CR43">
            <v>0</v>
          </cell>
          <cell r="CS43">
            <v>0</v>
          </cell>
          <cell r="CU43">
            <v>285.15088248084675</v>
          </cell>
          <cell r="CV43">
            <v>285.15088248084675</v>
          </cell>
          <cell r="CX43">
            <v>0</v>
          </cell>
          <cell r="CY43">
            <v>0</v>
          </cell>
          <cell r="CZ43">
            <v>0</v>
          </cell>
          <cell r="DA43">
            <v>0</v>
          </cell>
          <cell r="DC43">
            <v>0</v>
          </cell>
          <cell r="DD43">
            <v>0</v>
          </cell>
          <cell r="DE43">
            <v>0</v>
          </cell>
          <cell r="DF43">
            <v>0</v>
          </cell>
          <cell r="DG43">
            <v>0</v>
          </cell>
          <cell r="DI43">
            <v>0</v>
          </cell>
          <cell r="DJ43">
            <v>0</v>
          </cell>
          <cell r="DK43">
            <v>0</v>
          </cell>
          <cell r="DL43">
            <v>0</v>
          </cell>
          <cell r="DM43">
            <v>0</v>
          </cell>
          <cell r="DO43">
            <v>244.26518688130139</v>
          </cell>
          <cell r="DP43">
            <v>244.26518688130139</v>
          </cell>
        </row>
        <row r="44">
          <cell r="B44" t="str">
            <v>tbc</v>
          </cell>
          <cell r="D44" t="str">
            <v>Total tbc</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J44">
            <v>0</v>
          </cell>
          <cell r="BK44">
            <v>0</v>
          </cell>
          <cell r="BL44">
            <v>0</v>
          </cell>
          <cell r="BM44">
            <v>0</v>
          </cell>
          <cell r="BO44">
            <v>0</v>
          </cell>
          <cell r="BP44">
            <v>0</v>
          </cell>
          <cell r="BQ44">
            <v>0</v>
          </cell>
          <cell r="BR44">
            <v>0</v>
          </cell>
          <cell r="BS44">
            <v>0</v>
          </cell>
          <cell r="BU44">
            <v>0</v>
          </cell>
          <cell r="BV44">
            <v>0</v>
          </cell>
          <cell r="BW44">
            <v>0</v>
          </cell>
          <cell r="BX44">
            <v>0</v>
          </cell>
          <cell r="BY44">
            <v>0</v>
          </cell>
          <cell r="CA44">
            <v>0</v>
          </cell>
          <cell r="CB44">
            <v>0</v>
          </cell>
          <cell r="CD44">
            <v>0</v>
          </cell>
          <cell r="CE44">
            <v>0</v>
          </cell>
          <cell r="CF44">
            <v>0</v>
          </cell>
          <cell r="CG44">
            <v>0</v>
          </cell>
          <cell r="CI44">
            <v>0</v>
          </cell>
          <cell r="CJ44">
            <v>0</v>
          </cell>
          <cell r="CK44">
            <v>0</v>
          </cell>
          <cell r="CL44">
            <v>0</v>
          </cell>
          <cell r="CM44">
            <v>0</v>
          </cell>
          <cell r="CO44">
            <v>0</v>
          </cell>
          <cell r="CP44">
            <v>0</v>
          </cell>
          <cell r="CQ44">
            <v>0</v>
          </cell>
          <cell r="CR44">
            <v>0</v>
          </cell>
          <cell r="CS44">
            <v>0</v>
          </cell>
          <cell r="CU44">
            <v>0</v>
          </cell>
          <cell r="CV44">
            <v>0</v>
          </cell>
          <cell r="CX44">
            <v>0</v>
          </cell>
          <cell r="CY44">
            <v>0</v>
          </cell>
          <cell r="CZ44">
            <v>0</v>
          </cell>
          <cell r="DA44">
            <v>0</v>
          </cell>
          <cell r="DC44">
            <v>0</v>
          </cell>
          <cell r="DD44">
            <v>0</v>
          </cell>
          <cell r="DE44">
            <v>0</v>
          </cell>
          <cell r="DF44">
            <v>0</v>
          </cell>
          <cell r="DG44">
            <v>0</v>
          </cell>
          <cell r="DI44">
            <v>0</v>
          </cell>
          <cell r="DJ44">
            <v>0</v>
          </cell>
          <cell r="DK44">
            <v>0</v>
          </cell>
          <cell r="DL44">
            <v>0</v>
          </cell>
          <cell r="DM44">
            <v>0</v>
          </cell>
          <cell r="DO44">
            <v>0</v>
          </cell>
          <cell r="DP44">
            <v>0</v>
          </cell>
        </row>
        <row r="45">
          <cell r="B45" t="str">
            <v>O2 Business Sales - Corporate</v>
          </cell>
          <cell r="D45" t="str">
            <v>Total O2 Business Sales - Corporate</v>
          </cell>
          <cell r="F45">
            <v>4.272920311435783</v>
          </cell>
          <cell r="G45">
            <v>4.272920311435783</v>
          </cell>
          <cell r="H45">
            <v>0</v>
          </cell>
          <cell r="I45">
            <v>0</v>
          </cell>
          <cell r="J45">
            <v>0</v>
          </cell>
          <cell r="K45">
            <v>0</v>
          </cell>
          <cell r="L45">
            <v>6.4093804671536745</v>
          </cell>
          <cell r="M45">
            <v>6.4093804671536745</v>
          </cell>
          <cell r="N45">
            <v>0</v>
          </cell>
          <cell r="O45">
            <v>0</v>
          </cell>
          <cell r="P45">
            <v>0</v>
          </cell>
          <cell r="Q45">
            <v>0</v>
          </cell>
          <cell r="R45">
            <v>0</v>
          </cell>
          <cell r="S45">
            <v>0</v>
          </cell>
          <cell r="T45">
            <v>0</v>
          </cell>
          <cell r="U45">
            <v>97.208937085164067</v>
          </cell>
          <cell r="V45">
            <v>97.208937085164067</v>
          </cell>
          <cell r="W45">
            <v>0</v>
          </cell>
          <cell r="X45">
            <v>1496.354113176543</v>
          </cell>
          <cell r="Y45">
            <v>1496.354113176543</v>
          </cell>
          <cell r="Z45">
            <v>0</v>
          </cell>
          <cell r="AA45">
            <v>0</v>
          </cell>
          <cell r="AB45">
            <v>0</v>
          </cell>
          <cell r="AC45">
            <v>0</v>
          </cell>
          <cell r="AD45">
            <v>8.2160829824381221</v>
          </cell>
          <cell r="AE45">
            <v>8.2160829824381221</v>
          </cell>
          <cell r="AF45">
            <v>0</v>
          </cell>
          <cell r="AG45">
            <v>0</v>
          </cell>
          <cell r="AH45">
            <v>0</v>
          </cell>
          <cell r="AI45">
            <v>0</v>
          </cell>
          <cell r="AJ45">
            <v>0</v>
          </cell>
          <cell r="AK45">
            <v>0</v>
          </cell>
          <cell r="AL45">
            <v>0</v>
          </cell>
          <cell r="AM45">
            <v>3048.1667864845431</v>
          </cell>
          <cell r="AN45">
            <v>3048.1667864845431</v>
          </cell>
          <cell r="AO45">
            <v>0</v>
          </cell>
          <cell r="AP45">
            <v>188.61247143323538</v>
          </cell>
          <cell r="AQ45">
            <v>188.61247143323538</v>
          </cell>
          <cell r="AR45">
            <v>0</v>
          </cell>
          <cell r="AS45">
            <v>0</v>
          </cell>
          <cell r="AT45">
            <v>0</v>
          </cell>
          <cell r="AU45">
            <v>0</v>
          </cell>
          <cell r="AV45">
            <v>0.93372510610512571</v>
          </cell>
          <cell r="AW45">
            <v>0.93372510610512571</v>
          </cell>
          <cell r="AX45">
            <v>0</v>
          </cell>
          <cell r="AY45">
            <v>0.93372510610512571</v>
          </cell>
          <cell r="AZ45">
            <v>0.93372510610512571</v>
          </cell>
          <cell r="BA45">
            <v>0</v>
          </cell>
          <cell r="BB45">
            <v>0</v>
          </cell>
          <cell r="BC45">
            <v>0</v>
          </cell>
          <cell r="BD45">
            <v>0</v>
          </cell>
          <cell r="BE45">
            <v>298.79203395364021</v>
          </cell>
          <cell r="BF45">
            <v>298.79203395364021</v>
          </cell>
          <cell r="BG45">
            <v>0</v>
          </cell>
          <cell r="BH45">
            <v>5149.9001761063637</v>
          </cell>
          <cell r="BJ45">
            <v>0</v>
          </cell>
          <cell r="BK45">
            <v>0</v>
          </cell>
          <cell r="BL45">
            <v>0</v>
          </cell>
          <cell r="BM45">
            <v>0</v>
          </cell>
          <cell r="BO45">
            <v>0</v>
          </cell>
          <cell r="BP45">
            <v>0</v>
          </cell>
          <cell r="BQ45">
            <v>0</v>
          </cell>
          <cell r="BR45">
            <v>0</v>
          </cell>
          <cell r="BS45">
            <v>0</v>
          </cell>
          <cell r="BU45">
            <v>5666.5</v>
          </cell>
          <cell r="BV45">
            <v>0</v>
          </cell>
          <cell r="BW45">
            <v>0</v>
          </cell>
          <cell r="BX45">
            <v>0</v>
          </cell>
          <cell r="BY45">
            <v>0</v>
          </cell>
          <cell r="CA45">
            <v>752.86488304817919</v>
          </cell>
          <cell r="CB45">
            <v>6419.3648830481789</v>
          </cell>
          <cell r="CD45">
            <v>0</v>
          </cell>
          <cell r="CE45">
            <v>0</v>
          </cell>
          <cell r="CF45">
            <v>0</v>
          </cell>
          <cell r="CG45">
            <v>0</v>
          </cell>
          <cell r="CI45">
            <v>0</v>
          </cell>
          <cell r="CJ45">
            <v>0</v>
          </cell>
          <cell r="CK45">
            <v>0</v>
          </cell>
          <cell r="CL45">
            <v>0</v>
          </cell>
          <cell r="CM45">
            <v>0</v>
          </cell>
          <cell r="CO45">
            <v>5666.5</v>
          </cell>
          <cell r="CP45">
            <v>0</v>
          </cell>
          <cell r="CQ45">
            <v>0</v>
          </cell>
          <cell r="CR45">
            <v>0</v>
          </cell>
          <cell r="CS45">
            <v>0</v>
          </cell>
          <cell r="CU45">
            <v>712.40878546851536</v>
          </cell>
          <cell r="CV45">
            <v>6378.9087854685149</v>
          </cell>
          <cell r="CX45">
            <v>0</v>
          </cell>
          <cell r="CY45">
            <v>0</v>
          </cell>
          <cell r="CZ45">
            <v>0</v>
          </cell>
          <cell r="DA45">
            <v>0</v>
          </cell>
          <cell r="DC45">
            <v>0</v>
          </cell>
          <cell r="DD45">
            <v>0</v>
          </cell>
          <cell r="DE45">
            <v>0</v>
          </cell>
          <cell r="DF45">
            <v>0</v>
          </cell>
          <cell r="DG45">
            <v>0</v>
          </cell>
          <cell r="DI45">
            <v>5666.5</v>
          </cell>
          <cell r="DJ45">
            <v>0</v>
          </cell>
          <cell r="DK45">
            <v>0</v>
          </cell>
          <cell r="DL45">
            <v>0</v>
          </cell>
          <cell r="DM45">
            <v>0</v>
          </cell>
          <cell r="DO45">
            <v>631.91561915496732</v>
          </cell>
          <cell r="DP45">
            <v>6298.4156191549673</v>
          </cell>
        </row>
        <row r="46">
          <cell r="B46" t="str">
            <v>O2 Business Sales - SME</v>
          </cell>
          <cell r="D46" t="str">
            <v>Total O2 Business Sales - SME</v>
          </cell>
          <cell r="F46">
            <v>36.319822647204155</v>
          </cell>
          <cell r="G46">
            <v>36.319822647204155</v>
          </cell>
          <cell r="H46">
            <v>0</v>
          </cell>
          <cell r="I46">
            <v>0</v>
          </cell>
          <cell r="J46">
            <v>0</v>
          </cell>
          <cell r="K46">
            <v>0</v>
          </cell>
          <cell r="L46">
            <v>6.4093804671536745</v>
          </cell>
          <cell r="M46">
            <v>6.4093804671536745</v>
          </cell>
          <cell r="N46">
            <v>0</v>
          </cell>
          <cell r="O46">
            <v>3.2046902335768372</v>
          </cell>
          <cell r="P46">
            <v>3.2046902335768372</v>
          </cell>
          <cell r="Q46">
            <v>0</v>
          </cell>
          <cell r="R46">
            <v>0</v>
          </cell>
          <cell r="S46">
            <v>0</v>
          </cell>
          <cell r="T46">
            <v>0</v>
          </cell>
          <cell r="U46">
            <v>72.639645294408311</v>
          </cell>
          <cell r="V46">
            <v>72.639645294408311</v>
          </cell>
          <cell r="W46">
            <v>0</v>
          </cell>
          <cell r="X46">
            <v>23.621238574509601</v>
          </cell>
          <cell r="Y46">
            <v>23.621238574509601</v>
          </cell>
          <cell r="Z46">
            <v>0</v>
          </cell>
          <cell r="AA46">
            <v>0</v>
          </cell>
          <cell r="AB46">
            <v>0</v>
          </cell>
          <cell r="AC46">
            <v>0</v>
          </cell>
          <cell r="AD46">
            <v>0</v>
          </cell>
          <cell r="AE46">
            <v>0</v>
          </cell>
          <cell r="AF46">
            <v>0</v>
          </cell>
          <cell r="AG46">
            <v>4.108041491219061</v>
          </cell>
          <cell r="AH46">
            <v>4.108041491219061</v>
          </cell>
          <cell r="AI46">
            <v>0</v>
          </cell>
          <cell r="AJ46">
            <v>0</v>
          </cell>
          <cell r="AK46">
            <v>0</v>
          </cell>
          <cell r="AL46">
            <v>0</v>
          </cell>
          <cell r="AM46">
            <v>160.21361815754338</v>
          </cell>
          <cell r="AN46">
            <v>160.21361815754338</v>
          </cell>
          <cell r="AO46">
            <v>0</v>
          </cell>
          <cell r="AP46">
            <v>352.01436500163237</v>
          </cell>
          <cell r="AQ46">
            <v>352.01436500163237</v>
          </cell>
          <cell r="AR46">
            <v>0</v>
          </cell>
          <cell r="AS46">
            <v>22</v>
          </cell>
          <cell r="AT46">
            <v>20.541952334312764</v>
          </cell>
          <cell r="AU46">
            <v>1.4580476656872357</v>
          </cell>
          <cell r="AV46">
            <v>10.270976167156382</v>
          </cell>
          <cell r="AW46">
            <v>10.270976167156382</v>
          </cell>
          <cell r="AX46">
            <v>0</v>
          </cell>
          <cell r="AY46">
            <v>54.156056154097293</v>
          </cell>
          <cell r="AZ46">
            <v>54.156056154097293</v>
          </cell>
          <cell r="BA46">
            <v>0</v>
          </cell>
          <cell r="BB46">
            <v>0</v>
          </cell>
          <cell r="BC46">
            <v>0</v>
          </cell>
          <cell r="BD46">
            <v>0</v>
          </cell>
          <cell r="BE46">
            <v>3103.7022526934379</v>
          </cell>
          <cell r="BF46">
            <v>3103.7022526934379</v>
          </cell>
          <cell r="BG46">
            <v>0</v>
          </cell>
          <cell r="BH46">
            <v>3848.6600868819392</v>
          </cell>
          <cell r="BJ46">
            <v>0</v>
          </cell>
          <cell r="BK46">
            <v>0</v>
          </cell>
          <cell r="BL46">
            <v>0</v>
          </cell>
          <cell r="BM46">
            <v>0</v>
          </cell>
          <cell r="BO46">
            <v>0</v>
          </cell>
          <cell r="BP46">
            <v>0</v>
          </cell>
          <cell r="BQ46">
            <v>0</v>
          </cell>
          <cell r="BR46">
            <v>0</v>
          </cell>
          <cell r="BS46">
            <v>0</v>
          </cell>
          <cell r="BU46">
            <v>0</v>
          </cell>
          <cell r="BV46">
            <v>0</v>
          </cell>
          <cell r="BW46">
            <v>0</v>
          </cell>
          <cell r="BX46">
            <v>0</v>
          </cell>
          <cell r="BY46">
            <v>0</v>
          </cell>
          <cell r="CA46">
            <v>3485.7791695358783</v>
          </cell>
          <cell r="CB46">
            <v>3485.7791695358783</v>
          </cell>
          <cell r="CD46">
            <v>0</v>
          </cell>
          <cell r="CE46">
            <v>0</v>
          </cell>
          <cell r="CF46">
            <v>0</v>
          </cell>
          <cell r="CG46">
            <v>0</v>
          </cell>
          <cell r="CI46">
            <v>0</v>
          </cell>
          <cell r="CJ46">
            <v>0</v>
          </cell>
          <cell r="CK46">
            <v>0</v>
          </cell>
          <cell r="CL46">
            <v>0</v>
          </cell>
          <cell r="CM46">
            <v>0</v>
          </cell>
          <cell r="CO46">
            <v>0</v>
          </cell>
          <cell r="CP46">
            <v>0</v>
          </cell>
          <cell r="CQ46">
            <v>0</v>
          </cell>
          <cell r="CR46">
            <v>0</v>
          </cell>
          <cell r="CS46">
            <v>0</v>
          </cell>
          <cell r="CU46">
            <v>3378.7327810783586</v>
          </cell>
          <cell r="CV46">
            <v>3378.7327810783586</v>
          </cell>
          <cell r="CX46">
            <v>0</v>
          </cell>
          <cell r="CY46">
            <v>0</v>
          </cell>
          <cell r="CZ46">
            <v>0</v>
          </cell>
          <cell r="DA46">
            <v>0</v>
          </cell>
          <cell r="DC46">
            <v>0</v>
          </cell>
          <cell r="DD46">
            <v>0</v>
          </cell>
          <cell r="DE46">
            <v>0</v>
          </cell>
          <cell r="DF46">
            <v>0</v>
          </cell>
          <cell r="DG46">
            <v>0</v>
          </cell>
          <cell r="DI46">
            <v>0</v>
          </cell>
          <cell r="DJ46">
            <v>0</v>
          </cell>
          <cell r="DK46">
            <v>0</v>
          </cell>
          <cell r="DL46">
            <v>0</v>
          </cell>
          <cell r="DM46">
            <v>0</v>
          </cell>
          <cell r="DO46">
            <v>3162.9335236570237</v>
          </cell>
          <cell r="DP46">
            <v>3162.9335236570237</v>
          </cell>
        </row>
        <row r="47">
          <cell r="B47" t="str">
            <v>tbc</v>
          </cell>
          <cell r="D47" t="str">
            <v>Total tbc</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J47">
            <v>0</v>
          </cell>
          <cell r="BK47">
            <v>0</v>
          </cell>
          <cell r="BL47">
            <v>0</v>
          </cell>
          <cell r="BM47">
            <v>0</v>
          </cell>
          <cell r="BO47">
            <v>0</v>
          </cell>
          <cell r="BP47">
            <v>0</v>
          </cell>
          <cell r="BQ47">
            <v>0</v>
          </cell>
          <cell r="BR47">
            <v>0</v>
          </cell>
          <cell r="BS47">
            <v>0</v>
          </cell>
          <cell r="BU47">
            <v>0</v>
          </cell>
          <cell r="BV47">
            <v>0</v>
          </cell>
          <cell r="BW47">
            <v>0</v>
          </cell>
          <cell r="BX47">
            <v>0</v>
          </cell>
          <cell r="BY47">
            <v>0</v>
          </cell>
          <cell r="CA47">
            <v>0</v>
          </cell>
          <cell r="CB47">
            <v>0</v>
          </cell>
          <cell r="CD47">
            <v>0</v>
          </cell>
          <cell r="CE47">
            <v>0</v>
          </cell>
          <cell r="CF47">
            <v>0</v>
          </cell>
          <cell r="CG47">
            <v>0</v>
          </cell>
          <cell r="CI47">
            <v>0</v>
          </cell>
          <cell r="CJ47">
            <v>0</v>
          </cell>
          <cell r="CK47">
            <v>0</v>
          </cell>
          <cell r="CL47">
            <v>0</v>
          </cell>
          <cell r="CM47">
            <v>0</v>
          </cell>
          <cell r="CO47">
            <v>0</v>
          </cell>
          <cell r="CP47">
            <v>0</v>
          </cell>
          <cell r="CQ47">
            <v>0</v>
          </cell>
          <cell r="CR47">
            <v>0</v>
          </cell>
          <cell r="CS47">
            <v>0</v>
          </cell>
          <cell r="CU47">
            <v>0</v>
          </cell>
          <cell r="CV47">
            <v>0</v>
          </cell>
          <cell r="CX47">
            <v>0</v>
          </cell>
          <cell r="CY47">
            <v>0</v>
          </cell>
          <cell r="CZ47">
            <v>0</v>
          </cell>
          <cell r="DA47">
            <v>0</v>
          </cell>
          <cell r="DC47">
            <v>0</v>
          </cell>
          <cell r="DD47">
            <v>0</v>
          </cell>
          <cell r="DE47">
            <v>0</v>
          </cell>
          <cell r="DF47">
            <v>0</v>
          </cell>
          <cell r="DG47">
            <v>0</v>
          </cell>
          <cell r="DI47">
            <v>0</v>
          </cell>
          <cell r="DJ47">
            <v>0</v>
          </cell>
          <cell r="DK47">
            <v>0</v>
          </cell>
          <cell r="DL47">
            <v>0</v>
          </cell>
          <cell r="DM47">
            <v>0</v>
          </cell>
          <cell r="DO47">
            <v>0</v>
          </cell>
          <cell r="DP47">
            <v>0</v>
          </cell>
        </row>
        <row r="48">
          <cell r="B48" t="str">
            <v>tbc</v>
          </cell>
          <cell r="D48" t="str">
            <v>Total tbc</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J48">
            <v>0</v>
          </cell>
          <cell r="BK48">
            <v>0</v>
          </cell>
          <cell r="BL48">
            <v>0</v>
          </cell>
          <cell r="BM48">
            <v>0</v>
          </cell>
          <cell r="BO48">
            <v>0</v>
          </cell>
          <cell r="BP48">
            <v>0</v>
          </cell>
          <cell r="BQ48">
            <v>0</v>
          </cell>
          <cell r="BR48">
            <v>0</v>
          </cell>
          <cell r="BS48">
            <v>0</v>
          </cell>
          <cell r="BU48">
            <v>0</v>
          </cell>
          <cell r="BV48">
            <v>0</v>
          </cell>
          <cell r="BW48">
            <v>0</v>
          </cell>
          <cell r="BX48">
            <v>0</v>
          </cell>
          <cell r="BY48">
            <v>0</v>
          </cell>
          <cell r="CA48">
            <v>0</v>
          </cell>
          <cell r="CB48">
            <v>0</v>
          </cell>
          <cell r="CD48">
            <v>0</v>
          </cell>
          <cell r="CE48">
            <v>0</v>
          </cell>
          <cell r="CF48">
            <v>0</v>
          </cell>
          <cell r="CG48">
            <v>0</v>
          </cell>
          <cell r="CI48">
            <v>0</v>
          </cell>
          <cell r="CJ48">
            <v>0</v>
          </cell>
          <cell r="CK48">
            <v>0</v>
          </cell>
          <cell r="CL48">
            <v>0</v>
          </cell>
          <cell r="CM48">
            <v>0</v>
          </cell>
          <cell r="CO48">
            <v>0</v>
          </cell>
          <cell r="CP48">
            <v>0</v>
          </cell>
          <cell r="CQ48">
            <v>0</v>
          </cell>
          <cell r="CR48">
            <v>0</v>
          </cell>
          <cell r="CS48">
            <v>0</v>
          </cell>
          <cell r="CU48">
            <v>0</v>
          </cell>
          <cell r="CV48">
            <v>0</v>
          </cell>
          <cell r="CX48">
            <v>0</v>
          </cell>
          <cell r="CY48">
            <v>0</v>
          </cell>
          <cell r="CZ48">
            <v>0</v>
          </cell>
          <cell r="DA48">
            <v>0</v>
          </cell>
          <cell r="DC48">
            <v>0</v>
          </cell>
          <cell r="DD48">
            <v>0</v>
          </cell>
          <cell r="DE48">
            <v>0</v>
          </cell>
          <cell r="DF48">
            <v>0</v>
          </cell>
          <cell r="DG48">
            <v>0</v>
          </cell>
          <cell r="DI48">
            <v>0</v>
          </cell>
          <cell r="DJ48">
            <v>0</v>
          </cell>
          <cell r="DK48">
            <v>0</v>
          </cell>
          <cell r="DL48">
            <v>0</v>
          </cell>
          <cell r="DM48">
            <v>0</v>
          </cell>
          <cell r="DO48">
            <v>0</v>
          </cell>
          <cell r="DP48">
            <v>0</v>
          </cell>
        </row>
        <row r="49">
          <cell r="B49" t="str">
            <v>tbc</v>
          </cell>
          <cell r="D49" t="str">
            <v>Total tbc</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J49">
            <v>0</v>
          </cell>
          <cell r="BK49">
            <v>0</v>
          </cell>
          <cell r="BL49">
            <v>0</v>
          </cell>
          <cell r="BM49">
            <v>0</v>
          </cell>
          <cell r="BO49">
            <v>0</v>
          </cell>
          <cell r="BP49">
            <v>0</v>
          </cell>
          <cell r="BQ49">
            <v>0</v>
          </cell>
          <cell r="BR49">
            <v>0</v>
          </cell>
          <cell r="BS49">
            <v>0</v>
          </cell>
          <cell r="BU49">
            <v>0</v>
          </cell>
          <cell r="BV49">
            <v>0</v>
          </cell>
          <cell r="BW49">
            <v>0</v>
          </cell>
          <cell r="BX49">
            <v>0</v>
          </cell>
          <cell r="BY49">
            <v>0</v>
          </cell>
          <cell r="CA49">
            <v>0</v>
          </cell>
          <cell r="CB49">
            <v>0</v>
          </cell>
          <cell r="CD49">
            <v>0</v>
          </cell>
          <cell r="CE49">
            <v>0</v>
          </cell>
          <cell r="CF49">
            <v>0</v>
          </cell>
          <cell r="CG49">
            <v>0</v>
          </cell>
          <cell r="CI49">
            <v>0</v>
          </cell>
          <cell r="CJ49">
            <v>0</v>
          </cell>
          <cell r="CK49">
            <v>0</v>
          </cell>
          <cell r="CL49">
            <v>0</v>
          </cell>
          <cell r="CM49">
            <v>0</v>
          </cell>
          <cell r="CO49">
            <v>0</v>
          </cell>
          <cell r="CP49">
            <v>0</v>
          </cell>
          <cell r="CQ49">
            <v>0</v>
          </cell>
          <cell r="CR49">
            <v>0</v>
          </cell>
          <cell r="CS49">
            <v>0</v>
          </cell>
          <cell r="CU49">
            <v>0</v>
          </cell>
          <cell r="CV49">
            <v>0</v>
          </cell>
          <cell r="CX49">
            <v>0</v>
          </cell>
          <cell r="CY49">
            <v>0</v>
          </cell>
          <cell r="CZ49">
            <v>0</v>
          </cell>
          <cell r="DA49">
            <v>0</v>
          </cell>
          <cell r="DC49">
            <v>0</v>
          </cell>
          <cell r="DD49">
            <v>0</v>
          </cell>
          <cell r="DE49">
            <v>0</v>
          </cell>
          <cell r="DF49">
            <v>0</v>
          </cell>
          <cell r="DG49">
            <v>0</v>
          </cell>
          <cell r="DI49">
            <v>0</v>
          </cell>
          <cell r="DJ49">
            <v>0</v>
          </cell>
          <cell r="DK49">
            <v>0</v>
          </cell>
          <cell r="DL49">
            <v>0</v>
          </cell>
          <cell r="DM49">
            <v>0</v>
          </cell>
          <cell r="DO49">
            <v>0</v>
          </cell>
          <cell r="DP49">
            <v>0</v>
          </cell>
        </row>
        <row r="50">
          <cell r="B50" t="str">
            <v>tbc</v>
          </cell>
          <cell r="D50" t="str">
            <v>Total tbc</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J50">
            <v>0</v>
          </cell>
          <cell r="BK50">
            <v>0</v>
          </cell>
          <cell r="BL50">
            <v>0</v>
          </cell>
          <cell r="BM50">
            <v>0</v>
          </cell>
          <cell r="BO50">
            <v>0</v>
          </cell>
          <cell r="BP50">
            <v>0</v>
          </cell>
          <cell r="BQ50">
            <v>0</v>
          </cell>
          <cell r="BR50">
            <v>0</v>
          </cell>
          <cell r="BS50">
            <v>0</v>
          </cell>
          <cell r="BU50">
            <v>0</v>
          </cell>
          <cell r="BV50">
            <v>0</v>
          </cell>
          <cell r="BW50">
            <v>0</v>
          </cell>
          <cell r="BX50">
            <v>0</v>
          </cell>
          <cell r="BY50">
            <v>0</v>
          </cell>
          <cell r="CA50">
            <v>0</v>
          </cell>
          <cell r="CB50">
            <v>0</v>
          </cell>
          <cell r="CD50">
            <v>0</v>
          </cell>
          <cell r="CE50">
            <v>0</v>
          </cell>
          <cell r="CF50">
            <v>0</v>
          </cell>
          <cell r="CG50">
            <v>0</v>
          </cell>
          <cell r="CI50">
            <v>0</v>
          </cell>
          <cell r="CJ50">
            <v>0</v>
          </cell>
          <cell r="CK50">
            <v>0</v>
          </cell>
          <cell r="CL50">
            <v>0</v>
          </cell>
          <cell r="CM50">
            <v>0</v>
          </cell>
          <cell r="CO50">
            <v>0</v>
          </cell>
          <cell r="CP50">
            <v>0</v>
          </cell>
          <cell r="CQ50">
            <v>0</v>
          </cell>
          <cell r="CR50">
            <v>0</v>
          </cell>
          <cell r="CS50">
            <v>0</v>
          </cell>
          <cell r="CU50">
            <v>0</v>
          </cell>
          <cell r="CV50">
            <v>0</v>
          </cell>
          <cell r="CX50">
            <v>0</v>
          </cell>
          <cell r="CY50">
            <v>0</v>
          </cell>
          <cell r="CZ50">
            <v>0</v>
          </cell>
          <cell r="DA50">
            <v>0</v>
          </cell>
          <cell r="DC50">
            <v>0</v>
          </cell>
          <cell r="DD50">
            <v>0</v>
          </cell>
          <cell r="DE50">
            <v>0</v>
          </cell>
          <cell r="DF50">
            <v>0</v>
          </cell>
          <cell r="DG50">
            <v>0</v>
          </cell>
          <cell r="DI50">
            <v>0</v>
          </cell>
          <cell r="DJ50">
            <v>0</v>
          </cell>
          <cell r="DK50">
            <v>0</v>
          </cell>
          <cell r="DL50">
            <v>0</v>
          </cell>
          <cell r="DM50">
            <v>0</v>
          </cell>
          <cell r="DO50">
            <v>0</v>
          </cell>
          <cell r="DP50">
            <v>0</v>
          </cell>
        </row>
        <row r="51">
          <cell r="B51" t="str">
            <v>tbc</v>
          </cell>
          <cell r="D51" t="str">
            <v>Total tbc</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J51">
            <v>0</v>
          </cell>
          <cell r="BK51">
            <v>0</v>
          </cell>
          <cell r="BL51">
            <v>0</v>
          </cell>
          <cell r="BM51">
            <v>0</v>
          </cell>
          <cell r="BO51">
            <v>0</v>
          </cell>
          <cell r="BP51">
            <v>0</v>
          </cell>
          <cell r="BQ51">
            <v>0</v>
          </cell>
          <cell r="BR51">
            <v>0</v>
          </cell>
          <cell r="BS51">
            <v>0</v>
          </cell>
          <cell r="BU51">
            <v>0</v>
          </cell>
          <cell r="BV51">
            <v>0</v>
          </cell>
          <cell r="BW51">
            <v>0</v>
          </cell>
          <cell r="BX51">
            <v>0</v>
          </cell>
          <cell r="BY51">
            <v>0</v>
          </cell>
          <cell r="CA51">
            <v>0</v>
          </cell>
          <cell r="CB51">
            <v>0</v>
          </cell>
          <cell r="CD51">
            <v>0</v>
          </cell>
          <cell r="CE51">
            <v>0</v>
          </cell>
          <cell r="CF51">
            <v>0</v>
          </cell>
          <cell r="CG51">
            <v>0</v>
          </cell>
          <cell r="CI51">
            <v>0</v>
          </cell>
          <cell r="CJ51">
            <v>0</v>
          </cell>
          <cell r="CK51">
            <v>0</v>
          </cell>
          <cell r="CL51">
            <v>0</v>
          </cell>
          <cell r="CM51">
            <v>0</v>
          </cell>
          <cell r="CO51">
            <v>0</v>
          </cell>
          <cell r="CP51">
            <v>0</v>
          </cell>
          <cell r="CQ51">
            <v>0</v>
          </cell>
          <cell r="CR51">
            <v>0</v>
          </cell>
          <cell r="CS51">
            <v>0</v>
          </cell>
          <cell r="CU51">
            <v>0</v>
          </cell>
          <cell r="CV51">
            <v>0</v>
          </cell>
          <cell r="CX51">
            <v>0</v>
          </cell>
          <cell r="CY51">
            <v>0</v>
          </cell>
          <cell r="CZ51">
            <v>0</v>
          </cell>
          <cell r="DA51">
            <v>0</v>
          </cell>
          <cell r="DC51">
            <v>0</v>
          </cell>
          <cell r="DD51">
            <v>0</v>
          </cell>
          <cell r="DE51">
            <v>0</v>
          </cell>
          <cell r="DF51">
            <v>0</v>
          </cell>
          <cell r="DG51">
            <v>0</v>
          </cell>
          <cell r="DI51">
            <v>0</v>
          </cell>
          <cell r="DJ51">
            <v>0</v>
          </cell>
          <cell r="DK51">
            <v>0</v>
          </cell>
          <cell r="DL51">
            <v>0</v>
          </cell>
          <cell r="DM51">
            <v>0</v>
          </cell>
          <cell r="DO51">
            <v>0</v>
          </cell>
          <cell r="DP51">
            <v>0</v>
          </cell>
        </row>
        <row r="52">
          <cell r="B52" t="str">
            <v>tbc</v>
          </cell>
          <cell r="D52" t="str">
            <v>Total tbc</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J52">
            <v>0</v>
          </cell>
          <cell r="BK52">
            <v>0</v>
          </cell>
          <cell r="BL52">
            <v>0</v>
          </cell>
          <cell r="BM52">
            <v>0</v>
          </cell>
          <cell r="BO52">
            <v>0</v>
          </cell>
          <cell r="BP52">
            <v>0</v>
          </cell>
          <cell r="BQ52">
            <v>0</v>
          </cell>
          <cell r="BR52">
            <v>0</v>
          </cell>
          <cell r="BS52">
            <v>0</v>
          </cell>
          <cell r="BU52">
            <v>0</v>
          </cell>
          <cell r="BV52">
            <v>0</v>
          </cell>
          <cell r="BW52">
            <v>0</v>
          </cell>
          <cell r="BX52">
            <v>0</v>
          </cell>
          <cell r="BY52">
            <v>0</v>
          </cell>
          <cell r="CA52">
            <v>0</v>
          </cell>
          <cell r="CB52">
            <v>0</v>
          </cell>
          <cell r="CD52">
            <v>0</v>
          </cell>
          <cell r="CE52">
            <v>0</v>
          </cell>
          <cell r="CF52">
            <v>0</v>
          </cell>
          <cell r="CG52">
            <v>0</v>
          </cell>
          <cell r="CI52">
            <v>0</v>
          </cell>
          <cell r="CJ52">
            <v>0</v>
          </cell>
          <cell r="CK52">
            <v>0</v>
          </cell>
          <cell r="CL52">
            <v>0</v>
          </cell>
          <cell r="CM52">
            <v>0</v>
          </cell>
          <cell r="CO52">
            <v>0</v>
          </cell>
          <cell r="CP52">
            <v>0</v>
          </cell>
          <cell r="CQ52">
            <v>0</v>
          </cell>
          <cell r="CR52">
            <v>0</v>
          </cell>
          <cell r="CS52">
            <v>0</v>
          </cell>
          <cell r="CU52">
            <v>0</v>
          </cell>
          <cell r="CV52">
            <v>0</v>
          </cell>
          <cell r="CX52">
            <v>0</v>
          </cell>
          <cell r="CY52">
            <v>0</v>
          </cell>
          <cell r="CZ52">
            <v>0</v>
          </cell>
          <cell r="DA52">
            <v>0</v>
          </cell>
          <cell r="DC52">
            <v>0</v>
          </cell>
          <cell r="DD52">
            <v>0</v>
          </cell>
          <cell r="DE52">
            <v>0</v>
          </cell>
          <cell r="DF52">
            <v>0</v>
          </cell>
          <cell r="DG52">
            <v>0</v>
          </cell>
          <cell r="DI52">
            <v>0</v>
          </cell>
          <cell r="DJ52">
            <v>0</v>
          </cell>
          <cell r="DK52">
            <v>0</v>
          </cell>
          <cell r="DL52">
            <v>0</v>
          </cell>
          <cell r="DM52">
            <v>0</v>
          </cell>
          <cell r="DO52">
            <v>0</v>
          </cell>
          <cell r="DP52">
            <v>0</v>
          </cell>
        </row>
        <row r="53">
          <cell r="B53" t="str">
            <v>tbc</v>
          </cell>
          <cell r="D53" t="str">
            <v>Total tbc</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J53">
            <v>0</v>
          </cell>
          <cell r="BK53">
            <v>0</v>
          </cell>
          <cell r="BL53">
            <v>0</v>
          </cell>
          <cell r="BM53">
            <v>0</v>
          </cell>
          <cell r="BO53">
            <v>0</v>
          </cell>
          <cell r="BP53">
            <v>0</v>
          </cell>
          <cell r="BQ53">
            <v>0</v>
          </cell>
          <cell r="BR53">
            <v>0</v>
          </cell>
          <cell r="BS53">
            <v>0</v>
          </cell>
          <cell r="BU53">
            <v>0</v>
          </cell>
          <cell r="BV53">
            <v>0</v>
          </cell>
          <cell r="BW53">
            <v>0</v>
          </cell>
          <cell r="BX53">
            <v>0</v>
          </cell>
          <cell r="BY53">
            <v>0</v>
          </cell>
          <cell r="CA53">
            <v>0</v>
          </cell>
          <cell r="CB53">
            <v>0</v>
          </cell>
          <cell r="CD53">
            <v>0</v>
          </cell>
          <cell r="CE53">
            <v>0</v>
          </cell>
          <cell r="CF53">
            <v>0</v>
          </cell>
          <cell r="CG53">
            <v>0</v>
          </cell>
          <cell r="CI53">
            <v>0</v>
          </cell>
          <cell r="CJ53">
            <v>0</v>
          </cell>
          <cell r="CK53">
            <v>0</v>
          </cell>
          <cell r="CL53">
            <v>0</v>
          </cell>
          <cell r="CM53">
            <v>0</v>
          </cell>
          <cell r="CO53">
            <v>0</v>
          </cell>
          <cell r="CP53">
            <v>0</v>
          </cell>
          <cell r="CQ53">
            <v>0</v>
          </cell>
          <cell r="CR53">
            <v>0</v>
          </cell>
          <cell r="CS53">
            <v>0</v>
          </cell>
          <cell r="CU53">
            <v>0</v>
          </cell>
          <cell r="CV53">
            <v>0</v>
          </cell>
          <cell r="CX53">
            <v>0</v>
          </cell>
          <cell r="CY53">
            <v>0</v>
          </cell>
          <cell r="CZ53">
            <v>0</v>
          </cell>
          <cell r="DA53">
            <v>0</v>
          </cell>
          <cell r="DC53">
            <v>0</v>
          </cell>
          <cell r="DD53">
            <v>0</v>
          </cell>
          <cell r="DE53">
            <v>0</v>
          </cell>
          <cell r="DF53">
            <v>0</v>
          </cell>
          <cell r="DG53">
            <v>0</v>
          </cell>
          <cell r="DI53">
            <v>0</v>
          </cell>
          <cell r="DJ53">
            <v>0</v>
          </cell>
          <cell r="DK53">
            <v>0</v>
          </cell>
          <cell r="DL53">
            <v>0</v>
          </cell>
          <cell r="DM53">
            <v>0</v>
          </cell>
          <cell r="DO53">
            <v>0</v>
          </cell>
          <cell r="DP53">
            <v>0</v>
          </cell>
        </row>
        <row r="54">
          <cell r="B54" t="str">
            <v>O2 Online</v>
          </cell>
          <cell r="D54" t="str">
            <v>Total O2 Online</v>
          </cell>
          <cell r="F54">
            <v>22.432831635037861</v>
          </cell>
          <cell r="G54">
            <v>22.432831635037861</v>
          </cell>
          <cell r="H54">
            <v>0</v>
          </cell>
          <cell r="I54">
            <v>77.980795683703036</v>
          </cell>
          <cell r="J54">
            <v>77.980795683703036</v>
          </cell>
          <cell r="K54">
            <v>0</v>
          </cell>
          <cell r="L54">
            <v>4177.8478345063368</v>
          </cell>
          <cell r="M54">
            <v>4177.8478345063368</v>
          </cell>
          <cell r="N54">
            <v>0</v>
          </cell>
          <cell r="O54">
            <v>318.33256320196585</v>
          </cell>
          <cell r="P54">
            <v>318.33256320196585</v>
          </cell>
          <cell r="Q54">
            <v>0</v>
          </cell>
          <cell r="R54">
            <v>0</v>
          </cell>
          <cell r="S54">
            <v>0</v>
          </cell>
          <cell r="T54">
            <v>0</v>
          </cell>
          <cell r="U54">
            <v>14625.137995966827</v>
          </cell>
          <cell r="V54">
            <v>14625.137995966827</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6.5360757427358802</v>
          </cell>
          <cell r="AQ54">
            <v>6.5360757427358802</v>
          </cell>
          <cell r="AR54">
            <v>0</v>
          </cell>
          <cell r="AS54">
            <v>0</v>
          </cell>
          <cell r="AT54">
            <v>0</v>
          </cell>
          <cell r="AU54">
            <v>0</v>
          </cell>
          <cell r="AV54">
            <v>18.674502122102513</v>
          </cell>
          <cell r="AW54">
            <v>18.674502122102513</v>
          </cell>
          <cell r="AX54">
            <v>0</v>
          </cell>
          <cell r="AY54">
            <v>1.8674502122102514</v>
          </cell>
          <cell r="AZ54">
            <v>1.8674502122102514</v>
          </cell>
          <cell r="BA54">
            <v>0</v>
          </cell>
          <cell r="BB54">
            <v>0</v>
          </cell>
          <cell r="BC54">
            <v>0</v>
          </cell>
          <cell r="BD54">
            <v>0</v>
          </cell>
          <cell r="BE54">
            <v>363.21906627489392</v>
          </cell>
          <cell r="BF54">
            <v>363.21906627489392</v>
          </cell>
          <cell r="BG54">
            <v>0</v>
          </cell>
          <cell r="BH54">
            <v>19612.029115345813</v>
          </cell>
          <cell r="BJ54">
            <v>0</v>
          </cell>
          <cell r="BK54">
            <v>0</v>
          </cell>
          <cell r="BL54">
            <v>0</v>
          </cell>
          <cell r="BM54">
            <v>0</v>
          </cell>
          <cell r="BO54">
            <v>24782.998759691349</v>
          </cell>
          <cell r="BP54">
            <v>0</v>
          </cell>
          <cell r="BQ54">
            <v>0</v>
          </cell>
          <cell r="BR54">
            <v>0</v>
          </cell>
          <cell r="BS54">
            <v>0</v>
          </cell>
          <cell r="BU54">
            <v>0</v>
          </cell>
          <cell r="BV54">
            <v>0</v>
          </cell>
          <cell r="BW54">
            <v>0</v>
          </cell>
          <cell r="BX54">
            <v>0</v>
          </cell>
          <cell r="BY54">
            <v>0</v>
          </cell>
          <cell r="CA54">
            <v>1166.0100520435969</v>
          </cell>
          <cell r="CB54">
            <v>25949.008811734944</v>
          </cell>
          <cell r="CD54">
            <v>0</v>
          </cell>
          <cell r="CE54">
            <v>0</v>
          </cell>
          <cell r="CF54">
            <v>0</v>
          </cell>
          <cell r="CG54">
            <v>0</v>
          </cell>
          <cell r="CI54">
            <v>23447.114133677784</v>
          </cell>
          <cell r="CJ54">
            <v>0</v>
          </cell>
          <cell r="CK54">
            <v>0</v>
          </cell>
          <cell r="CL54">
            <v>0</v>
          </cell>
          <cell r="CM54">
            <v>0</v>
          </cell>
          <cell r="CO54">
            <v>0</v>
          </cell>
          <cell r="CP54">
            <v>0</v>
          </cell>
          <cell r="CQ54">
            <v>0</v>
          </cell>
          <cell r="CR54">
            <v>0</v>
          </cell>
          <cell r="CS54">
            <v>0</v>
          </cell>
          <cell r="CU54">
            <v>1118.5352187104527</v>
          </cell>
          <cell r="CV54">
            <v>24565.649352388238</v>
          </cell>
          <cell r="CX54">
            <v>0</v>
          </cell>
          <cell r="CY54">
            <v>0</v>
          </cell>
          <cell r="CZ54">
            <v>0</v>
          </cell>
          <cell r="DA54">
            <v>0</v>
          </cell>
          <cell r="DC54">
            <v>22189.817873443291</v>
          </cell>
          <cell r="DD54">
            <v>0</v>
          </cell>
          <cell r="DE54">
            <v>0</v>
          </cell>
          <cell r="DF54">
            <v>0</v>
          </cell>
          <cell r="DG54">
            <v>0</v>
          </cell>
          <cell r="DI54">
            <v>0</v>
          </cell>
          <cell r="DJ54">
            <v>0</v>
          </cell>
          <cell r="DK54">
            <v>0</v>
          </cell>
          <cell r="DL54">
            <v>0</v>
          </cell>
          <cell r="DM54">
            <v>0</v>
          </cell>
          <cell r="DO54">
            <v>1023.5447861071744</v>
          </cell>
          <cell r="DP54">
            <v>23213.362659550465</v>
          </cell>
        </row>
        <row r="55">
          <cell r="B55" t="str">
            <v>O2 Telesales</v>
          </cell>
          <cell r="D55" t="str">
            <v>Total O2 Telesales</v>
          </cell>
          <cell r="F55">
            <v>5.3411503892947287</v>
          </cell>
          <cell r="G55">
            <v>5.3411503892947287</v>
          </cell>
          <cell r="H55">
            <v>0</v>
          </cell>
          <cell r="I55">
            <v>0</v>
          </cell>
          <cell r="J55">
            <v>0</v>
          </cell>
          <cell r="K55">
            <v>0</v>
          </cell>
          <cell r="L55">
            <v>0</v>
          </cell>
          <cell r="M55">
            <v>0</v>
          </cell>
          <cell r="N55">
            <v>0</v>
          </cell>
          <cell r="O55">
            <v>0</v>
          </cell>
          <cell r="P55">
            <v>0</v>
          </cell>
          <cell r="Q55">
            <v>0</v>
          </cell>
          <cell r="R55">
            <v>0</v>
          </cell>
          <cell r="S55">
            <v>0</v>
          </cell>
          <cell r="T55">
            <v>0</v>
          </cell>
          <cell r="U55">
            <v>1.0682300778589457</v>
          </cell>
          <cell r="V55">
            <v>1.0682300778589457</v>
          </cell>
          <cell r="W55">
            <v>0</v>
          </cell>
          <cell r="X55">
            <v>1.0270103728047653</v>
          </cell>
          <cell r="Y55">
            <v>1.0270103728047653</v>
          </cell>
          <cell r="Z55">
            <v>0</v>
          </cell>
          <cell r="AA55">
            <v>0</v>
          </cell>
          <cell r="AB55">
            <v>0</v>
          </cell>
          <cell r="AC55">
            <v>0</v>
          </cell>
          <cell r="AD55">
            <v>0</v>
          </cell>
          <cell r="AE55">
            <v>0</v>
          </cell>
          <cell r="AF55">
            <v>0</v>
          </cell>
          <cell r="AG55">
            <v>0</v>
          </cell>
          <cell r="AH55">
            <v>0</v>
          </cell>
          <cell r="AI55">
            <v>0</v>
          </cell>
          <cell r="AJ55">
            <v>0</v>
          </cell>
          <cell r="AK55">
            <v>0</v>
          </cell>
          <cell r="AL55">
            <v>0</v>
          </cell>
          <cell r="AM55">
            <v>2.0540207456095305</v>
          </cell>
          <cell r="AN55">
            <v>2.0540207456095305</v>
          </cell>
          <cell r="AO55">
            <v>0</v>
          </cell>
          <cell r="AP55">
            <v>50.421155729676791</v>
          </cell>
          <cell r="AQ55">
            <v>50.421155729676791</v>
          </cell>
          <cell r="AR55">
            <v>0</v>
          </cell>
          <cell r="AS55">
            <v>1</v>
          </cell>
          <cell r="AT55">
            <v>0.93372510610512571</v>
          </cell>
          <cell r="AU55">
            <v>6.6274893894874287E-2</v>
          </cell>
          <cell r="AV55">
            <v>38.282729350310156</v>
          </cell>
          <cell r="AW55">
            <v>38.282729350310156</v>
          </cell>
          <cell r="AX55">
            <v>0</v>
          </cell>
          <cell r="AY55">
            <v>2.8011753183153774</v>
          </cell>
          <cell r="AZ55">
            <v>2.8011753183153774</v>
          </cell>
          <cell r="BA55">
            <v>0</v>
          </cell>
          <cell r="BB55">
            <v>0</v>
          </cell>
          <cell r="BC55">
            <v>0</v>
          </cell>
          <cell r="BD55">
            <v>0</v>
          </cell>
          <cell r="BE55">
            <v>644.27032321253671</v>
          </cell>
          <cell r="BF55">
            <v>644.27032321253671</v>
          </cell>
          <cell r="BG55">
            <v>0</v>
          </cell>
          <cell r="BH55">
            <v>746.265795196407</v>
          </cell>
          <cell r="BJ55">
            <v>0</v>
          </cell>
          <cell r="BK55">
            <v>0</v>
          </cell>
          <cell r="BL55">
            <v>0</v>
          </cell>
          <cell r="BM55">
            <v>0</v>
          </cell>
          <cell r="BO55">
            <v>0</v>
          </cell>
          <cell r="BP55">
            <v>0</v>
          </cell>
          <cell r="BQ55">
            <v>0</v>
          </cell>
          <cell r="BR55">
            <v>0</v>
          </cell>
          <cell r="BS55">
            <v>0</v>
          </cell>
          <cell r="BU55">
            <v>0</v>
          </cell>
          <cell r="BV55">
            <v>0</v>
          </cell>
          <cell r="BW55">
            <v>0</v>
          </cell>
          <cell r="BX55">
            <v>0</v>
          </cell>
          <cell r="BY55">
            <v>0</v>
          </cell>
          <cell r="CA55">
            <v>0</v>
          </cell>
          <cell r="CB55">
            <v>0</v>
          </cell>
          <cell r="CD55">
            <v>0</v>
          </cell>
          <cell r="CE55">
            <v>0</v>
          </cell>
          <cell r="CF55">
            <v>0</v>
          </cell>
          <cell r="CG55">
            <v>0</v>
          </cell>
          <cell r="CI55">
            <v>0</v>
          </cell>
          <cell r="CJ55">
            <v>0</v>
          </cell>
          <cell r="CK55">
            <v>0</v>
          </cell>
          <cell r="CL55">
            <v>0</v>
          </cell>
          <cell r="CM55">
            <v>0</v>
          </cell>
          <cell r="CO55">
            <v>0</v>
          </cell>
          <cell r="CP55">
            <v>0</v>
          </cell>
          <cell r="CQ55">
            <v>0</v>
          </cell>
          <cell r="CR55">
            <v>0</v>
          </cell>
          <cell r="CS55">
            <v>0</v>
          </cell>
          <cell r="CU55">
            <v>0</v>
          </cell>
          <cell r="CV55">
            <v>0</v>
          </cell>
          <cell r="CX55">
            <v>0</v>
          </cell>
          <cell r="CY55">
            <v>0</v>
          </cell>
          <cell r="CZ55">
            <v>0</v>
          </cell>
          <cell r="DA55">
            <v>0</v>
          </cell>
          <cell r="DC55">
            <v>0</v>
          </cell>
          <cell r="DD55">
            <v>0</v>
          </cell>
          <cell r="DE55">
            <v>0</v>
          </cell>
          <cell r="DF55">
            <v>0</v>
          </cell>
          <cell r="DG55">
            <v>0</v>
          </cell>
          <cell r="DI55">
            <v>0</v>
          </cell>
          <cell r="DJ55">
            <v>0</v>
          </cell>
          <cell r="DK55">
            <v>0</v>
          </cell>
          <cell r="DL55">
            <v>0</v>
          </cell>
          <cell r="DM55">
            <v>0</v>
          </cell>
          <cell r="DO55">
            <v>0</v>
          </cell>
          <cell r="DP55">
            <v>0</v>
          </cell>
        </row>
        <row r="56">
          <cell r="B56" t="str">
            <v>tbc</v>
          </cell>
          <cell r="D56" t="str">
            <v>Total tbc</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J56">
            <v>0</v>
          </cell>
          <cell r="BK56">
            <v>0</v>
          </cell>
          <cell r="BL56">
            <v>0</v>
          </cell>
          <cell r="BM56">
            <v>0</v>
          </cell>
          <cell r="BO56">
            <v>0</v>
          </cell>
          <cell r="BP56">
            <v>0</v>
          </cell>
          <cell r="BQ56">
            <v>0</v>
          </cell>
          <cell r="BR56">
            <v>0</v>
          </cell>
          <cell r="BS56">
            <v>0</v>
          </cell>
          <cell r="BU56">
            <v>0</v>
          </cell>
          <cell r="BV56">
            <v>0</v>
          </cell>
          <cell r="BW56">
            <v>0</v>
          </cell>
          <cell r="BX56">
            <v>0</v>
          </cell>
          <cell r="BY56">
            <v>0</v>
          </cell>
          <cell r="CA56">
            <v>0</v>
          </cell>
          <cell r="CB56">
            <v>0</v>
          </cell>
          <cell r="CD56">
            <v>0</v>
          </cell>
          <cell r="CE56">
            <v>0</v>
          </cell>
          <cell r="CF56">
            <v>0</v>
          </cell>
          <cell r="CG56">
            <v>0</v>
          </cell>
          <cell r="CI56">
            <v>0</v>
          </cell>
          <cell r="CJ56">
            <v>0</v>
          </cell>
          <cell r="CK56">
            <v>0</v>
          </cell>
          <cell r="CL56">
            <v>0</v>
          </cell>
          <cell r="CM56">
            <v>0</v>
          </cell>
          <cell r="CO56">
            <v>0</v>
          </cell>
          <cell r="CP56">
            <v>0</v>
          </cell>
          <cell r="CQ56">
            <v>0</v>
          </cell>
          <cell r="CR56">
            <v>0</v>
          </cell>
          <cell r="CS56">
            <v>0</v>
          </cell>
          <cell r="CU56">
            <v>0</v>
          </cell>
          <cell r="CV56">
            <v>0</v>
          </cell>
          <cell r="CX56">
            <v>0</v>
          </cell>
          <cell r="CY56">
            <v>0</v>
          </cell>
          <cell r="CZ56">
            <v>0</v>
          </cell>
          <cell r="DA56">
            <v>0</v>
          </cell>
          <cell r="DC56">
            <v>0</v>
          </cell>
          <cell r="DD56">
            <v>0</v>
          </cell>
          <cell r="DE56">
            <v>0</v>
          </cell>
          <cell r="DF56">
            <v>0</v>
          </cell>
          <cell r="DG56">
            <v>0</v>
          </cell>
          <cell r="DI56">
            <v>0</v>
          </cell>
          <cell r="DJ56">
            <v>0</v>
          </cell>
          <cell r="DK56">
            <v>0</v>
          </cell>
          <cell r="DL56">
            <v>0</v>
          </cell>
          <cell r="DM56">
            <v>0</v>
          </cell>
          <cell r="DO56">
            <v>0</v>
          </cell>
          <cell r="DP56">
            <v>0</v>
          </cell>
        </row>
        <row r="57">
          <cell r="B57" t="str">
            <v>tbc</v>
          </cell>
          <cell r="D57" t="str">
            <v>Total tbc</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J57">
            <v>0</v>
          </cell>
          <cell r="BK57">
            <v>0</v>
          </cell>
          <cell r="BL57">
            <v>0</v>
          </cell>
          <cell r="BM57">
            <v>0</v>
          </cell>
          <cell r="BO57">
            <v>0</v>
          </cell>
          <cell r="BP57">
            <v>0</v>
          </cell>
          <cell r="BQ57">
            <v>0</v>
          </cell>
          <cell r="BR57">
            <v>0</v>
          </cell>
          <cell r="BS57">
            <v>0</v>
          </cell>
          <cell r="BU57">
            <v>0</v>
          </cell>
          <cell r="BV57">
            <v>0</v>
          </cell>
          <cell r="BW57">
            <v>0</v>
          </cell>
          <cell r="BX57">
            <v>0</v>
          </cell>
          <cell r="BY57">
            <v>0</v>
          </cell>
          <cell r="CA57">
            <v>0</v>
          </cell>
          <cell r="CB57">
            <v>0</v>
          </cell>
          <cell r="CD57">
            <v>0</v>
          </cell>
          <cell r="CE57">
            <v>0</v>
          </cell>
          <cell r="CF57">
            <v>0</v>
          </cell>
          <cell r="CG57">
            <v>0</v>
          </cell>
          <cell r="CI57">
            <v>0</v>
          </cell>
          <cell r="CJ57">
            <v>0</v>
          </cell>
          <cell r="CK57">
            <v>0</v>
          </cell>
          <cell r="CL57">
            <v>0</v>
          </cell>
          <cell r="CM57">
            <v>0</v>
          </cell>
          <cell r="CO57">
            <v>0</v>
          </cell>
          <cell r="CP57">
            <v>0</v>
          </cell>
          <cell r="CQ57">
            <v>0</v>
          </cell>
          <cell r="CR57">
            <v>0</v>
          </cell>
          <cell r="CS57">
            <v>0</v>
          </cell>
          <cell r="CU57">
            <v>0</v>
          </cell>
          <cell r="CV57">
            <v>0</v>
          </cell>
          <cell r="CX57">
            <v>0</v>
          </cell>
          <cell r="CY57">
            <v>0</v>
          </cell>
          <cell r="CZ57">
            <v>0</v>
          </cell>
          <cell r="DA57">
            <v>0</v>
          </cell>
          <cell r="DC57">
            <v>0</v>
          </cell>
          <cell r="DD57">
            <v>0</v>
          </cell>
          <cell r="DE57">
            <v>0</v>
          </cell>
          <cell r="DF57">
            <v>0</v>
          </cell>
          <cell r="DG57">
            <v>0</v>
          </cell>
          <cell r="DI57">
            <v>0</v>
          </cell>
          <cell r="DJ57">
            <v>0</v>
          </cell>
          <cell r="DK57">
            <v>0</v>
          </cell>
          <cell r="DL57">
            <v>0</v>
          </cell>
          <cell r="DM57">
            <v>0</v>
          </cell>
          <cell r="DO57">
            <v>0</v>
          </cell>
          <cell r="DP57">
            <v>0</v>
          </cell>
        </row>
        <row r="58">
          <cell r="B58" t="str">
            <v>tbc</v>
          </cell>
          <cell r="D58" t="str">
            <v>Total tbc</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J58">
            <v>0</v>
          </cell>
          <cell r="BK58">
            <v>0</v>
          </cell>
          <cell r="BL58">
            <v>0</v>
          </cell>
          <cell r="BM58">
            <v>0</v>
          </cell>
          <cell r="BO58">
            <v>0</v>
          </cell>
          <cell r="BP58">
            <v>0</v>
          </cell>
          <cell r="BQ58">
            <v>0</v>
          </cell>
          <cell r="BR58">
            <v>0</v>
          </cell>
          <cell r="BS58">
            <v>0</v>
          </cell>
          <cell r="BU58">
            <v>0</v>
          </cell>
          <cell r="BV58">
            <v>0</v>
          </cell>
          <cell r="BW58">
            <v>0</v>
          </cell>
          <cell r="BX58">
            <v>0</v>
          </cell>
          <cell r="BY58">
            <v>0</v>
          </cell>
          <cell r="CA58">
            <v>0</v>
          </cell>
          <cell r="CB58">
            <v>0</v>
          </cell>
          <cell r="CD58">
            <v>0</v>
          </cell>
          <cell r="CE58">
            <v>0</v>
          </cell>
          <cell r="CF58">
            <v>0</v>
          </cell>
          <cell r="CG58">
            <v>0</v>
          </cell>
          <cell r="CI58">
            <v>0</v>
          </cell>
          <cell r="CJ58">
            <v>0</v>
          </cell>
          <cell r="CK58">
            <v>0</v>
          </cell>
          <cell r="CL58">
            <v>0</v>
          </cell>
          <cell r="CM58">
            <v>0</v>
          </cell>
          <cell r="CO58">
            <v>0</v>
          </cell>
          <cell r="CP58">
            <v>0</v>
          </cell>
          <cell r="CQ58">
            <v>0</v>
          </cell>
          <cell r="CR58">
            <v>0</v>
          </cell>
          <cell r="CS58">
            <v>0</v>
          </cell>
          <cell r="CU58">
            <v>0</v>
          </cell>
          <cell r="CV58">
            <v>0</v>
          </cell>
          <cell r="CX58">
            <v>0</v>
          </cell>
          <cell r="CY58">
            <v>0</v>
          </cell>
          <cell r="CZ58">
            <v>0</v>
          </cell>
          <cell r="DA58">
            <v>0</v>
          </cell>
          <cell r="DC58">
            <v>0</v>
          </cell>
          <cell r="DD58">
            <v>0</v>
          </cell>
          <cell r="DE58">
            <v>0</v>
          </cell>
          <cell r="DF58">
            <v>0</v>
          </cell>
          <cell r="DG58">
            <v>0</v>
          </cell>
          <cell r="DI58">
            <v>0</v>
          </cell>
          <cell r="DJ58">
            <v>0</v>
          </cell>
          <cell r="DK58">
            <v>0</v>
          </cell>
          <cell r="DL58">
            <v>0</v>
          </cell>
          <cell r="DM58">
            <v>0</v>
          </cell>
          <cell r="DO58">
            <v>0</v>
          </cell>
          <cell r="DP58">
            <v>0</v>
          </cell>
        </row>
        <row r="59">
          <cell r="B59" t="str">
            <v>tbc</v>
          </cell>
          <cell r="D59" t="str">
            <v>Total tbc</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J59">
            <v>0</v>
          </cell>
          <cell r="BK59">
            <v>0</v>
          </cell>
          <cell r="BL59">
            <v>0</v>
          </cell>
          <cell r="BM59">
            <v>0</v>
          </cell>
          <cell r="BO59">
            <v>0</v>
          </cell>
          <cell r="BP59">
            <v>0</v>
          </cell>
          <cell r="BQ59">
            <v>0</v>
          </cell>
          <cell r="BR59">
            <v>0</v>
          </cell>
          <cell r="BS59">
            <v>0</v>
          </cell>
          <cell r="BU59">
            <v>0</v>
          </cell>
          <cell r="BV59">
            <v>0</v>
          </cell>
          <cell r="BW59">
            <v>0</v>
          </cell>
          <cell r="BX59">
            <v>0</v>
          </cell>
          <cell r="BY59">
            <v>0</v>
          </cell>
          <cell r="CA59">
            <v>0</v>
          </cell>
          <cell r="CB59">
            <v>0</v>
          </cell>
          <cell r="CD59">
            <v>0</v>
          </cell>
          <cell r="CE59">
            <v>0</v>
          </cell>
          <cell r="CF59">
            <v>0</v>
          </cell>
          <cell r="CG59">
            <v>0</v>
          </cell>
          <cell r="CI59">
            <v>0</v>
          </cell>
          <cell r="CJ59">
            <v>0</v>
          </cell>
          <cell r="CK59">
            <v>0</v>
          </cell>
          <cell r="CL59">
            <v>0</v>
          </cell>
          <cell r="CM59">
            <v>0</v>
          </cell>
          <cell r="CO59">
            <v>0</v>
          </cell>
          <cell r="CP59">
            <v>0</v>
          </cell>
          <cell r="CQ59">
            <v>0</v>
          </cell>
          <cell r="CR59">
            <v>0</v>
          </cell>
          <cell r="CS59">
            <v>0</v>
          </cell>
          <cell r="CU59">
            <v>0</v>
          </cell>
          <cell r="CV59">
            <v>0</v>
          </cell>
          <cell r="CX59">
            <v>0</v>
          </cell>
          <cell r="CY59">
            <v>0</v>
          </cell>
          <cell r="CZ59">
            <v>0</v>
          </cell>
          <cell r="DA59">
            <v>0</v>
          </cell>
          <cell r="DC59">
            <v>0</v>
          </cell>
          <cell r="DD59">
            <v>0</v>
          </cell>
          <cell r="DE59">
            <v>0</v>
          </cell>
          <cell r="DF59">
            <v>0</v>
          </cell>
          <cell r="DG59">
            <v>0</v>
          </cell>
          <cell r="DI59">
            <v>0</v>
          </cell>
          <cell r="DJ59">
            <v>0</v>
          </cell>
          <cell r="DK59">
            <v>0</v>
          </cell>
          <cell r="DL59">
            <v>0</v>
          </cell>
          <cell r="DM59">
            <v>0</v>
          </cell>
          <cell r="DO59">
            <v>0</v>
          </cell>
          <cell r="DP59">
            <v>0</v>
          </cell>
        </row>
        <row r="60">
          <cell r="B60" t="str">
            <v>O2 Retail</v>
          </cell>
          <cell r="D60" t="str">
            <v>Total O2 Retail</v>
          </cell>
          <cell r="F60">
            <v>327.94663390269636</v>
          </cell>
          <cell r="G60">
            <v>327.94663390269636</v>
          </cell>
          <cell r="H60">
            <v>0</v>
          </cell>
          <cell r="I60">
            <v>1279.739633275017</v>
          </cell>
          <cell r="J60">
            <v>1279.739633275017</v>
          </cell>
          <cell r="K60">
            <v>0</v>
          </cell>
          <cell r="L60">
            <v>3188.6667824089532</v>
          </cell>
          <cell r="M60">
            <v>3188.6667824089532</v>
          </cell>
          <cell r="N60">
            <v>0</v>
          </cell>
          <cell r="O60">
            <v>416.60973036498882</v>
          </cell>
          <cell r="P60">
            <v>416.60973036498882</v>
          </cell>
          <cell r="Q60">
            <v>0</v>
          </cell>
          <cell r="R60">
            <v>0</v>
          </cell>
          <cell r="S60">
            <v>0</v>
          </cell>
          <cell r="T60">
            <v>0</v>
          </cell>
          <cell r="U60">
            <v>13125.342966652866</v>
          </cell>
          <cell r="V60">
            <v>13125.342966652866</v>
          </cell>
          <cell r="W60">
            <v>0</v>
          </cell>
          <cell r="X60">
            <v>0</v>
          </cell>
          <cell r="Y60">
            <v>0</v>
          </cell>
          <cell r="Z60">
            <v>0</v>
          </cell>
          <cell r="AA60">
            <v>0</v>
          </cell>
          <cell r="AB60">
            <v>0</v>
          </cell>
          <cell r="AC60">
            <v>0</v>
          </cell>
          <cell r="AD60">
            <v>3.0810311184142956</v>
          </cell>
          <cell r="AE60">
            <v>3.0810311184142956</v>
          </cell>
          <cell r="AF60">
            <v>0</v>
          </cell>
          <cell r="AG60">
            <v>0</v>
          </cell>
          <cell r="AH60">
            <v>0</v>
          </cell>
          <cell r="AI60">
            <v>0</v>
          </cell>
          <cell r="AJ60">
            <v>0</v>
          </cell>
          <cell r="AK60">
            <v>0</v>
          </cell>
          <cell r="AL60">
            <v>0</v>
          </cell>
          <cell r="AM60">
            <v>32.864331929752488</v>
          </cell>
          <cell r="AN60">
            <v>32.864331929752488</v>
          </cell>
          <cell r="AO60">
            <v>0</v>
          </cell>
          <cell r="AP60">
            <v>25.210577864838395</v>
          </cell>
          <cell r="AQ60">
            <v>25.210577864838395</v>
          </cell>
          <cell r="AR60">
            <v>0</v>
          </cell>
          <cell r="AS60">
            <v>48</v>
          </cell>
          <cell r="AT60">
            <v>44.818805093046038</v>
          </cell>
          <cell r="AU60">
            <v>3.1811949069539622</v>
          </cell>
          <cell r="AV60">
            <v>37.349004244205027</v>
          </cell>
          <cell r="AW60">
            <v>37.349004244205027</v>
          </cell>
          <cell r="AX60">
            <v>0</v>
          </cell>
          <cell r="AY60">
            <v>17.740777015997388</v>
          </cell>
          <cell r="AZ60">
            <v>17.740777015997388</v>
          </cell>
          <cell r="BA60">
            <v>0</v>
          </cell>
          <cell r="BB60">
            <v>0</v>
          </cell>
          <cell r="BC60">
            <v>0</v>
          </cell>
          <cell r="BD60">
            <v>0</v>
          </cell>
          <cell r="BE60">
            <v>683.48677766895207</v>
          </cell>
          <cell r="BF60">
            <v>683.48677766895207</v>
          </cell>
          <cell r="BG60">
            <v>0</v>
          </cell>
          <cell r="BH60">
            <v>19186.038246446686</v>
          </cell>
          <cell r="BJ60">
            <v>0</v>
          </cell>
          <cell r="BK60">
            <v>0</v>
          </cell>
          <cell r="BL60">
            <v>0</v>
          </cell>
          <cell r="BM60">
            <v>0</v>
          </cell>
          <cell r="BO60">
            <v>23471.239549793161</v>
          </cell>
          <cell r="BP60">
            <v>0</v>
          </cell>
          <cell r="BQ60">
            <v>0</v>
          </cell>
          <cell r="BR60">
            <v>0</v>
          </cell>
          <cell r="BS60">
            <v>0</v>
          </cell>
          <cell r="BU60">
            <v>0</v>
          </cell>
          <cell r="BV60">
            <v>0</v>
          </cell>
          <cell r="BW60">
            <v>0</v>
          </cell>
          <cell r="BX60">
            <v>0</v>
          </cell>
          <cell r="BY60">
            <v>0</v>
          </cell>
          <cell r="CA60">
            <v>847.8027797635649</v>
          </cell>
          <cell r="CB60">
            <v>24319.042329556727</v>
          </cell>
          <cell r="CD60">
            <v>0</v>
          </cell>
          <cell r="CE60">
            <v>0</v>
          </cell>
          <cell r="CF60">
            <v>0</v>
          </cell>
          <cell r="CG60">
            <v>0</v>
          </cell>
          <cell r="CI60">
            <v>23078.049021275685</v>
          </cell>
          <cell r="CJ60">
            <v>0</v>
          </cell>
          <cell r="CK60">
            <v>0</v>
          </cell>
          <cell r="CL60">
            <v>0</v>
          </cell>
          <cell r="CM60">
            <v>0</v>
          </cell>
          <cell r="CO60">
            <v>0</v>
          </cell>
          <cell r="CP60">
            <v>0</v>
          </cell>
          <cell r="CQ60">
            <v>0</v>
          </cell>
          <cell r="CR60">
            <v>0</v>
          </cell>
          <cell r="CS60">
            <v>0</v>
          </cell>
          <cell r="CU60">
            <v>813.52544940015218</v>
          </cell>
          <cell r="CV60">
            <v>23891.574470675838</v>
          </cell>
          <cell r="CX60">
            <v>0</v>
          </cell>
          <cell r="CY60">
            <v>0</v>
          </cell>
          <cell r="CZ60">
            <v>0</v>
          </cell>
          <cell r="DA60">
            <v>0</v>
          </cell>
          <cell r="DC60">
            <v>20747.087860200179</v>
          </cell>
          <cell r="DD60">
            <v>0</v>
          </cell>
          <cell r="DE60">
            <v>0</v>
          </cell>
          <cell r="DF60">
            <v>0</v>
          </cell>
          <cell r="DG60">
            <v>0</v>
          </cell>
          <cell r="DI60">
            <v>0</v>
          </cell>
          <cell r="DJ60">
            <v>0</v>
          </cell>
          <cell r="DK60">
            <v>0</v>
          </cell>
          <cell r="DL60">
            <v>0</v>
          </cell>
          <cell r="DM60">
            <v>0</v>
          </cell>
          <cell r="DO60">
            <v>698.18233830281054</v>
          </cell>
          <cell r="DP60">
            <v>21445.270198502989</v>
          </cell>
        </row>
        <row r="61">
          <cell r="B61" t="str">
            <v>O2 Franchise</v>
          </cell>
          <cell r="D61" t="str">
            <v>Total O2 Franchise</v>
          </cell>
          <cell r="F61">
            <v>11.750530856448403</v>
          </cell>
          <cell r="G61">
            <v>11.750530856448403</v>
          </cell>
          <cell r="H61">
            <v>0</v>
          </cell>
          <cell r="I61">
            <v>216.85070580536598</v>
          </cell>
          <cell r="J61">
            <v>216.85070580536598</v>
          </cell>
          <cell r="K61">
            <v>0</v>
          </cell>
          <cell r="L61">
            <v>269.19397962045434</v>
          </cell>
          <cell r="M61">
            <v>269.19397962045434</v>
          </cell>
          <cell r="N61">
            <v>0</v>
          </cell>
          <cell r="O61">
            <v>61.957344515818853</v>
          </cell>
          <cell r="P61">
            <v>61.957344515818853</v>
          </cell>
          <cell r="Q61">
            <v>0</v>
          </cell>
          <cell r="R61">
            <v>0</v>
          </cell>
          <cell r="S61">
            <v>0</v>
          </cell>
          <cell r="T61">
            <v>0</v>
          </cell>
          <cell r="U61">
            <v>880.22158415577132</v>
          </cell>
          <cell r="V61">
            <v>880.22158415577132</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5.1350518640238265</v>
          </cell>
          <cell r="AN61">
            <v>5.1350518640238265</v>
          </cell>
          <cell r="AO61">
            <v>0</v>
          </cell>
          <cell r="AP61">
            <v>0</v>
          </cell>
          <cell r="AQ61">
            <v>0</v>
          </cell>
          <cell r="AR61">
            <v>0</v>
          </cell>
          <cell r="AS61">
            <v>11</v>
          </cell>
          <cell r="AT61">
            <v>10.270976167156382</v>
          </cell>
          <cell r="AU61">
            <v>0.72902383284361783</v>
          </cell>
          <cell r="AV61">
            <v>2.8011753183153774</v>
          </cell>
          <cell r="AW61">
            <v>2.8011753183153774</v>
          </cell>
          <cell r="AX61">
            <v>0</v>
          </cell>
          <cell r="AY61">
            <v>1.8674502122102514</v>
          </cell>
          <cell r="AZ61">
            <v>1.8674502122102514</v>
          </cell>
          <cell r="BA61">
            <v>0</v>
          </cell>
          <cell r="BB61">
            <v>0</v>
          </cell>
          <cell r="BC61">
            <v>0</v>
          </cell>
          <cell r="BD61">
            <v>0</v>
          </cell>
          <cell r="BE61">
            <v>65.360757427358806</v>
          </cell>
          <cell r="BF61">
            <v>65.360757427358806</v>
          </cell>
          <cell r="BG61">
            <v>0</v>
          </cell>
          <cell r="BH61">
            <v>1526.1385797757671</v>
          </cell>
          <cell r="BJ61">
            <v>0</v>
          </cell>
          <cell r="BK61">
            <v>0</v>
          </cell>
          <cell r="BL61">
            <v>0</v>
          </cell>
          <cell r="BM61">
            <v>0</v>
          </cell>
          <cell r="BO61">
            <v>1073.3729988253001</v>
          </cell>
          <cell r="BP61">
            <v>0</v>
          </cell>
          <cell r="BQ61">
            <v>0</v>
          </cell>
          <cell r="BR61">
            <v>0</v>
          </cell>
          <cell r="BS61">
            <v>0</v>
          </cell>
          <cell r="BU61">
            <v>0</v>
          </cell>
          <cell r="BV61">
            <v>0</v>
          </cell>
          <cell r="BW61">
            <v>0</v>
          </cell>
          <cell r="BX61">
            <v>0</v>
          </cell>
          <cell r="BY61">
            <v>0</v>
          </cell>
          <cell r="CA61">
            <v>148.46119016753499</v>
          </cell>
          <cell r="CB61">
            <v>1221.8341889928352</v>
          </cell>
          <cell r="CD61">
            <v>0</v>
          </cell>
          <cell r="CE61">
            <v>0</v>
          </cell>
          <cell r="CF61">
            <v>0</v>
          </cell>
          <cell r="CG61">
            <v>0</v>
          </cell>
          <cell r="CI61">
            <v>1170.7124716858475</v>
          </cell>
          <cell r="CJ61">
            <v>0</v>
          </cell>
          <cell r="CK61">
            <v>0</v>
          </cell>
          <cell r="CL61">
            <v>0</v>
          </cell>
          <cell r="CM61">
            <v>0</v>
          </cell>
          <cell r="CO61">
            <v>0</v>
          </cell>
          <cell r="CP61">
            <v>0</v>
          </cell>
          <cell r="CQ61">
            <v>0</v>
          </cell>
          <cell r="CR61">
            <v>0</v>
          </cell>
          <cell r="CS61">
            <v>0</v>
          </cell>
          <cell r="CU61">
            <v>147.81001787706015</v>
          </cell>
          <cell r="CV61">
            <v>1318.5224895629076</v>
          </cell>
          <cell r="CX61">
            <v>0</v>
          </cell>
          <cell r="CY61">
            <v>0</v>
          </cell>
          <cell r="CZ61">
            <v>0</v>
          </cell>
          <cell r="DA61">
            <v>0</v>
          </cell>
          <cell r="DC61">
            <v>1209.299316742645</v>
          </cell>
          <cell r="DD61">
            <v>0</v>
          </cell>
          <cell r="DE61">
            <v>0</v>
          </cell>
          <cell r="DF61">
            <v>0</v>
          </cell>
          <cell r="DG61">
            <v>0</v>
          </cell>
          <cell r="DI61">
            <v>0</v>
          </cell>
          <cell r="DJ61">
            <v>0</v>
          </cell>
          <cell r="DK61">
            <v>0</v>
          </cell>
          <cell r="DL61">
            <v>0</v>
          </cell>
          <cell r="DM61">
            <v>0</v>
          </cell>
          <cell r="DO61">
            <v>52.761772010910022</v>
          </cell>
          <cell r="DP61">
            <v>1262.0610887535549</v>
          </cell>
        </row>
        <row r="62">
          <cell r="B62" t="str">
            <v>tbc</v>
          </cell>
          <cell r="D62" t="str">
            <v>Total tbc</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J62">
            <v>0</v>
          </cell>
          <cell r="BK62">
            <v>0</v>
          </cell>
          <cell r="BL62">
            <v>0</v>
          </cell>
          <cell r="BM62">
            <v>0</v>
          </cell>
          <cell r="BO62">
            <v>0</v>
          </cell>
          <cell r="BP62">
            <v>0</v>
          </cell>
          <cell r="BQ62">
            <v>0</v>
          </cell>
          <cell r="BR62">
            <v>0</v>
          </cell>
          <cell r="BS62">
            <v>0</v>
          </cell>
          <cell r="BU62">
            <v>0</v>
          </cell>
          <cell r="BV62">
            <v>0</v>
          </cell>
          <cell r="BW62">
            <v>0</v>
          </cell>
          <cell r="BX62">
            <v>0</v>
          </cell>
          <cell r="BY62">
            <v>0</v>
          </cell>
          <cell r="CA62">
            <v>0</v>
          </cell>
          <cell r="CB62">
            <v>0</v>
          </cell>
          <cell r="CD62">
            <v>0</v>
          </cell>
          <cell r="CE62">
            <v>0</v>
          </cell>
          <cell r="CF62">
            <v>0</v>
          </cell>
          <cell r="CG62">
            <v>0</v>
          </cell>
          <cell r="CI62">
            <v>0</v>
          </cell>
          <cell r="CJ62">
            <v>0</v>
          </cell>
          <cell r="CK62">
            <v>0</v>
          </cell>
          <cell r="CL62">
            <v>0</v>
          </cell>
          <cell r="CM62">
            <v>0</v>
          </cell>
          <cell r="CO62">
            <v>0</v>
          </cell>
          <cell r="CP62">
            <v>0</v>
          </cell>
          <cell r="CQ62">
            <v>0</v>
          </cell>
          <cell r="CR62">
            <v>0</v>
          </cell>
          <cell r="CS62">
            <v>0</v>
          </cell>
          <cell r="CU62">
            <v>0</v>
          </cell>
          <cell r="CV62">
            <v>0</v>
          </cell>
          <cell r="CX62">
            <v>0</v>
          </cell>
          <cell r="CY62">
            <v>0</v>
          </cell>
          <cell r="CZ62">
            <v>0</v>
          </cell>
          <cell r="DA62">
            <v>0</v>
          </cell>
          <cell r="DC62">
            <v>0</v>
          </cell>
          <cell r="DD62">
            <v>0</v>
          </cell>
          <cell r="DE62">
            <v>0</v>
          </cell>
          <cell r="DF62">
            <v>0</v>
          </cell>
          <cell r="DG62">
            <v>0</v>
          </cell>
          <cell r="DI62">
            <v>0</v>
          </cell>
          <cell r="DJ62">
            <v>0</v>
          </cell>
          <cell r="DK62">
            <v>0</v>
          </cell>
          <cell r="DL62">
            <v>0</v>
          </cell>
          <cell r="DM62">
            <v>0</v>
          </cell>
          <cell r="DO62">
            <v>0</v>
          </cell>
          <cell r="DP62">
            <v>0</v>
          </cell>
        </row>
        <row r="63">
          <cell r="B63" t="str">
            <v>tbc</v>
          </cell>
          <cell r="D63" t="str">
            <v>Total tbc</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J63">
            <v>0</v>
          </cell>
          <cell r="BK63">
            <v>0</v>
          </cell>
          <cell r="BL63">
            <v>0</v>
          </cell>
          <cell r="BM63">
            <v>0</v>
          </cell>
          <cell r="BO63">
            <v>0</v>
          </cell>
          <cell r="BP63">
            <v>0</v>
          </cell>
          <cell r="BQ63">
            <v>0</v>
          </cell>
          <cell r="BR63">
            <v>0</v>
          </cell>
          <cell r="BS63">
            <v>0</v>
          </cell>
          <cell r="BU63">
            <v>0</v>
          </cell>
          <cell r="BV63">
            <v>0</v>
          </cell>
          <cell r="BW63">
            <v>0</v>
          </cell>
          <cell r="BX63">
            <v>0</v>
          </cell>
          <cell r="BY63">
            <v>0</v>
          </cell>
          <cell r="CA63">
            <v>0</v>
          </cell>
          <cell r="CB63">
            <v>0</v>
          </cell>
          <cell r="CD63">
            <v>0</v>
          </cell>
          <cell r="CE63">
            <v>0</v>
          </cell>
          <cell r="CF63">
            <v>0</v>
          </cell>
          <cell r="CG63">
            <v>0</v>
          </cell>
          <cell r="CI63">
            <v>0</v>
          </cell>
          <cell r="CJ63">
            <v>0</v>
          </cell>
          <cell r="CK63">
            <v>0</v>
          </cell>
          <cell r="CL63">
            <v>0</v>
          </cell>
          <cell r="CM63">
            <v>0</v>
          </cell>
          <cell r="CO63">
            <v>0</v>
          </cell>
          <cell r="CP63">
            <v>0</v>
          </cell>
          <cell r="CQ63">
            <v>0</v>
          </cell>
          <cell r="CR63">
            <v>0</v>
          </cell>
          <cell r="CS63">
            <v>0</v>
          </cell>
          <cell r="CU63">
            <v>0</v>
          </cell>
          <cell r="CV63">
            <v>0</v>
          </cell>
          <cell r="CX63">
            <v>0</v>
          </cell>
          <cell r="CY63">
            <v>0</v>
          </cell>
          <cell r="CZ63">
            <v>0</v>
          </cell>
          <cell r="DA63">
            <v>0</v>
          </cell>
          <cell r="DC63">
            <v>0</v>
          </cell>
          <cell r="DD63">
            <v>0</v>
          </cell>
          <cell r="DE63">
            <v>0</v>
          </cell>
          <cell r="DF63">
            <v>0</v>
          </cell>
          <cell r="DG63">
            <v>0</v>
          </cell>
          <cell r="DI63">
            <v>0</v>
          </cell>
          <cell r="DJ63">
            <v>0</v>
          </cell>
          <cell r="DK63">
            <v>0</v>
          </cell>
          <cell r="DL63">
            <v>0</v>
          </cell>
          <cell r="DM63">
            <v>0</v>
          </cell>
          <cell r="DO63">
            <v>0</v>
          </cell>
          <cell r="DP63">
            <v>0</v>
          </cell>
        </row>
        <row r="64">
          <cell r="B64" t="str">
            <v>tbc</v>
          </cell>
          <cell r="D64" t="str">
            <v>Total tbc</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J64">
            <v>0</v>
          </cell>
          <cell r="BK64">
            <v>0</v>
          </cell>
          <cell r="BL64">
            <v>0</v>
          </cell>
          <cell r="BM64">
            <v>0</v>
          </cell>
          <cell r="BO64">
            <v>0</v>
          </cell>
          <cell r="BP64">
            <v>0</v>
          </cell>
          <cell r="BQ64">
            <v>0</v>
          </cell>
          <cell r="BR64">
            <v>0</v>
          </cell>
          <cell r="BS64">
            <v>0</v>
          </cell>
          <cell r="BU64">
            <v>0</v>
          </cell>
          <cell r="BV64">
            <v>0</v>
          </cell>
          <cell r="BW64">
            <v>0</v>
          </cell>
          <cell r="BX64">
            <v>0</v>
          </cell>
          <cell r="BY64">
            <v>0</v>
          </cell>
          <cell r="CA64">
            <v>0</v>
          </cell>
          <cell r="CB64">
            <v>0</v>
          </cell>
          <cell r="CD64">
            <v>0</v>
          </cell>
          <cell r="CE64">
            <v>0</v>
          </cell>
          <cell r="CF64">
            <v>0</v>
          </cell>
          <cell r="CG64">
            <v>0</v>
          </cell>
          <cell r="CI64">
            <v>0</v>
          </cell>
          <cell r="CJ64">
            <v>0</v>
          </cell>
          <cell r="CK64">
            <v>0</v>
          </cell>
          <cell r="CL64">
            <v>0</v>
          </cell>
          <cell r="CM64">
            <v>0</v>
          </cell>
          <cell r="CO64">
            <v>0</v>
          </cell>
          <cell r="CP64">
            <v>0</v>
          </cell>
          <cell r="CQ64">
            <v>0</v>
          </cell>
          <cell r="CR64">
            <v>0</v>
          </cell>
          <cell r="CS64">
            <v>0</v>
          </cell>
          <cell r="CU64">
            <v>0</v>
          </cell>
          <cell r="CV64">
            <v>0</v>
          </cell>
          <cell r="CX64">
            <v>0</v>
          </cell>
          <cell r="CY64">
            <v>0</v>
          </cell>
          <cell r="CZ64">
            <v>0</v>
          </cell>
          <cell r="DA64">
            <v>0</v>
          </cell>
          <cell r="DC64">
            <v>0</v>
          </cell>
          <cell r="DD64">
            <v>0</v>
          </cell>
          <cell r="DE64">
            <v>0</v>
          </cell>
          <cell r="DF64">
            <v>0</v>
          </cell>
          <cell r="DG64">
            <v>0</v>
          </cell>
          <cell r="DI64">
            <v>0</v>
          </cell>
          <cell r="DJ64">
            <v>0</v>
          </cell>
          <cell r="DK64">
            <v>0</v>
          </cell>
          <cell r="DL64">
            <v>0</v>
          </cell>
          <cell r="DM64">
            <v>0</v>
          </cell>
          <cell r="DO64">
            <v>0</v>
          </cell>
          <cell r="DP64">
            <v>0</v>
          </cell>
        </row>
        <row r="65">
          <cell r="B65" t="str">
            <v>tbc</v>
          </cell>
          <cell r="D65" t="str">
            <v>Total tbc</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J65">
            <v>0</v>
          </cell>
          <cell r="BK65">
            <v>0</v>
          </cell>
          <cell r="BL65">
            <v>0</v>
          </cell>
          <cell r="BM65">
            <v>0</v>
          </cell>
          <cell r="BO65">
            <v>0</v>
          </cell>
          <cell r="BP65">
            <v>0</v>
          </cell>
          <cell r="BQ65">
            <v>0</v>
          </cell>
          <cell r="BR65">
            <v>0</v>
          </cell>
          <cell r="BS65">
            <v>0</v>
          </cell>
          <cell r="BU65">
            <v>0</v>
          </cell>
          <cell r="BV65">
            <v>0</v>
          </cell>
          <cell r="BW65">
            <v>0</v>
          </cell>
          <cell r="BX65">
            <v>0</v>
          </cell>
          <cell r="BY65">
            <v>0</v>
          </cell>
          <cell r="CA65">
            <v>0</v>
          </cell>
          <cell r="CB65">
            <v>0</v>
          </cell>
          <cell r="CD65">
            <v>0</v>
          </cell>
          <cell r="CE65">
            <v>0</v>
          </cell>
          <cell r="CF65">
            <v>0</v>
          </cell>
          <cell r="CG65">
            <v>0</v>
          </cell>
          <cell r="CI65">
            <v>0</v>
          </cell>
          <cell r="CJ65">
            <v>0</v>
          </cell>
          <cell r="CK65">
            <v>0</v>
          </cell>
          <cell r="CL65">
            <v>0</v>
          </cell>
          <cell r="CM65">
            <v>0</v>
          </cell>
          <cell r="CO65">
            <v>0</v>
          </cell>
          <cell r="CP65">
            <v>0</v>
          </cell>
          <cell r="CQ65">
            <v>0</v>
          </cell>
          <cell r="CR65">
            <v>0</v>
          </cell>
          <cell r="CS65">
            <v>0</v>
          </cell>
          <cell r="CU65">
            <v>0</v>
          </cell>
          <cell r="CV65">
            <v>0</v>
          </cell>
          <cell r="CX65">
            <v>0</v>
          </cell>
          <cell r="CY65">
            <v>0</v>
          </cell>
          <cell r="CZ65">
            <v>0</v>
          </cell>
          <cell r="DA65">
            <v>0</v>
          </cell>
          <cell r="DC65">
            <v>0</v>
          </cell>
          <cell r="DD65">
            <v>0</v>
          </cell>
          <cell r="DE65">
            <v>0</v>
          </cell>
          <cell r="DF65">
            <v>0</v>
          </cell>
          <cell r="DG65">
            <v>0</v>
          </cell>
          <cell r="DI65">
            <v>0</v>
          </cell>
          <cell r="DJ65">
            <v>0</v>
          </cell>
          <cell r="DK65">
            <v>0</v>
          </cell>
          <cell r="DL65">
            <v>0</v>
          </cell>
          <cell r="DM65">
            <v>0</v>
          </cell>
          <cell r="DO65">
            <v>0</v>
          </cell>
          <cell r="DP65">
            <v>0</v>
          </cell>
        </row>
        <row r="66">
          <cell r="B66" t="str">
            <v>tbc</v>
          </cell>
          <cell r="D66" t="str">
            <v>Total tbc</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J66">
            <v>0</v>
          </cell>
          <cell r="BK66">
            <v>0</v>
          </cell>
          <cell r="BL66">
            <v>0</v>
          </cell>
          <cell r="BM66">
            <v>0</v>
          </cell>
          <cell r="BO66">
            <v>0</v>
          </cell>
          <cell r="BP66">
            <v>0</v>
          </cell>
          <cell r="BQ66">
            <v>0</v>
          </cell>
          <cell r="BR66">
            <v>0</v>
          </cell>
          <cell r="BS66">
            <v>0</v>
          </cell>
          <cell r="BU66">
            <v>0</v>
          </cell>
          <cell r="BV66">
            <v>0</v>
          </cell>
          <cell r="BW66">
            <v>0</v>
          </cell>
          <cell r="BX66">
            <v>0</v>
          </cell>
          <cell r="BY66">
            <v>0</v>
          </cell>
          <cell r="CA66">
            <v>0</v>
          </cell>
          <cell r="CB66">
            <v>0</v>
          </cell>
          <cell r="CD66">
            <v>0</v>
          </cell>
          <cell r="CE66">
            <v>0</v>
          </cell>
          <cell r="CF66">
            <v>0</v>
          </cell>
          <cell r="CG66">
            <v>0</v>
          </cell>
          <cell r="CI66">
            <v>0</v>
          </cell>
          <cell r="CJ66">
            <v>0</v>
          </cell>
          <cell r="CK66">
            <v>0</v>
          </cell>
          <cell r="CL66">
            <v>0</v>
          </cell>
          <cell r="CM66">
            <v>0</v>
          </cell>
          <cell r="CO66">
            <v>0</v>
          </cell>
          <cell r="CP66">
            <v>0</v>
          </cell>
          <cell r="CQ66">
            <v>0</v>
          </cell>
          <cell r="CR66">
            <v>0</v>
          </cell>
          <cell r="CS66">
            <v>0</v>
          </cell>
          <cell r="CU66">
            <v>0</v>
          </cell>
          <cell r="CV66">
            <v>0</v>
          </cell>
          <cell r="CX66">
            <v>0</v>
          </cell>
          <cell r="CY66">
            <v>0</v>
          </cell>
          <cell r="CZ66">
            <v>0</v>
          </cell>
          <cell r="DA66">
            <v>0</v>
          </cell>
          <cell r="DC66">
            <v>0</v>
          </cell>
          <cell r="DD66">
            <v>0</v>
          </cell>
          <cell r="DE66">
            <v>0</v>
          </cell>
          <cell r="DF66">
            <v>0</v>
          </cell>
          <cell r="DG66">
            <v>0</v>
          </cell>
          <cell r="DI66">
            <v>0</v>
          </cell>
          <cell r="DJ66">
            <v>0</v>
          </cell>
          <cell r="DK66">
            <v>0</v>
          </cell>
          <cell r="DL66">
            <v>0</v>
          </cell>
          <cell r="DM66">
            <v>0</v>
          </cell>
          <cell r="DO66">
            <v>0</v>
          </cell>
          <cell r="DP66">
            <v>0</v>
          </cell>
        </row>
        <row r="67">
          <cell r="B67" t="str">
            <v>Other</v>
          </cell>
          <cell r="D67" t="str">
            <v>Total Other</v>
          </cell>
          <cell r="F67">
            <v>12.750530856448403</v>
          </cell>
          <cell r="G67">
            <v>12.818760934307349</v>
          </cell>
          <cell r="I67">
            <v>10.682300778589457</v>
          </cell>
          <cell r="J67">
            <v>10.682300778589457</v>
          </cell>
          <cell r="L67">
            <v>101.48185739659985</v>
          </cell>
          <cell r="M67">
            <v>101.48185739659985</v>
          </cell>
          <cell r="O67">
            <v>1.0682300778589457</v>
          </cell>
          <cell r="P67">
            <v>1.0682300778589457</v>
          </cell>
          <cell r="R67">
            <v>0</v>
          </cell>
          <cell r="S67">
            <v>0</v>
          </cell>
          <cell r="U67">
            <v>2345.560330666809</v>
          </cell>
          <cell r="V67">
            <v>2345.8332509782449</v>
          </cell>
          <cell r="X67">
            <v>683.98890828797369</v>
          </cell>
          <cell r="Y67">
            <v>683.98890828797369</v>
          </cell>
          <cell r="AA67">
            <v>17.459176337681008</v>
          </cell>
          <cell r="AB67">
            <v>17.459176337681008</v>
          </cell>
          <cell r="AD67">
            <v>8.2160829824381221</v>
          </cell>
          <cell r="AE67">
            <v>8.2160829824381221</v>
          </cell>
          <cell r="AG67">
            <v>1.0270103728047653</v>
          </cell>
          <cell r="AH67">
            <v>1.0270103728047653</v>
          </cell>
          <cell r="AJ67">
            <v>0</v>
          </cell>
          <cell r="AK67">
            <v>0</v>
          </cell>
          <cell r="AM67">
            <v>1514.8402998870288</v>
          </cell>
          <cell r="AN67">
            <v>1514.8402998870288</v>
          </cell>
          <cell r="AP67">
            <v>75.631733594515183</v>
          </cell>
          <cell r="AQ67">
            <v>75.631733594515183</v>
          </cell>
          <cell r="AS67">
            <v>0.16780933725106451</v>
          </cell>
          <cell r="AT67">
            <v>5.6023506366307547</v>
          </cell>
          <cell r="AV67">
            <v>28.011753183153772</v>
          </cell>
          <cell r="AW67">
            <v>28.011753183153772</v>
          </cell>
          <cell r="AY67">
            <v>0</v>
          </cell>
          <cell r="AZ67">
            <v>0</v>
          </cell>
          <cell r="BB67">
            <v>0</v>
          </cell>
          <cell r="BC67">
            <v>0</v>
          </cell>
          <cell r="BE67">
            <v>832.14789422135163</v>
          </cell>
          <cell r="BF67">
            <v>831.94906953966699</v>
          </cell>
          <cell r="BH67">
            <v>5633.0339179805042</v>
          </cell>
          <cell r="BJ67">
            <v>0</v>
          </cell>
          <cell r="BK67">
            <v>0</v>
          </cell>
          <cell r="BL67">
            <v>0</v>
          </cell>
          <cell r="BM67">
            <v>0</v>
          </cell>
          <cell r="BO67">
            <v>1206.3884216163642</v>
          </cell>
          <cell r="BP67">
            <v>0</v>
          </cell>
          <cell r="BQ67">
            <v>0</v>
          </cell>
          <cell r="BR67">
            <v>0</v>
          </cell>
          <cell r="BS67">
            <v>0</v>
          </cell>
          <cell r="BU67">
            <v>1363.0183333333334</v>
          </cell>
          <cell r="BV67">
            <v>0</v>
          </cell>
          <cell r="BW67">
            <v>0</v>
          </cell>
          <cell r="BX67">
            <v>0</v>
          </cell>
          <cell r="BY67">
            <v>0</v>
          </cell>
          <cell r="CA67">
            <v>1380.6576600174185</v>
          </cell>
          <cell r="CB67">
            <v>3950.0644149671161</v>
          </cell>
          <cell r="CD67">
            <v>0</v>
          </cell>
          <cell r="CE67">
            <v>0</v>
          </cell>
          <cell r="CF67">
            <v>0</v>
          </cell>
          <cell r="CG67">
            <v>0</v>
          </cell>
          <cell r="CI67">
            <v>1209.943579884022</v>
          </cell>
          <cell r="CJ67">
            <v>0</v>
          </cell>
          <cell r="CK67">
            <v>0</v>
          </cell>
          <cell r="CL67">
            <v>0</v>
          </cell>
          <cell r="CM67">
            <v>0</v>
          </cell>
          <cell r="CO67">
            <v>1663.0183333333332</v>
          </cell>
          <cell r="CP67">
            <v>0</v>
          </cell>
          <cell r="CQ67">
            <v>0</v>
          </cell>
          <cell r="CR67">
            <v>0</v>
          </cell>
          <cell r="CS67">
            <v>0</v>
          </cell>
          <cell r="CU67">
            <v>1211.4924169256831</v>
          </cell>
          <cell r="CV67">
            <v>4084.4543301430385</v>
          </cell>
          <cell r="CX67">
            <v>0</v>
          </cell>
          <cell r="CY67">
            <v>0</v>
          </cell>
          <cell r="CZ67">
            <v>0</v>
          </cell>
          <cell r="DA67">
            <v>0</v>
          </cell>
          <cell r="DC67">
            <v>1245.9563869845415</v>
          </cell>
          <cell r="DD67">
            <v>0</v>
          </cell>
          <cell r="DE67">
            <v>0</v>
          </cell>
          <cell r="DF67">
            <v>0</v>
          </cell>
          <cell r="DG67">
            <v>0</v>
          </cell>
          <cell r="DI67">
            <v>2463.0183333333334</v>
          </cell>
          <cell r="DJ67">
            <v>0</v>
          </cell>
          <cell r="DK67">
            <v>0</v>
          </cell>
          <cell r="DL67">
            <v>0</v>
          </cell>
          <cell r="DM67">
            <v>0</v>
          </cell>
          <cell r="DO67">
            <v>1110.6569558308861</v>
          </cell>
          <cell r="DP67">
            <v>4819.6316761487615</v>
          </cell>
        </row>
        <row r="68">
          <cell r="B68" t="str">
            <v>tbc</v>
          </cell>
          <cell r="D68" t="str">
            <v>Total tbc</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J68">
            <v>0</v>
          </cell>
          <cell r="BK68">
            <v>0</v>
          </cell>
          <cell r="BL68">
            <v>0</v>
          </cell>
          <cell r="BM68">
            <v>0</v>
          </cell>
          <cell r="BO68">
            <v>0</v>
          </cell>
          <cell r="BP68">
            <v>0</v>
          </cell>
          <cell r="BQ68">
            <v>0</v>
          </cell>
          <cell r="BR68">
            <v>0</v>
          </cell>
          <cell r="BS68">
            <v>0</v>
          </cell>
          <cell r="BU68">
            <v>0</v>
          </cell>
          <cell r="BV68">
            <v>0</v>
          </cell>
          <cell r="BW68">
            <v>0</v>
          </cell>
          <cell r="BX68">
            <v>0</v>
          </cell>
          <cell r="BY68">
            <v>0</v>
          </cell>
          <cell r="CA68">
            <v>0</v>
          </cell>
          <cell r="CB68">
            <v>0</v>
          </cell>
          <cell r="CD68">
            <v>0</v>
          </cell>
          <cell r="CE68">
            <v>0</v>
          </cell>
          <cell r="CF68">
            <v>0</v>
          </cell>
          <cell r="CG68">
            <v>0</v>
          </cell>
          <cell r="CI68">
            <v>0</v>
          </cell>
          <cell r="CJ68">
            <v>0</v>
          </cell>
          <cell r="CK68">
            <v>0</v>
          </cell>
          <cell r="CL68">
            <v>0</v>
          </cell>
          <cell r="CM68">
            <v>0</v>
          </cell>
          <cell r="CO68">
            <v>0</v>
          </cell>
          <cell r="CP68">
            <v>0</v>
          </cell>
          <cell r="CQ68">
            <v>0</v>
          </cell>
          <cell r="CR68">
            <v>0</v>
          </cell>
          <cell r="CS68">
            <v>0</v>
          </cell>
          <cell r="CU68">
            <v>0</v>
          </cell>
          <cell r="CV68">
            <v>0</v>
          </cell>
          <cell r="CX68">
            <v>0</v>
          </cell>
          <cell r="CY68">
            <v>0</v>
          </cell>
          <cell r="CZ68">
            <v>0</v>
          </cell>
          <cell r="DA68">
            <v>0</v>
          </cell>
          <cell r="DC68">
            <v>0</v>
          </cell>
          <cell r="DD68">
            <v>0</v>
          </cell>
          <cell r="DE68">
            <v>0</v>
          </cell>
          <cell r="DF68">
            <v>0</v>
          </cell>
          <cell r="DG68">
            <v>0</v>
          </cell>
          <cell r="DI68">
            <v>0</v>
          </cell>
          <cell r="DJ68">
            <v>0</v>
          </cell>
          <cell r="DK68">
            <v>0</v>
          </cell>
          <cell r="DL68">
            <v>0</v>
          </cell>
          <cell r="DM68">
            <v>0</v>
          </cell>
          <cell r="DO68">
            <v>0</v>
          </cell>
          <cell r="DP68">
            <v>0</v>
          </cell>
        </row>
        <row r="69">
          <cell r="B69" t="str">
            <v>tbc</v>
          </cell>
          <cell r="D69" t="str">
            <v>Total tbc</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J69">
            <v>0</v>
          </cell>
          <cell r="BK69">
            <v>0</v>
          </cell>
          <cell r="BL69">
            <v>0</v>
          </cell>
          <cell r="BM69">
            <v>0</v>
          </cell>
          <cell r="BO69">
            <v>0</v>
          </cell>
          <cell r="BP69">
            <v>0</v>
          </cell>
          <cell r="BQ69">
            <v>0</v>
          </cell>
          <cell r="BR69">
            <v>0</v>
          </cell>
          <cell r="BS69">
            <v>0</v>
          </cell>
          <cell r="BU69">
            <v>0</v>
          </cell>
          <cell r="BV69">
            <v>0</v>
          </cell>
          <cell r="BW69">
            <v>0</v>
          </cell>
          <cell r="BX69">
            <v>0</v>
          </cell>
          <cell r="BY69">
            <v>0</v>
          </cell>
          <cell r="CA69">
            <v>0</v>
          </cell>
          <cell r="CB69">
            <v>0</v>
          </cell>
          <cell r="CD69">
            <v>0</v>
          </cell>
          <cell r="CE69">
            <v>0</v>
          </cell>
          <cell r="CF69">
            <v>0</v>
          </cell>
          <cell r="CG69">
            <v>0</v>
          </cell>
          <cell r="CI69">
            <v>0</v>
          </cell>
          <cell r="CJ69">
            <v>0</v>
          </cell>
          <cell r="CK69">
            <v>0</v>
          </cell>
          <cell r="CL69">
            <v>0</v>
          </cell>
          <cell r="CM69">
            <v>0</v>
          </cell>
          <cell r="CO69">
            <v>0</v>
          </cell>
          <cell r="CP69">
            <v>0</v>
          </cell>
          <cell r="CQ69">
            <v>0</v>
          </cell>
          <cell r="CR69">
            <v>0</v>
          </cell>
          <cell r="CS69">
            <v>0</v>
          </cell>
          <cell r="CU69">
            <v>0</v>
          </cell>
          <cell r="CV69">
            <v>0</v>
          </cell>
          <cell r="CX69">
            <v>0</v>
          </cell>
          <cell r="CY69">
            <v>0</v>
          </cell>
          <cell r="CZ69">
            <v>0</v>
          </cell>
          <cell r="DA69">
            <v>0</v>
          </cell>
          <cell r="DC69">
            <v>0</v>
          </cell>
          <cell r="DD69">
            <v>0</v>
          </cell>
          <cell r="DE69">
            <v>0</v>
          </cell>
          <cell r="DF69">
            <v>0</v>
          </cell>
          <cell r="DG69">
            <v>0</v>
          </cell>
          <cell r="DI69">
            <v>0</v>
          </cell>
          <cell r="DJ69">
            <v>0</v>
          </cell>
          <cell r="DK69">
            <v>0</v>
          </cell>
          <cell r="DL69">
            <v>0</v>
          </cell>
          <cell r="DM69">
            <v>0</v>
          </cell>
          <cell r="DO69">
            <v>0</v>
          </cell>
          <cell r="DP69">
            <v>0</v>
          </cell>
        </row>
        <row r="70">
          <cell r="B70" t="str">
            <v>tbc</v>
          </cell>
          <cell r="D70" t="str">
            <v>Total tbc</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J70">
            <v>0</v>
          </cell>
          <cell r="BK70">
            <v>0</v>
          </cell>
          <cell r="BL70">
            <v>0</v>
          </cell>
          <cell r="BM70">
            <v>0</v>
          </cell>
          <cell r="BO70">
            <v>0</v>
          </cell>
          <cell r="BP70">
            <v>0</v>
          </cell>
          <cell r="BQ70">
            <v>0</v>
          </cell>
          <cell r="BR70">
            <v>0</v>
          </cell>
          <cell r="BS70">
            <v>0</v>
          </cell>
          <cell r="BU70">
            <v>0</v>
          </cell>
          <cell r="BV70">
            <v>0</v>
          </cell>
          <cell r="BW70">
            <v>0</v>
          </cell>
          <cell r="BX70">
            <v>0</v>
          </cell>
          <cell r="BY70">
            <v>0</v>
          </cell>
          <cell r="CA70">
            <v>0</v>
          </cell>
          <cell r="CB70">
            <v>0</v>
          </cell>
          <cell r="CD70">
            <v>0</v>
          </cell>
          <cell r="CE70">
            <v>0</v>
          </cell>
          <cell r="CF70">
            <v>0</v>
          </cell>
          <cell r="CG70">
            <v>0</v>
          </cell>
          <cell r="CI70">
            <v>0</v>
          </cell>
          <cell r="CJ70">
            <v>0</v>
          </cell>
          <cell r="CK70">
            <v>0</v>
          </cell>
          <cell r="CL70">
            <v>0</v>
          </cell>
          <cell r="CM70">
            <v>0</v>
          </cell>
          <cell r="CO70">
            <v>0</v>
          </cell>
          <cell r="CP70">
            <v>0</v>
          </cell>
          <cell r="CQ70">
            <v>0</v>
          </cell>
          <cell r="CR70">
            <v>0</v>
          </cell>
          <cell r="CS70">
            <v>0</v>
          </cell>
          <cell r="CU70">
            <v>0</v>
          </cell>
          <cell r="CV70">
            <v>0</v>
          </cell>
          <cell r="CX70">
            <v>0</v>
          </cell>
          <cell r="CY70">
            <v>0</v>
          </cell>
          <cell r="CZ70">
            <v>0</v>
          </cell>
          <cell r="DA70">
            <v>0</v>
          </cell>
          <cell r="DC70">
            <v>0</v>
          </cell>
          <cell r="DD70">
            <v>0</v>
          </cell>
          <cell r="DE70">
            <v>0</v>
          </cell>
          <cell r="DF70">
            <v>0</v>
          </cell>
          <cell r="DG70">
            <v>0</v>
          </cell>
          <cell r="DI70">
            <v>0</v>
          </cell>
          <cell r="DJ70">
            <v>0</v>
          </cell>
          <cell r="DK70">
            <v>0</v>
          </cell>
          <cell r="DL70">
            <v>0</v>
          </cell>
          <cell r="DM70">
            <v>0</v>
          </cell>
          <cell r="DO70">
            <v>0</v>
          </cell>
          <cell r="DP70">
            <v>0</v>
          </cell>
        </row>
        <row r="71">
          <cell r="B71" t="str">
            <v>tbc</v>
          </cell>
          <cell r="D71" t="str">
            <v>Total tbc</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J71">
            <v>0</v>
          </cell>
          <cell r="BK71">
            <v>0</v>
          </cell>
          <cell r="BL71">
            <v>0</v>
          </cell>
          <cell r="BM71">
            <v>0</v>
          </cell>
          <cell r="BO71">
            <v>0</v>
          </cell>
          <cell r="BP71">
            <v>0</v>
          </cell>
          <cell r="BQ71">
            <v>0</v>
          </cell>
          <cell r="BR71">
            <v>0</v>
          </cell>
          <cell r="BS71">
            <v>0</v>
          </cell>
          <cell r="BU71">
            <v>0</v>
          </cell>
          <cell r="BV71">
            <v>0</v>
          </cell>
          <cell r="BW71">
            <v>0</v>
          </cell>
          <cell r="BX71">
            <v>0</v>
          </cell>
          <cell r="BY71">
            <v>0</v>
          </cell>
          <cell r="CA71">
            <v>0</v>
          </cell>
          <cell r="CB71">
            <v>0</v>
          </cell>
          <cell r="CD71">
            <v>0</v>
          </cell>
          <cell r="CE71">
            <v>0</v>
          </cell>
          <cell r="CF71">
            <v>0</v>
          </cell>
          <cell r="CG71">
            <v>0</v>
          </cell>
          <cell r="CI71">
            <v>0</v>
          </cell>
          <cell r="CJ71">
            <v>0</v>
          </cell>
          <cell r="CK71">
            <v>0</v>
          </cell>
          <cell r="CL71">
            <v>0</v>
          </cell>
          <cell r="CM71">
            <v>0</v>
          </cell>
          <cell r="CO71">
            <v>0</v>
          </cell>
          <cell r="CP71">
            <v>0</v>
          </cell>
          <cell r="CQ71">
            <v>0</v>
          </cell>
          <cell r="CR71">
            <v>0</v>
          </cell>
          <cell r="CS71">
            <v>0</v>
          </cell>
          <cell r="CU71">
            <v>0</v>
          </cell>
          <cell r="CV71">
            <v>0</v>
          </cell>
          <cell r="CX71">
            <v>0</v>
          </cell>
          <cell r="CY71">
            <v>0</v>
          </cell>
          <cell r="CZ71">
            <v>0</v>
          </cell>
          <cell r="DA71">
            <v>0</v>
          </cell>
          <cell r="DC71">
            <v>0</v>
          </cell>
          <cell r="DD71">
            <v>0</v>
          </cell>
          <cell r="DE71">
            <v>0</v>
          </cell>
          <cell r="DF71">
            <v>0</v>
          </cell>
          <cell r="DG71">
            <v>0</v>
          </cell>
          <cell r="DI71">
            <v>0</v>
          </cell>
          <cell r="DJ71">
            <v>0</v>
          </cell>
          <cell r="DK71">
            <v>0</v>
          </cell>
          <cell r="DL71">
            <v>0</v>
          </cell>
          <cell r="DM71">
            <v>0</v>
          </cell>
          <cell r="DO71">
            <v>0</v>
          </cell>
          <cell r="DP71">
            <v>0</v>
          </cell>
        </row>
        <row r="72">
          <cell r="B72" t="str">
            <v>tbc</v>
          </cell>
          <cell r="D72" t="str">
            <v>Total tbc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J72">
            <v>0</v>
          </cell>
          <cell r="BK72">
            <v>0</v>
          </cell>
          <cell r="BL72">
            <v>0</v>
          </cell>
          <cell r="BM72">
            <v>0</v>
          </cell>
          <cell r="BO72">
            <v>0</v>
          </cell>
          <cell r="BP72">
            <v>0</v>
          </cell>
          <cell r="BQ72">
            <v>0</v>
          </cell>
          <cell r="BR72">
            <v>0</v>
          </cell>
          <cell r="BS72">
            <v>0</v>
          </cell>
          <cell r="BU72">
            <v>0</v>
          </cell>
          <cell r="BV72">
            <v>0</v>
          </cell>
          <cell r="BW72">
            <v>0</v>
          </cell>
          <cell r="BX72">
            <v>0</v>
          </cell>
          <cell r="BY72">
            <v>0</v>
          </cell>
          <cell r="CA72">
            <v>0</v>
          </cell>
          <cell r="CB72">
            <v>0</v>
          </cell>
          <cell r="CD72">
            <v>0</v>
          </cell>
          <cell r="CE72">
            <v>0</v>
          </cell>
          <cell r="CF72">
            <v>0</v>
          </cell>
          <cell r="CG72">
            <v>0</v>
          </cell>
          <cell r="CI72">
            <v>0</v>
          </cell>
          <cell r="CJ72">
            <v>0</v>
          </cell>
          <cell r="CK72">
            <v>0</v>
          </cell>
          <cell r="CL72">
            <v>0</v>
          </cell>
          <cell r="CM72">
            <v>0</v>
          </cell>
          <cell r="CO72">
            <v>0</v>
          </cell>
          <cell r="CP72">
            <v>0</v>
          </cell>
          <cell r="CQ72">
            <v>0</v>
          </cell>
          <cell r="CR72">
            <v>0</v>
          </cell>
          <cell r="CS72">
            <v>0</v>
          </cell>
          <cell r="CU72">
            <v>0</v>
          </cell>
          <cell r="CV72">
            <v>0</v>
          </cell>
          <cell r="CX72">
            <v>0</v>
          </cell>
          <cell r="CY72">
            <v>0</v>
          </cell>
          <cell r="CZ72">
            <v>0</v>
          </cell>
          <cell r="DA72">
            <v>0</v>
          </cell>
          <cell r="DC72">
            <v>0</v>
          </cell>
          <cell r="DD72">
            <v>0</v>
          </cell>
          <cell r="DE72">
            <v>0</v>
          </cell>
          <cell r="DF72">
            <v>0</v>
          </cell>
          <cell r="DG72">
            <v>0</v>
          </cell>
          <cell r="DI72">
            <v>0</v>
          </cell>
          <cell r="DJ72">
            <v>0</v>
          </cell>
          <cell r="DK72">
            <v>0</v>
          </cell>
          <cell r="DL72">
            <v>0</v>
          </cell>
          <cell r="DM72">
            <v>0</v>
          </cell>
          <cell r="DO72">
            <v>0</v>
          </cell>
          <cell r="DP72">
            <v>0</v>
          </cell>
        </row>
        <row r="73">
          <cell r="B73" t="str">
            <v>Renumbering</v>
          </cell>
          <cell r="D73" t="str">
            <v>Total Renumbering</v>
          </cell>
          <cell r="BJ73">
            <v>0</v>
          </cell>
          <cell r="BK73">
            <v>0</v>
          </cell>
          <cell r="BL73">
            <v>0</v>
          </cell>
          <cell r="BM73">
            <v>0</v>
          </cell>
          <cell r="BO73">
            <v>-6000</v>
          </cell>
          <cell r="BP73">
            <v>0</v>
          </cell>
          <cell r="BQ73">
            <v>0</v>
          </cell>
          <cell r="BR73">
            <v>0</v>
          </cell>
          <cell r="BS73">
            <v>0</v>
          </cell>
          <cell r="BU73">
            <v>0</v>
          </cell>
          <cell r="BV73">
            <v>0</v>
          </cell>
          <cell r="BW73">
            <v>0</v>
          </cell>
          <cell r="BX73">
            <v>0</v>
          </cell>
          <cell r="BY73">
            <v>0</v>
          </cell>
          <cell r="CA73">
            <v>0</v>
          </cell>
          <cell r="CB73">
            <v>-6000</v>
          </cell>
          <cell r="CD73">
            <v>0</v>
          </cell>
          <cell r="CE73">
            <v>0</v>
          </cell>
          <cell r="CF73">
            <v>0</v>
          </cell>
          <cell r="CG73">
            <v>0</v>
          </cell>
          <cell r="CI73">
            <v>-6000</v>
          </cell>
          <cell r="CJ73">
            <v>0</v>
          </cell>
          <cell r="CK73">
            <v>0</v>
          </cell>
          <cell r="CL73">
            <v>0</v>
          </cell>
          <cell r="CM73">
            <v>0</v>
          </cell>
          <cell r="CO73">
            <v>0</v>
          </cell>
          <cell r="CP73">
            <v>0</v>
          </cell>
          <cell r="CQ73">
            <v>0</v>
          </cell>
          <cell r="CR73">
            <v>0</v>
          </cell>
          <cell r="CS73">
            <v>0</v>
          </cell>
          <cell r="CU73">
            <v>0</v>
          </cell>
          <cell r="CV73">
            <v>-6000</v>
          </cell>
          <cell r="CX73">
            <v>0</v>
          </cell>
          <cell r="CY73">
            <v>0</v>
          </cell>
          <cell r="CZ73">
            <v>0</v>
          </cell>
          <cell r="DA73">
            <v>0</v>
          </cell>
          <cell r="DC73">
            <v>-6000</v>
          </cell>
          <cell r="DD73">
            <v>0</v>
          </cell>
          <cell r="DE73">
            <v>0</v>
          </cell>
          <cell r="DF73">
            <v>0</v>
          </cell>
          <cell r="DG73">
            <v>0</v>
          </cell>
          <cell r="DI73">
            <v>0</v>
          </cell>
          <cell r="DJ73">
            <v>0</v>
          </cell>
          <cell r="DK73">
            <v>0</v>
          </cell>
          <cell r="DL73">
            <v>0</v>
          </cell>
          <cell r="DM73">
            <v>0</v>
          </cell>
          <cell r="DO73">
            <v>0</v>
          </cell>
          <cell r="DP73">
            <v>-6000</v>
          </cell>
        </row>
        <row r="75">
          <cell r="B75" t="str">
            <v>Total Postpay Disconnections</v>
          </cell>
          <cell r="F75">
            <v>448.6566327007572</v>
          </cell>
          <cell r="G75">
            <v>448.6566327007572</v>
          </cell>
          <cell r="H75">
            <v>6.8230077858945748E-2</v>
          </cell>
          <cell r="I75">
            <v>2934.4280238785241</v>
          </cell>
          <cell r="J75">
            <v>2934.4280238785241</v>
          </cell>
          <cell r="K75">
            <v>0</v>
          </cell>
          <cell r="L75">
            <v>10922.652546107722</v>
          </cell>
          <cell r="M75">
            <v>10922.652546107722</v>
          </cell>
          <cell r="N75">
            <v>0</v>
          </cell>
          <cell r="O75">
            <v>854.5840622871566</v>
          </cell>
          <cell r="P75">
            <v>854.5840622871566</v>
          </cell>
          <cell r="Q75">
            <v>0</v>
          </cell>
          <cell r="R75">
            <v>3.2046902335768372</v>
          </cell>
          <cell r="S75">
            <v>3.2046902335768372</v>
          </cell>
          <cell r="T75">
            <v>0</v>
          </cell>
          <cell r="U75">
            <v>64824.474044792252</v>
          </cell>
          <cell r="V75">
            <v>64824.474044792252</v>
          </cell>
          <cell r="W75">
            <v>0.27292031143578299</v>
          </cell>
          <cell r="X75">
            <v>2715.4154256957995</v>
          </cell>
          <cell r="Y75">
            <v>2715.4154256957995</v>
          </cell>
          <cell r="Z75">
            <v>0</v>
          </cell>
          <cell r="AA75">
            <v>17.459176337681008</v>
          </cell>
          <cell r="AB75">
            <v>17.459176337681008</v>
          </cell>
          <cell r="AC75">
            <v>0</v>
          </cell>
          <cell r="AD75">
            <v>20.540207456095303</v>
          </cell>
          <cell r="AE75">
            <v>20.540207456095303</v>
          </cell>
          <cell r="AF75">
            <v>0</v>
          </cell>
          <cell r="AG75">
            <v>5.1350518640238265</v>
          </cell>
          <cell r="AH75">
            <v>5.1350518640238265</v>
          </cell>
          <cell r="AI75">
            <v>0</v>
          </cell>
          <cell r="AJ75">
            <v>0</v>
          </cell>
          <cell r="AK75">
            <v>0</v>
          </cell>
          <cell r="AL75">
            <v>0</v>
          </cell>
          <cell r="AM75">
            <v>7241.4501386463999</v>
          </cell>
          <cell r="AN75">
            <v>7241.4501386463999</v>
          </cell>
          <cell r="AO75">
            <v>0</v>
          </cell>
          <cell r="AP75">
            <v>1292.2755468494938</v>
          </cell>
          <cell r="AQ75">
            <v>1292.2755468494938</v>
          </cell>
          <cell r="AR75">
            <v>0</v>
          </cell>
          <cell r="AS75">
            <v>82.167809337251072</v>
          </cell>
          <cell r="AT75">
            <v>82.167809337251072</v>
          </cell>
          <cell r="AU75">
            <v>5.4345412993796902</v>
          </cell>
          <cell r="AV75">
            <v>165.26934378060724</v>
          </cell>
          <cell r="AW75">
            <v>165.26934378060724</v>
          </cell>
          <cell r="AX75">
            <v>0</v>
          </cell>
          <cell r="AY75">
            <v>83.101534443356201</v>
          </cell>
          <cell r="AZ75">
            <v>83.101534443356201</v>
          </cell>
          <cell r="BA75">
            <v>0</v>
          </cell>
          <cell r="BB75">
            <v>0</v>
          </cell>
          <cell r="BC75">
            <v>0</v>
          </cell>
          <cell r="BD75">
            <v>0</v>
          </cell>
          <cell r="BE75">
            <v>12677.185765589293</v>
          </cell>
          <cell r="BF75">
            <v>12677.185765589293</v>
          </cell>
          <cell r="BG75">
            <v>-0.19882468168462264</v>
          </cell>
          <cell r="BH75">
            <v>104284.79530976641</v>
          </cell>
          <cell r="BI75">
            <v>0</v>
          </cell>
          <cell r="BJ75">
            <v>0</v>
          </cell>
          <cell r="BK75">
            <v>0</v>
          </cell>
          <cell r="BL75">
            <v>0</v>
          </cell>
          <cell r="BM75">
            <v>0</v>
          </cell>
          <cell r="BN75">
            <v>0</v>
          </cell>
          <cell r="BO75">
            <v>83883</v>
          </cell>
          <cell r="BP75">
            <v>0</v>
          </cell>
          <cell r="BQ75">
            <v>0</v>
          </cell>
          <cell r="BR75">
            <v>0</v>
          </cell>
          <cell r="BS75">
            <v>0</v>
          </cell>
          <cell r="BT75">
            <v>0</v>
          </cell>
          <cell r="BU75">
            <v>12755.088333333333</v>
          </cell>
          <cell r="BV75">
            <v>0</v>
          </cell>
          <cell r="BW75">
            <v>0</v>
          </cell>
          <cell r="BX75">
            <v>0</v>
          </cell>
          <cell r="BY75">
            <v>0</v>
          </cell>
          <cell r="BZ75">
            <v>0</v>
          </cell>
          <cell r="CA75">
            <v>16782.913265845884</v>
          </cell>
          <cell r="CB75">
            <v>113421.00159917923</v>
          </cell>
          <cell r="CD75">
            <v>0</v>
          </cell>
          <cell r="CE75">
            <v>0</v>
          </cell>
          <cell r="CF75">
            <v>0</v>
          </cell>
          <cell r="CG75">
            <v>0</v>
          </cell>
          <cell r="CH75">
            <v>0</v>
          </cell>
          <cell r="CI75">
            <v>83816.000000000015</v>
          </cell>
          <cell r="CJ75">
            <v>0</v>
          </cell>
          <cell r="CK75">
            <v>0</v>
          </cell>
          <cell r="CL75">
            <v>0</v>
          </cell>
          <cell r="CM75">
            <v>0</v>
          </cell>
          <cell r="CN75">
            <v>0</v>
          </cell>
          <cell r="CO75">
            <v>12959.991666666667</v>
          </cell>
          <cell r="CP75">
            <v>0</v>
          </cell>
          <cell r="CQ75">
            <v>0</v>
          </cell>
          <cell r="CR75">
            <v>0</v>
          </cell>
          <cell r="CS75">
            <v>0</v>
          </cell>
          <cell r="CT75">
            <v>0</v>
          </cell>
          <cell r="CU75">
            <v>16060.953182358655</v>
          </cell>
          <cell r="CV75">
            <v>112836.94484902531</v>
          </cell>
          <cell r="CX75">
            <v>0</v>
          </cell>
          <cell r="CY75">
            <v>0</v>
          </cell>
          <cell r="CZ75">
            <v>0</v>
          </cell>
          <cell r="DA75">
            <v>0</v>
          </cell>
          <cell r="DB75">
            <v>0</v>
          </cell>
          <cell r="DC75">
            <v>79513.999999999985</v>
          </cell>
          <cell r="DD75">
            <v>0</v>
          </cell>
          <cell r="DE75">
            <v>0</v>
          </cell>
          <cell r="DF75">
            <v>0</v>
          </cell>
          <cell r="DG75">
            <v>0</v>
          </cell>
          <cell r="DH75">
            <v>0</v>
          </cell>
          <cell r="DI75">
            <v>11386.161666666667</v>
          </cell>
          <cell r="DJ75">
            <v>0</v>
          </cell>
          <cell r="DK75">
            <v>0</v>
          </cell>
          <cell r="DL75">
            <v>0</v>
          </cell>
          <cell r="DM75">
            <v>0</v>
          </cell>
          <cell r="DN75">
            <v>0</v>
          </cell>
          <cell r="DO75">
            <v>14374.388857504073</v>
          </cell>
          <cell r="DP75">
            <v>105274.55052417074</v>
          </cell>
        </row>
        <row r="76">
          <cell r="F76" t="str">
            <v>ok</v>
          </cell>
          <cell r="I76" t="str">
            <v>ok</v>
          </cell>
          <cell r="L76" t="str">
            <v>ok</v>
          </cell>
          <cell r="O76" t="str">
            <v>ok</v>
          </cell>
          <cell r="R76" t="str">
            <v>ok</v>
          </cell>
          <cell r="U76" t="str">
            <v>ok</v>
          </cell>
          <cell r="X76" t="str">
            <v>ok</v>
          </cell>
          <cell r="AA76" t="str">
            <v>ok</v>
          </cell>
          <cell r="AD76" t="str">
            <v>ok</v>
          </cell>
          <cell r="AG76" t="str">
            <v>ok</v>
          </cell>
          <cell r="AJ76" t="str">
            <v>ok</v>
          </cell>
          <cell r="AM76" t="str">
            <v>ok</v>
          </cell>
          <cell r="AP76" t="str">
            <v>ok</v>
          </cell>
          <cell r="AS76" t="str">
            <v>ok</v>
          </cell>
          <cell r="AV76" t="str">
            <v>ok</v>
          </cell>
          <cell r="AY76" t="str">
            <v>ok</v>
          </cell>
          <cell r="BB76" t="str">
            <v>ok</v>
          </cell>
          <cell r="BE76" t="str">
            <v>ok</v>
          </cell>
          <cell r="BH76" t="str">
            <v>ok</v>
          </cell>
          <cell r="BJ76" t="str">
            <v>ok</v>
          </cell>
          <cell r="BK76" t="str">
            <v>ok</v>
          </cell>
          <cell r="BL76" t="str">
            <v>ok</v>
          </cell>
          <cell r="BM76" t="str">
            <v>ok</v>
          </cell>
          <cell r="BN76" t="str">
            <v>ok</v>
          </cell>
          <cell r="BO76" t="str">
            <v>ok</v>
          </cell>
          <cell r="BP76" t="str">
            <v>ok</v>
          </cell>
          <cell r="BQ76" t="str">
            <v>ok</v>
          </cell>
          <cell r="BR76" t="str">
            <v>ok</v>
          </cell>
          <cell r="BS76" t="str">
            <v>ok</v>
          </cell>
          <cell r="BT76" t="str">
            <v>ok</v>
          </cell>
          <cell r="BU76" t="str">
            <v>ok</v>
          </cell>
          <cell r="BV76" t="str">
            <v>ok</v>
          </cell>
          <cell r="BW76" t="str">
            <v>ok</v>
          </cell>
          <cell r="BX76" t="str">
            <v>ok</v>
          </cell>
          <cell r="BY76" t="str">
            <v>ok</v>
          </cell>
          <cell r="BZ76" t="str">
            <v>ok</v>
          </cell>
          <cell r="CA76" t="str">
            <v>ok</v>
          </cell>
          <cell r="CB76" t="str">
            <v>ok</v>
          </cell>
          <cell r="CD76" t="str">
            <v>ok</v>
          </cell>
          <cell r="CE76" t="str">
            <v>ok</v>
          </cell>
          <cell r="CF76" t="str">
            <v>ok</v>
          </cell>
          <cell r="CG76" t="str">
            <v>ok</v>
          </cell>
          <cell r="CH76" t="str">
            <v>ok</v>
          </cell>
          <cell r="CI76" t="str">
            <v>ok</v>
          </cell>
          <cell r="CJ76" t="str">
            <v>ok</v>
          </cell>
          <cell r="CK76" t="str">
            <v>ok</v>
          </cell>
          <cell r="CL76" t="str">
            <v>ok</v>
          </cell>
          <cell r="CM76" t="str">
            <v>ok</v>
          </cell>
          <cell r="CN76" t="str">
            <v>ok</v>
          </cell>
          <cell r="CO76" t="str">
            <v>ok</v>
          </cell>
          <cell r="CP76" t="str">
            <v>ok</v>
          </cell>
          <cell r="CQ76" t="str">
            <v>ok</v>
          </cell>
          <cell r="CR76" t="str">
            <v>ok</v>
          </cell>
          <cell r="CS76" t="str">
            <v>ok</v>
          </cell>
          <cell r="CT76" t="str">
            <v>ok</v>
          </cell>
          <cell r="CU76" t="str">
            <v>ok</v>
          </cell>
          <cell r="CV76" t="str">
            <v>ok</v>
          </cell>
          <cell r="CX76" t="str">
            <v>ok</v>
          </cell>
          <cell r="CY76" t="str">
            <v>ok</v>
          </cell>
          <cell r="CZ76" t="str">
            <v>ok</v>
          </cell>
          <cell r="DA76" t="str">
            <v>ok</v>
          </cell>
          <cell r="DB76" t="str">
            <v>ok</v>
          </cell>
          <cell r="DC76" t="str">
            <v>ok</v>
          </cell>
          <cell r="DD76" t="str">
            <v>ok</v>
          </cell>
          <cell r="DE76" t="str">
            <v>ok</v>
          </cell>
          <cell r="DF76" t="str">
            <v>ok</v>
          </cell>
          <cell r="DG76" t="str">
            <v>ok</v>
          </cell>
          <cell r="DH76" t="str">
            <v>ok</v>
          </cell>
          <cell r="DI76" t="str">
            <v>ok</v>
          </cell>
          <cell r="DJ76" t="str">
            <v>ok</v>
          </cell>
          <cell r="DK76" t="str">
            <v>ok</v>
          </cell>
          <cell r="DL76" t="str">
            <v>ok</v>
          </cell>
          <cell r="DM76" t="str">
            <v>ok</v>
          </cell>
          <cell r="DN76" t="str">
            <v>ok</v>
          </cell>
          <cell r="DO76" t="str">
            <v>ok</v>
          </cell>
          <cell r="DP76" t="str">
            <v>ok</v>
          </cell>
        </row>
        <row r="77">
          <cell r="B77" t="str">
            <v>Total Postpay Gross Disconns - Seg excl. Renumb</v>
          </cell>
          <cell r="U77">
            <v>73688</v>
          </cell>
          <cell r="V77" t="str">
            <v>ERROR</v>
          </cell>
          <cell r="AM77">
            <v>10000</v>
          </cell>
          <cell r="AN77" t="str">
            <v>ok</v>
          </cell>
          <cell r="BE77">
            <v>14300</v>
          </cell>
          <cell r="BF77" t="str">
            <v>ok</v>
          </cell>
          <cell r="BH77" t="str">
            <v>ERROR</v>
          </cell>
          <cell r="BO77">
            <v>83883</v>
          </cell>
          <cell r="BU77">
            <v>12755.088333333333</v>
          </cell>
          <cell r="CA77">
            <v>16782.913265845884</v>
          </cell>
          <cell r="CB77" t="str">
            <v>ok</v>
          </cell>
          <cell r="CI77">
            <v>83816.000000000015</v>
          </cell>
          <cell r="CO77">
            <v>12959.991666666667</v>
          </cell>
          <cell r="CU77">
            <v>16060.953182358655</v>
          </cell>
          <cell r="CV77" t="str">
            <v>ok</v>
          </cell>
          <cell r="DC77">
            <v>79513.999999999985</v>
          </cell>
          <cell r="DI77">
            <v>11386.161666666667</v>
          </cell>
          <cell r="DO77">
            <v>14374.388857504073</v>
          </cell>
          <cell r="DP77" t="str">
            <v>ok</v>
          </cell>
        </row>
      </sheetData>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 Home -Active"/>
      <sheetName val="O2 Home -Active"/>
      <sheetName val="O2 Mobile -Active"/>
      <sheetName val="O2 Mobile -Conventional"/>
      <sheetName val="O2 Mobile -Active By Segment"/>
      <sheetName val="O2 Mobile -Active By Product"/>
      <sheetName val="O2 Mobile - Active by Handset"/>
      <sheetName val="O2 Mobile -MBB"/>
      <sheetName val="Summary"/>
      <sheetName val="Net"/>
      <sheetName val="Base"/>
      <sheetName val="Connections -Channel by Product"/>
      <sheetName val="Connections -Product by Channel"/>
      <sheetName val="Other Info Prepay"/>
      <sheetName val="Other Info Postpay"/>
      <sheetName val="Prepay Key Graphs"/>
      <sheetName val="Postpay  Key Graphs"/>
      <sheetName val="Gross Trends"/>
      <sheetName val="Upgrade Trends"/>
      <sheetName val="Base Trends"/>
      <sheetName val="Provisions"/>
      <sheetName val="Corp &amp; SME Provs Tracker"/>
      <sheetName val="Postpay by channel"/>
      <sheetName val="Prepay by Channel"/>
      <sheetName val="inputs&gt;&gt;&gt;"/>
      <sheetName val="Data - Actual 2009"/>
      <sheetName val="Data - Actual 2010"/>
      <sheetName val="Data - Outlook 2010"/>
      <sheetName val="Data - Prior Outlook 2010"/>
      <sheetName val="Data - Budget 2010"/>
      <sheetName val="Data - QFC2 2010"/>
      <sheetName val="Data - QFC3 2010"/>
      <sheetName val="Data - QPB 2011"/>
      <sheetName val="Other Data"/>
      <sheetName val="MASTER"/>
      <sheetName val="Mobile Output"/>
      <sheetName val="Home Output"/>
      <sheetName val="QFC2 Home Output"/>
      <sheetName val="QFC2 Mobile Out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2">
          <cell r="C2">
            <v>40542</v>
          </cell>
        </row>
        <row r="9">
          <cell r="C9" t="str">
            <v>Consumer</v>
          </cell>
        </row>
      </sheetData>
      <sheetData sheetId="35" refreshError="1"/>
      <sheetData sheetId="36" refreshError="1"/>
      <sheetData sheetId="37" refreshError="1"/>
      <sheetData sheetId="3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ing 12 Mth ARPU"/>
      <sheetName val="Data revised"/>
      <sheetName val="Trend Data"/>
      <sheetName val="Cover"/>
      <sheetName val="Index (do not delete)"/>
      <sheetName val="Contents"/>
      <sheetName val="A"/>
      <sheetName val="B"/>
      <sheetName val="B1"/>
      <sheetName val="B2"/>
      <sheetName val="B3"/>
      <sheetName val="B4"/>
      <sheetName val="B5"/>
      <sheetName val="B(Type 1 - Type 10) (non-day 5)"/>
      <sheetName val="B6"/>
      <sheetName val="B7"/>
      <sheetName val="B8"/>
      <sheetName val="B9"/>
      <sheetName val="C"/>
      <sheetName val="D"/>
      <sheetName val="E"/>
      <sheetName val="F"/>
      <sheetName val="G"/>
      <sheetName val="H"/>
      <sheetName val="I1"/>
      <sheetName val="I2"/>
      <sheetName val="I3"/>
      <sheetName val="I4 (NA)"/>
      <sheetName val="I4"/>
      <sheetName val="I6 (NA)"/>
      <sheetName val="I5 (not linked to Data revised)"/>
      <sheetName val="I6 (not linked to Data revised)"/>
      <sheetName val="J1 - Mr Li Commentary"/>
      <sheetName val="J2 - Mr Li's Schedule"/>
      <sheetName val="J3 - Mr Li's Supporting"/>
      <sheetName val="J4 - Mr Li's YTD PL"/>
      <sheetName val="J5 - Mr Li's CM PL"/>
      <sheetName val="K - CF's Schedule"/>
      <sheetName val="L - Trend Projector"/>
      <sheetName val="Pink"/>
    </sheetNames>
    <definedNames>
      <definedName name="Report_Month" refersTo="='Cover'!$B$16" sheetId="14"/>
    </definedNames>
    <sheetDataSet>
      <sheetData sheetId="0" refreshError="1"/>
      <sheetData sheetId="1">
        <row r="6">
          <cell r="AJ6">
            <v>12.91</v>
          </cell>
        </row>
      </sheetData>
      <sheetData sheetId="2" refreshError="1"/>
      <sheetData sheetId="3">
        <row r="16">
          <cell r="B16">
            <v>41974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Control"/>
      <sheetName val="Cover - Blank"/>
      <sheetName val="Strategy"/>
      <sheetName val="Cover"/>
      <sheetName val="&lt; &gt;"/>
      <sheetName val="Contents"/>
      <sheetName val="PackContents"/>
      <sheetName val="1.1 - Exec Summary"/>
      <sheetName val="DataWkly"/>
      <sheetName val="1.2.1 Financial Summary"/>
      <sheetName val="1.2.2 Financial Summary (Trend)"/>
      <sheetName val="1.2.3 Financial Summary (PrYr)"/>
      <sheetName val="1.2.3 Financial Waterfalls"/>
      <sheetName val="1.3.1 KPIs WK"/>
      <sheetName val="1.3.2 KPIs MTH"/>
      <sheetName val="1.3.3 KPIs QTR"/>
      <sheetName val="External Metrics"/>
      <sheetName val="1.4.2 Qtrly Internal Metrics"/>
      <sheetName val="1.4.4 - Ext Financial Metrics"/>
      <sheetName val="1.4.4 - Ext Physical Metrics"/>
      <sheetName val="1.5.1 Physicals Summary"/>
      <sheetName val="1.5.2 Physicals Trend"/>
      <sheetName val="1.5.1 Fixed Physicals Summary"/>
      <sheetName val="1.5.2 Fixed Physicals Trend"/>
      <sheetName val="Physicals Charts"/>
      <sheetName val="1.6.1 - Voice Usage"/>
      <sheetName val="1.6.1 - SMS Usage"/>
      <sheetName val="1.7.2 - Data Trend Numbers"/>
      <sheetName val="1.7.2 - Data Trends"/>
      <sheetName val="1.6.1 - MMS Usage"/>
      <sheetName val="1.6.1 - ARPU"/>
      <sheetName val="1.7 Market Summary"/>
      <sheetName val="Sheet9"/>
      <sheetName val="Sheet2"/>
      <sheetName val="&lt;&lt;&gt;&gt;"/>
      <sheetName val="03 - Mobile Airtime Margin"/>
      <sheetName val="03 - Mobile GSR Trend"/>
      <sheetName val="03 - Subs &amp; Calls"/>
      <sheetName val="03 - ARPU Trends"/>
      <sheetName val="03 - Interconnect"/>
      <sheetName val="03 - Interconnect Trends"/>
      <sheetName val="03 - Roaming"/>
      <sheetName val="03 - Roaming VarianceAnalysis"/>
      <sheetName val="&lt;&lt;&lt;&lt;&lt;&gt;&gt;&gt;&gt;&gt;"/>
      <sheetName val="04 - CIC Summary"/>
      <sheetName val="04 - CIC Acquisition"/>
      <sheetName val="04 - CIC Acquisition (Trend)"/>
      <sheetName val="&lt;&lt;&lt;&gt;&gt;&gt;"/>
      <sheetName val="1.2.1 Segmented P&amp;L"/>
      <sheetName val="05 - NewBusinessP&amp;L"/>
      <sheetName val="05 - DSL &amp; Fixed (Consumer)"/>
      <sheetName val="OHs Summary"/>
      <sheetName val="5.1 - TotalPhysicals"/>
      <sheetName val="5.1 - TotalPostpay"/>
      <sheetName val="5.1 - TotalPrepay"/>
      <sheetName val="5.1 - TotalPostpayExclM2M"/>
      <sheetName val="5.1 - TotalPrepayActive"/>
      <sheetName val="5.1 - TotalPostpayConsumer"/>
      <sheetName val="5.1 - TotalPostpayBusiness"/>
      <sheetName val="5.1 - MobileConsumer"/>
      <sheetName val="5.1 - MobilePrepay"/>
      <sheetName val="5.1 - MobileBusiness"/>
      <sheetName val="5.1 - M2M"/>
      <sheetName val="5.1 - MobileBroadband"/>
      <sheetName val="5.1 - ConsumerDSL"/>
      <sheetName val="5.1 - ConsumerFixed"/>
      <sheetName val="5.1 OtherMargin"/>
      <sheetName val="&lt;&lt;&lt;&lt;&gt;&gt;&gt;&gt;"/>
      <sheetName val="04 - Overheads"/>
      <sheetName val="06 - Technology"/>
      <sheetName val="06 - Marketing &amp; Commercial"/>
      <sheetName val="06 - Overheads Summary"/>
      <sheetName val="&lt;&gt;"/>
      <sheetName val="GRAPHDAT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3">
          <cell r="J23" t="str">
            <v>Actual</v>
          </cell>
        </row>
      </sheetData>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14">
          <cell r="Q14" t="str">
            <v>DESCRIPTION</v>
          </cell>
        </row>
        <row r="16">
          <cell r="Q16" t="str">
            <v>Voice Interconnect ARPU (Ex M2M)</v>
          </cell>
        </row>
        <row r="17">
          <cell r="Q17" t="str">
            <v>Voice Interconnect ARPU (Ex M2M)</v>
          </cell>
        </row>
        <row r="18">
          <cell r="Q18" t="str">
            <v>Voice Interconnect ARPU (Ex M2M)</v>
          </cell>
        </row>
        <row r="19">
          <cell r="Q19" t="str">
            <v>Voice Interconnect ARPU (Ex M2M)</v>
          </cell>
        </row>
        <row r="20">
          <cell r="Q20" t="str">
            <v/>
          </cell>
        </row>
        <row r="21">
          <cell r="Q21" t="str">
            <v>Voice Interconnect MOU (Ex M2M)</v>
          </cell>
        </row>
        <row r="22">
          <cell r="Q22" t="str">
            <v>Voice Interconnect MOU (Ex M2M)</v>
          </cell>
        </row>
        <row r="23">
          <cell r="Q23" t="str">
            <v>Voice Interconnect MOU (Ex M2M)</v>
          </cell>
        </row>
        <row r="24">
          <cell r="Q24" t="str">
            <v>Voice Interconnect MOU (Ex M2M)</v>
          </cell>
        </row>
        <row r="25">
          <cell r="Q25" t="str">
            <v/>
          </cell>
        </row>
        <row r="26">
          <cell r="Q26" t="str">
            <v>Voice Interconnect ARPM (Ex M2M)</v>
          </cell>
        </row>
        <row r="27">
          <cell r="Q27" t="str">
            <v>Voice Interconnect ARPM (Ex M2M)</v>
          </cell>
        </row>
        <row r="28">
          <cell r="Q28" t="str">
            <v>Voice Interconnect ARPM (Ex M2M)</v>
          </cell>
        </row>
        <row r="29">
          <cell r="Q29" t="str">
            <v>Voice Interconnect ARPM (Ex M2M)</v>
          </cell>
        </row>
        <row r="30">
          <cell r="Q30" t="str">
            <v/>
          </cell>
        </row>
        <row r="31">
          <cell r="Q31" t="str">
            <v>SMS Interconnect ARPU (Ex M2M)</v>
          </cell>
        </row>
        <row r="32">
          <cell r="Q32" t="str">
            <v>SMS Interconnect ARPU (Ex M2M)</v>
          </cell>
        </row>
        <row r="33">
          <cell r="Q33" t="str">
            <v>SMS Interconnect ARPU (Ex M2M)</v>
          </cell>
        </row>
        <row r="34">
          <cell r="Q34" t="str">
            <v>SMS Interconnect ARPU (Ex M2M)</v>
          </cell>
        </row>
        <row r="36">
          <cell r="Q36" t="str">
            <v>SMS Interconnect MOU (Ex M2M)</v>
          </cell>
        </row>
        <row r="37">
          <cell r="Q37" t="str">
            <v>SMS Interconnect MOU (Ex M2M)</v>
          </cell>
        </row>
        <row r="38">
          <cell r="Q38" t="str">
            <v>SMS Interconnect MOU (Ex M2M)</v>
          </cell>
        </row>
        <row r="39">
          <cell r="Q39" t="str">
            <v>SMS Interconnect MOU (Ex M2M)</v>
          </cell>
        </row>
        <row r="41">
          <cell r="Q41" t="str">
            <v>SMS Interconnect ARPM (Ex M2M)</v>
          </cell>
        </row>
        <row r="42">
          <cell r="Q42" t="str">
            <v>SMS Interconnect ARPM (Ex M2M)</v>
          </cell>
        </row>
        <row r="43">
          <cell r="Q43" t="str">
            <v>SMS Interconnect ARPM (Ex M2M)</v>
          </cell>
        </row>
        <row r="44">
          <cell r="Q44" t="str">
            <v>SMS Interconnect ARPM (Ex M2M)</v>
          </cell>
        </row>
        <row r="46">
          <cell r="Q46" t="str">
            <v>Total Minutes of Voice Traffic</v>
          </cell>
        </row>
        <row r="47">
          <cell r="Q47" t="str">
            <v>Total Minutes of Voice Traffic</v>
          </cell>
        </row>
        <row r="48">
          <cell r="Q48" t="str">
            <v>Total Minutes of Voice Traffic</v>
          </cell>
        </row>
        <row r="49">
          <cell r="Q49" t="str">
            <v>Total Minutes of Voice Traffic</v>
          </cell>
        </row>
        <row r="51">
          <cell r="Q51" t="str">
            <v>Total Minutes of Incoming Voice Traffic</v>
          </cell>
        </row>
        <row r="52">
          <cell r="Q52" t="str">
            <v>Total Minutes of Incoming Voice Traffic</v>
          </cell>
        </row>
        <row r="53">
          <cell r="Q53" t="str">
            <v>Total Minutes of Incoming Voice Traffic</v>
          </cell>
        </row>
        <row r="54">
          <cell r="Q54" t="str">
            <v>Total Minutes of Incoming Voice Traffic</v>
          </cell>
        </row>
        <row r="56">
          <cell r="Q56" t="str">
            <v>Total Minutes of Offnet Voice Traffic</v>
          </cell>
        </row>
        <row r="57">
          <cell r="Q57" t="str">
            <v>Total Minutes of Offnet Voice Traffic</v>
          </cell>
        </row>
        <row r="58">
          <cell r="Q58" t="str">
            <v>Total Minutes of Offnet Voice Traffic</v>
          </cell>
        </row>
        <row r="59">
          <cell r="Q59" t="str">
            <v>Total Minutes of Offnet Voice Traffic</v>
          </cell>
        </row>
        <row r="61">
          <cell r="Q61" t="str">
            <v>Total Minutes of Outgoing Voice Traffic</v>
          </cell>
        </row>
        <row r="62">
          <cell r="Q62" t="str">
            <v>Total Minutes of Outgoing Voice Traffic</v>
          </cell>
        </row>
        <row r="63">
          <cell r="Q63" t="str">
            <v>Total Minutes of Outgoing Voice Traffic</v>
          </cell>
        </row>
        <row r="64">
          <cell r="Q64" t="str">
            <v>Total Minutes of Outgoing Voice Traffic</v>
          </cell>
        </row>
        <row r="66">
          <cell r="Q66" t="str">
            <v>MOU of Total Voice Traffic</v>
          </cell>
        </row>
        <row r="67">
          <cell r="Q67" t="str">
            <v>MOU of Total Voice Traffic</v>
          </cell>
        </row>
        <row r="68">
          <cell r="Q68" t="str">
            <v>MOU of Total Voice Traffic</v>
          </cell>
        </row>
        <row r="69">
          <cell r="Q69" t="str">
            <v>MOU of Total Voice Traffic</v>
          </cell>
        </row>
        <row r="71">
          <cell r="Q71" t="str">
            <v>MOU of Outgoing Voice Traffic</v>
          </cell>
        </row>
        <row r="72">
          <cell r="Q72" t="str">
            <v>MOU of Outgoing Voice Traffic</v>
          </cell>
        </row>
        <row r="73">
          <cell r="Q73" t="str">
            <v>MOU of Outgoing Voice Traffic</v>
          </cell>
        </row>
        <row r="74">
          <cell r="Q74" t="str">
            <v>MOU of Outgoing Voice Traffic</v>
          </cell>
        </row>
        <row r="76">
          <cell r="Q76" t="str">
            <v>MOU of Incoming Voice Traffic</v>
          </cell>
        </row>
        <row r="77">
          <cell r="Q77" t="str">
            <v>MOU of Incoming Voice Traffic</v>
          </cell>
        </row>
        <row r="78">
          <cell r="Q78" t="str">
            <v>MOU of Incoming Voice Traffic</v>
          </cell>
        </row>
        <row r="79">
          <cell r="Q79" t="str">
            <v>MOU of Incoming Voice Traffic</v>
          </cell>
        </row>
        <row r="81">
          <cell r="Q81" t="str">
            <v>% Voice Traffic Incoming</v>
          </cell>
        </row>
        <row r="82">
          <cell r="Q82" t="str">
            <v>% Voice Traffic Incoming</v>
          </cell>
        </row>
        <row r="83">
          <cell r="Q83" t="str">
            <v>% Voice Traffic Incoming</v>
          </cell>
        </row>
        <row r="84">
          <cell r="Q84" t="str">
            <v>% Voice Traffic Incoming</v>
          </cell>
        </row>
        <row r="86">
          <cell r="Q86" t="str">
            <v>% Voice Outgoing Traffic Offnet</v>
          </cell>
        </row>
        <row r="87">
          <cell r="Q87" t="str">
            <v>% Voice Outgoing Traffic Offnet</v>
          </cell>
        </row>
        <row r="88">
          <cell r="Q88" t="str">
            <v>% Voice Outgoing Traffic Offnet</v>
          </cell>
        </row>
        <row r="89">
          <cell r="Q89" t="str">
            <v>% Voice Outgoing Traffic Offnet</v>
          </cell>
        </row>
        <row r="91">
          <cell r="Q91" t="str">
            <v>Total SMS Traffic</v>
          </cell>
        </row>
        <row r="92">
          <cell r="Q92" t="str">
            <v>Total SMS Traffic</v>
          </cell>
        </row>
        <row r="93">
          <cell r="Q93" t="str">
            <v>Total SMS Traffic</v>
          </cell>
        </row>
        <row r="94">
          <cell r="Q94" t="str">
            <v>Total SMS Traffic</v>
          </cell>
        </row>
        <row r="96">
          <cell r="Q96" t="str">
            <v>Incoming SMS Traffic</v>
          </cell>
        </row>
        <row r="97">
          <cell r="Q97" t="str">
            <v>Incoming SMS Traffic</v>
          </cell>
        </row>
        <row r="98">
          <cell r="Q98" t="str">
            <v>Incoming SMS Traffic</v>
          </cell>
        </row>
        <row r="99">
          <cell r="Q99" t="str">
            <v>Incoming SMS Traffic</v>
          </cell>
        </row>
        <row r="101">
          <cell r="Q101" t="str">
            <v>Offnet SMS Traffic</v>
          </cell>
        </row>
        <row r="102">
          <cell r="Q102" t="str">
            <v>Offnet SMS Traffic</v>
          </cell>
        </row>
        <row r="103">
          <cell r="Q103" t="str">
            <v>Offnet SMS Traffic</v>
          </cell>
        </row>
        <row r="104">
          <cell r="Q104" t="str">
            <v>Offnet SMS Traffic</v>
          </cell>
        </row>
        <row r="106">
          <cell r="Q106" t="str">
            <v>Outgoing SMS Traffic</v>
          </cell>
        </row>
        <row r="107">
          <cell r="Q107" t="str">
            <v>Outgoing SMS Traffic</v>
          </cell>
        </row>
        <row r="108">
          <cell r="Q108" t="str">
            <v>Outgoing SMS Traffic</v>
          </cell>
        </row>
        <row r="109">
          <cell r="Q109" t="str">
            <v>Outgoing SMS Traffic</v>
          </cell>
        </row>
        <row r="111">
          <cell r="Q111" t="str">
            <v>MOU of Total SMS Traffic</v>
          </cell>
        </row>
        <row r="112">
          <cell r="Q112" t="str">
            <v>MOU of Total SMS Traffic</v>
          </cell>
        </row>
        <row r="113">
          <cell r="Q113" t="str">
            <v>MOU of Total SMS Traffic</v>
          </cell>
        </row>
        <row r="114">
          <cell r="Q114" t="str">
            <v>MOU of Total SMS Traffic</v>
          </cell>
        </row>
        <row r="116">
          <cell r="Q116" t="str">
            <v>MOU of Outgoing SMS Traffic</v>
          </cell>
        </row>
        <row r="117">
          <cell r="Q117" t="str">
            <v>MOU of Outgoing SMS Traffic</v>
          </cell>
        </row>
        <row r="118">
          <cell r="Q118" t="str">
            <v>MOU of Outgoing SMS Traffic</v>
          </cell>
        </row>
        <row r="119">
          <cell r="Q119" t="str">
            <v>MOU of Outgoing SMS Traffic</v>
          </cell>
        </row>
        <row r="121">
          <cell r="Q121" t="str">
            <v>MOU of Incoming SMS Traffic</v>
          </cell>
        </row>
        <row r="122">
          <cell r="Q122" t="str">
            <v>MOU of Incoming SMS Traffic</v>
          </cell>
        </row>
        <row r="123">
          <cell r="Q123" t="str">
            <v>MOU of Incoming SMS Traffic</v>
          </cell>
        </row>
        <row r="124">
          <cell r="Q124" t="str">
            <v>MOU of Incoming SMS Traffic</v>
          </cell>
        </row>
        <row r="126">
          <cell r="Q126" t="str">
            <v>% SMS Traffic Incoming</v>
          </cell>
        </row>
        <row r="127">
          <cell r="Q127" t="str">
            <v>% SMS Traffic Incoming</v>
          </cell>
        </row>
        <row r="128">
          <cell r="Q128" t="str">
            <v>% SMS Traffic Incoming</v>
          </cell>
        </row>
        <row r="129">
          <cell r="Q129" t="str">
            <v>% SMS Traffic Incoming</v>
          </cell>
        </row>
        <row r="131">
          <cell r="Q131" t="str">
            <v>% SMS Outgoing Traffic Offnet</v>
          </cell>
        </row>
        <row r="132">
          <cell r="Q132" t="str">
            <v>% SMS Outgoing Traffic Offnet</v>
          </cell>
        </row>
        <row r="133">
          <cell r="Q133" t="str">
            <v>% SMS Outgoing Traffic Offnet</v>
          </cell>
        </row>
        <row r="134">
          <cell r="Q134" t="str">
            <v>% SMS Outgoing Traffic Offnet</v>
          </cell>
        </row>
        <row r="136">
          <cell r="Q136" t="str">
            <v>Total Data Usage</v>
          </cell>
        </row>
        <row r="137">
          <cell r="Q137" t="str">
            <v>Total Data Usage</v>
          </cell>
        </row>
        <row r="138">
          <cell r="Q138" t="str">
            <v>Total Data Usage</v>
          </cell>
        </row>
        <row r="139">
          <cell r="Q139" t="str">
            <v>Total Data Usage</v>
          </cell>
        </row>
        <row r="142">
          <cell r="Q142" t="str">
            <v>DSL Gross Adds</v>
          </cell>
        </row>
        <row r="143">
          <cell r="Q143" t="str">
            <v>DSL Gross Adds</v>
          </cell>
        </row>
        <row r="144">
          <cell r="Q144" t="str">
            <v>DSL Gross Adds</v>
          </cell>
        </row>
        <row r="145">
          <cell r="Q145" t="str">
            <v>DSL Gross Adds</v>
          </cell>
        </row>
        <row r="147">
          <cell r="Q147" t="str">
            <v>Fixed Gross Adds</v>
          </cell>
        </row>
        <row r="148">
          <cell r="Q148" t="str">
            <v>Fixed Gross Adds</v>
          </cell>
        </row>
        <row r="149">
          <cell r="Q149" t="str">
            <v>Fixed Gross Adds</v>
          </cell>
        </row>
        <row r="150">
          <cell r="Q150" t="str">
            <v>Fixed Gross Adds</v>
          </cell>
        </row>
        <row r="152">
          <cell r="Q152" t="str">
            <v>DSL Net Adds</v>
          </cell>
        </row>
        <row r="153">
          <cell r="Q153" t="str">
            <v>DSL Net Adds</v>
          </cell>
        </row>
        <row r="154">
          <cell r="Q154" t="str">
            <v>DSL Net Adds</v>
          </cell>
        </row>
        <row r="155">
          <cell r="Q155" t="str">
            <v>DSL Net Adds</v>
          </cell>
        </row>
        <row r="157">
          <cell r="Q157" t="str">
            <v>Fixed Net Adds</v>
          </cell>
        </row>
        <row r="158">
          <cell r="Q158" t="str">
            <v>Fixed Net Adds</v>
          </cell>
        </row>
        <row r="159">
          <cell r="Q159" t="str">
            <v>Fixed Net Adds</v>
          </cell>
        </row>
        <row r="160">
          <cell r="Q160" t="str">
            <v>Fixed Net Adds</v>
          </cell>
        </row>
        <row r="162">
          <cell r="Q162" t="str">
            <v>DSL Churn</v>
          </cell>
        </row>
        <row r="163">
          <cell r="Q163" t="str">
            <v>DSL Churn</v>
          </cell>
        </row>
        <row r="164">
          <cell r="Q164" t="str">
            <v>DSL Churn</v>
          </cell>
        </row>
        <row r="165">
          <cell r="Q165" t="str">
            <v>DSL Churn</v>
          </cell>
        </row>
        <row r="167">
          <cell r="Q167" t="str">
            <v>Fixed Churn</v>
          </cell>
        </row>
        <row r="168">
          <cell r="Q168" t="str">
            <v>Fixed Churn</v>
          </cell>
        </row>
        <row r="169">
          <cell r="Q169" t="str">
            <v>Fixed Churn</v>
          </cell>
        </row>
        <row r="170">
          <cell r="Q170" t="str">
            <v>Fixed Churn</v>
          </cell>
        </row>
        <row r="172">
          <cell r="Q172" t="str">
            <v>DSL Revenue</v>
          </cell>
        </row>
        <row r="173">
          <cell r="Q173" t="str">
            <v>DSL Revenue</v>
          </cell>
        </row>
        <row r="174">
          <cell r="Q174" t="str">
            <v>DSL Revenue</v>
          </cell>
        </row>
        <row r="175">
          <cell r="Q175" t="str">
            <v>DSL Revenue</v>
          </cell>
        </row>
        <row r="177">
          <cell r="Q177" t="str">
            <v>Fixed Revenue</v>
          </cell>
        </row>
        <row r="178">
          <cell r="Q178" t="str">
            <v>Fixed Revenue</v>
          </cell>
        </row>
        <row r="179">
          <cell r="Q179" t="str">
            <v>Fixed Revenue</v>
          </cell>
        </row>
        <row r="180">
          <cell r="Q180" t="str">
            <v>Fixed Revenue</v>
          </cell>
        </row>
        <row r="182">
          <cell r="Q182" t="str">
            <v>DSL Avg Base</v>
          </cell>
        </row>
        <row r="183">
          <cell r="Q183" t="str">
            <v>DSL Avg Base</v>
          </cell>
        </row>
        <row r="184">
          <cell r="Q184" t="str">
            <v>DSL Avg Base</v>
          </cell>
        </row>
        <row r="185">
          <cell r="Q185" t="str">
            <v>DSL Avg Base</v>
          </cell>
        </row>
        <row r="187">
          <cell r="Q187" t="str">
            <v>Fixed Average Base</v>
          </cell>
        </row>
        <row r="188">
          <cell r="Q188" t="str">
            <v>Fixed Average Base</v>
          </cell>
        </row>
        <row r="189">
          <cell r="Q189" t="str">
            <v>Fixed Average Base</v>
          </cell>
        </row>
        <row r="190">
          <cell r="Q190" t="str">
            <v>Fixed Average Base</v>
          </cell>
        </row>
        <row r="192">
          <cell r="Q192" t="str">
            <v>Fixed Airtime Margin</v>
          </cell>
        </row>
        <row r="193">
          <cell r="Q193" t="str">
            <v>Fixed Airtime Margin</v>
          </cell>
        </row>
        <row r="194">
          <cell r="Q194" t="str">
            <v>Fixed Airtime Margin</v>
          </cell>
        </row>
        <row r="195">
          <cell r="Q195" t="str">
            <v>Fixed Airtime Margin</v>
          </cell>
        </row>
        <row r="197">
          <cell r="Q197" t="str">
            <v>Fixed Network Opex</v>
          </cell>
        </row>
        <row r="198">
          <cell r="Q198" t="str">
            <v>Fixed Network Opex</v>
          </cell>
        </row>
        <row r="199">
          <cell r="Q199" t="str">
            <v>Fixed Network Opex</v>
          </cell>
        </row>
        <row r="200">
          <cell r="Q200" t="str">
            <v>Fixed Network Opex</v>
          </cell>
        </row>
        <row r="202">
          <cell r="Q202" t="str">
            <v>Fixed Network Capex</v>
          </cell>
        </row>
        <row r="203">
          <cell r="Q203" t="str">
            <v>Fixed Network Capex</v>
          </cell>
        </row>
        <row r="204">
          <cell r="Q204" t="str">
            <v>Fixed Network Capex</v>
          </cell>
        </row>
        <row r="205">
          <cell r="Q205" t="str">
            <v>Fixed Network Capex</v>
          </cell>
        </row>
        <row r="207">
          <cell r="Q207" t="str">
            <v>DSL ARPU</v>
          </cell>
        </row>
        <row r="208">
          <cell r="Q208" t="str">
            <v>DSL ARPU</v>
          </cell>
        </row>
        <row r="209">
          <cell r="Q209" t="str">
            <v>DSL ARPU</v>
          </cell>
        </row>
        <row r="210">
          <cell r="Q210" t="str">
            <v>DSL ARPU</v>
          </cell>
        </row>
        <row r="212">
          <cell r="Q212" t="str">
            <v>Fixed ARPU</v>
          </cell>
        </row>
        <row r="213">
          <cell r="Q213" t="str">
            <v>Fixed ARPU</v>
          </cell>
        </row>
        <row r="214">
          <cell r="Q214" t="str">
            <v>Fixed ARPU</v>
          </cell>
        </row>
        <row r="215">
          <cell r="Q215" t="str">
            <v>Fixed ARPU</v>
          </cell>
        </row>
        <row r="217">
          <cell r="Q217" t="str">
            <v>Roaming Minutes of Voice Traffic</v>
          </cell>
        </row>
        <row r="218">
          <cell r="Q218" t="str">
            <v>Roaming Minutes of Voice Traffic</v>
          </cell>
        </row>
        <row r="219">
          <cell r="Q219" t="str">
            <v>Roaming Minutes of Voice Traffic</v>
          </cell>
        </row>
        <row r="220">
          <cell r="Q220" t="str">
            <v>Roaming Minutes of Voice Traffic</v>
          </cell>
        </row>
        <row r="222">
          <cell r="Q222" t="str">
            <v>MOU of Roaming Voice Traffic</v>
          </cell>
        </row>
        <row r="223">
          <cell r="Q223" t="str">
            <v>MOU of Roaming Voice Traffic</v>
          </cell>
        </row>
        <row r="224">
          <cell r="Q224" t="str">
            <v>MOU of Roaming Voice Traffic</v>
          </cell>
        </row>
        <row r="225">
          <cell r="Q225" t="str">
            <v>MOU of Roaming Voice Traffic</v>
          </cell>
        </row>
        <row r="227">
          <cell r="Q227" t="str">
            <v>Roaming Revenue Rate per Minute</v>
          </cell>
        </row>
        <row r="228">
          <cell r="Q228" t="str">
            <v>Roaming Revenue Rate per Minute</v>
          </cell>
        </row>
        <row r="229">
          <cell r="Q229" t="str">
            <v>Roaming Revenue Rate per Minute</v>
          </cell>
        </row>
        <row r="230">
          <cell r="Q230" t="str">
            <v>Roaming Revenue Rate per Minute</v>
          </cell>
        </row>
        <row r="232">
          <cell r="Q232" t="str">
            <v>Roaming SMS Traffic</v>
          </cell>
        </row>
        <row r="233">
          <cell r="Q233" t="str">
            <v>Roaming SMS Traffic</v>
          </cell>
        </row>
        <row r="234">
          <cell r="Q234" t="str">
            <v>Roaming SMS Traffic</v>
          </cell>
        </row>
        <row r="235">
          <cell r="Q235" t="str">
            <v>Roaming SMS Traffic</v>
          </cell>
        </row>
        <row r="237">
          <cell r="Q237" t="str">
            <v>MOU of SMS Traffic</v>
          </cell>
        </row>
        <row r="238">
          <cell r="Q238" t="str">
            <v>MOU of SMS Traffic</v>
          </cell>
        </row>
        <row r="239">
          <cell r="Q239" t="str">
            <v>MOU of SMS Traffic</v>
          </cell>
        </row>
        <row r="240">
          <cell r="Q240" t="str">
            <v>MOU of SMS Traffic</v>
          </cell>
        </row>
        <row r="242">
          <cell r="Q242" t="str">
            <v>Roaming Revenue Rate per SMS</v>
          </cell>
        </row>
        <row r="243">
          <cell r="Q243" t="str">
            <v>Roaming Revenue Rate per SMS</v>
          </cell>
        </row>
        <row r="244">
          <cell r="Q244" t="str">
            <v>Roaming Revenue Rate per SMS</v>
          </cell>
        </row>
        <row r="245">
          <cell r="Q245" t="str">
            <v>Roaming Revenue Rate per SMS</v>
          </cell>
        </row>
        <row r="247">
          <cell r="Q247" t="str">
            <v>Roaming Data Traffic</v>
          </cell>
        </row>
        <row r="248">
          <cell r="Q248" t="str">
            <v>Roaming Data Traffic</v>
          </cell>
        </row>
        <row r="249">
          <cell r="Q249" t="str">
            <v>Roaming Data Traffic</v>
          </cell>
        </row>
        <row r="250">
          <cell r="Q250" t="str">
            <v>Roaming Data Traffic</v>
          </cell>
        </row>
        <row r="252">
          <cell r="Q252" t="str">
            <v>MOU of Roaming Data Traffic</v>
          </cell>
        </row>
        <row r="253">
          <cell r="Q253" t="str">
            <v>MOU of Roaming Data Traffic</v>
          </cell>
        </row>
        <row r="254">
          <cell r="Q254" t="str">
            <v>MOU of Roaming Data Traffic</v>
          </cell>
        </row>
        <row r="255">
          <cell r="Q255" t="str">
            <v>MOU of Roaming Data Traffic</v>
          </cell>
        </row>
        <row r="257">
          <cell r="Q257" t="str">
            <v>Roaming Revenue Rate per MB</v>
          </cell>
        </row>
        <row r="258">
          <cell r="Q258" t="str">
            <v>Roaming Revenue Rate per MB</v>
          </cell>
        </row>
        <row r="259">
          <cell r="Q259" t="str">
            <v>Roaming Revenue Rate per MB</v>
          </cell>
        </row>
        <row r="260">
          <cell r="Q260" t="str">
            <v>Roaming Revenue Rate per MB</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By Channel (Postpay)"/>
      <sheetName val="By Channel (Prepay)"/>
      <sheetName val="SRC"/>
      <sheetName val="Postpay"/>
      <sheetName val="Bud08 SAC"/>
      <sheetName val="Prepay"/>
      <sheetName val="Consumer"/>
      <sheetName val="SME"/>
      <sheetName val="Corporate"/>
      <sheetName val="Bud 10 - INPUTS"/>
      <sheetName val="QFC2 09 - INPUTS"/>
      <sheetName val="FY08 - INPUTS"/>
      <sheetName val="Spare SAC"/>
      <sheetName val="OCOS &amp; WSD Flowthrough"/>
      <sheetName val="Prepay CTR"/>
      <sheetName val="Postpay CTR"/>
      <sheetName val="Bud 10 Gross"/>
      <sheetName val="QFC2 09 Gross"/>
      <sheetName val="2008 Gross"/>
      <sheetName val="Spare Gross"/>
      <sheetName val="SIM credits"/>
      <sheetName val="Waterfall Pivot"/>
      <sheetName val="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5">
          <cell r="G5" t="str">
            <v>Traditional</v>
          </cell>
        </row>
        <row r="6">
          <cell r="G6" t="str">
            <v>SIMO</v>
          </cell>
        </row>
        <row r="7">
          <cell r="G7" t="str">
            <v>iPhone</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hart"/>
      <sheetName val="Submission Output"/>
      <sheetName val="iPhone rate calc"/>
      <sheetName val="Acquisition&gt;&gt;&gt;"/>
      <sheetName val="Cons Trad SAC"/>
      <sheetName val="Cons iPhone SAC"/>
      <sheetName val="Cons SIMO SAC"/>
      <sheetName val="Cons MBB SAC"/>
      <sheetName val="Cons Laptop SAC"/>
      <sheetName val="Prepay Trad SAC"/>
      <sheetName val="Prepay iPhone SAC"/>
      <sheetName val="Prepay SIMO SAC"/>
      <sheetName val="Prepay MBB SAC"/>
      <sheetName val="SME Trad SAC"/>
      <sheetName val="SME iPhone SAC"/>
      <sheetName val="SME SIMO SAC"/>
      <sheetName val="SME MBB SAC"/>
      <sheetName val="SME Laptop SAC"/>
      <sheetName val="CORP Trad SAC"/>
      <sheetName val="CORP iPhone SAC"/>
      <sheetName val="CORP SIMO SAC"/>
      <sheetName val="CORP MBB SAC"/>
      <sheetName val="CORP Laptop SAC"/>
      <sheetName val="Retention&gt;&gt;&gt;"/>
      <sheetName val="Cons Trad SRC"/>
      <sheetName val="Cons iPh SRC"/>
      <sheetName val="Cons SIMO SRC"/>
      <sheetName val="Cons Cash res SRC"/>
      <sheetName val="Prepay Trad SRC"/>
      <sheetName val="Prepay iPh SRC"/>
      <sheetName val="Prepay SIMO SRC"/>
      <sheetName val="Prepay MBB SRC"/>
      <sheetName val="SME Trad SRC"/>
      <sheetName val="SME iPhone SRC"/>
      <sheetName val="SME SIMO SRC"/>
      <sheetName val="SME cash res SRC"/>
      <sheetName val="CORP Trad SRC"/>
      <sheetName val="CORP iPhone SRC"/>
      <sheetName val="CORP SIMO SRC"/>
      <sheetName val="CORP cash res SRC"/>
      <sheetName val="Inputs&gt;&gt;&gt;"/>
      <sheetName val="Gross Adds"/>
      <sheetName val="Pre-to-post Migrations"/>
      <sheetName val="resigns"/>
      <sheetName val="Upgrades"/>
      <sheetName val="MTD Input SAC"/>
      <sheetName val="MTD Input SRC"/>
      <sheetName val="SAC Other Inputs"/>
      <sheetName val="SRC Other Inputs"/>
      <sheetName val="Actual Cost"/>
      <sheetName val="Actual Shipments"/>
      <sheetName val="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5">
          <cell r="H5" t="str">
            <v>Traditional</v>
          </cell>
          <cell r="Q5" t="str">
            <v>Gross Adds</v>
          </cell>
        </row>
        <row r="6">
          <cell r="B6" t="str">
            <v>O2 Online</v>
          </cell>
          <cell r="C6" t="str">
            <v>O2 Online</v>
          </cell>
          <cell r="Q6" t="str">
            <v>Resigns</v>
          </cell>
        </row>
        <row r="7">
          <cell r="B7" t="str">
            <v>O2 Telesales</v>
          </cell>
          <cell r="C7" t="str">
            <v>O2 Telesales</v>
          </cell>
        </row>
        <row r="8">
          <cell r="B8" t="str">
            <v>O2 Retail</v>
          </cell>
          <cell r="C8" t="str">
            <v>O2 Retail</v>
          </cell>
          <cell r="H8" t="str">
            <v>SIMO - iPhone</v>
          </cell>
        </row>
        <row r="9">
          <cell r="B9" t="str">
            <v>O2 Franchise</v>
          </cell>
          <cell r="C9" t="str">
            <v>O2 Franchise</v>
          </cell>
          <cell r="H9" t="str">
            <v>Cash Resigns</v>
          </cell>
        </row>
        <row r="10">
          <cell r="B10" t="str">
            <v>O2 Retention Centres</v>
          </cell>
          <cell r="C10" t="str">
            <v>O2 Retention Centres</v>
          </cell>
          <cell r="H10" t="str">
            <v>MBB Only</v>
          </cell>
        </row>
        <row r="11">
          <cell r="B11" t="str">
            <v>O2 Direct Sales - Corporate</v>
          </cell>
          <cell r="C11" t="str">
            <v>O2 Direct Sales - Corporate</v>
          </cell>
          <cell r="H11" t="str">
            <v>MBB with Laptop</v>
          </cell>
        </row>
        <row r="12">
          <cell r="B12" t="str">
            <v>O2 Direct Sales - SME</v>
          </cell>
          <cell r="C12" t="str">
            <v>O2 Direct Sales - SME</v>
          </cell>
          <cell r="H12" t="str">
            <v>HBB</v>
          </cell>
        </row>
        <row r="13">
          <cell r="B13" t="str">
            <v>Carphone Warehouse - O2 Managed</v>
          </cell>
          <cell r="C13" t="str">
            <v>Carphone Warehouse</v>
          </cell>
          <cell r="H13" t="str">
            <v>Home Phone</v>
          </cell>
        </row>
        <row r="14">
          <cell r="B14" t="str">
            <v>Carphone Warehouse - CPW Managed</v>
          </cell>
          <cell r="C14" t="str">
            <v>Carphone Warehouse</v>
          </cell>
        </row>
        <row r="15">
          <cell r="B15" t="str">
            <v>Phones 4 You</v>
          </cell>
          <cell r="C15" t="str">
            <v>Phones 4 You</v>
          </cell>
        </row>
        <row r="16">
          <cell r="B16" t="str">
            <v>Apple</v>
          </cell>
          <cell r="C16" t="str">
            <v>Apple</v>
          </cell>
        </row>
        <row r="17">
          <cell r="B17" t="str">
            <v>Tesco</v>
          </cell>
          <cell r="C17" t="str">
            <v>Net Deals</v>
          </cell>
        </row>
        <row r="18">
          <cell r="B18" t="str">
            <v>Argos</v>
          </cell>
          <cell r="C18" t="str">
            <v>Net Deals</v>
          </cell>
        </row>
        <row r="19">
          <cell r="B19" t="str">
            <v>Asda</v>
          </cell>
          <cell r="C19" t="str">
            <v>Net Deals</v>
          </cell>
        </row>
        <row r="20">
          <cell r="B20" t="str">
            <v>Littlewoods</v>
          </cell>
          <cell r="C20" t="str">
            <v>Net Deals</v>
          </cell>
        </row>
        <row r="21">
          <cell r="B21" t="str">
            <v>Morrisons</v>
          </cell>
          <cell r="C21" t="str">
            <v>Net Deals</v>
          </cell>
        </row>
        <row r="22">
          <cell r="B22" t="str">
            <v>Next</v>
          </cell>
          <cell r="C22" t="str">
            <v>Net Deals</v>
          </cell>
        </row>
        <row r="23">
          <cell r="B23" t="str">
            <v>Texplant</v>
          </cell>
          <cell r="C23" t="str">
            <v>Gross Deals</v>
          </cell>
        </row>
        <row r="24">
          <cell r="B24" t="str">
            <v>Net Deals</v>
          </cell>
          <cell r="C24" t="str">
            <v>Net Deals</v>
          </cell>
        </row>
        <row r="25">
          <cell r="B25" t="str">
            <v>MobileShop</v>
          </cell>
          <cell r="C25" t="str">
            <v>Other Mass Retail Indirect</v>
          </cell>
        </row>
        <row r="26">
          <cell r="B26" t="str">
            <v>Comet</v>
          </cell>
          <cell r="C26" t="str">
            <v>Other Mass Retail Indirect</v>
          </cell>
        </row>
        <row r="27">
          <cell r="B27" t="str">
            <v>Dial a Phone</v>
          </cell>
          <cell r="C27" t="str">
            <v>Phones 4 You</v>
          </cell>
        </row>
        <row r="28">
          <cell r="B28" t="str">
            <v>Woolworths</v>
          </cell>
          <cell r="C28" t="str">
            <v>Gross Deals</v>
          </cell>
        </row>
        <row r="29">
          <cell r="B29" t="str">
            <v>Gross Deals</v>
          </cell>
          <cell r="C29" t="str">
            <v>Gross Deals</v>
          </cell>
        </row>
        <row r="30">
          <cell r="B30" t="str">
            <v>Dixons Stores Group</v>
          </cell>
          <cell r="C30" t="str">
            <v>Gross Deals</v>
          </cell>
        </row>
        <row r="31">
          <cell r="B31" t="str">
            <v>Prepay Distributors</v>
          </cell>
          <cell r="C31" t="str">
            <v>Gross Deals</v>
          </cell>
        </row>
        <row r="32">
          <cell r="B32" t="str">
            <v>Other Mass Retail</v>
          </cell>
          <cell r="C32" t="str">
            <v>Net Deals</v>
          </cell>
        </row>
        <row r="33">
          <cell r="B33" t="str">
            <v>Exclusive Partners</v>
          </cell>
          <cell r="C33" t="str">
            <v>Total Business Indirect</v>
          </cell>
        </row>
        <row r="34">
          <cell r="B34" t="str">
            <v>Billing Partners - ISPs</v>
          </cell>
          <cell r="C34" t="str">
            <v>Total Business Indirect</v>
          </cell>
        </row>
        <row r="35">
          <cell r="B35" t="str">
            <v>BT SP</v>
          </cell>
          <cell r="C35" t="str">
            <v>Total Business Indirect</v>
          </cell>
        </row>
        <row r="36">
          <cell r="B36" t="str">
            <v>Ceased Independents</v>
          </cell>
          <cell r="C36" t="str">
            <v>Total Business Indirect</v>
          </cell>
        </row>
        <row r="37">
          <cell r="B37" t="str">
            <v>Data Centre of Excellence</v>
          </cell>
          <cell r="C37" t="str">
            <v>Total Business Indirect</v>
          </cell>
        </row>
        <row r="38">
          <cell r="B38" t="str">
            <v>Direct Independents</v>
          </cell>
          <cell r="C38" t="str">
            <v>Total Business Indirect</v>
          </cell>
        </row>
        <row r="39">
          <cell r="B39" t="str">
            <v>Distributors</v>
          </cell>
          <cell r="C39" t="str">
            <v>Total Business Indirect</v>
          </cell>
        </row>
        <row r="40">
          <cell r="B40" t="str">
            <v>Genesis</v>
          </cell>
          <cell r="C40" t="str">
            <v>Total Business Indirect</v>
          </cell>
        </row>
        <row r="41">
          <cell r="B41" t="str">
            <v>Managed Partners</v>
          </cell>
          <cell r="C41" t="str">
            <v>Total Business Indirect</v>
          </cell>
        </row>
        <row r="42">
          <cell r="B42" t="str">
            <v>Vodafone</v>
          </cell>
          <cell r="C42" t="str">
            <v>Total Business Indirect</v>
          </cell>
        </row>
        <row r="43">
          <cell r="B43" t="str">
            <v>Business Indirect</v>
          </cell>
          <cell r="C43" t="str">
            <v>Total Business Indirect</v>
          </cell>
        </row>
        <row r="44">
          <cell r="B44" t="str">
            <v>System Integrators</v>
          </cell>
          <cell r="C44" t="str">
            <v>System Integrators</v>
          </cell>
        </row>
        <row r="45">
          <cell r="B45" t="str">
            <v>Other</v>
          </cell>
          <cell r="C45" t="str">
            <v>Other</v>
          </cell>
        </row>
        <row r="46">
          <cell r="B46" t="str">
            <v>O2 Online (inc Telesales)</v>
          </cell>
          <cell r="C46" t="str">
            <v>O2 Online</v>
          </cell>
        </row>
        <row r="47">
          <cell r="B47" t="str">
            <v>Other General Retail</v>
          </cell>
          <cell r="C47" t="str">
            <v>Other Mass Retail Indirect</v>
          </cell>
        </row>
        <row r="48">
          <cell r="B48" t="str">
            <v>Total Business Indirect</v>
          </cell>
          <cell r="C48" t="str">
            <v>Total Business Indirect</v>
          </cell>
        </row>
        <row r="49">
          <cell r="B49" t="str">
            <v>Best Buy</v>
          </cell>
          <cell r="C49" t="str">
            <v>Carphone Warehouse</v>
          </cell>
        </row>
        <row r="50">
          <cell r="B50" t="str">
            <v>Spare 4</v>
          </cell>
          <cell r="C50" t="str">
            <v>Other</v>
          </cell>
        </row>
        <row r="51">
          <cell r="B51" t="str">
            <v>Spare 5</v>
          </cell>
          <cell r="C51" t="str">
            <v>Other</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_ACUM_SERIES"/>
      <sheetName val="44_MES_SERIES"/>
      <sheetName val="1"/>
      <sheetName val="2"/>
      <sheetName val="3"/>
      <sheetName val="Nuevo FOrmato"/>
      <sheetName val="CRD"/>
      <sheetName val="BCE"/>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INDICE"/>
      <sheetName val="CM con títulos"/>
      <sheetName val="Aux"/>
      <sheetName val="Inicio"/>
      <sheetName val="#¡REF"/>
      <sheetName val="Informe de Avance Semanal"/>
      <sheetName val="Desp_Op"/>
      <sheetName val="2001"/>
      <sheetName val="Variables"/>
      <sheetName val="telesp"/>
      <sheetName val="Factor"/>
      <sheetName val="Cta. Res."/>
      <sheetName val="TASA"/>
      <sheetName val="40_SALIDA_INF"/>
      <sheetName val="Hoja1"/>
      <sheetName val="det_ing_parque"/>
      <sheetName val="Casc_C_Cto 11"/>
      <sheetName val="serie fisico 29"/>
      <sheetName val="TAPA "/>
      <sheetName val="Hardware Support"/>
      <sheetName val="Tabla Estructura"/>
      <sheetName val="MinTot98"/>
      <sheetName val="Reporte Ventas "/>
      <sheetName val="Organisation EDP"/>
      <sheetName val="MEX95IB"/>
      <sheetName val="BASE FECH "/>
      <sheetName val="REGUA AJUSTE DE RISCO"/>
      <sheetName val="Dados Agregados"/>
      <sheetName val="Inputs"/>
      <sheetName val="Soma Empresas total"/>
      <sheetName val="Residencial old"/>
      <sheetName val="TUPs"/>
      <sheetName val="Outras"/>
      <sheetName val="FIN_M_ac"/>
      <sheetName val="Resultado"/>
      <sheetName val="INGCOMPARTEL"/>
      <sheetName val="INGCOMUNICACIONES"/>
      <sheetName val="INGCONECTIVIDAD"/>
      <sheetName val="INGHOSTING"/>
      <sheetName val="INGIT}"/>
      <sheetName val="INGSATELITE"/>
      <sheetName val="INGSISTEMAS"/>
      <sheetName val="INGSSII"/>
      <sheetName val="Empresas"/>
      <sheetName val="Residencial"/>
      <sheetName val="Proyección"/>
      <sheetName val="Listas"/>
      <sheetName val="POR OF ING"/>
      <sheetName val="Accounting"/>
      <sheetName val="Ficha de Proyecto"/>
      <sheetName val="bond curves-n.u."/>
      <sheetName val="Support | Data"/>
      <sheetName val="Quick Input1"/>
      <sheetName val="Combos"/>
      <sheetName val="ComboBox"/>
      <sheetName val="Nuevo_FOrmato"/>
      <sheetName val="CM_con_títulos"/>
      <sheetName val="Informe_de_Avance_Semanal"/>
      <sheetName val="Cta__Res_"/>
      <sheetName val="Casc_C_Cto_11"/>
      <sheetName val="serie_fisico_29"/>
      <sheetName val="TAPA_"/>
      <sheetName val="Hardware_Support"/>
      <sheetName val="Tabla_Estructura"/>
      <sheetName val="Reporte_Ventas_"/>
      <sheetName val="BASE_FECH_"/>
      <sheetName val="REGUA_AJUSTE_DE_RISCO"/>
      <sheetName val="Dados_Agregados"/>
      <sheetName val="Soma_Empresas_total"/>
      <sheetName val="Residencial_old"/>
      <sheetName val="Organisation_EDP"/>
      <sheetName val="POR_OF_ING"/>
      <sheetName val="Ficha_de_Proyecto"/>
      <sheetName val="Support_|_Data"/>
      <sheetName val="bond_curves-n_u_"/>
      <sheetName val="Quick_Input1"/>
      <sheetName val="Nuevo_FOrmato1"/>
      <sheetName val="CM_con_títulos1"/>
      <sheetName val="Informe_de_Avance_Semanal1"/>
      <sheetName val="Cta__Res_1"/>
      <sheetName val="Casc_C_Cto_111"/>
      <sheetName val="serie_fisico_291"/>
      <sheetName val="TAPA_1"/>
      <sheetName val="Hardware_Support1"/>
      <sheetName val="Tabla_Estructura1"/>
      <sheetName val="Reporte_Ventas_1"/>
      <sheetName val="BASE_FECH_1"/>
      <sheetName val="REGUA_AJUSTE_DE_RISCO1"/>
      <sheetName val="Dados_Agregados1"/>
      <sheetName val="Soma_Empresas_total1"/>
      <sheetName val="Residencial_old1"/>
      <sheetName val="Organisation_EDP1"/>
      <sheetName val="Ficha_de_Proyecto1"/>
      <sheetName val="POR_OF_ING1"/>
      <sheetName val="Quick_Input11"/>
      <sheetName val="Support_|_Data1"/>
      <sheetName val="bond_curves-n_u_1"/>
      <sheetName val="Nuevo_FOrmato2"/>
      <sheetName val="CM_con_títulos2"/>
      <sheetName val="Informe_de_Avance_Semanal2"/>
      <sheetName val="Cta__Res_2"/>
      <sheetName val="Casc_C_Cto_112"/>
      <sheetName val="serie_fisico_292"/>
      <sheetName val="TAPA_2"/>
      <sheetName val="BASE_FECH_2"/>
      <sheetName val="REGUA_AJUSTE_DE_RISCO2"/>
      <sheetName val="Hardware_Support2"/>
      <sheetName val="Tabla_Estructura2"/>
      <sheetName val="Dados_Agregados2"/>
      <sheetName val="Soma_Empresas_total2"/>
      <sheetName val="Residencial_old2"/>
      <sheetName val="Reporte_Ventas_2"/>
      <sheetName val="Organisation_EDP2"/>
      <sheetName val="POR_OF_ING2"/>
      <sheetName val="Ficha_de_Proyecto2"/>
      <sheetName val="Support_|_Data2"/>
      <sheetName val="bond_curves-n_u_2"/>
      <sheetName val="Quick_Input12"/>
      <sheetName val="AR"/>
      <sheetName val="Fatores"/>
      <sheetName val="epm.xl.hiddensheet"/>
      <sheetName val="Evolução"/>
      <sheetName val="Grafico Mensalizado"/>
      <sheetName val="Diretoria_com IFRS16"/>
      <sheetName val="Diretoria_sem IFRS16"/>
      <sheetName val="Efeitos_com IFRS16"/>
      <sheetName val="Efeitos_sem IFRS16"/>
      <sheetName val="RH"/>
      <sheetName val="DRE"/>
      <sheetName val="Opex Redes"/>
      <sheetName val="Opex Redes Carga"/>
      <sheetName val="DRE_OLD"/>
      <sheetName val="ROSETA"/>
      <sheetName val="Planilha2"/>
      <sheetName val="Opex Redes (2)"/>
      <sheetName val="Resumo Redes"/>
      <sheetName val="Resumo Diretor"/>
      <sheetName val="Resumo Diretor FY"/>
      <sheetName val="Nuevo_FOrmato3"/>
      <sheetName val="CM_con_títulos3"/>
      <sheetName val="Informe_de_Avance_Semanal3"/>
      <sheetName val="Cta__Res_3"/>
      <sheetName val="Casc_C_Cto_113"/>
      <sheetName val="serie_fisico_293"/>
      <sheetName val="TAPA_3"/>
      <sheetName val="BASE_FECH_3"/>
      <sheetName val="REGUA_AJUSTE_DE_RISCO3"/>
      <sheetName val="Hardware_Support3"/>
      <sheetName val="Tabla_Estructura3"/>
      <sheetName val="Dados_Agregados3"/>
      <sheetName val="Soma_Empresas_total3"/>
      <sheetName val="Residencial_old3"/>
      <sheetName val="Reporte_Ventas_3"/>
      <sheetName val="Organisation_EDP3"/>
      <sheetName val="POR_OF_ING3"/>
      <sheetName val="Ficha_de_Proyecto3"/>
      <sheetName val="Support_|_Data3"/>
      <sheetName val="bond_curves-n_u_3"/>
      <sheetName val="Quick_Input13"/>
      <sheetName val="Nuevo_FOrmato4"/>
      <sheetName val="CM_con_títulos4"/>
      <sheetName val="Informe_de_Avance_Semanal4"/>
      <sheetName val="Cta__Res_4"/>
      <sheetName val="Casc_C_Cto_114"/>
      <sheetName val="serie_fisico_294"/>
      <sheetName val="TAPA_4"/>
      <sheetName val="Hardware_Support4"/>
      <sheetName val="Tabla_Estructura4"/>
      <sheetName val="Reporte_Ventas_4"/>
      <sheetName val="BASE_FECH_4"/>
      <sheetName val="REGUA_AJUSTE_DE_RISCO4"/>
      <sheetName val="Dados_Agregados4"/>
      <sheetName val="Soma_Empresas_total4"/>
      <sheetName val="Residencial_old4"/>
      <sheetName val="Organisation_EDP4"/>
      <sheetName val="POR_OF_ING4"/>
      <sheetName val="Ficha_de_Proyecto4"/>
      <sheetName val="Support_|_Data4"/>
      <sheetName val="bond_curves-n_u_4"/>
      <sheetName val="Quick_Input14"/>
      <sheetName val="epm_xl_hiddensheet"/>
      <sheetName val="Grafico_Mensalizado"/>
      <sheetName val="Diretoria_com_IFRS16"/>
      <sheetName val="Diretoria_sem_IFRS16"/>
      <sheetName val="Efeitos_com_IFRS16"/>
      <sheetName val="Efeitos_sem_IFRS16"/>
      <sheetName val="Opex_Redes"/>
      <sheetName val="Opex_Redes_Carga"/>
      <sheetName val="Opex_Redes_(2)"/>
      <sheetName val="Resumo_Redes"/>
      <sheetName val="Resumo_Diretor"/>
      <sheetName val="Resumo_Diretor_FY"/>
      <sheetName val="Plan-Details"/>
      <sheetName val="Calls &amp; Su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hannel Overview"/>
      <sheetName val="Month Overview"/>
      <sheetName val="Summary"/>
      <sheetName val="TOTAL CONNECTIONS"/>
      <sheetName val="Prepay Overview"/>
      <sheetName val="TOTAL PREPAY CONNECTIONS"/>
      <sheetName val="Prepay Conn. - Trad"/>
      <sheetName val="Prepay Conn. - SIMO"/>
      <sheetName val="Prepay Conn. - iPh"/>
      <sheetName val="Prepay Conn. - MBB"/>
      <sheetName val="TOTAL POSTPAY CONNECTIONS"/>
      <sheetName val="Postpay Conn. - Trad"/>
      <sheetName val="Postpay Conn. - SIMO"/>
      <sheetName val="Postpay Conn. - iPh"/>
      <sheetName val="Postpay Conn. - MBB"/>
      <sheetName val="Postpay Conn. - Lap"/>
      <sheetName val="Consumer Overview"/>
      <sheetName val="Consumer Overview SALES"/>
      <sheetName val="Consumer Postpay Conn."/>
      <sheetName val="Consumer Postpay Conn. - Trad"/>
      <sheetName val="Consumer Postpay Conn. - SIMO"/>
      <sheetName val="Consumer Postpay Conn. - iPh"/>
      <sheetName val="Consumer Postpay Conn. - MBB"/>
      <sheetName val="Consumer Postpay Conn. - Lap"/>
      <sheetName val="Corporate Postpay Conn."/>
      <sheetName val="Corporate Postpay Conn. - Trad"/>
      <sheetName val="Corporate Postpay Conn. - SIMO"/>
      <sheetName val="Corporate Postpay Conn. - iPh"/>
      <sheetName val="Corporate Postpay Conn. - MBB"/>
      <sheetName val="Corporate Postpay Conn. - Lap"/>
      <sheetName val="SME Postpay Conn."/>
      <sheetName val="SME Postpay Conn. - Trad"/>
      <sheetName val="SME Postpay Conn. - SIMO"/>
      <sheetName val="SME Postpay Conn. - iPh"/>
      <sheetName val="SME Postpay Conn. - MBB"/>
      <sheetName val="SME Postpay Conn. - Lap"/>
      <sheetName val="TOTAL POSTPAY DISCONNECTIONS"/>
      <sheetName val="Consumer Postpay Disc."/>
      <sheetName val="Corporate Postpay Disc."/>
      <sheetName val="SME Postpay Disc."/>
      <sheetName val="TOTAL CONNECTIONS YtD"/>
      <sheetName val="TOTAL PREPAY Conn. YtD"/>
      <sheetName val="TOTAL POSTPAY Conn. YtD"/>
      <sheetName val="Consumer Conn. YtD"/>
      <sheetName val="Corporate Conn. YtD"/>
      <sheetName val="SME Conn. YtD"/>
      <sheetName val="Prepay Conn. 2008"/>
      <sheetName val="Postpay Conn. - Actual 2008"/>
      <sheetName val="Postpay Conn. - Outlook 2008"/>
      <sheetName val="Postpay Disc. - Actual 2008"/>
      <sheetName val="Postpay Disc. - Outlook 2008"/>
      <sheetName val="Churn 2008"/>
      <sheetName val="Prepay Conn. - QFC2 2008"/>
      <sheetName val="Postpay Conn. - QFC2 2008"/>
      <sheetName val="Postpay Disc. - QFC2 2008"/>
      <sheetName val="Prepay Conn. - Actual 2007"/>
      <sheetName val="Postpay Conn. - Actual 2007"/>
      <sheetName val="Postpay Disc. - Actual 2007"/>
      <sheetName val="TABLE"/>
      <sheetName val="Prepay Conn. HW"/>
      <sheetName val="Prepay Conn. SIMO"/>
      <sheetName val="Prepay Conn. iPh"/>
      <sheetName val="Prepay Conn. Dong"/>
      <sheetName val="Postpay Conn. - Dong"/>
      <sheetName val="Consumer Postpay Conn. - Dong"/>
      <sheetName val="Corporate Postpay Conn. - Dong"/>
      <sheetName val="SME Postpay Conn. - Dong"/>
      <sheetName val="Prepay Conn. - Budget 2008"/>
      <sheetName val="Postpay Conn. - Budget 2008"/>
      <sheetName val="Postpay Disc. - Budget 2008"/>
      <sheetName val="Prepay Conn. Overview"/>
      <sheetName val="Postpay Conn. Overview"/>
      <sheetName val="Prepay Conn. - QFC2 2009"/>
      <sheetName val="Prepay Conn. - Budget 2009"/>
      <sheetName val="Prepay Conn. - Dong"/>
      <sheetName val="Postpay Disc. Overview"/>
      <sheetName val="Prepay Conn. iO"/>
      <sheetName val="Prepay Conn. iPO"/>
      <sheetName val="Prepay Conn. iPhO"/>
      <sheetName val="Prepay Conn. i"/>
      <sheetName val="Prepay Conn. i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474">
          <cell r="B474">
            <v>39448</v>
          </cell>
          <cell r="D474">
            <v>31</v>
          </cell>
        </row>
        <row r="475">
          <cell r="B475">
            <v>39479</v>
          </cell>
          <cell r="D475">
            <v>29</v>
          </cell>
        </row>
        <row r="476">
          <cell r="B476">
            <v>39508</v>
          </cell>
          <cell r="D476">
            <v>31</v>
          </cell>
        </row>
        <row r="477">
          <cell r="B477">
            <v>39539</v>
          </cell>
          <cell r="D477">
            <v>30</v>
          </cell>
        </row>
        <row r="478">
          <cell r="B478">
            <v>39569</v>
          </cell>
          <cell r="D478">
            <v>31</v>
          </cell>
        </row>
        <row r="479">
          <cell r="B479">
            <v>39600</v>
          </cell>
          <cell r="D479">
            <v>30</v>
          </cell>
        </row>
        <row r="480">
          <cell r="B480">
            <v>39630</v>
          </cell>
          <cell r="D480">
            <v>31</v>
          </cell>
        </row>
        <row r="481">
          <cell r="B481">
            <v>39661</v>
          </cell>
          <cell r="D481">
            <v>31</v>
          </cell>
        </row>
        <row r="482">
          <cell r="B482">
            <v>39692</v>
          </cell>
          <cell r="D482">
            <v>30</v>
          </cell>
        </row>
        <row r="483">
          <cell r="B483">
            <v>39722</v>
          </cell>
          <cell r="D483">
            <v>31</v>
          </cell>
        </row>
        <row r="484">
          <cell r="B484">
            <v>39753</v>
          </cell>
          <cell r="D484">
            <v>30</v>
          </cell>
        </row>
        <row r="485">
          <cell r="B485">
            <v>39783</v>
          </cell>
          <cell r="D485">
            <v>31</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amp;L"/>
      <sheetName val="Actuals V QPB"/>
      <sheetName val="Rev"/>
      <sheetName val="CID"/>
      <sheetName val="Mins"/>
      <sheetName val="Netwk"/>
      <sheetName val="HW"/>
      <sheetName val="CC"/>
      <sheetName val="BD"/>
      <sheetName val="COS"/>
      <sheetName val="S&amp;M"/>
      <sheetName val="Acq"/>
      <sheetName val="Ret"/>
      <sheetName val="OH"/>
      <sheetName val="Base"/>
      <sheetName val="sh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apital IQ&gt;&gt;&gt;"/>
      <sheetName val="Input Tab"/>
      <sheetName val="Segmental information"/>
      <sheetName val="Summary financials"/>
      <sheetName val="Sheet8"/>
      <sheetName val="Formatted segmental UK L6M"/>
      <sheetName val="Output&gt;&gt;&gt;"/>
      <sheetName val="Margin Analysis Pivot"/>
      <sheetName val="Sheet2"/>
      <sheetName val="Sheet3"/>
      <sheetName val="Chart"/>
      <sheetName val="Austria and Germany EBITDA marg"/>
      <sheetName val="Sheet5"/>
      <sheetName val="EBITDA by geography"/>
      <sheetName val="UK co by country"/>
      <sheetName val="Mobile only comparison "/>
      <sheetName val="C&amp;W Margin"/>
      <sheetName val="Vodafone UK"/>
      <sheetName val="CKH Group data"/>
      <sheetName val="2021 update-&gt;"/>
      <sheetName val="Hutchison HK"/>
      <sheetName val="Formatted segmental info"/>
      <sheetName val="Mar2021update"/>
      <sheetName val="_CIQHiddenCacheSheet"/>
      <sheetName val="Final table"/>
      <sheetName val="Sheet6"/>
      <sheetName val="Comparison by Region"/>
      <sheetName val="UK Comparison"/>
      <sheetName val="Telefonica O2"/>
      <sheetName val="Vodafone"/>
      <sheetName val="Three"/>
      <sheetName val=""/>
      <sheetName val="Austria, Ireland, Italy, German"/>
      <sheetName val="Share price chartsChart1_data"/>
      <sheetName val="Sheet1"/>
    </sheetNames>
    <sheetDataSet>
      <sheetData sheetId="0"/>
      <sheetData sheetId="1"/>
      <sheetData sheetId="2"/>
      <sheetData sheetId="3">
        <row r="5">
          <cell r="G5">
            <v>2012</v>
          </cell>
          <cell r="H5">
            <v>2013</v>
          </cell>
          <cell r="I5">
            <v>2014</v>
          </cell>
          <cell r="J5">
            <v>2015</v>
          </cell>
          <cell r="K5">
            <v>2016</v>
          </cell>
          <cell r="L5">
            <v>2017</v>
          </cell>
        </row>
        <row r="7">
          <cell r="A7" t="str">
            <v>Three</v>
          </cell>
          <cell r="B7" t="str">
            <v>UK</v>
          </cell>
          <cell r="C7" t="str">
            <v>UK</v>
          </cell>
          <cell r="D7" t="str">
            <v>Mobile</v>
          </cell>
          <cell r="E7" t="str">
            <v>GBP</v>
          </cell>
          <cell r="F7" t="str">
            <v>Revenue</v>
          </cell>
          <cell r="G7"/>
          <cell r="H7"/>
          <cell r="I7"/>
          <cell r="J7">
            <v>2195</v>
          </cell>
          <cell r="K7">
            <v>2276</v>
          </cell>
          <cell r="L7">
            <v>2425</v>
          </cell>
        </row>
        <row r="8">
          <cell r="A8" t="str">
            <v>Three</v>
          </cell>
          <cell r="B8" t="str">
            <v>UK</v>
          </cell>
          <cell r="C8" t="str">
            <v>UK</v>
          </cell>
          <cell r="D8" t="str">
            <v>Mobile</v>
          </cell>
          <cell r="E8" t="str">
            <v>GBP</v>
          </cell>
          <cell r="F8" t="str">
            <v>EBITDA</v>
          </cell>
          <cell r="G8"/>
          <cell r="H8"/>
          <cell r="I8"/>
          <cell r="J8">
            <v>686</v>
          </cell>
          <cell r="K8">
            <v>719</v>
          </cell>
          <cell r="L8">
            <v>702</v>
          </cell>
        </row>
        <row r="9">
          <cell r="A9" t="str">
            <v>Three</v>
          </cell>
          <cell r="B9" t="str">
            <v>UK</v>
          </cell>
          <cell r="C9" t="str">
            <v>UK</v>
          </cell>
          <cell r="D9" t="str">
            <v>Mobile</v>
          </cell>
          <cell r="E9" t="str">
            <v>GBP</v>
          </cell>
          <cell r="F9" t="str">
            <v>EBITDA Margin (%)</v>
          </cell>
          <cell r="G9"/>
          <cell r="H9"/>
          <cell r="I9"/>
          <cell r="J9">
            <v>0.3125284738041002</v>
          </cell>
          <cell r="K9">
            <v>0.31590509666080846</v>
          </cell>
          <cell r="L9">
            <v>0.28948453608247421</v>
          </cell>
        </row>
        <row r="10">
          <cell r="A10" t="str">
            <v>Three</v>
          </cell>
          <cell r="B10" t="str">
            <v>UK</v>
          </cell>
          <cell r="C10" t="str">
            <v>UK</v>
          </cell>
          <cell r="D10" t="str">
            <v>Mobile</v>
          </cell>
          <cell r="E10" t="str">
            <v>GBP</v>
          </cell>
          <cell r="F10" t="str">
            <v>Capex</v>
          </cell>
          <cell r="G10"/>
          <cell r="H10"/>
          <cell r="I10"/>
          <cell r="J10">
            <v>358</v>
          </cell>
          <cell r="K10">
            <v>352</v>
          </cell>
          <cell r="L10">
            <v>459</v>
          </cell>
        </row>
        <row r="11">
          <cell r="A11" t="str">
            <v>Three</v>
          </cell>
          <cell r="B11" t="str">
            <v>UK</v>
          </cell>
          <cell r="C11" t="str">
            <v>UK</v>
          </cell>
          <cell r="D11" t="str">
            <v>Mobile</v>
          </cell>
          <cell r="E11" t="str">
            <v>GBP</v>
          </cell>
          <cell r="F11" t="str">
            <v>EBITDA - Capex</v>
          </cell>
          <cell r="G11"/>
          <cell r="H11"/>
          <cell r="I11"/>
          <cell r="J11">
            <v>328</v>
          </cell>
          <cell r="K11">
            <v>367</v>
          </cell>
          <cell r="L11">
            <v>243</v>
          </cell>
        </row>
        <row r="12">
          <cell r="A12" t="str">
            <v>Three</v>
          </cell>
          <cell r="B12" t="str">
            <v>UK</v>
          </cell>
          <cell r="C12" t="str">
            <v>UK</v>
          </cell>
          <cell r="D12" t="str">
            <v>Mobile</v>
          </cell>
          <cell r="E12" t="str">
            <v>GBP</v>
          </cell>
          <cell r="F12" t="str">
            <v>EBITDA - Capex Margin (%)</v>
          </cell>
          <cell r="G12"/>
          <cell r="H12"/>
          <cell r="I12"/>
          <cell r="J12">
            <v>0.14943052391799544</v>
          </cell>
          <cell r="K12">
            <v>0.16124780316344464</v>
          </cell>
          <cell r="L12">
            <v>0.1002061855670103</v>
          </cell>
        </row>
        <row r="13">
          <cell r="A13" t="str">
            <v>Three</v>
          </cell>
          <cell r="B13" t="str">
            <v>UK</v>
          </cell>
          <cell r="C13" t="str">
            <v>UK</v>
          </cell>
          <cell r="D13" t="str">
            <v>Mobile</v>
          </cell>
          <cell r="E13" t="str">
            <v>GBP</v>
          </cell>
          <cell r="F13" t="str">
            <v>Mobile Share</v>
          </cell>
          <cell r="G13"/>
          <cell r="H13"/>
          <cell r="I13"/>
          <cell r="J13">
            <v>1</v>
          </cell>
          <cell r="K13">
            <v>1</v>
          </cell>
          <cell r="L13">
            <v>1</v>
          </cell>
        </row>
        <row r="14">
          <cell r="A14" t="str">
            <v>Three</v>
          </cell>
          <cell r="B14" t="str">
            <v>Sweden</v>
          </cell>
          <cell r="C14" t="str">
            <v>Europe</v>
          </cell>
          <cell r="D14" t="str">
            <v>Mobile</v>
          </cell>
          <cell r="E14" t="str">
            <v>SEK</v>
          </cell>
          <cell r="F14" t="str">
            <v>Revenue</v>
          </cell>
          <cell r="G14"/>
          <cell r="H14"/>
          <cell r="I14"/>
          <cell r="J14">
            <v>7019</v>
          </cell>
          <cell r="K14">
            <v>7221</v>
          </cell>
          <cell r="L14">
            <v>7508</v>
          </cell>
        </row>
        <row r="15">
          <cell r="A15" t="str">
            <v>Three</v>
          </cell>
          <cell r="B15" t="str">
            <v>Sweden</v>
          </cell>
          <cell r="C15" t="str">
            <v>Europe</v>
          </cell>
          <cell r="D15" t="str">
            <v>Mobile</v>
          </cell>
          <cell r="E15" t="str">
            <v>SEK</v>
          </cell>
          <cell r="F15" t="str">
            <v>EBITDA</v>
          </cell>
          <cell r="G15"/>
          <cell r="H15"/>
          <cell r="I15"/>
          <cell r="J15">
            <v>2025</v>
          </cell>
          <cell r="K15">
            <v>2116</v>
          </cell>
          <cell r="L15">
            <v>2150</v>
          </cell>
        </row>
        <row r="16">
          <cell r="A16" t="str">
            <v>Three</v>
          </cell>
          <cell r="B16" t="str">
            <v>Sweden</v>
          </cell>
          <cell r="C16" t="str">
            <v>Europe</v>
          </cell>
          <cell r="D16" t="str">
            <v>Mobile</v>
          </cell>
          <cell r="E16" t="str">
            <v>SEK</v>
          </cell>
          <cell r="F16" t="str">
            <v>EBITDA Margin (%)</v>
          </cell>
          <cell r="G16"/>
          <cell r="H16"/>
          <cell r="I16"/>
          <cell r="J16">
            <v>0.28850263570309159</v>
          </cell>
          <cell r="K16">
            <v>0.29303420578867195</v>
          </cell>
          <cell r="L16">
            <v>0.28636121470431541</v>
          </cell>
        </row>
        <row r="17">
          <cell r="A17" t="str">
            <v>Three</v>
          </cell>
          <cell r="B17" t="str">
            <v>Sweden</v>
          </cell>
          <cell r="C17" t="str">
            <v>Europe</v>
          </cell>
          <cell r="D17" t="str">
            <v>Mobile</v>
          </cell>
          <cell r="E17" t="str">
            <v>SEK</v>
          </cell>
          <cell r="F17" t="str">
            <v>Capex</v>
          </cell>
          <cell r="G17"/>
          <cell r="H17"/>
          <cell r="I17"/>
          <cell r="J17">
            <v>809</v>
          </cell>
          <cell r="K17">
            <v>796</v>
          </cell>
          <cell r="L17">
            <v>836</v>
          </cell>
        </row>
        <row r="18">
          <cell r="A18" t="str">
            <v>Three</v>
          </cell>
          <cell r="B18" t="str">
            <v>Sweden</v>
          </cell>
          <cell r="C18" t="str">
            <v>Europe</v>
          </cell>
          <cell r="D18" t="str">
            <v>Mobile</v>
          </cell>
          <cell r="E18" t="str">
            <v>SEK</v>
          </cell>
          <cell r="F18" t="str">
            <v>EBITDA - Capex</v>
          </cell>
          <cell r="G18"/>
          <cell r="H18"/>
          <cell r="I18"/>
          <cell r="J18">
            <v>1216</v>
          </cell>
          <cell r="K18">
            <v>1320</v>
          </cell>
          <cell r="L18">
            <v>1314</v>
          </cell>
        </row>
        <row r="19">
          <cell r="A19" t="str">
            <v>Three</v>
          </cell>
          <cell r="B19" t="str">
            <v>Sweden</v>
          </cell>
          <cell r="C19" t="str">
            <v>Europe</v>
          </cell>
          <cell r="D19" t="str">
            <v>Mobile</v>
          </cell>
          <cell r="E19" t="str">
            <v>SEK</v>
          </cell>
          <cell r="F19" t="str">
            <v>EBITDA - Capex Margin (%)</v>
          </cell>
          <cell r="G19"/>
          <cell r="H19"/>
          <cell r="I19"/>
          <cell r="J19">
            <v>0.17324405185923922</v>
          </cell>
          <cell r="K19">
            <v>0.18280016618196926</v>
          </cell>
          <cell r="L19">
            <v>0.1750133191262653</v>
          </cell>
        </row>
        <row r="20">
          <cell r="A20" t="str">
            <v>Three</v>
          </cell>
          <cell r="B20" t="str">
            <v>Sweden</v>
          </cell>
          <cell r="C20" t="str">
            <v>Europe</v>
          </cell>
          <cell r="D20" t="str">
            <v>Mobile</v>
          </cell>
          <cell r="E20" t="str">
            <v>SEK</v>
          </cell>
          <cell r="F20" t="str">
            <v>Mobile Share</v>
          </cell>
          <cell r="G20"/>
          <cell r="H20"/>
          <cell r="I20"/>
          <cell r="J20">
            <v>1</v>
          </cell>
          <cell r="K20">
            <v>1</v>
          </cell>
          <cell r="L20">
            <v>1</v>
          </cell>
        </row>
        <row r="21">
          <cell r="A21" t="str">
            <v>Three</v>
          </cell>
          <cell r="B21" t="str">
            <v>Denmark</v>
          </cell>
          <cell r="C21" t="str">
            <v>Europe</v>
          </cell>
          <cell r="D21" t="str">
            <v>Mobile</v>
          </cell>
          <cell r="E21" t="str">
            <v>DKK</v>
          </cell>
          <cell r="F21" t="str">
            <v>Revenue</v>
          </cell>
          <cell r="G21"/>
          <cell r="H21"/>
          <cell r="I21"/>
          <cell r="J21">
            <v>2078</v>
          </cell>
          <cell r="K21">
            <v>2127</v>
          </cell>
          <cell r="L21">
            <v>2246</v>
          </cell>
        </row>
        <row r="22">
          <cell r="A22" t="str">
            <v>Three</v>
          </cell>
          <cell r="B22" t="str">
            <v>Denmark</v>
          </cell>
          <cell r="C22" t="str">
            <v>Europe</v>
          </cell>
          <cell r="D22" t="str">
            <v>Mobile</v>
          </cell>
          <cell r="E22" t="str">
            <v>DKK</v>
          </cell>
          <cell r="F22" t="str">
            <v>EBITDA</v>
          </cell>
          <cell r="G22"/>
          <cell r="H22"/>
          <cell r="I22"/>
          <cell r="J22">
            <v>704</v>
          </cell>
          <cell r="K22">
            <v>743</v>
          </cell>
          <cell r="L22">
            <v>808</v>
          </cell>
        </row>
        <row r="23">
          <cell r="A23" t="str">
            <v>Three</v>
          </cell>
          <cell r="B23" t="str">
            <v>Denmark</v>
          </cell>
          <cell r="C23" t="str">
            <v>Europe</v>
          </cell>
          <cell r="D23" t="str">
            <v>Mobile</v>
          </cell>
          <cell r="E23" t="str">
            <v>DKK</v>
          </cell>
          <cell r="F23" t="str">
            <v>EBITDA Margin (%)</v>
          </cell>
          <cell r="G23"/>
          <cell r="H23"/>
          <cell r="I23"/>
          <cell r="J23">
            <v>0.33878729547641961</v>
          </cell>
          <cell r="K23">
            <v>0.34931828866948755</v>
          </cell>
          <cell r="L23">
            <v>0.35975066785396259</v>
          </cell>
        </row>
        <row r="24">
          <cell r="A24" t="str">
            <v>Three</v>
          </cell>
          <cell r="B24" t="str">
            <v>Denmark</v>
          </cell>
          <cell r="C24" t="str">
            <v>Europe</v>
          </cell>
          <cell r="D24" t="str">
            <v>Mobile</v>
          </cell>
          <cell r="E24" t="str">
            <v>DKK</v>
          </cell>
          <cell r="F24" t="str">
            <v>Capex</v>
          </cell>
          <cell r="G24"/>
          <cell r="H24"/>
          <cell r="I24"/>
          <cell r="J24">
            <v>161</v>
          </cell>
          <cell r="K24">
            <v>209</v>
          </cell>
          <cell r="L24">
            <v>201</v>
          </cell>
        </row>
        <row r="25">
          <cell r="A25" t="str">
            <v>Three</v>
          </cell>
          <cell r="B25" t="str">
            <v>Denmark</v>
          </cell>
          <cell r="C25" t="str">
            <v>Europe</v>
          </cell>
          <cell r="D25" t="str">
            <v>Mobile</v>
          </cell>
          <cell r="E25" t="str">
            <v>DKK</v>
          </cell>
          <cell r="F25" t="str">
            <v>EBITDA - Capex</v>
          </cell>
          <cell r="G25"/>
          <cell r="H25"/>
          <cell r="I25"/>
          <cell r="J25">
            <v>543</v>
          </cell>
          <cell r="K25">
            <v>534</v>
          </cell>
          <cell r="L25">
            <v>607</v>
          </cell>
        </row>
        <row r="26">
          <cell r="A26" t="str">
            <v>Three</v>
          </cell>
          <cell r="B26" t="str">
            <v>Denmark</v>
          </cell>
          <cell r="C26" t="str">
            <v>Europe</v>
          </cell>
          <cell r="D26" t="str">
            <v>Mobile</v>
          </cell>
          <cell r="E26" t="str">
            <v>DKK</v>
          </cell>
          <cell r="F26" t="str">
            <v>EBITDA - Capex Margin (%)</v>
          </cell>
          <cell r="G26"/>
          <cell r="H26"/>
          <cell r="I26"/>
          <cell r="J26">
            <v>0.2613089509143407</v>
          </cell>
          <cell r="K26">
            <v>0.25105782792665726</v>
          </cell>
          <cell r="L26">
            <v>0.27025823686553874</v>
          </cell>
        </row>
        <row r="27">
          <cell r="A27" t="str">
            <v>Three</v>
          </cell>
          <cell r="B27" t="str">
            <v>Denmark</v>
          </cell>
          <cell r="C27" t="str">
            <v>Europe</v>
          </cell>
          <cell r="D27" t="str">
            <v>Mobile</v>
          </cell>
          <cell r="E27" t="str">
            <v>DKK</v>
          </cell>
          <cell r="F27" t="str">
            <v>Mobile Share</v>
          </cell>
          <cell r="G27"/>
          <cell r="H27"/>
          <cell r="I27"/>
          <cell r="J27">
            <v>1</v>
          </cell>
          <cell r="K27">
            <v>1</v>
          </cell>
          <cell r="L27">
            <v>1</v>
          </cell>
        </row>
        <row r="28">
          <cell r="A28" t="str">
            <v>Three</v>
          </cell>
          <cell r="B28" t="str">
            <v>Austria</v>
          </cell>
          <cell r="C28" t="str">
            <v>Europe</v>
          </cell>
          <cell r="D28" t="str">
            <v>Mobile</v>
          </cell>
          <cell r="E28" t="str">
            <v>EUR</v>
          </cell>
          <cell r="F28" t="str">
            <v>Revenue</v>
          </cell>
          <cell r="G28"/>
          <cell r="H28"/>
          <cell r="I28"/>
          <cell r="J28">
            <v>736</v>
          </cell>
          <cell r="K28">
            <v>772</v>
          </cell>
          <cell r="L28">
            <v>812</v>
          </cell>
        </row>
        <row r="29">
          <cell r="A29" t="str">
            <v>Three</v>
          </cell>
          <cell r="B29" t="str">
            <v>Austria</v>
          </cell>
          <cell r="C29" t="str">
            <v>Europe</v>
          </cell>
          <cell r="D29" t="str">
            <v>Mobile</v>
          </cell>
          <cell r="E29" t="str">
            <v>EUR</v>
          </cell>
          <cell r="F29" t="str">
            <v>EBITDA</v>
          </cell>
          <cell r="G29"/>
          <cell r="H29"/>
          <cell r="I29"/>
          <cell r="J29">
            <v>316</v>
          </cell>
          <cell r="K29">
            <v>342</v>
          </cell>
          <cell r="L29">
            <v>342</v>
          </cell>
        </row>
        <row r="30">
          <cell r="A30" t="str">
            <v>Three</v>
          </cell>
          <cell r="B30" t="str">
            <v>Austria</v>
          </cell>
          <cell r="C30" t="str">
            <v>Europe</v>
          </cell>
          <cell r="D30" t="str">
            <v>Mobile</v>
          </cell>
          <cell r="E30" t="str">
            <v>EUR</v>
          </cell>
          <cell r="F30" t="str">
            <v>EBITDA Margin (%)</v>
          </cell>
          <cell r="G30"/>
          <cell r="H30"/>
          <cell r="I30"/>
          <cell r="J30">
            <v>0.42934782608695654</v>
          </cell>
          <cell r="K30">
            <v>0.44300518134715028</v>
          </cell>
          <cell r="L30">
            <v>0.4211822660098522</v>
          </cell>
        </row>
        <row r="31">
          <cell r="A31" t="str">
            <v>Three</v>
          </cell>
          <cell r="B31" t="str">
            <v>Austria</v>
          </cell>
          <cell r="C31" t="str">
            <v>Europe</v>
          </cell>
          <cell r="D31" t="str">
            <v>Mobile</v>
          </cell>
          <cell r="E31" t="str">
            <v>EUR</v>
          </cell>
          <cell r="F31" t="str">
            <v>Capex</v>
          </cell>
          <cell r="G31"/>
          <cell r="H31"/>
          <cell r="I31"/>
          <cell r="J31">
            <v>116</v>
          </cell>
          <cell r="K31">
            <v>90</v>
          </cell>
          <cell r="L31">
            <v>115</v>
          </cell>
        </row>
        <row r="32">
          <cell r="A32" t="str">
            <v>Three</v>
          </cell>
          <cell r="B32" t="str">
            <v>Austria</v>
          </cell>
          <cell r="C32" t="str">
            <v>Europe</v>
          </cell>
          <cell r="D32" t="str">
            <v>Mobile</v>
          </cell>
          <cell r="E32" t="str">
            <v>EUR</v>
          </cell>
          <cell r="F32" t="str">
            <v>EBITDA - Capex</v>
          </cell>
          <cell r="G32"/>
          <cell r="H32"/>
          <cell r="I32"/>
          <cell r="J32">
            <v>200</v>
          </cell>
          <cell r="K32">
            <v>252</v>
          </cell>
          <cell r="L32">
            <v>227</v>
          </cell>
        </row>
        <row r="33">
          <cell r="A33" t="str">
            <v>Three</v>
          </cell>
          <cell r="B33" t="str">
            <v>Austria</v>
          </cell>
          <cell r="C33" t="str">
            <v>Europe</v>
          </cell>
          <cell r="D33" t="str">
            <v>Mobile</v>
          </cell>
          <cell r="E33" t="str">
            <v>EUR</v>
          </cell>
          <cell r="F33" t="str">
            <v>EBITDA - Capex Margin (%)</v>
          </cell>
          <cell r="G33"/>
          <cell r="H33"/>
          <cell r="I33"/>
          <cell r="J33">
            <v>0.27173913043478259</v>
          </cell>
          <cell r="K33">
            <v>0.32642487046632124</v>
          </cell>
          <cell r="L33">
            <v>0.27955665024630544</v>
          </cell>
        </row>
        <row r="34">
          <cell r="A34" t="str">
            <v>Three</v>
          </cell>
          <cell r="B34" t="str">
            <v>Austria</v>
          </cell>
          <cell r="C34" t="str">
            <v>Europe</v>
          </cell>
          <cell r="D34" t="str">
            <v>Mobile</v>
          </cell>
          <cell r="E34" t="str">
            <v>EUR</v>
          </cell>
          <cell r="F34" t="str">
            <v>Mobile Share</v>
          </cell>
          <cell r="G34"/>
          <cell r="H34"/>
          <cell r="I34"/>
          <cell r="J34">
            <v>1</v>
          </cell>
          <cell r="K34">
            <v>1</v>
          </cell>
          <cell r="L34">
            <v>1</v>
          </cell>
        </row>
        <row r="35">
          <cell r="A35" t="str">
            <v>Three</v>
          </cell>
          <cell r="B35" t="str">
            <v>Ireland</v>
          </cell>
          <cell r="C35" t="str">
            <v>Europe</v>
          </cell>
          <cell r="D35" t="str">
            <v>Mobile</v>
          </cell>
          <cell r="E35" t="str">
            <v>EUR</v>
          </cell>
          <cell r="F35" t="str">
            <v>Revenue</v>
          </cell>
          <cell r="G35"/>
          <cell r="H35"/>
          <cell r="I35"/>
          <cell r="J35">
            <v>689</v>
          </cell>
          <cell r="K35">
            <v>655</v>
          </cell>
          <cell r="L35">
            <v>603</v>
          </cell>
        </row>
        <row r="36">
          <cell r="A36" t="str">
            <v>Three</v>
          </cell>
          <cell r="B36" t="str">
            <v>Ireland</v>
          </cell>
          <cell r="C36" t="str">
            <v>Europe</v>
          </cell>
          <cell r="D36" t="str">
            <v>Mobile</v>
          </cell>
          <cell r="E36" t="str">
            <v>EUR</v>
          </cell>
          <cell r="F36" t="str">
            <v>EBITDA</v>
          </cell>
          <cell r="G36"/>
          <cell r="H36"/>
          <cell r="I36"/>
          <cell r="J36">
            <v>174</v>
          </cell>
          <cell r="K36">
            <v>188</v>
          </cell>
          <cell r="L36">
            <v>169</v>
          </cell>
        </row>
        <row r="37">
          <cell r="A37" t="str">
            <v>Three</v>
          </cell>
          <cell r="B37" t="str">
            <v>Ireland</v>
          </cell>
          <cell r="C37" t="str">
            <v>Europe</v>
          </cell>
          <cell r="D37" t="str">
            <v>Mobile</v>
          </cell>
          <cell r="E37" t="str">
            <v>EUR</v>
          </cell>
          <cell r="F37" t="str">
            <v>EBITDA Margin (%)</v>
          </cell>
          <cell r="G37"/>
          <cell r="H37"/>
          <cell r="I37"/>
          <cell r="J37">
            <v>0.2525399129172714</v>
          </cell>
          <cell r="K37">
            <v>0.28702290076335879</v>
          </cell>
          <cell r="L37">
            <v>0.28026533996683251</v>
          </cell>
        </row>
        <row r="38">
          <cell r="A38" t="str">
            <v>Three</v>
          </cell>
          <cell r="B38" t="str">
            <v>Ireland</v>
          </cell>
          <cell r="C38" t="str">
            <v>Europe</v>
          </cell>
          <cell r="D38" t="str">
            <v>Mobile</v>
          </cell>
          <cell r="E38" t="str">
            <v>EUR</v>
          </cell>
          <cell r="F38" t="str">
            <v>Capex</v>
          </cell>
          <cell r="G38"/>
          <cell r="H38"/>
          <cell r="I38"/>
          <cell r="J38">
            <v>132</v>
          </cell>
          <cell r="K38">
            <v>103</v>
          </cell>
          <cell r="L38">
            <v>109</v>
          </cell>
        </row>
        <row r="39">
          <cell r="A39" t="str">
            <v>Three</v>
          </cell>
          <cell r="B39" t="str">
            <v>Ireland</v>
          </cell>
          <cell r="C39" t="str">
            <v>Europe</v>
          </cell>
          <cell r="D39" t="str">
            <v>Mobile</v>
          </cell>
          <cell r="E39" t="str">
            <v>EUR</v>
          </cell>
          <cell r="F39" t="str">
            <v>EBITDA - Capex</v>
          </cell>
          <cell r="G39"/>
          <cell r="H39"/>
          <cell r="I39"/>
          <cell r="J39">
            <v>42</v>
          </cell>
          <cell r="K39">
            <v>85</v>
          </cell>
          <cell r="L39">
            <v>60</v>
          </cell>
        </row>
        <row r="40">
          <cell r="A40" t="str">
            <v>Three</v>
          </cell>
          <cell r="B40" t="str">
            <v>Ireland</v>
          </cell>
          <cell r="C40" t="str">
            <v>Europe</v>
          </cell>
          <cell r="D40" t="str">
            <v>Mobile</v>
          </cell>
          <cell r="E40" t="str">
            <v>EUR</v>
          </cell>
          <cell r="F40" t="str">
            <v>EBITDA - Capex Margin (%)</v>
          </cell>
          <cell r="G40"/>
          <cell r="H40"/>
          <cell r="I40"/>
          <cell r="J40">
            <v>6.095791001451379E-2</v>
          </cell>
          <cell r="K40">
            <v>0.12977099236641221</v>
          </cell>
          <cell r="L40">
            <v>9.950248756218906E-2</v>
          </cell>
        </row>
        <row r="41">
          <cell r="A41" t="str">
            <v>Three</v>
          </cell>
          <cell r="B41" t="str">
            <v>Ireland</v>
          </cell>
          <cell r="C41" t="str">
            <v>Europe</v>
          </cell>
          <cell r="D41" t="str">
            <v>Mobile</v>
          </cell>
          <cell r="E41" t="str">
            <v>EUR</v>
          </cell>
          <cell r="F41" t="str">
            <v>Mobile Share</v>
          </cell>
          <cell r="G41"/>
          <cell r="H41"/>
          <cell r="I41"/>
          <cell r="J41">
            <v>1</v>
          </cell>
          <cell r="K41">
            <v>1</v>
          </cell>
          <cell r="L41">
            <v>1</v>
          </cell>
        </row>
        <row r="42">
          <cell r="A42" t="str">
            <v>Three</v>
          </cell>
          <cell r="B42" t="str">
            <v>Hutchison Asia Telecoms</v>
          </cell>
          <cell r="C42" t="str">
            <v>Asia</v>
          </cell>
          <cell r="D42" t="str">
            <v>Mobile</v>
          </cell>
          <cell r="E42" t="str">
            <v>HK$</v>
          </cell>
          <cell r="F42" t="str">
            <v>Revenue</v>
          </cell>
          <cell r="G42"/>
          <cell r="H42"/>
          <cell r="I42"/>
          <cell r="J42">
            <v>6900</v>
          </cell>
          <cell r="K42">
            <v>8200</v>
          </cell>
          <cell r="L42">
            <v>7695</v>
          </cell>
        </row>
        <row r="43">
          <cell r="A43" t="str">
            <v>Three</v>
          </cell>
          <cell r="B43" t="str">
            <v>Hutchison Asia Telecoms</v>
          </cell>
          <cell r="C43" t="str">
            <v>Asia</v>
          </cell>
          <cell r="D43" t="str">
            <v>Mobile</v>
          </cell>
          <cell r="E43" t="str">
            <v>HK$</v>
          </cell>
          <cell r="F43" t="str">
            <v>EBITDA</v>
          </cell>
          <cell r="G43"/>
          <cell r="H43"/>
          <cell r="I43"/>
          <cell r="J43">
            <v>1176</v>
          </cell>
          <cell r="K43">
            <v>2298</v>
          </cell>
          <cell r="L43">
            <v>558</v>
          </cell>
        </row>
        <row r="44">
          <cell r="A44" t="str">
            <v>Three</v>
          </cell>
          <cell r="B44" t="str">
            <v>Hutchison Asia Telecoms</v>
          </cell>
          <cell r="C44" t="str">
            <v>Asia</v>
          </cell>
          <cell r="D44" t="str">
            <v>Mobile</v>
          </cell>
          <cell r="E44" t="str">
            <v>HK$</v>
          </cell>
          <cell r="F44" t="str">
            <v>EBITDA Margin (%)</v>
          </cell>
          <cell r="G44"/>
          <cell r="H44"/>
          <cell r="I44"/>
          <cell r="J44">
            <v>0.17043478260869566</v>
          </cell>
          <cell r="K44">
            <v>0.28024390243902442</v>
          </cell>
          <cell r="L44">
            <v>7.2514619883040934E-2</v>
          </cell>
        </row>
        <row r="45">
          <cell r="A45" t="str">
            <v>Three</v>
          </cell>
          <cell r="B45" t="str">
            <v>Hutchison Asia Telecoms</v>
          </cell>
          <cell r="C45" t="str">
            <v>Asia</v>
          </cell>
          <cell r="D45" t="str">
            <v>Mobile</v>
          </cell>
          <cell r="E45" t="str">
            <v>HK$</v>
          </cell>
          <cell r="F45" t="str">
            <v>Capex</v>
          </cell>
          <cell r="G45"/>
          <cell r="H45"/>
          <cell r="I45"/>
          <cell r="J45">
            <v>47</v>
          </cell>
          <cell r="K45">
            <v>439</v>
          </cell>
          <cell r="L45">
            <v>2103</v>
          </cell>
        </row>
        <row r="46">
          <cell r="A46" t="str">
            <v>Three</v>
          </cell>
          <cell r="B46" t="str">
            <v>Hutchison Asia Telecoms</v>
          </cell>
          <cell r="C46" t="str">
            <v>Asia</v>
          </cell>
          <cell r="D46" t="str">
            <v>Mobile</v>
          </cell>
          <cell r="E46" t="str">
            <v>HK$</v>
          </cell>
          <cell r="F46" t="str">
            <v>EBITDA - Capex</v>
          </cell>
          <cell r="G46"/>
          <cell r="H46"/>
          <cell r="I46"/>
          <cell r="J46">
            <v>1129</v>
          </cell>
          <cell r="K46">
            <v>1859</v>
          </cell>
          <cell r="L46">
            <v>-1545</v>
          </cell>
        </row>
        <row r="47">
          <cell r="A47" t="str">
            <v>Three</v>
          </cell>
          <cell r="B47" t="str">
            <v>Hutchison Asia Telecoms</v>
          </cell>
          <cell r="C47" t="str">
            <v>Asia</v>
          </cell>
          <cell r="D47" t="str">
            <v>Mobile</v>
          </cell>
          <cell r="E47" t="str">
            <v>HK$</v>
          </cell>
          <cell r="F47" t="str">
            <v>EBITDA - Capex Margin (%)</v>
          </cell>
          <cell r="G47"/>
          <cell r="H47"/>
          <cell r="I47"/>
          <cell r="J47">
            <v>0.16362318840579709</v>
          </cell>
          <cell r="K47">
            <v>0.22670731707317074</v>
          </cell>
          <cell r="L47">
            <v>-0.20077972709551656</v>
          </cell>
        </row>
        <row r="48">
          <cell r="A48" t="str">
            <v>Three</v>
          </cell>
          <cell r="B48" t="str">
            <v>Hutchison Asia Telecoms</v>
          </cell>
          <cell r="C48" t="str">
            <v>Asia</v>
          </cell>
          <cell r="D48" t="str">
            <v>Mobile</v>
          </cell>
          <cell r="E48" t="str">
            <v>HK$</v>
          </cell>
          <cell r="F48" t="str">
            <v>Mobile Share</v>
          </cell>
          <cell r="G48"/>
          <cell r="H48"/>
          <cell r="I48"/>
          <cell r="J48">
            <v>1</v>
          </cell>
          <cell r="K48">
            <v>1</v>
          </cell>
          <cell r="L48">
            <v>1</v>
          </cell>
        </row>
        <row r="49">
          <cell r="A49" t="str">
            <v>O2</v>
          </cell>
          <cell r="B49" t="str">
            <v>UK</v>
          </cell>
          <cell r="C49" t="str">
            <v>UK</v>
          </cell>
          <cell r="D49" t="str">
            <v>Mobile</v>
          </cell>
          <cell r="E49" t="str">
            <v>GBP</v>
          </cell>
          <cell r="F49" t="str">
            <v>Revenue</v>
          </cell>
          <cell r="G49"/>
          <cell r="H49"/>
          <cell r="I49"/>
          <cell r="J49">
            <v>5771.7</v>
          </cell>
          <cell r="K49">
            <v>5866</v>
          </cell>
          <cell r="L49">
            <v>5810.1</v>
          </cell>
        </row>
        <row r="50">
          <cell r="A50" t="str">
            <v>O2</v>
          </cell>
          <cell r="B50" t="str">
            <v>UK</v>
          </cell>
          <cell r="C50" t="str">
            <v>UK</v>
          </cell>
          <cell r="D50" t="str">
            <v>Mobile</v>
          </cell>
          <cell r="E50" t="str">
            <v>GBP</v>
          </cell>
          <cell r="F50" t="str">
            <v>EBITDA</v>
          </cell>
          <cell r="G50"/>
          <cell r="H50"/>
          <cell r="I50"/>
          <cell r="J50">
            <v>1420.6</v>
          </cell>
          <cell r="K50">
            <v>1461.2</v>
          </cell>
          <cell r="L50">
            <v>1456.1</v>
          </cell>
        </row>
        <row r="51">
          <cell r="A51" t="str">
            <v>O2</v>
          </cell>
          <cell r="B51" t="str">
            <v>UK</v>
          </cell>
          <cell r="C51" t="str">
            <v>UK</v>
          </cell>
          <cell r="D51" t="str">
            <v>Mobile</v>
          </cell>
          <cell r="E51" t="str">
            <v>GBP</v>
          </cell>
          <cell r="F51" t="str">
            <v>EBITDA Margin (%)</v>
          </cell>
          <cell r="G51"/>
          <cell r="H51"/>
          <cell r="I51"/>
          <cell r="J51">
            <v>0.24613198884210891</v>
          </cell>
          <cell r="K51">
            <v>0.24909648823729971</v>
          </cell>
          <cell r="L51">
            <v>0.25061530782602703</v>
          </cell>
        </row>
        <row r="52">
          <cell r="A52" t="str">
            <v>O2</v>
          </cell>
          <cell r="B52" t="str">
            <v>UK</v>
          </cell>
          <cell r="C52" t="str">
            <v>UK</v>
          </cell>
          <cell r="D52" t="str">
            <v>Mobile</v>
          </cell>
          <cell r="E52" t="str">
            <v>GBP</v>
          </cell>
          <cell r="F52" t="str">
            <v>Capex</v>
          </cell>
          <cell r="G52"/>
          <cell r="H52"/>
          <cell r="I52"/>
          <cell r="J52">
            <v>650.29999999999995</v>
          </cell>
          <cell r="K52">
            <v>796</v>
          </cell>
          <cell r="L52">
            <v>734.7</v>
          </cell>
        </row>
        <row r="53">
          <cell r="A53" t="str">
            <v>O2</v>
          </cell>
          <cell r="B53" t="str">
            <v>UK</v>
          </cell>
          <cell r="C53" t="str">
            <v>UK</v>
          </cell>
          <cell r="D53" t="str">
            <v>Mobile</v>
          </cell>
          <cell r="E53" t="str">
            <v>GBP</v>
          </cell>
          <cell r="F53" t="str">
            <v>EBITDA - Capex</v>
          </cell>
          <cell r="G53"/>
          <cell r="H53"/>
          <cell r="I53"/>
          <cell r="J53">
            <v>770.3</v>
          </cell>
          <cell r="K53">
            <v>665.2</v>
          </cell>
          <cell r="L53">
            <v>721.39999999999986</v>
          </cell>
        </row>
        <row r="54">
          <cell r="A54" t="str">
            <v>O2</v>
          </cell>
          <cell r="B54" t="str">
            <v>UK</v>
          </cell>
          <cell r="C54" t="str">
            <v>UK</v>
          </cell>
          <cell r="D54" t="str">
            <v>Mobile</v>
          </cell>
          <cell r="E54" t="str">
            <v>GBP</v>
          </cell>
          <cell r="F54" t="str">
            <v>EBITDA - Capex Margin (%)</v>
          </cell>
          <cell r="G54"/>
          <cell r="H54"/>
          <cell r="I54"/>
          <cell r="J54">
            <v>0.13346154512535302</v>
          </cell>
          <cell r="K54">
            <v>0.11339924991476305</v>
          </cell>
          <cell r="L54">
            <v>0.12416309529956453</v>
          </cell>
        </row>
        <row r="55">
          <cell r="A55" t="str">
            <v>O2</v>
          </cell>
          <cell r="B55" t="str">
            <v>UK</v>
          </cell>
          <cell r="C55" t="str">
            <v>UK</v>
          </cell>
          <cell r="D55" t="str">
            <v>Mobile</v>
          </cell>
          <cell r="E55" t="str">
            <v>GBP</v>
          </cell>
          <cell r="F55" t="str">
            <v>Mobile Share</v>
          </cell>
          <cell r="G55"/>
          <cell r="H55"/>
          <cell r="I55"/>
          <cell r="J55">
            <v>1</v>
          </cell>
          <cell r="K55">
            <v>1</v>
          </cell>
          <cell r="L55">
            <v>1</v>
          </cell>
        </row>
        <row r="56">
          <cell r="A56" t="str">
            <v>Vodafone</v>
          </cell>
          <cell r="B56" t="str">
            <v>UK</v>
          </cell>
          <cell r="C56" t="str">
            <v>UK</v>
          </cell>
          <cell r="D56" t="str">
            <v>Mobile &amp; Fixed</v>
          </cell>
          <cell r="E56" t="str">
            <v>GBP</v>
          </cell>
          <cell r="F56" t="str">
            <v>Revenue</v>
          </cell>
          <cell r="G56"/>
          <cell r="H56"/>
          <cell r="I56"/>
          <cell r="J56"/>
          <cell r="K56">
            <v>6650</v>
          </cell>
          <cell r="L56">
            <v>5893.4</v>
          </cell>
        </row>
        <row r="57">
          <cell r="A57" t="str">
            <v>Vodafone</v>
          </cell>
          <cell r="B57" t="str">
            <v>UK</v>
          </cell>
          <cell r="C57" t="str">
            <v>UK</v>
          </cell>
          <cell r="D57" t="str">
            <v>Mobile &amp; Fixed</v>
          </cell>
          <cell r="E57" t="str">
            <v>GBP</v>
          </cell>
          <cell r="F57" t="str">
            <v>EBITDA</v>
          </cell>
          <cell r="G57"/>
          <cell r="H57"/>
          <cell r="I57"/>
          <cell r="J57"/>
          <cell r="K57">
            <v>1388.5</v>
          </cell>
          <cell r="L57">
            <v>1034.9000000000001</v>
          </cell>
        </row>
        <row r="58">
          <cell r="A58" t="str">
            <v>Vodafone</v>
          </cell>
          <cell r="B58" t="str">
            <v>UK</v>
          </cell>
          <cell r="C58" t="str">
            <v>UK</v>
          </cell>
          <cell r="D58" t="str">
            <v>Mobile &amp; Fixed</v>
          </cell>
          <cell r="E58" t="str">
            <v>GBP</v>
          </cell>
          <cell r="F58" t="str">
            <v>EBITDA Margin (%)</v>
          </cell>
          <cell r="G58"/>
          <cell r="H58"/>
          <cell r="I58"/>
          <cell r="J58"/>
          <cell r="K58">
            <v>0.20879699248120301</v>
          </cell>
          <cell r="L58">
            <v>0.17560321715817698</v>
          </cell>
        </row>
        <row r="59">
          <cell r="A59" t="str">
            <v>Vodafone</v>
          </cell>
          <cell r="B59" t="str">
            <v>UK</v>
          </cell>
          <cell r="C59" t="str">
            <v>UK</v>
          </cell>
          <cell r="D59" t="str">
            <v>Mobile &amp; Fixed</v>
          </cell>
          <cell r="E59" t="str">
            <v>GBP</v>
          </cell>
          <cell r="F59" t="str">
            <v>Capex</v>
          </cell>
          <cell r="G59"/>
          <cell r="H59"/>
          <cell r="I59"/>
          <cell r="J59"/>
          <cell r="K59">
            <v>956.8</v>
          </cell>
          <cell r="L59">
            <v>811.2</v>
          </cell>
        </row>
        <row r="60">
          <cell r="A60" t="str">
            <v>Vodafone</v>
          </cell>
          <cell r="B60" t="str">
            <v>UK</v>
          </cell>
          <cell r="C60" t="str">
            <v>UK</v>
          </cell>
          <cell r="D60" t="str">
            <v>Mobile &amp; Fixed</v>
          </cell>
          <cell r="E60" t="str">
            <v>GBP</v>
          </cell>
          <cell r="F60" t="str">
            <v>EBITDA - Capex</v>
          </cell>
          <cell r="G60"/>
          <cell r="H60"/>
          <cell r="I60"/>
          <cell r="J60"/>
          <cell r="K60">
            <v>431.70000000000005</v>
          </cell>
          <cell r="L60">
            <v>223.70000000000005</v>
          </cell>
        </row>
        <row r="61">
          <cell r="A61" t="str">
            <v>Vodafone</v>
          </cell>
          <cell r="B61" t="str">
            <v>UK</v>
          </cell>
          <cell r="C61" t="str">
            <v>UK</v>
          </cell>
          <cell r="D61" t="str">
            <v>Mobile &amp; Fixed</v>
          </cell>
          <cell r="E61" t="str">
            <v>GBP</v>
          </cell>
          <cell r="F61" t="str">
            <v>EBITDA - Capex Margin (%)</v>
          </cell>
          <cell r="G61"/>
          <cell r="H61"/>
          <cell r="I61"/>
          <cell r="J61"/>
          <cell r="K61">
            <v>6.4917293233082707E-2</v>
          </cell>
          <cell r="L61">
            <v>3.795771541045917E-2</v>
          </cell>
        </row>
        <row r="62">
          <cell r="A62" t="str">
            <v>Vodafone</v>
          </cell>
          <cell r="B62" t="str">
            <v>UK</v>
          </cell>
          <cell r="C62" t="str">
            <v>UK</v>
          </cell>
          <cell r="D62" t="str">
            <v>Mobile &amp; Fixed</v>
          </cell>
          <cell r="E62" t="str">
            <v>GBP</v>
          </cell>
          <cell r="F62" t="str">
            <v>Mobile Share</v>
          </cell>
          <cell r="G62"/>
          <cell r="H62"/>
          <cell r="I62"/>
          <cell r="J62">
            <v>0</v>
          </cell>
          <cell r="K62">
            <v>0.66860465116279066</v>
          </cell>
          <cell r="L62">
            <v>0.73342960288808667</v>
          </cell>
        </row>
        <row r="63">
          <cell r="A63" t="str">
            <v>BT/EE</v>
          </cell>
          <cell r="B63" t="str">
            <v>UK</v>
          </cell>
          <cell r="C63" t="str">
            <v>UK</v>
          </cell>
          <cell r="D63" t="str">
            <v>Mobile &amp; Fixed</v>
          </cell>
          <cell r="E63" t="str">
            <v>GBP</v>
          </cell>
          <cell r="F63" t="str">
            <v>Revenue</v>
          </cell>
          <cell r="G63"/>
          <cell r="H63"/>
          <cell r="I63"/>
          <cell r="J63"/>
          <cell r="K63">
            <v>6311</v>
          </cell>
          <cell r="L63">
            <v>5090</v>
          </cell>
        </row>
        <row r="64">
          <cell r="A64" t="str">
            <v>BT/EE</v>
          </cell>
          <cell r="B64" t="str">
            <v>UK</v>
          </cell>
          <cell r="C64" t="str">
            <v>UK</v>
          </cell>
          <cell r="D64" t="str">
            <v>Mobile &amp; Fixed</v>
          </cell>
          <cell r="E64" t="str">
            <v>GBP</v>
          </cell>
          <cell r="F64" t="str">
            <v>EBITDA</v>
          </cell>
          <cell r="G64"/>
          <cell r="H64"/>
          <cell r="I64"/>
          <cell r="J64"/>
          <cell r="K64">
            <v>1663</v>
          </cell>
          <cell r="L64">
            <v>1156</v>
          </cell>
        </row>
        <row r="65">
          <cell r="A65" t="str">
            <v>BT/EE</v>
          </cell>
          <cell r="B65" t="str">
            <v>UK</v>
          </cell>
          <cell r="C65" t="str">
            <v>UK</v>
          </cell>
          <cell r="D65" t="str">
            <v>Mobile &amp; Fixed</v>
          </cell>
          <cell r="E65" t="str">
            <v>GBP</v>
          </cell>
          <cell r="F65" t="str">
            <v>EBITDA Margin (%)</v>
          </cell>
          <cell r="G65"/>
          <cell r="H65"/>
          <cell r="I65"/>
          <cell r="J65"/>
          <cell r="K65">
            <v>0.26350816035493585</v>
          </cell>
          <cell r="L65">
            <v>0.22711198428290766</v>
          </cell>
        </row>
        <row r="66">
          <cell r="A66" t="str">
            <v>BT/EE</v>
          </cell>
          <cell r="B66" t="str">
            <v>UK</v>
          </cell>
          <cell r="C66" t="str">
            <v>UK</v>
          </cell>
          <cell r="D66" t="str">
            <v>Mobile &amp; Fixed</v>
          </cell>
          <cell r="E66" t="str">
            <v>GBP</v>
          </cell>
          <cell r="F66" t="str">
            <v>Capex</v>
          </cell>
          <cell r="G66"/>
          <cell r="H66"/>
          <cell r="I66"/>
          <cell r="J66"/>
          <cell r="K66">
            <v>505</v>
          </cell>
          <cell r="L66">
            <v>616</v>
          </cell>
        </row>
        <row r="67">
          <cell r="A67" t="str">
            <v>BT/EE</v>
          </cell>
          <cell r="B67" t="str">
            <v>UK</v>
          </cell>
          <cell r="C67" t="str">
            <v>UK</v>
          </cell>
          <cell r="D67" t="str">
            <v>Mobile &amp; Fixed</v>
          </cell>
          <cell r="E67" t="str">
            <v>GBP</v>
          </cell>
          <cell r="F67" t="str">
            <v>EBITDA - Capex</v>
          </cell>
          <cell r="G67"/>
          <cell r="H67"/>
          <cell r="I67"/>
          <cell r="J67"/>
          <cell r="K67">
            <v>1158</v>
          </cell>
          <cell r="L67">
            <v>540</v>
          </cell>
        </row>
        <row r="68">
          <cell r="A68" t="str">
            <v>BT/EE</v>
          </cell>
          <cell r="B68" t="str">
            <v>UK</v>
          </cell>
          <cell r="C68" t="str">
            <v>UK</v>
          </cell>
          <cell r="D68" t="str">
            <v>Mobile &amp; Fixed</v>
          </cell>
          <cell r="E68" t="str">
            <v>GBP</v>
          </cell>
          <cell r="F68" t="str">
            <v>EBITDA - Capex Margin (%)</v>
          </cell>
          <cell r="G68"/>
          <cell r="H68"/>
          <cell r="I68"/>
          <cell r="J68"/>
          <cell r="K68">
            <v>0.18348914593566787</v>
          </cell>
          <cell r="L68">
            <v>0.10609037328094302</v>
          </cell>
        </row>
        <row r="69">
          <cell r="A69" t="str">
            <v>BT/EE</v>
          </cell>
          <cell r="B69" t="str">
            <v>UK</v>
          </cell>
          <cell r="C69" t="str">
            <v>UK</v>
          </cell>
          <cell r="D69" t="str">
            <v>Mobile &amp; Fixed</v>
          </cell>
          <cell r="E69" t="str">
            <v>GBP</v>
          </cell>
          <cell r="F69" t="str">
            <v>Mobile Share</v>
          </cell>
          <cell r="G69"/>
          <cell r="H69"/>
          <cell r="I69"/>
          <cell r="K69">
            <v>1</v>
          </cell>
          <cell r="L69">
            <v>1</v>
          </cell>
        </row>
        <row r="70">
          <cell r="A70" t="str">
            <v xml:space="preserve">Telefonica </v>
          </cell>
          <cell r="B70" t="str">
            <v>Spain</v>
          </cell>
          <cell r="C70" t="str">
            <v>Europe</v>
          </cell>
          <cell r="D70" t="str">
            <v>Mobile &amp; Fixed</v>
          </cell>
          <cell r="E70" t="str">
            <v>EUR</v>
          </cell>
          <cell r="F70" t="str">
            <v>Revenue</v>
          </cell>
          <cell r="G70"/>
          <cell r="H70"/>
          <cell r="I70"/>
          <cell r="J70">
            <v>12726</v>
          </cell>
          <cell r="K70">
            <v>12815</v>
          </cell>
          <cell r="L70">
            <v>12653</v>
          </cell>
        </row>
        <row r="71">
          <cell r="A71" t="str">
            <v xml:space="preserve">Telefonica </v>
          </cell>
          <cell r="B71" t="str">
            <v>Spain</v>
          </cell>
          <cell r="C71" t="str">
            <v>Europe</v>
          </cell>
          <cell r="D71" t="str">
            <v>Mobile &amp; Fixed</v>
          </cell>
          <cell r="E71" t="str">
            <v>EUR</v>
          </cell>
          <cell r="F71" t="str">
            <v>EBITDA</v>
          </cell>
          <cell r="G71"/>
          <cell r="H71"/>
          <cell r="I71"/>
          <cell r="J71">
            <v>2332</v>
          </cell>
          <cell r="K71">
            <v>4403</v>
          </cell>
          <cell r="L71">
            <v>4952</v>
          </cell>
        </row>
        <row r="72">
          <cell r="A72" t="str">
            <v xml:space="preserve">Telefonica </v>
          </cell>
          <cell r="B72" t="str">
            <v>Spain</v>
          </cell>
          <cell r="C72" t="str">
            <v>Europe</v>
          </cell>
          <cell r="D72" t="str">
            <v>Mobile &amp; Fixed</v>
          </cell>
          <cell r="E72" t="str">
            <v>EUR</v>
          </cell>
          <cell r="F72" t="str">
            <v>EBITDA Margin (%)</v>
          </cell>
          <cell r="G72"/>
          <cell r="H72"/>
          <cell r="I72"/>
          <cell r="J72">
            <v>0.18324689611818323</v>
          </cell>
          <cell r="K72">
            <v>0.34358174014826376</v>
          </cell>
          <cell r="L72">
            <v>0.39136963565952737</v>
          </cell>
        </row>
        <row r="73">
          <cell r="A73" t="str">
            <v xml:space="preserve">Telefonica </v>
          </cell>
          <cell r="B73" t="str">
            <v>Spain</v>
          </cell>
          <cell r="C73" t="str">
            <v>Europe</v>
          </cell>
          <cell r="D73" t="str">
            <v>Mobile &amp; Fixed</v>
          </cell>
          <cell r="E73" t="str">
            <v>EUR</v>
          </cell>
          <cell r="F73" t="str">
            <v>Capex</v>
          </cell>
          <cell r="G73"/>
          <cell r="H73"/>
          <cell r="I73"/>
          <cell r="J73">
            <v>1835</v>
          </cell>
          <cell r="K73">
            <v>1852</v>
          </cell>
          <cell r="L73">
            <v>1683</v>
          </cell>
        </row>
        <row r="74">
          <cell r="A74" t="str">
            <v xml:space="preserve">Telefonica </v>
          </cell>
          <cell r="B74" t="str">
            <v>Spain</v>
          </cell>
          <cell r="C74" t="str">
            <v>Europe</v>
          </cell>
          <cell r="D74" t="str">
            <v>Mobile &amp; Fixed</v>
          </cell>
          <cell r="E74" t="str">
            <v>EUR</v>
          </cell>
          <cell r="F74" t="str">
            <v>EBITDA - Capex</v>
          </cell>
          <cell r="G74"/>
          <cell r="H74"/>
          <cell r="I74"/>
          <cell r="J74">
            <v>497</v>
          </cell>
          <cell r="K74">
            <v>2551</v>
          </cell>
          <cell r="L74">
            <v>3269</v>
          </cell>
        </row>
        <row r="75">
          <cell r="A75" t="str">
            <v xml:space="preserve">Telefonica </v>
          </cell>
          <cell r="B75" t="str">
            <v>Spain</v>
          </cell>
          <cell r="C75" t="str">
            <v>Europe</v>
          </cell>
          <cell r="D75" t="str">
            <v>Mobile &amp; Fixed</v>
          </cell>
          <cell r="E75" t="str">
            <v>EUR</v>
          </cell>
          <cell r="F75" t="str">
            <v>EBITDA - Capex Margin (%)</v>
          </cell>
          <cell r="G75"/>
          <cell r="H75"/>
          <cell r="I75"/>
          <cell r="J75">
            <v>3.9053905390539052E-2</v>
          </cell>
          <cell r="K75">
            <v>0.19906359734685916</v>
          </cell>
          <cell r="L75">
            <v>0.25835770173081485</v>
          </cell>
        </row>
        <row r="76">
          <cell r="A76" t="str">
            <v xml:space="preserve">Telefonica </v>
          </cell>
          <cell r="B76" t="str">
            <v>Spain</v>
          </cell>
          <cell r="C76" t="str">
            <v>Europe</v>
          </cell>
          <cell r="D76" t="str">
            <v>Mobile &amp; Fixed</v>
          </cell>
          <cell r="E76" t="str">
            <v>EUR</v>
          </cell>
          <cell r="F76" t="str">
            <v>Mobile Share</v>
          </cell>
          <cell r="G76"/>
          <cell r="H76"/>
          <cell r="I76"/>
          <cell r="J76">
            <v>1</v>
          </cell>
          <cell r="K76">
            <v>1</v>
          </cell>
          <cell r="L76">
            <v>1</v>
          </cell>
        </row>
        <row r="77">
          <cell r="A77" t="str">
            <v xml:space="preserve">Telefonica </v>
          </cell>
          <cell r="B77" t="str">
            <v>Germany</v>
          </cell>
          <cell r="C77" t="str">
            <v>Europe</v>
          </cell>
          <cell r="D77" t="str">
            <v>Mobile</v>
          </cell>
          <cell r="E77" t="str">
            <v>EUR</v>
          </cell>
          <cell r="F77" t="str">
            <v>Revenue</v>
          </cell>
          <cell r="G77">
            <v>5213</v>
          </cell>
          <cell r="H77">
            <v>4914</v>
          </cell>
          <cell r="I77">
            <v>5522</v>
          </cell>
          <cell r="J77">
            <v>7888</v>
          </cell>
          <cell r="K77">
            <v>7503</v>
          </cell>
          <cell r="L77">
            <v>7296</v>
          </cell>
        </row>
        <row r="78">
          <cell r="A78" t="str">
            <v xml:space="preserve">Telefonica </v>
          </cell>
          <cell r="B78" t="str">
            <v>Germany</v>
          </cell>
          <cell r="C78" t="str">
            <v>Europe</v>
          </cell>
          <cell r="D78" t="str">
            <v>Mobile</v>
          </cell>
          <cell r="E78" t="str">
            <v>EUR</v>
          </cell>
          <cell r="F78" t="str">
            <v>EBITDA</v>
          </cell>
          <cell r="G78">
            <v>1351</v>
          </cell>
          <cell r="H78">
            <v>1308</v>
          </cell>
          <cell r="I78">
            <v>733</v>
          </cell>
          <cell r="J78">
            <v>1858</v>
          </cell>
          <cell r="K78">
            <v>1771</v>
          </cell>
          <cell r="L78">
            <v>1821</v>
          </cell>
        </row>
        <row r="79">
          <cell r="A79" t="str">
            <v xml:space="preserve">Telefonica </v>
          </cell>
          <cell r="B79" t="str">
            <v>Germany</v>
          </cell>
          <cell r="C79" t="str">
            <v>Europe</v>
          </cell>
          <cell r="D79" t="str">
            <v>Mobile</v>
          </cell>
          <cell r="E79" t="str">
            <v>EUR</v>
          </cell>
          <cell r="F79" t="str">
            <v>EBITDA Margin (%)</v>
          </cell>
          <cell r="G79">
            <v>0.25915979282562823</v>
          </cell>
          <cell r="H79">
            <v>0.26617826617826618</v>
          </cell>
          <cell r="I79">
            <v>0.13274176023180007</v>
          </cell>
          <cell r="J79">
            <v>0.23554766734279919</v>
          </cell>
          <cell r="K79">
            <v>0.23603891776622685</v>
          </cell>
          <cell r="L79">
            <v>0.24958881578947367</v>
          </cell>
        </row>
        <row r="80">
          <cell r="A80" t="str">
            <v xml:space="preserve">Telefonica </v>
          </cell>
          <cell r="B80" t="str">
            <v>Germany</v>
          </cell>
          <cell r="C80" t="str">
            <v>Europe</v>
          </cell>
          <cell r="D80" t="str">
            <v>Mobile</v>
          </cell>
          <cell r="E80" t="str">
            <v>EUR</v>
          </cell>
          <cell r="F80" t="str">
            <v>Capex</v>
          </cell>
          <cell r="G80">
            <v>609</v>
          </cell>
          <cell r="H80">
            <v>666</v>
          </cell>
          <cell r="I80">
            <v>849</v>
          </cell>
          <cell r="J80">
            <v>1032</v>
          </cell>
          <cell r="K80">
            <v>1107</v>
          </cell>
          <cell r="L80">
            <v>951</v>
          </cell>
        </row>
        <row r="81">
          <cell r="A81" t="str">
            <v xml:space="preserve">Telefonica </v>
          </cell>
          <cell r="B81" t="str">
            <v>Germany</v>
          </cell>
          <cell r="C81" t="str">
            <v>Europe</v>
          </cell>
          <cell r="D81" t="str">
            <v>Mobile</v>
          </cell>
          <cell r="E81" t="str">
            <v>EUR</v>
          </cell>
          <cell r="F81" t="str">
            <v>EBITDA - Capex</v>
          </cell>
          <cell r="G81">
            <v>742</v>
          </cell>
          <cell r="H81">
            <v>642</v>
          </cell>
          <cell r="I81">
            <v>-116</v>
          </cell>
          <cell r="J81">
            <v>826</v>
          </cell>
          <cell r="K81">
            <v>664</v>
          </cell>
          <cell r="L81">
            <v>870</v>
          </cell>
        </row>
        <row r="82">
          <cell r="A82" t="str">
            <v xml:space="preserve">Telefonica </v>
          </cell>
          <cell r="B82" t="str">
            <v>Germany</v>
          </cell>
          <cell r="C82" t="str">
            <v>Europe</v>
          </cell>
          <cell r="D82" t="str">
            <v>Mobile</v>
          </cell>
          <cell r="E82" t="str">
            <v>EUR</v>
          </cell>
          <cell r="F82" t="str">
            <v>EBITDA - Capex Margin (%)</v>
          </cell>
          <cell r="G82">
            <v>0.14233646652599272</v>
          </cell>
          <cell r="H82">
            <v>0.13064713064713065</v>
          </cell>
          <cell r="I82">
            <v>-2.1006881564650488E-2</v>
          </cell>
          <cell r="J82">
            <v>0.10471602434077079</v>
          </cell>
          <cell r="K82">
            <v>8.8497934159669472E-2</v>
          </cell>
          <cell r="L82">
            <v>0.11924342105263158</v>
          </cell>
        </row>
        <row r="83">
          <cell r="A83" t="str">
            <v xml:space="preserve">Telefonica </v>
          </cell>
          <cell r="B83" t="str">
            <v>Germany</v>
          </cell>
          <cell r="C83" t="str">
            <v>Europe</v>
          </cell>
          <cell r="D83" t="str">
            <v>Mobile</v>
          </cell>
          <cell r="E83" t="str">
            <v>EUR</v>
          </cell>
          <cell r="F83" t="str">
            <v>Mobile Share</v>
          </cell>
          <cell r="G83"/>
          <cell r="H83"/>
          <cell r="I83"/>
          <cell r="J83">
            <v>1</v>
          </cell>
          <cell r="K83">
            <v>1</v>
          </cell>
          <cell r="L83">
            <v>1</v>
          </cell>
        </row>
        <row r="84">
          <cell r="A84" t="str">
            <v xml:space="preserve">Telefonica </v>
          </cell>
          <cell r="B84" t="str">
            <v>Brazil</v>
          </cell>
          <cell r="C84" t="str">
            <v>RoW</v>
          </cell>
          <cell r="D84" t="str">
            <v>Mobile &amp; Fixed</v>
          </cell>
          <cell r="E84" t="str">
            <v>EUR</v>
          </cell>
          <cell r="F84" t="str">
            <v>Revenue</v>
          </cell>
          <cell r="G84"/>
          <cell r="H84"/>
          <cell r="I84"/>
          <cell r="J84">
            <v>11060</v>
          </cell>
          <cell r="K84">
            <v>11090</v>
          </cell>
          <cell r="L84">
            <v>12019</v>
          </cell>
        </row>
        <row r="85">
          <cell r="A85" t="str">
            <v xml:space="preserve">Telefonica </v>
          </cell>
          <cell r="B85" t="str">
            <v>Brazil</v>
          </cell>
          <cell r="C85" t="str">
            <v>RoW</v>
          </cell>
          <cell r="D85" t="str">
            <v>Mobile &amp; Fixed</v>
          </cell>
          <cell r="E85" t="str">
            <v>EUR</v>
          </cell>
          <cell r="F85" t="str">
            <v>EBITDA</v>
          </cell>
          <cell r="G85"/>
          <cell r="H85"/>
          <cell r="I85"/>
          <cell r="J85">
            <v>3573</v>
          </cell>
          <cell r="K85">
            <v>3702</v>
          </cell>
          <cell r="L85">
            <v>4191</v>
          </cell>
        </row>
        <row r="86">
          <cell r="A86" t="str">
            <v xml:space="preserve">Telefonica </v>
          </cell>
          <cell r="B86" t="str">
            <v>Brazil</v>
          </cell>
          <cell r="C86" t="str">
            <v>RoW</v>
          </cell>
          <cell r="D86" t="str">
            <v>Mobile &amp; Fixed</v>
          </cell>
          <cell r="E86" t="str">
            <v>EUR</v>
          </cell>
          <cell r="F86" t="str">
            <v>EBITDA Margin (%)</v>
          </cell>
          <cell r="G86"/>
          <cell r="H86"/>
          <cell r="I86"/>
          <cell r="J86">
            <v>0.32305605786618447</v>
          </cell>
          <cell r="K86">
            <v>0.33381424706943191</v>
          </cell>
          <cell r="L86">
            <v>0.34869789499958398</v>
          </cell>
        </row>
        <row r="87">
          <cell r="A87" t="str">
            <v xml:space="preserve">Telefonica </v>
          </cell>
          <cell r="B87" t="str">
            <v>Brazil</v>
          </cell>
          <cell r="C87" t="str">
            <v>RoW</v>
          </cell>
          <cell r="D87" t="str">
            <v>Mobile &amp; Fixed</v>
          </cell>
          <cell r="E87" t="str">
            <v>EUR</v>
          </cell>
          <cell r="F87" t="str">
            <v>Capex</v>
          </cell>
          <cell r="G87"/>
          <cell r="H87"/>
          <cell r="I87"/>
          <cell r="J87">
            <v>2105</v>
          </cell>
          <cell r="K87">
            <v>2137</v>
          </cell>
          <cell r="L87">
            <v>2225</v>
          </cell>
        </row>
        <row r="88">
          <cell r="A88" t="str">
            <v xml:space="preserve">Telefonica </v>
          </cell>
          <cell r="B88" t="str">
            <v>Brazil</v>
          </cell>
          <cell r="C88" t="str">
            <v>RoW</v>
          </cell>
          <cell r="D88" t="str">
            <v>Mobile &amp; Fixed</v>
          </cell>
          <cell r="E88" t="str">
            <v>EUR</v>
          </cell>
          <cell r="F88" t="str">
            <v>EBITDA - Capex</v>
          </cell>
          <cell r="G88"/>
          <cell r="H88"/>
          <cell r="I88"/>
          <cell r="J88">
            <v>1468</v>
          </cell>
          <cell r="K88">
            <v>1565</v>
          </cell>
          <cell r="L88">
            <v>1966</v>
          </cell>
        </row>
        <row r="89">
          <cell r="A89" t="str">
            <v xml:space="preserve">Telefonica </v>
          </cell>
          <cell r="B89" t="str">
            <v>Brazil</v>
          </cell>
          <cell r="C89" t="str">
            <v>RoW</v>
          </cell>
          <cell r="D89" t="str">
            <v>Mobile &amp; Fixed</v>
          </cell>
          <cell r="E89" t="str">
            <v>EUR</v>
          </cell>
          <cell r="F89" t="str">
            <v>EBITDA - Capex Margin (%)</v>
          </cell>
          <cell r="G89"/>
          <cell r="H89"/>
          <cell r="I89"/>
          <cell r="J89">
            <v>0.13273056057866184</v>
          </cell>
          <cell r="K89">
            <v>0.14111812443642921</v>
          </cell>
          <cell r="L89">
            <v>0.16357434062734005</v>
          </cell>
        </row>
        <row r="90">
          <cell r="A90" t="str">
            <v xml:space="preserve">Telefonica </v>
          </cell>
          <cell r="B90" t="str">
            <v>Brazil</v>
          </cell>
          <cell r="C90" t="str">
            <v>RoW</v>
          </cell>
          <cell r="D90" t="str">
            <v>Mobile &amp; Fixed</v>
          </cell>
          <cell r="E90" t="str">
            <v>EUR</v>
          </cell>
          <cell r="F90" t="str">
            <v>Mobile Share</v>
          </cell>
          <cell r="G90"/>
          <cell r="H90"/>
          <cell r="I90"/>
          <cell r="J90">
            <v>1</v>
          </cell>
          <cell r="K90">
            <v>1</v>
          </cell>
          <cell r="L90">
            <v>1</v>
          </cell>
        </row>
        <row r="91">
          <cell r="A91" t="str">
            <v xml:space="preserve">Telefonica </v>
          </cell>
          <cell r="B91" t="str">
            <v>HISPAC</v>
          </cell>
          <cell r="C91" t="str">
            <v>RoW</v>
          </cell>
          <cell r="D91" t="str">
            <v>Mobile &amp; Fixed</v>
          </cell>
          <cell r="E91" t="str">
            <v>EUR</v>
          </cell>
          <cell r="F91" t="str">
            <v>Revenue</v>
          </cell>
          <cell r="G91"/>
          <cell r="H91"/>
          <cell r="I91"/>
          <cell r="J91">
            <v>14387</v>
          </cell>
          <cell r="K91">
            <v>12579</v>
          </cell>
          <cell r="L91">
            <v>12552</v>
          </cell>
        </row>
        <row r="92">
          <cell r="A92" t="str">
            <v xml:space="preserve">Telefonica </v>
          </cell>
          <cell r="B92" t="str">
            <v>HISPAC</v>
          </cell>
          <cell r="C92" t="str">
            <v>RoW</v>
          </cell>
          <cell r="D92" t="str">
            <v>Mobile &amp; Fixed</v>
          </cell>
          <cell r="E92" t="str">
            <v>EUR</v>
          </cell>
          <cell r="F92" t="str">
            <v>EBITDA</v>
          </cell>
          <cell r="G92"/>
          <cell r="H92"/>
          <cell r="I92"/>
          <cell r="J92">
            <v>4356</v>
          </cell>
          <cell r="K92">
            <v>3474</v>
          </cell>
          <cell r="L92">
            <v>3538</v>
          </cell>
        </row>
        <row r="93">
          <cell r="A93" t="str">
            <v xml:space="preserve">Telefonica </v>
          </cell>
          <cell r="B93" t="str">
            <v>HISPAC</v>
          </cell>
          <cell r="C93" t="str">
            <v>RoW</v>
          </cell>
          <cell r="D93" t="str">
            <v>Mobile &amp; Fixed</v>
          </cell>
          <cell r="E93" t="str">
            <v>EUR</v>
          </cell>
          <cell r="F93" t="str">
            <v>EBITDA Margin (%)</v>
          </cell>
          <cell r="G93"/>
          <cell r="H93"/>
          <cell r="I93"/>
          <cell r="J93">
            <v>0.30277333704038367</v>
          </cell>
          <cell r="K93">
            <v>0.2761745766754114</v>
          </cell>
          <cell r="L93">
            <v>0.2818674314850223</v>
          </cell>
        </row>
        <row r="94">
          <cell r="A94" t="str">
            <v xml:space="preserve">Telefonica </v>
          </cell>
          <cell r="B94" t="str">
            <v>HISPAC</v>
          </cell>
          <cell r="C94" t="str">
            <v>RoW</v>
          </cell>
          <cell r="D94" t="str">
            <v>Mobile &amp; Fixed</v>
          </cell>
          <cell r="E94" t="str">
            <v>EUR</v>
          </cell>
          <cell r="F94" t="str">
            <v>Capex</v>
          </cell>
          <cell r="G94"/>
          <cell r="H94"/>
          <cell r="I94"/>
          <cell r="J94">
            <v>3060</v>
          </cell>
          <cell r="K94">
            <v>2615</v>
          </cell>
          <cell r="L94">
            <v>2678</v>
          </cell>
        </row>
        <row r="95">
          <cell r="A95" t="str">
            <v xml:space="preserve">Telefonica </v>
          </cell>
          <cell r="B95" t="str">
            <v>HISPAC</v>
          </cell>
          <cell r="C95" t="str">
            <v>RoW</v>
          </cell>
          <cell r="D95" t="str">
            <v>Mobile &amp; Fixed</v>
          </cell>
          <cell r="E95" t="str">
            <v>EUR</v>
          </cell>
          <cell r="F95" t="str">
            <v>EBITDA - Capex</v>
          </cell>
          <cell r="G95"/>
          <cell r="H95"/>
          <cell r="I95"/>
          <cell r="J95">
            <v>1296</v>
          </cell>
          <cell r="K95">
            <v>859</v>
          </cell>
          <cell r="L95">
            <v>860</v>
          </cell>
        </row>
        <row r="96">
          <cell r="A96" t="str">
            <v xml:space="preserve">Telefonica </v>
          </cell>
          <cell r="B96" t="str">
            <v>HISPAC</v>
          </cell>
          <cell r="C96" t="str">
            <v>RoW</v>
          </cell>
          <cell r="D96" t="str">
            <v>Mobile &amp; Fixed</v>
          </cell>
          <cell r="E96" t="str">
            <v>EUR</v>
          </cell>
          <cell r="F96" t="str">
            <v>EBITDA - Capex Margin (%)</v>
          </cell>
          <cell r="G96"/>
          <cell r="H96"/>
          <cell r="I96"/>
          <cell r="J96">
            <v>9.0081323416973655E-2</v>
          </cell>
          <cell r="K96">
            <v>6.8288417203275303E-2</v>
          </cell>
          <cell r="L96">
            <v>6.8514977692797963E-2</v>
          </cell>
        </row>
        <row r="97">
          <cell r="A97" t="str">
            <v xml:space="preserve">Telefonica </v>
          </cell>
          <cell r="B97" t="str">
            <v>HISPAC</v>
          </cell>
          <cell r="C97" t="str">
            <v>RoW</v>
          </cell>
          <cell r="D97" t="str">
            <v>Mobile &amp; Fixed</v>
          </cell>
          <cell r="E97" t="str">
            <v>EUR</v>
          </cell>
          <cell r="F97" t="str">
            <v>Mobile Share</v>
          </cell>
          <cell r="G97"/>
          <cell r="H97"/>
          <cell r="I97"/>
          <cell r="J97">
            <v>1</v>
          </cell>
          <cell r="K97">
            <v>1</v>
          </cell>
          <cell r="L97">
            <v>1</v>
          </cell>
        </row>
        <row r="98">
          <cell r="A98" t="str">
            <v>Vodafone</v>
          </cell>
          <cell r="B98" t="str">
            <v>Germany</v>
          </cell>
          <cell r="C98" t="str">
            <v>Europe</v>
          </cell>
          <cell r="D98" t="str">
            <v>Mobile &amp; Fixed</v>
          </cell>
          <cell r="E98" t="str">
            <v>EUR</v>
          </cell>
          <cell r="F98" t="str">
            <v>Revenue</v>
          </cell>
          <cell r="G98">
            <v>8195</v>
          </cell>
          <cell r="H98">
            <v>7832</v>
          </cell>
          <cell r="I98">
            <v>8211</v>
          </cell>
          <cell r="J98">
            <v>10655</v>
          </cell>
          <cell r="K98">
            <v>10626</v>
          </cell>
          <cell r="L98">
            <v>10600</v>
          </cell>
        </row>
        <row r="99">
          <cell r="A99" t="str">
            <v>Vodafone</v>
          </cell>
          <cell r="B99" t="str">
            <v>Germany</v>
          </cell>
          <cell r="C99" t="str">
            <v>Europe</v>
          </cell>
          <cell r="D99" t="str">
            <v>Mobile &amp; Fixed</v>
          </cell>
          <cell r="E99" t="str">
            <v>EUR</v>
          </cell>
          <cell r="F99" t="str">
            <v>EBITDA</v>
          </cell>
          <cell r="G99">
            <v>3034</v>
          </cell>
          <cell r="H99">
            <v>2831</v>
          </cell>
          <cell r="I99">
            <v>2688</v>
          </cell>
          <cell r="J99">
            <v>3390</v>
          </cell>
          <cell r="K99">
            <v>3462</v>
          </cell>
          <cell r="L99">
            <v>3617</v>
          </cell>
        </row>
        <row r="100">
          <cell r="A100" t="str">
            <v>Vodafone</v>
          </cell>
          <cell r="B100" t="str">
            <v>Germany</v>
          </cell>
          <cell r="C100" t="str">
            <v>Europe</v>
          </cell>
          <cell r="D100" t="str">
            <v>Mobile &amp; Fixed</v>
          </cell>
          <cell r="E100" t="str">
            <v>EUR</v>
          </cell>
          <cell r="F100" t="str">
            <v>EBITDA Margin (%)</v>
          </cell>
          <cell r="G100">
            <v>0.37022574740695546</v>
          </cell>
          <cell r="H100">
            <v>0.36146578140960162</v>
          </cell>
          <cell r="I100">
            <v>0.32736572890025578</v>
          </cell>
          <cell r="J100">
            <v>0.31816048803378694</v>
          </cell>
          <cell r="K100">
            <v>0.32580463015245625</v>
          </cell>
          <cell r="L100">
            <v>0.3412264150943396</v>
          </cell>
        </row>
        <row r="101">
          <cell r="A101" t="str">
            <v>Vodafone</v>
          </cell>
          <cell r="B101" t="str">
            <v>Germany</v>
          </cell>
          <cell r="C101" t="str">
            <v>Europe</v>
          </cell>
          <cell r="D101" t="str">
            <v>Mobile &amp; Fixed</v>
          </cell>
          <cell r="E101" t="str">
            <v>EUR</v>
          </cell>
          <cell r="F101" t="str">
            <v>Capex</v>
          </cell>
          <cell r="G101">
            <v>880</v>
          </cell>
          <cell r="H101">
            <v>1073</v>
          </cell>
          <cell r="I101">
            <v>1312</v>
          </cell>
          <cell r="J101">
            <v>2559</v>
          </cell>
          <cell r="K101">
            <v>2362</v>
          </cell>
          <cell r="L101">
            <v>1671</v>
          </cell>
        </row>
        <row r="102">
          <cell r="A102" t="str">
            <v>Vodafone</v>
          </cell>
          <cell r="B102" t="str">
            <v>Germany</v>
          </cell>
          <cell r="C102" t="str">
            <v>Europe</v>
          </cell>
          <cell r="D102" t="str">
            <v>Mobile &amp; Fixed</v>
          </cell>
          <cell r="E102" t="str">
            <v>EUR</v>
          </cell>
          <cell r="F102" t="str">
            <v>EBITDA - Capex</v>
          </cell>
          <cell r="G102">
            <v>2154</v>
          </cell>
          <cell r="H102">
            <v>1758</v>
          </cell>
          <cell r="I102">
            <v>1376</v>
          </cell>
          <cell r="J102">
            <v>831</v>
          </cell>
          <cell r="K102">
            <v>1100</v>
          </cell>
          <cell r="L102">
            <v>1946</v>
          </cell>
        </row>
        <row r="103">
          <cell r="A103" t="str">
            <v>Vodafone</v>
          </cell>
          <cell r="B103" t="str">
            <v>Germany</v>
          </cell>
          <cell r="C103" t="str">
            <v>Europe</v>
          </cell>
          <cell r="D103" t="str">
            <v>Mobile &amp; Fixed</v>
          </cell>
          <cell r="E103" t="str">
            <v>EUR</v>
          </cell>
          <cell r="F103" t="str">
            <v>EBITDA - Capex Margin (%)</v>
          </cell>
          <cell r="G103">
            <v>0.26284319707138498</v>
          </cell>
          <cell r="H103">
            <v>0.22446373850868234</v>
          </cell>
          <cell r="I103">
            <v>0.16758007550846427</v>
          </cell>
          <cell r="J103">
            <v>7.7991553261379631E-2</v>
          </cell>
          <cell r="K103">
            <v>0.10351966873706005</v>
          </cell>
          <cell r="L103">
            <v>0.18358490566037736</v>
          </cell>
        </row>
        <row r="104">
          <cell r="A104" t="str">
            <v>Vodafone</v>
          </cell>
          <cell r="B104" t="str">
            <v>Germany</v>
          </cell>
          <cell r="C104" t="str">
            <v>Europe</v>
          </cell>
          <cell r="D104" t="str">
            <v>Mobile &amp; Fixed</v>
          </cell>
          <cell r="E104" t="str">
            <v>EUR</v>
          </cell>
          <cell r="F104" t="str">
            <v>Mobile Share</v>
          </cell>
          <cell r="G104"/>
          <cell r="H104"/>
          <cell r="I104"/>
          <cell r="J104">
            <v>0</v>
          </cell>
          <cell r="K104">
            <v>0.52578580839450406</v>
          </cell>
          <cell r="L104">
            <v>0.5727358490566038</v>
          </cell>
        </row>
        <row r="105">
          <cell r="A105" t="str">
            <v>Vodafone</v>
          </cell>
          <cell r="B105" t="str">
            <v>Italy</v>
          </cell>
          <cell r="C105" t="str">
            <v>Europe</v>
          </cell>
          <cell r="D105" t="str">
            <v>Mobile &amp; Fixed</v>
          </cell>
          <cell r="E105" t="str">
            <v>EUR</v>
          </cell>
          <cell r="F105" t="str">
            <v>Revenue</v>
          </cell>
          <cell r="G105"/>
          <cell r="H105"/>
          <cell r="I105"/>
          <cell r="J105"/>
          <cell r="K105">
            <v>6008</v>
          </cell>
          <cell r="L105">
            <v>6101</v>
          </cell>
        </row>
        <row r="106">
          <cell r="A106" t="str">
            <v>Vodafone</v>
          </cell>
          <cell r="B106" t="str">
            <v>Italy</v>
          </cell>
          <cell r="C106" t="str">
            <v>Europe</v>
          </cell>
          <cell r="D106" t="str">
            <v>Mobile &amp; Fixed</v>
          </cell>
          <cell r="E106" t="str">
            <v>EUR</v>
          </cell>
          <cell r="F106" t="str">
            <v>EBITDA</v>
          </cell>
          <cell r="G106"/>
          <cell r="H106"/>
          <cell r="I106"/>
          <cell r="J106"/>
          <cell r="K106">
            <v>2015</v>
          </cell>
          <cell r="L106">
            <v>2229</v>
          </cell>
        </row>
        <row r="107">
          <cell r="A107" t="str">
            <v>Vodafone</v>
          </cell>
          <cell r="B107" t="str">
            <v>Italy</v>
          </cell>
          <cell r="C107" t="str">
            <v>Europe</v>
          </cell>
          <cell r="D107" t="str">
            <v>Mobile &amp; Fixed</v>
          </cell>
          <cell r="E107" t="str">
            <v>EUR</v>
          </cell>
          <cell r="F107" t="str">
            <v>EBITDA Margin (%)</v>
          </cell>
          <cell r="G107"/>
          <cell r="H107"/>
          <cell r="I107"/>
          <cell r="J107"/>
          <cell r="K107">
            <v>0.33538615179760317</v>
          </cell>
          <cell r="L107">
            <v>0.36534994263235537</v>
          </cell>
        </row>
        <row r="108">
          <cell r="A108" t="str">
            <v>Vodafone</v>
          </cell>
          <cell r="B108" t="str">
            <v>Italy</v>
          </cell>
          <cell r="C108" t="str">
            <v>Europe</v>
          </cell>
          <cell r="D108" t="str">
            <v>Mobile &amp; Fixed</v>
          </cell>
          <cell r="E108" t="str">
            <v>EUR</v>
          </cell>
          <cell r="F108" t="str">
            <v>Capex</v>
          </cell>
          <cell r="G108"/>
          <cell r="H108"/>
          <cell r="I108"/>
          <cell r="J108"/>
          <cell r="K108">
            <v>1516</v>
          </cell>
          <cell r="L108">
            <v>793</v>
          </cell>
        </row>
        <row r="109">
          <cell r="A109" t="str">
            <v>Vodafone</v>
          </cell>
          <cell r="B109" t="str">
            <v>Italy</v>
          </cell>
          <cell r="C109" t="str">
            <v>Europe</v>
          </cell>
          <cell r="D109" t="str">
            <v>Mobile &amp; Fixed</v>
          </cell>
          <cell r="E109" t="str">
            <v>EUR</v>
          </cell>
          <cell r="F109" t="str">
            <v>EBITDA - Capex</v>
          </cell>
          <cell r="G109"/>
          <cell r="H109"/>
          <cell r="I109"/>
          <cell r="J109"/>
          <cell r="K109">
            <v>499</v>
          </cell>
          <cell r="L109">
            <v>1436</v>
          </cell>
        </row>
        <row r="110">
          <cell r="A110" t="str">
            <v>Vodafone</v>
          </cell>
          <cell r="B110" t="str">
            <v>Italy</v>
          </cell>
          <cell r="C110" t="str">
            <v>Europe</v>
          </cell>
          <cell r="D110" t="str">
            <v>Mobile &amp; Fixed</v>
          </cell>
          <cell r="E110" t="str">
            <v>EUR</v>
          </cell>
          <cell r="F110" t="str">
            <v>EBITDA - Capex Margin (%)</v>
          </cell>
          <cell r="G110"/>
          <cell r="H110"/>
          <cell r="I110"/>
          <cell r="J110"/>
          <cell r="K110">
            <v>8.305592543275632E-2</v>
          </cell>
          <cell r="L110">
            <v>0.23537125061465333</v>
          </cell>
        </row>
        <row r="111">
          <cell r="A111" t="str">
            <v>Vodafone</v>
          </cell>
          <cell r="B111" t="str">
            <v>Italy</v>
          </cell>
          <cell r="C111" t="str">
            <v>Europe</v>
          </cell>
          <cell r="D111" t="str">
            <v>Mobile &amp; Fixed</v>
          </cell>
          <cell r="E111" t="str">
            <v>EUR</v>
          </cell>
          <cell r="F111" t="str">
            <v>Mobile Share</v>
          </cell>
          <cell r="G111"/>
          <cell r="H111"/>
          <cell r="I111"/>
          <cell r="J111">
            <v>0</v>
          </cell>
          <cell r="K111">
            <v>0.67393475366178424</v>
          </cell>
          <cell r="L111">
            <v>0.71545648254384531</v>
          </cell>
        </row>
        <row r="112">
          <cell r="A112" t="str">
            <v>Vodafone</v>
          </cell>
          <cell r="B112" t="str">
            <v>Spain</v>
          </cell>
          <cell r="C112" t="str">
            <v>Europe</v>
          </cell>
          <cell r="D112" t="str">
            <v>Mobile &amp; Fixed</v>
          </cell>
          <cell r="E112" t="str">
            <v>EUR</v>
          </cell>
          <cell r="F112" t="str">
            <v>Revenue</v>
          </cell>
          <cell r="G112"/>
          <cell r="H112"/>
          <cell r="I112"/>
          <cell r="J112"/>
          <cell r="K112">
            <v>4959</v>
          </cell>
          <cell r="L112">
            <v>4973</v>
          </cell>
        </row>
        <row r="113">
          <cell r="A113" t="str">
            <v>Vodafone</v>
          </cell>
          <cell r="B113" t="str">
            <v>Spain</v>
          </cell>
          <cell r="C113" t="str">
            <v>Europe</v>
          </cell>
          <cell r="D113" t="str">
            <v>Mobile &amp; Fixed</v>
          </cell>
          <cell r="E113" t="str">
            <v>EUR</v>
          </cell>
          <cell r="F113" t="str">
            <v>EBITDA</v>
          </cell>
          <cell r="G113"/>
          <cell r="H113"/>
          <cell r="I113"/>
          <cell r="J113"/>
          <cell r="K113">
            <v>1250</v>
          </cell>
          <cell r="L113">
            <v>1360</v>
          </cell>
        </row>
        <row r="114">
          <cell r="A114" t="str">
            <v>Vodafone</v>
          </cell>
          <cell r="B114" t="str">
            <v>Spain</v>
          </cell>
          <cell r="C114" t="str">
            <v>Europe</v>
          </cell>
          <cell r="D114" t="str">
            <v>Mobile &amp; Fixed</v>
          </cell>
          <cell r="E114" t="str">
            <v>EUR</v>
          </cell>
          <cell r="F114" t="str">
            <v>EBITDA Margin (%)</v>
          </cell>
          <cell r="G114"/>
          <cell r="H114"/>
          <cell r="I114"/>
          <cell r="J114"/>
          <cell r="K114">
            <v>0.25206694898164955</v>
          </cell>
          <cell r="L114">
            <v>0.27347677458274683</v>
          </cell>
        </row>
        <row r="115">
          <cell r="A115" t="str">
            <v>Vodafone</v>
          </cell>
          <cell r="B115" t="str">
            <v>Spain</v>
          </cell>
          <cell r="C115" t="str">
            <v>Europe</v>
          </cell>
          <cell r="D115" t="str">
            <v>Mobile &amp; Fixed</v>
          </cell>
          <cell r="E115" t="str">
            <v>EUR</v>
          </cell>
          <cell r="F115" t="str">
            <v>Capex</v>
          </cell>
          <cell r="G115"/>
          <cell r="H115"/>
          <cell r="I115"/>
          <cell r="J115"/>
          <cell r="K115">
            <v>1178</v>
          </cell>
          <cell r="L115">
            <v>746</v>
          </cell>
        </row>
        <row r="116">
          <cell r="A116" t="str">
            <v>Vodafone</v>
          </cell>
          <cell r="B116" t="str">
            <v>Spain</v>
          </cell>
          <cell r="C116" t="str">
            <v>Europe</v>
          </cell>
          <cell r="D116" t="str">
            <v>Mobile &amp; Fixed</v>
          </cell>
          <cell r="E116" t="str">
            <v>EUR</v>
          </cell>
          <cell r="F116" t="str">
            <v>EBITDA - Capex</v>
          </cell>
          <cell r="G116"/>
          <cell r="H116"/>
          <cell r="I116"/>
          <cell r="J116"/>
          <cell r="K116">
            <v>72</v>
          </cell>
          <cell r="L116">
            <v>614</v>
          </cell>
        </row>
        <row r="117">
          <cell r="A117" t="str">
            <v>Vodafone</v>
          </cell>
          <cell r="B117" t="str">
            <v>Spain</v>
          </cell>
          <cell r="C117" t="str">
            <v>Europe</v>
          </cell>
          <cell r="D117" t="str">
            <v>Mobile &amp; Fixed</v>
          </cell>
          <cell r="E117" t="str">
            <v>EUR</v>
          </cell>
          <cell r="F117" t="str">
            <v>EBITDA - Capex Margin (%)</v>
          </cell>
          <cell r="G117"/>
          <cell r="H117"/>
          <cell r="I117"/>
          <cell r="J117"/>
          <cell r="K117">
            <v>1.4519056261343012E-2</v>
          </cell>
          <cell r="L117">
            <v>0.12346672028956364</v>
          </cell>
        </row>
        <row r="118">
          <cell r="A118" t="str">
            <v>Vodafone</v>
          </cell>
          <cell r="B118" t="str">
            <v>Spain</v>
          </cell>
          <cell r="C118" t="str">
            <v>Europe</v>
          </cell>
          <cell r="D118" t="str">
            <v>Mobile &amp; Fixed</v>
          </cell>
          <cell r="E118" t="str">
            <v>EUR</v>
          </cell>
          <cell r="F118" t="str">
            <v>Mobile Share</v>
          </cell>
          <cell r="G118"/>
          <cell r="H118"/>
          <cell r="I118"/>
          <cell r="J118">
            <v>0</v>
          </cell>
          <cell r="K118">
            <v>0.573502722323049</v>
          </cell>
          <cell r="L118">
            <v>0.61250754071988744</v>
          </cell>
        </row>
        <row r="119">
          <cell r="A119" t="str">
            <v>Vodafone</v>
          </cell>
          <cell r="B119" t="str">
            <v>Netherlands</v>
          </cell>
          <cell r="C119" t="str">
            <v>Europe</v>
          </cell>
          <cell r="D119" t="str">
            <v>Mobile</v>
          </cell>
          <cell r="E119" t="str">
            <v>EUR</v>
          </cell>
          <cell r="F119" t="str">
            <v>Revenue</v>
          </cell>
          <cell r="G119"/>
          <cell r="H119"/>
          <cell r="I119"/>
          <cell r="J119"/>
          <cell r="K119">
            <v>1890</v>
          </cell>
          <cell r="L119">
            <v>1356</v>
          </cell>
        </row>
        <row r="120">
          <cell r="A120" t="str">
            <v>Vodafone</v>
          </cell>
          <cell r="B120" t="str">
            <v>Netherlands</v>
          </cell>
          <cell r="C120" t="str">
            <v>Europe</v>
          </cell>
          <cell r="D120" t="str">
            <v>Mobile</v>
          </cell>
          <cell r="E120" t="str">
            <v>EUR</v>
          </cell>
          <cell r="F120" t="str">
            <v>EBITDA</v>
          </cell>
          <cell r="G120"/>
          <cell r="H120"/>
          <cell r="I120"/>
          <cell r="J120"/>
          <cell r="K120">
            <v>316</v>
          </cell>
          <cell r="L120">
            <v>463</v>
          </cell>
        </row>
        <row r="121">
          <cell r="A121" t="str">
            <v>Vodafone</v>
          </cell>
          <cell r="B121" t="str">
            <v>Netherlands</v>
          </cell>
          <cell r="C121" t="str">
            <v>Europe</v>
          </cell>
          <cell r="D121" t="str">
            <v>Mobile</v>
          </cell>
          <cell r="E121" t="str">
            <v>EUR</v>
          </cell>
          <cell r="F121" t="str">
            <v>EBITDA Margin (%)</v>
          </cell>
          <cell r="G121"/>
          <cell r="H121"/>
          <cell r="I121"/>
          <cell r="J121"/>
          <cell r="K121">
            <v>0.1671957671957672</v>
          </cell>
          <cell r="L121">
            <v>0.34144542772861358</v>
          </cell>
        </row>
        <row r="122">
          <cell r="A122" t="str">
            <v>Vodafone</v>
          </cell>
          <cell r="B122" t="str">
            <v>Netherlands</v>
          </cell>
          <cell r="C122" t="str">
            <v>Europe</v>
          </cell>
          <cell r="D122" t="str">
            <v>Mobile</v>
          </cell>
          <cell r="E122" t="str">
            <v>EUR</v>
          </cell>
          <cell r="F122" t="str">
            <v>Capex</v>
          </cell>
          <cell r="G122"/>
          <cell r="H122"/>
          <cell r="I122"/>
          <cell r="J122"/>
          <cell r="K122">
            <v>355</v>
          </cell>
          <cell r="L122">
            <v>191</v>
          </cell>
        </row>
        <row r="123">
          <cell r="A123" t="str">
            <v>Vodafone</v>
          </cell>
          <cell r="B123" t="str">
            <v>Netherlands</v>
          </cell>
          <cell r="C123" t="str">
            <v>Europe</v>
          </cell>
          <cell r="D123" t="str">
            <v>Mobile</v>
          </cell>
          <cell r="E123" t="str">
            <v>EUR</v>
          </cell>
          <cell r="F123" t="str">
            <v>EBITDA - Capex</v>
          </cell>
          <cell r="G123"/>
          <cell r="H123"/>
          <cell r="I123"/>
          <cell r="J123"/>
          <cell r="K123">
            <v>-39</v>
          </cell>
          <cell r="L123">
            <v>272</v>
          </cell>
        </row>
        <row r="124">
          <cell r="A124" t="str">
            <v>Vodafone</v>
          </cell>
          <cell r="B124" t="str">
            <v>Netherlands</v>
          </cell>
          <cell r="C124" t="str">
            <v>Europe</v>
          </cell>
          <cell r="D124" t="str">
            <v>Mobile</v>
          </cell>
          <cell r="E124" t="str">
            <v>EUR</v>
          </cell>
          <cell r="F124" t="str">
            <v>EBITDA - Capex Margin (%)</v>
          </cell>
          <cell r="G124"/>
          <cell r="H124"/>
          <cell r="I124"/>
          <cell r="J124"/>
          <cell r="K124">
            <v>-2.0634920634920634E-2</v>
          </cell>
          <cell r="L124">
            <v>0.20058997050147492</v>
          </cell>
        </row>
        <row r="125">
          <cell r="A125" t="str">
            <v>Vodafone</v>
          </cell>
          <cell r="B125" t="str">
            <v>Netherlands</v>
          </cell>
          <cell r="C125" t="str">
            <v>Europe</v>
          </cell>
          <cell r="D125" t="str">
            <v>Mobile</v>
          </cell>
          <cell r="E125" t="str">
            <v>EUR</v>
          </cell>
          <cell r="F125" t="str">
            <v>Mobile Share</v>
          </cell>
          <cell r="G125"/>
          <cell r="H125"/>
          <cell r="I125"/>
          <cell r="J125"/>
          <cell r="K125">
            <v>1</v>
          </cell>
          <cell r="L125">
            <v>1</v>
          </cell>
        </row>
        <row r="126">
          <cell r="A126" t="str">
            <v>Vodafone</v>
          </cell>
          <cell r="B126" t="str">
            <v>Portugal</v>
          </cell>
          <cell r="C126" t="str">
            <v>Europe</v>
          </cell>
          <cell r="D126" t="str">
            <v>Mobile &amp; Fixed</v>
          </cell>
          <cell r="E126" t="str">
            <v>EUR</v>
          </cell>
          <cell r="F126" t="str">
            <v>Revenue</v>
          </cell>
          <cell r="G126"/>
          <cell r="H126"/>
          <cell r="I126"/>
          <cell r="J126"/>
          <cell r="K126">
            <v>973</v>
          </cell>
          <cell r="L126">
            <v>985</v>
          </cell>
        </row>
        <row r="127">
          <cell r="A127" t="str">
            <v>Vodafone</v>
          </cell>
          <cell r="B127" t="str">
            <v>Portugal</v>
          </cell>
          <cell r="C127" t="str">
            <v>Europe</v>
          </cell>
          <cell r="D127" t="str">
            <v>Mobile &amp; Fixed</v>
          </cell>
          <cell r="E127" t="str">
            <v>EUR</v>
          </cell>
          <cell r="F127" t="str">
            <v>EBITDA</v>
          </cell>
          <cell r="G127"/>
          <cell r="H127"/>
          <cell r="I127"/>
          <cell r="J127"/>
          <cell r="K127">
            <v>341</v>
          </cell>
          <cell r="L127">
            <v>329</v>
          </cell>
        </row>
        <row r="128">
          <cell r="A128" t="str">
            <v>Vodafone</v>
          </cell>
          <cell r="B128" t="str">
            <v>Portugal</v>
          </cell>
          <cell r="C128" t="str">
            <v>Europe</v>
          </cell>
          <cell r="D128" t="str">
            <v>Mobile &amp; Fixed</v>
          </cell>
          <cell r="E128" t="str">
            <v>EUR</v>
          </cell>
          <cell r="F128" t="str">
            <v>EBITDA Margin (%)</v>
          </cell>
          <cell r="G128"/>
          <cell r="H128"/>
          <cell r="I128"/>
          <cell r="J128"/>
          <cell r="K128">
            <v>0.35046248715313466</v>
          </cell>
          <cell r="L128">
            <v>0.33401015228426395</v>
          </cell>
        </row>
        <row r="129">
          <cell r="A129" t="str">
            <v>Vodafone</v>
          </cell>
          <cell r="B129" t="str">
            <v>Portugal</v>
          </cell>
          <cell r="C129" t="str">
            <v>Europe</v>
          </cell>
          <cell r="D129" t="str">
            <v>Mobile &amp; Fixed</v>
          </cell>
          <cell r="E129" t="str">
            <v>EUR</v>
          </cell>
          <cell r="F129" t="str">
            <v>Capex</v>
          </cell>
          <cell r="G129"/>
          <cell r="H129"/>
          <cell r="I129"/>
          <cell r="J129"/>
          <cell r="K129">
            <v>350</v>
          </cell>
          <cell r="L129">
            <v>279</v>
          </cell>
        </row>
        <row r="130">
          <cell r="A130" t="str">
            <v>Vodafone</v>
          </cell>
          <cell r="B130" t="str">
            <v>Portugal</v>
          </cell>
          <cell r="C130" t="str">
            <v>Europe</v>
          </cell>
          <cell r="D130" t="str">
            <v>Mobile &amp; Fixed</v>
          </cell>
          <cell r="E130" t="str">
            <v>EUR</v>
          </cell>
          <cell r="F130" t="str">
            <v>EBITDA - Capex</v>
          </cell>
          <cell r="G130"/>
          <cell r="H130"/>
          <cell r="I130"/>
          <cell r="J130"/>
          <cell r="K130">
            <v>-9</v>
          </cell>
          <cell r="L130">
            <v>50</v>
          </cell>
        </row>
        <row r="131">
          <cell r="A131" t="str">
            <v>Vodafone</v>
          </cell>
          <cell r="B131" t="str">
            <v>Portugal</v>
          </cell>
          <cell r="C131" t="str">
            <v>Europe</v>
          </cell>
          <cell r="D131" t="str">
            <v>Mobile &amp; Fixed</v>
          </cell>
          <cell r="E131" t="str">
            <v>EUR</v>
          </cell>
          <cell r="F131" t="str">
            <v>EBITDA - Capex Margin (%)</v>
          </cell>
          <cell r="G131"/>
          <cell r="H131"/>
          <cell r="I131"/>
          <cell r="J131"/>
          <cell r="K131">
            <v>-9.249743062692703E-3</v>
          </cell>
          <cell r="L131">
            <v>5.0761421319796954E-2</v>
          </cell>
        </row>
        <row r="132">
          <cell r="A132" t="str">
            <v>Vodafone</v>
          </cell>
          <cell r="B132" t="str">
            <v>Portugal</v>
          </cell>
          <cell r="C132" t="str">
            <v>Europe</v>
          </cell>
          <cell r="D132" t="str">
            <v>Mobile &amp; Fixed</v>
          </cell>
          <cell r="E132" t="str">
            <v>EUR</v>
          </cell>
          <cell r="F132" t="str">
            <v>Mobile Share</v>
          </cell>
          <cell r="G132"/>
          <cell r="H132"/>
          <cell r="I132"/>
          <cell r="J132" t="str">
            <v>unknown</v>
          </cell>
          <cell r="K132" t="str">
            <v>unknown</v>
          </cell>
          <cell r="L132" t="str">
            <v>unknown</v>
          </cell>
        </row>
        <row r="133">
          <cell r="A133" t="str">
            <v>Vodafone</v>
          </cell>
          <cell r="B133" t="str">
            <v>Other Europe</v>
          </cell>
          <cell r="C133" t="str">
            <v>Other Europe</v>
          </cell>
          <cell r="D133" t="str">
            <v>Mobile &amp; Fixed</v>
          </cell>
          <cell r="E133" t="str">
            <v>EUR</v>
          </cell>
          <cell r="F133" t="str">
            <v>Revenue</v>
          </cell>
          <cell r="G133"/>
          <cell r="H133"/>
          <cell r="I133"/>
          <cell r="J133"/>
          <cell r="K133">
            <v>3736</v>
          </cell>
          <cell r="L133">
            <v>3787</v>
          </cell>
        </row>
        <row r="134">
          <cell r="A134" t="str">
            <v>Vodafone</v>
          </cell>
          <cell r="B134" t="str">
            <v>Other Europe</v>
          </cell>
          <cell r="C134" t="str">
            <v>Other Europe</v>
          </cell>
          <cell r="D134" t="str">
            <v>Mobile &amp; Fixed</v>
          </cell>
          <cell r="E134" t="str">
            <v>EUR</v>
          </cell>
          <cell r="F134" t="str">
            <v>EBITDA</v>
          </cell>
          <cell r="G134"/>
          <cell r="H134"/>
          <cell r="I134"/>
          <cell r="J134"/>
          <cell r="K134">
            <v>1017</v>
          </cell>
          <cell r="L134">
            <v>1073</v>
          </cell>
        </row>
        <row r="135">
          <cell r="A135" t="str">
            <v>Vodafone</v>
          </cell>
          <cell r="B135" t="str">
            <v>Other Europe</v>
          </cell>
          <cell r="C135" t="str">
            <v>Other Europe</v>
          </cell>
          <cell r="D135" t="str">
            <v>Mobile &amp; Fixed</v>
          </cell>
          <cell r="E135" t="str">
            <v>EUR</v>
          </cell>
          <cell r="F135" t="str">
            <v>EBITDA Margin (%)</v>
          </cell>
          <cell r="G135"/>
          <cell r="H135"/>
          <cell r="I135"/>
          <cell r="J135"/>
          <cell r="K135">
            <v>0.27221627408993576</v>
          </cell>
          <cell r="L135">
            <v>0.28333773435437021</v>
          </cell>
        </row>
        <row r="136">
          <cell r="A136" t="str">
            <v>Vodafone</v>
          </cell>
          <cell r="B136" t="str">
            <v>Other Europe</v>
          </cell>
          <cell r="C136" t="str">
            <v>Other Europe</v>
          </cell>
          <cell r="D136" t="str">
            <v>Mobile &amp; Fixed</v>
          </cell>
          <cell r="E136" t="str">
            <v>EUR</v>
          </cell>
          <cell r="F136" t="str">
            <v>Capex</v>
          </cell>
          <cell r="G136"/>
          <cell r="H136"/>
          <cell r="I136"/>
          <cell r="J136"/>
          <cell r="K136">
            <v>667</v>
          </cell>
          <cell r="L136">
            <v>599</v>
          </cell>
        </row>
        <row r="137">
          <cell r="A137" t="str">
            <v>Vodafone</v>
          </cell>
          <cell r="B137" t="str">
            <v>Other Europe</v>
          </cell>
          <cell r="C137" t="str">
            <v>Other Europe</v>
          </cell>
          <cell r="D137" t="str">
            <v>Mobile &amp; Fixed</v>
          </cell>
          <cell r="E137" t="str">
            <v>EUR</v>
          </cell>
          <cell r="F137" t="str">
            <v>EBITDA - Capex</v>
          </cell>
          <cell r="G137"/>
          <cell r="H137"/>
          <cell r="I137"/>
          <cell r="J137"/>
          <cell r="K137">
            <v>350</v>
          </cell>
          <cell r="L137">
            <v>474</v>
          </cell>
        </row>
        <row r="138">
          <cell r="A138" t="str">
            <v>Vodafone</v>
          </cell>
          <cell r="B138" t="str">
            <v>Other Europe</v>
          </cell>
          <cell r="C138" t="str">
            <v>Other Europe</v>
          </cell>
          <cell r="D138" t="str">
            <v>Mobile &amp; Fixed</v>
          </cell>
          <cell r="E138" t="str">
            <v>EUR</v>
          </cell>
          <cell r="F138" t="str">
            <v>EBITDA - Capex Margin (%)</v>
          </cell>
          <cell r="G138"/>
          <cell r="H138"/>
          <cell r="I138"/>
          <cell r="J138"/>
          <cell r="K138">
            <v>9.3683083511777301E-2</v>
          </cell>
          <cell r="L138">
            <v>0.12516503828888301</v>
          </cell>
        </row>
        <row r="139">
          <cell r="A139" t="str">
            <v>Vodafone</v>
          </cell>
          <cell r="B139" t="str">
            <v>Other Europe</v>
          </cell>
          <cell r="C139" t="str">
            <v>Other Europe</v>
          </cell>
          <cell r="D139" t="str">
            <v>Mobile &amp; Fixed</v>
          </cell>
          <cell r="E139" t="str">
            <v>EUR</v>
          </cell>
          <cell r="F139" t="str">
            <v>Mobile Share</v>
          </cell>
          <cell r="G139"/>
          <cell r="H139"/>
          <cell r="I139"/>
          <cell r="J139">
            <v>0</v>
          </cell>
          <cell r="K139">
            <v>0</v>
          </cell>
          <cell r="L139">
            <v>0</v>
          </cell>
        </row>
        <row r="140">
          <cell r="A140" t="str">
            <v>Vodafone</v>
          </cell>
          <cell r="B140" t="str">
            <v>Vodacom</v>
          </cell>
          <cell r="C140" t="str">
            <v>RoW</v>
          </cell>
          <cell r="D140" t="str">
            <v>Mobile &amp; Fixed</v>
          </cell>
          <cell r="E140" t="str">
            <v>EUR</v>
          </cell>
          <cell r="F140" t="str">
            <v>Revenue</v>
          </cell>
          <cell r="G140"/>
          <cell r="H140"/>
          <cell r="I140"/>
          <cell r="J140"/>
          <cell r="K140">
            <v>5325</v>
          </cell>
          <cell r="L140">
            <v>5294</v>
          </cell>
        </row>
        <row r="141">
          <cell r="A141" t="str">
            <v>Vodafone</v>
          </cell>
          <cell r="B141" t="str">
            <v>Vodacom</v>
          </cell>
          <cell r="C141" t="str">
            <v>RoW</v>
          </cell>
          <cell r="D141" t="str">
            <v>Mobile &amp; Fixed</v>
          </cell>
          <cell r="E141" t="str">
            <v>EUR</v>
          </cell>
          <cell r="F141" t="str">
            <v>EBITDA</v>
          </cell>
          <cell r="G141"/>
          <cell r="H141"/>
          <cell r="I141"/>
          <cell r="J141"/>
          <cell r="K141">
            <v>2028</v>
          </cell>
          <cell r="L141">
            <v>2063</v>
          </cell>
        </row>
        <row r="142">
          <cell r="A142" t="str">
            <v>Vodafone</v>
          </cell>
          <cell r="B142" t="str">
            <v>Vodacom</v>
          </cell>
          <cell r="C142" t="str">
            <v>RoW</v>
          </cell>
          <cell r="D142" t="str">
            <v>Mobile &amp; Fixed</v>
          </cell>
          <cell r="E142" t="str">
            <v>EUR</v>
          </cell>
          <cell r="F142" t="str">
            <v>EBITDA Margin (%)</v>
          </cell>
          <cell r="G142"/>
          <cell r="H142"/>
          <cell r="I142"/>
          <cell r="J142"/>
          <cell r="K142">
            <v>0.38084507042253524</v>
          </cell>
          <cell r="L142">
            <v>0.38968643747638837</v>
          </cell>
        </row>
        <row r="143">
          <cell r="A143" t="str">
            <v>Vodafone</v>
          </cell>
          <cell r="B143" t="str">
            <v>Vodacom</v>
          </cell>
          <cell r="C143" t="str">
            <v>RoW</v>
          </cell>
          <cell r="D143" t="str">
            <v>Mobile &amp; Fixed</v>
          </cell>
          <cell r="E143" t="str">
            <v>EUR</v>
          </cell>
          <cell r="F143" t="str">
            <v>Capex</v>
          </cell>
          <cell r="G143"/>
          <cell r="H143"/>
          <cell r="I143"/>
          <cell r="J143"/>
          <cell r="K143">
            <v>847</v>
          </cell>
          <cell r="L143">
            <v>736</v>
          </cell>
        </row>
        <row r="144">
          <cell r="A144" t="str">
            <v>Vodafone</v>
          </cell>
          <cell r="B144" t="str">
            <v>Vodacom</v>
          </cell>
          <cell r="C144" t="str">
            <v>RoW</v>
          </cell>
          <cell r="D144" t="str">
            <v>Mobile &amp; Fixed</v>
          </cell>
          <cell r="E144" t="str">
            <v>EUR</v>
          </cell>
          <cell r="F144" t="str">
            <v>EBITDA - Capex</v>
          </cell>
          <cell r="G144"/>
          <cell r="H144"/>
          <cell r="I144"/>
          <cell r="J144"/>
          <cell r="K144">
            <v>1181</v>
          </cell>
          <cell r="L144">
            <v>1327</v>
          </cell>
        </row>
        <row r="145">
          <cell r="A145" t="str">
            <v>Vodafone</v>
          </cell>
          <cell r="B145" t="str">
            <v>Vodacom</v>
          </cell>
          <cell r="C145" t="str">
            <v>RoW</v>
          </cell>
          <cell r="D145" t="str">
            <v>Mobile &amp; Fixed</v>
          </cell>
          <cell r="E145" t="str">
            <v>EUR</v>
          </cell>
          <cell r="F145" t="str">
            <v>EBITDA - Capex Margin (%)</v>
          </cell>
          <cell r="G145"/>
          <cell r="H145"/>
          <cell r="I145"/>
          <cell r="J145"/>
          <cell r="K145">
            <v>0.22178403755868545</v>
          </cell>
          <cell r="L145">
            <v>0.25066112580279559</v>
          </cell>
        </row>
        <row r="146">
          <cell r="A146" t="str">
            <v>Vodafone</v>
          </cell>
          <cell r="B146" t="str">
            <v>Vodacom</v>
          </cell>
          <cell r="C146" t="str">
            <v>RoW</v>
          </cell>
          <cell r="D146" t="str">
            <v>Mobile &amp; Fixed</v>
          </cell>
          <cell r="E146" t="str">
            <v>EUR</v>
          </cell>
          <cell r="F146" t="str">
            <v>Mobile Share</v>
          </cell>
          <cell r="G146"/>
          <cell r="H146"/>
          <cell r="I146"/>
          <cell r="J146">
            <v>0</v>
          </cell>
          <cell r="K146">
            <v>0</v>
          </cell>
          <cell r="L146">
            <v>0</v>
          </cell>
        </row>
        <row r="147">
          <cell r="A147" t="str">
            <v>Vodafone</v>
          </cell>
          <cell r="B147" t="str">
            <v>Other AMAP</v>
          </cell>
          <cell r="C147" t="str">
            <v>RoW</v>
          </cell>
          <cell r="D147" t="str">
            <v xml:space="preserve">Mobile </v>
          </cell>
          <cell r="E147" t="str">
            <v>EUR</v>
          </cell>
          <cell r="F147" t="str">
            <v>Revenue</v>
          </cell>
          <cell r="G147"/>
          <cell r="H147"/>
          <cell r="I147"/>
          <cell r="J147"/>
          <cell r="K147">
            <v>6566</v>
          </cell>
          <cell r="L147">
            <v>6479</v>
          </cell>
        </row>
        <row r="148">
          <cell r="A148" t="str">
            <v>Vodafone</v>
          </cell>
          <cell r="B148" t="str">
            <v>Other AMAP</v>
          </cell>
          <cell r="C148" t="str">
            <v>RoW</v>
          </cell>
          <cell r="D148" t="str">
            <v xml:space="preserve">Mobile </v>
          </cell>
          <cell r="E148" t="str">
            <v>EUR</v>
          </cell>
          <cell r="F148" t="str">
            <v>EBITDA</v>
          </cell>
          <cell r="G148"/>
          <cell r="H148"/>
          <cell r="I148"/>
          <cell r="J148"/>
          <cell r="K148">
            <v>1678</v>
          </cell>
          <cell r="L148">
            <v>1791</v>
          </cell>
        </row>
        <row r="149">
          <cell r="A149" t="str">
            <v>Vodafone</v>
          </cell>
          <cell r="B149" t="str">
            <v>Other AMAP</v>
          </cell>
          <cell r="C149" t="str">
            <v>RoW</v>
          </cell>
          <cell r="D149" t="str">
            <v xml:space="preserve">Mobile </v>
          </cell>
          <cell r="E149" t="str">
            <v>EUR</v>
          </cell>
          <cell r="F149" t="str">
            <v>EBITDA Margin (%)</v>
          </cell>
          <cell r="G149"/>
          <cell r="H149"/>
          <cell r="I149"/>
          <cell r="J149"/>
          <cell r="K149">
            <v>0.255558939993908</v>
          </cell>
          <cell r="L149">
            <v>0.27643154807840714</v>
          </cell>
        </row>
        <row r="150">
          <cell r="A150" t="str">
            <v>Vodafone</v>
          </cell>
          <cell r="B150" t="str">
            <v>Other AMAP</v>
          </cell>
          <cell r="C150" t="str">
            <v>RoW</v>
          </cell>
          <cell r="D150" t="str">
            <v xml:space="preserve">Mobile </v>
          </cell>
          <cell r="E150" t="str">
            <v>EUR</v>
          </cell>
          <cell r="F150" t="str">
            <v>Capex</v>
          </cell>
          <cell r="G150"/>
          <cell r="H150"/>
          <cell r="I150"/>
          <cell r="J150"/>
          <cell r="K150">
            <v>1173</v>
          </cell>
          <cell r="L150">
            <v>795</v>
          </cell>
        </row>
        <row r="151">
          <cell r="A151" t="str">
            <v>Vodafone</v>
          </cell>
          <cell r="B151" t="str">
            <v>Other AMAP</v>
          </cell>
          <cell r="C151" t="str">
            <v>RoW</v>
          </cell>
          <cell r="D151" t="str">
            <v xml:space="preserve">Mobile </v>
          </cell>
          <cell r="E151" t="str">
            <v>EUR</v>
          </cell>
          <cell r="F151" t="str">
            <v>EBITDA - Capex</v>
          </cell>
          <cell r="G151"/>
          <cell r="H151"/>
          <cell r="I151"/>
          <cell r="J151"/>
          <cell r="K151">
            <v>505</v>
          </cell>
          <cell r="L151">
            <v>996</v>
          </cell>
        </row>
        <row r="152">
          <cell r="A152" t="str">
            <v>Vodafone</v>
          </cell>
          <cell r="B152" t="str">
            <v>Other AMAP</v>
          </cell>
          <cell r="C152" t="str">
            <v>RoW</v>
          </cell>
          <cell r="D152" t="str">
            <v xml:space="preserve">Mobile </v>
          </cell>
          <cell r="E152" t="str">
            <v>EUR</v>
          </cell>
          <cell r="F152" t="str">
            <v>EBITDA - Capex Margin (%)</v>
          </cell>
          <cell r="G152"/>
          <cell r="H152"/>
          <cell r="I152"/>
          <cell r="J152"/>
          <cell r="K152">
            <v>7.6911361559549196E-2</v>
          </cell>
          <cell r="L152">
            <v>0.15372742707207904</v>
          </cell>
        </row>
        <row r="153">
          <cell r="A153" t="str">
            <v>Vodafone</v>
          </cell>
          <cell r="B153" t="str">
            <v>Other AMAP</v>
          </cell>
          <cell r="C153" t="str">
            <v>RoW</v>
          </cell>
          <cell r="D153" t="str">
            <v xml:space="preserve">Mobile </v>
          </cell>
          <cell r="E153" t="str">
            <v>EUR</v>
          </cell>
          <cell r="F153" t="str">
            <v>Mobile Share</v>
          </cell>
          <cell r="G153"/>
          <cell r="H153"/>
          <cell r="I153"/>
          <cell r="K153">
            <v>1</v>
          </cell>
          <cell r="L153">
            <v>1</v>
          </cell>
        </row>
        <row r="154">
          <cell r="A154" t="str">
            <v>Vodafone</v>
          </cell>
          <cell r="B154" t="str">
            <v>India</v>
          </cell>
          <cell r="C154" t="str">
            <v>RoW</v>
          </cell>
          <cell r="D154" t="str">
            <v>Mobile</v>
          </cell>
          <cell r="E154" t="str">
            <v>EUR</v>
          </cell>
          <cell r="F154" t="str">
            <v>Revenue</v>
          </cell>
          <cell r="G154"/>
          <cell r="H154"/>
          <cell r="I154"/>
          <cell r="J154"/>
          <cell r="K154">
            <v>6161</v>
          </cell>
          <cell r="L154">
            <v>5853</v>
          </cell>
        </row>
        <row r="155">
          <cell r="A155" t="str">
            <v>Vodafone</v>
          </cell>
          <cell r="B155" t="str">
            <v>India</v>
          </cell>
          <cell r="C155" t="str">
            <v>RoW</v>
          </cell>
          <cell r="D155" t="str">
            <v>Mobile</v>
          </cell>
          <cell r="E155" t="str">
            <v>EUR</v>
          </cell>
          <cell r="F155" t="str">
            <v>EBITDA</v>
          </cell>
          <cell r="G155"/>
          <cell r="H155"/>
          <cell r="I155"/>
          <cell r="J155"/>
          <cell r="K155">
            <v>1815</v>
          </cell>
          <cell r="L155">
            <v>1596</v>
          </cell>
        </row>
        <row r="156">
          <cell r="A156" t="str">
            <v>Vodafone</v>
          </cell>
          <cell r="B156" t="str">
            <v>India</v>
          </cell>
          <cell r="C156" t="str">
            <v>RoW</v>
          </cell>
          <cell r="D156" t="str">
            <v>Mobile</v>
          </cell>
          <cell r="E156" t="str">
            <v>EUR</v>
          </cell>
          <cell r="F156" t="str">
            <v>EBITDA Margin (%)</v>
          </cell>
          <cell r="G156"/>
          <cell r="H156"/>
          <cell r="I156"/>
          <cell r="J156"/>
          <cell r="K156">
            <v>0.2945950332738192</v>
          </cell>
          <cell r="L156">
            <v>0.27268067657611483</v>
          </cell>
        </row>
        <row r="157">
          <cell r="A157" t="str">
            <v>Vodafone</v>
          </cell>
          <cell r="B157" t="str">
            <v>India</v>
          </cell>
          <cell r="C157" t="str">
            <v>RoW</v>
          </cell>
          <cell r="D157" t="str">
            <v>Mobile</v>
          </cell>
          <cell r="E157" t="str">
            <v>EUR</v>
          </cell>
          <cell r="F157" t="str">
            <v>Capex</v>
          </cell>
          <cell r="G157"/>
          <cell r="H157"/>
          <cell r="I157"/>
          <cell r="J157"/>
          <cell r="K157">
            <v>1102</v>
          </cell>
          <cell r="L157">
            <v>1139</v>
          </cell>
        </row>
        <row r="158">
          <cell r="A158" t="str">
            <v>Vodafone</v>
          </cell>
          <cell r="B158" t="str">
            <v>India</v>
          </cell>
          <cell r="C158" t="str">
            <v>RoW</v>
          </cell>
          <cell r="D158" t="str">
            <v>Mobile</v>
          </cell>
          <cell r="E158" t="str">
            <v>EUR</v>
          </cell>
          <cell r="F158" t="str">
            <v>EBITDA - Capex</v>
          </cell>
          <cell r="G158"/>
          <cell r="H158"/>
          <cell r="I158"/>
          <cell r="J158"/>
          <cell r="K158">
            <v>713</v>
          </cell>
          <cell r="L158">
            <v>457</v>
          </cell>
        </row>
        <row r="159">
          <cell r="A159" t="str">
            <v>Vodafone</v>
          </cell>
          <cell r="B159" t="str">
            <v>India</v>
          </cell>
          <cell r="C159" t="str">
            <v>RoW</v>
          </cell>
          <cell r="D159" t="str">
            <v>Mobile</v>
          </cell>
          <cell r="E159" t="str">
            <v>EUR</v>
          </cell>
          <cell r="F159" t="str">
            <v>EBITDA - Capex Margin (%)</v>
          </cell>
          <cell r="G159"/>
          <cell r="H159"/>
          <cell r="I159"/>
          <cell r="J159"/>
          <cell r="K159">
            <v>0.11572796623924687</v>
          </cell>
          <cell r="L159">
            <v>7.8079617290278486E-2</v>
          </cell>
        </row>
        <row r="160">
          <cell r="A160" t="str">
            <v>Vodafone</v>
          </cell>
          <cell r="B160" t="str">
            <v>India</v>
          </cell>
          <cell r="C160" t="str">
            <v>RoW</v>
          </cell>
          <cell r="D160" t="str">
            <v>Mobile</v>
          </cell>
          <cell r="E160" t="str">
            <v>EUR</v>
          </cell>
          <cell r="F160" t="str">
            <v>Mobile Share</v>
          </cell>
          <cell r="G160"/>
          <cell r="H160"/>
          <cell r="I160"/>
          <cell r="K160">
            <v>1</v>
          </cell>
          <cell r="L160">
            <v>1</v>
          </cell>
        </row>
        <row r="161">
          <cell r="A161" t="str">
            <v>Deutsche Telekom AG</v>
          </cell>
          <cell r="B161" t="str">
            <v>Germany</v>
          </cell>
          <cell r="C161" t="str">
            <v>Europe</v>
          </cell>
          <cell r="D161" t="str">
            <v>Mobile &amp; Fixed</v>
          </cell>
          <cell r="E161" t="str">
            <v>EUR</v>
          </cell>
          <cell r="F161" t="str">
            <v>Revenue</v>
          </cell>
          <cell r="G161">
            <v>22736</v>
          </cell>
          <cell r="H161">
            <v>22435</v>
          </cell>
          <cell r="I161">
            <v>22257</v>
          </cell>
          <cell r="J161">
            <v>22421</v>
          </cell>
          <cell r="K161">
            <v>21774</v>
          </cell>
          <cell r="L161">
            <v>21931</v>
          </cell>
        </row>
        <row r="162">
          <cell r="A162" t="str">
            <v>Deutsche Telekom AG</v>
          </cell>
          <cell r="B162" t="str">
            <v>Germany</v>
          </cell>
          <cell r="C162" t="str">
            <v>Europe</v>
          </cell>
          <cell r="D162" t="str">
            <v>Mobile &amp; Fixed</v>
          </cell>
          <cell r="E162" t="str">
            <v>EUR</v>
          </cell>
          <cell r="F162" t="str">
            <v>EBITDA</v>
          </cell>
          <cell r="G162">
            <v>9166</v>
          </cell>
          <cell r="H162">
            <v>8936</v>
          </cell>
          <cell r="I162">
            <v>8810</v>
          </cell>
          <cell r="J162">
            <v>8245</v>
          </cell>
          <cell r="K162">
            <v>7327</v>
          </cell>
          <cell r="L162">
            <v>8162</v>
          </cell>
        </row>
        <row r="163">
          <cell r="A163" t="str">
            <v>Deutsche Telekom AG</v>
          </cell>
          <cell r="B163" t="str">
            <v>Germany</v>
          </cell>
          <cell r="C163" t="str">
            <v>Europe</v>
          </cell>
          <cell r="D163" t="str">
            <v>Mobile &amp; Fixed</v>
          </cell>
          <cell r="E163" t="str">
            <v>EUR</v>
          </cell>
          <cell r="F163" t="str">
            <v>EBITDA Margin (%)</v>
          </cell>
          <cell r="G163">
            <v>0.40314919071076705</v>
          </cell>
          <cell r="H163">
            <v>0.39830621796300425</v>
          </cell>
          <cell r="I163">
            <v>0.39583052522801815</v>
          </cell>
          <cell r="J163">
            <v>0.36773560501315733</v>
          </cell>
          <cell r="K163">
            <v>0.33650225039037385</v>
          </cell>
          <cell r="L163">
            <v>0.37216725183530164</v>
          </cell>
        </row>
        <row r="164">
          <cell r="A164" t="str">
            <v>Deutsche Telekom AG</v>
          </cell>
          <cell r="B164" t="str">
            <v>Germany</v>
          </cell>
          <cell r="C164" t="str">
            <v>Europe</v>
          </cell>
          <cell r="D164" t="str">
            <v>Mobile &amp; Fixed</v>
          </cell>
          <cell r="E164" t="str">
            <v>EUR</v>
          </cell>
          <cell r="F164" t="str">
            <v>Capex</v>
          </cell>
          <cell r="G164">
            <v>3418</v>
          </cell>
          <cell r="H164">
            <v>3411</v>
          </cell>
          <cell r="I164">
            <v>3807</v>
          </cell>
          <cell r="J164">
            <v>5609</v>
          </cell>
          <cell r="K164">
            <v>4031</v>
          </cell>
          <cell r="L164">
            <v>4214</v>
          </cell>
        </row>
        <row r="165">
          <cell r="A165" t="str">
            <v>Deutsche Telekom AG</v>
          </cell>
          <cell r="B165" t="str">
            <v>Germany</v>
          </cell>
          <cell r="C165" t="str">
            <v>Europe</v>
          </cell>
          <cell r="D165" t="str">
            <v>Mobile &amp; Fixed</v>
          </cell>
          <cell r="E165" t="str">
            <v>EUR</v>
          </cell>
          <cell r="F165" t="str">
            <v>EBITDA - Capex</v>
          </cell>
          <cell r="G165">
            <v>5748</v>
          </cell>
          <cell r="H165">
            <v>5525</v>
          </cell>
          <cell r="I165">
            <v>5003</v>
          </cell>
          <cell r="J165">
            <v>2636</v>
          </cell>
          <cell r="K165">
            <v>3296</v>
          </cell>
          <cell r="L165">
            <v>3948</v>
          </cell>
        </row>
        <row r="166">
          <cell r="A166" t="str">
            <v>Deutsche Telekom AG</v>
          </cell>
          <cell r="B166" t="str">
            <v>Germany</v>
          </cell>
          <cell r="C166" t="str">
            <v>Europe</v>
          </cell>
          <cell r="D166" t="str">
            <v>Mobile &amp; Fixed</v>
          </cell>
          <cell r="E166" t="str">
            <v>EUR</v>
          </cell>
          <cell r="F166" t="str">
            <v>EBITDA - Capex Margin (%)</v>
          </cell>
          <cell r="G166">
            <v>0.25281491907107673</v>
          </cell>
          <cell r="H166">
            <v>0.24626699353688433</v>
          </cell>
          <cell r="I166">
            <v>0.22478321426966796</v>
          </cell>
          <cell r="J166">
            <v>0.11756835109941573</v>
          </cell>
          <cell r="K166">
            <v>0.15137319739138422</v>
          </cell>
          <cell r="L166">
            <v>0.18001915097350782</v>
          </cell>
        </row>
        <row r="167">
          <cell r="A167" t="str">
            <v>Deutsche Telekom AG</v>
          </cell>
          <cell r="B167" t="str">
            <v>Germany</v>
          </cell>
          <cell r="C167" t="str">
            <v>Europe</v>
          </cell>
          <cell r="D167" t="str">
            <v>Mobile &amp; Fixed</v>
          </cell>
          <cell r="E167" t="str">
            <v>EUR</v>
          </cell>
          <cell r="F167" t="str">
            <v>Mobile Share</v>
          </cell>
          <cell r="G167"/>
          <cell r="H167"/>
          <cell r="I167"/>
          <cell r="J167">
            <v>0.36733419562017749</v>
          </cell>
          <cell r="K167">
            <v>0.36534398824285846</v>
          </cell>
          <cell r="L167">
            <v>0.37125530071588164</v>
          </cell>
        </row>
        <row r="168">
          <cell r="A168" t="str">
            <v>Deutsche Telekom AG</v>
          </cell>
          <cell r="B168" t="str">
            <v>Austria</v>
          </cell>
          <cell r="C168" t="str">
            <v>Europe</v>
          </cell>
          <cell r="D168" t="str">
            <v>Mobile &amp; Fixed</v>
          </cell>
          <cell r="E168" t="str">
            <v>EUR</v>
          </cell>
          <cell r="F168" t="str">
            <v>Revenue</v>
          </cell>
          <cell r="G168">
            <v>878</v>
          </cell>
          <cell r="H168">
            <v>828</v>
          </cell>
          <cell r="I168">
            <v>815</v>
          </cell>
          <cell r="J168">
            <v>829</v>
          </cell>
          <cell r="K168">
            <v>855</v>
          </cell>
          <cell r="L168">
            <v>900</v>
          </cell>
        </row>
        <row r="169">
          <cell r="A169" t="str">
            <v>Deutsche Telekom AG</v>
          </cell>
          <cell r="B169" t="str">
            <v>Austria</v>
          </cell>
          <cell r="C169" t="str">
            <v>Europe</v>
          </cell>
          <cell r="D169" t="str">
            <v>Mobile &amp; Fixed</v>
          </cell>
          <cell r="E169" t="str">
            <v>EUR</v>
          </cell>
          <cell r="F169" t="str">
            <v>EBITDA</v>
          </cell>
          <cell r="G169">
            <v>234</v>
          </cell>
          <cell r="H169">
            <v>192</v>
          </cell>
          <cell r="I169">
            <v>211</v>
          </cell>
          <cell r="J169">
            <v>259</v>
          </cell>
          <cell r="K169">
            <v>258</v>
          </cell>
          <cell r="L169">
            <v>266</v>
          </cell>
        </row>
        <row r="170">
          <cell r="A170" t="str">
            <v>Deutsche Telekom AG</v>
          </cell>
          <cell r="B170" t="str">
            <v>Austria</v>
          </cell>
          <cell r="C170" t="str">
            <v>Europe</v>
          </cell>
          <cell r="D170" t="str">
            <v>Mobile &amp; Fixed</v>
          </cell>
          <cell r="E170" t="str">
            <v>EUR</v>
          </cell>
          <cell r="F170" t="str">
            <v>EBITDA Margin (%)</v>
          </cell>
          <cell r="G170">
            <v>0.26651480637813213</v>
          </cell>
          <cell r="H170">
            <v>0.2318840579710145</v>
          </cell>
          <cell r="I170">
            <v>0.2588957055214724</v>
          </cell>
          <cell r="J170">
            <v>0.31242460796139926</v>
          </cell>
          <cell r="K170">
            <v>0.30175438596491228</v>
          </cell>
          <cell r="L170">
            <v>0.29555555555555557</v>
          </cell>
        </row>
        <row r="171">
          <cell r="A171" t="str">
            <v>Deutsche Telekom AG</v>
          </cell>
          <cell r="B171" t="str">
            <v>Austria</v>
          </cell>
          <cell r="C171" t="str">
            <v>Europe</v>
          </cell>
          <cell r="D171" t="str">
            <v>Mobile &amp; Fixed</v>
          </cell>
          <cell r="E171" t="str">
            <v>EUR</v>
          </cell>
          <cell r="F171" t="str">
            <v>Capex</v>
          </cell>
          <cell r="G171"/>
          <cell r="H171"/>
          <cell r="I171"/>
          <cell r="J171">
            <v>129</v>
          </cell>
          <cell r="K171">
            <v>139</v>
          </cell>
          <cell r="L171">
            <v>157</v>
          </cell>
        </row>
        <row r="172">
          <cell r="A172" t="str">
            <v>Deutsche Telekom AG</v>
          </cell>
          <cell r="B172" t="str">
            <v>Austria</v>
          </cell>
          <cell r="C172" t="str">
            <v>Europe</v>
          </cell>
          <cell r="D172" t="str">
            <v>Mobile &amp; Fixed</v>
          </cell>
          <cell r="E172" t="str">
            <v>EUR</v>
          </cell>
          <cell r="F172" t="str">
            <v>EBITDA - Capex</v>
          </cell>
          <cell r="G172"/>
          <cell r="H172"/>
          <cell r="I172"/>
          <cell r="J172">
            <v>130</v>
          </cell>
          <cell r="K172">
            <v>119</v>
          </cell>
          <cell r="L172">
            <v>109</v>
          </cell>
        </row>
        <row r="173">
          <cell r="A173" t="str">
            <v>Deutsche Telekom AG</v>
          </cell>
          <cell r="B173" t="str">
            <v>Austria</v>
          </cell>
          <cell r="C173" t="str">
            <v>Europe</v>
          </cell>
          <cell r="D173" t="str">
            <v>Mobile &amp; Fixed</v>
          </cell>
          <cell r="E173" t="str">
            <v>EUR</v>
          </cell>
          <cell r="F173" t="str">
            <v>EBITDA - Capex Margin (%)</v>
          </cell>
          <cell r="G173"/>
          <cell r="H173"/>
          <cell r="I173"/>
          <cell r="J173">
            <v>0.15681544028950542</v>
          </cell>
          <cell r="K173">
            <v>0.1391812865497076</v>
          </cell>
          <cell r="L173">
            <v>0.12111111111111111</v>
          </cell>
        </row>
        <row r="174">
          <cell r="A174" t="str">
            <v>Deutsche Telekom AG</v>
          </cell>
          <cell r="B174" t="str">
            <v>Austria</v>
          </cell>
          <cell r="C174" t="str">
            <v>Europe</v>
          </cell>
          <cell r="D174" t="str">
            <v>Mobile &amp; Fixed</v>
          </cell>
          <cell r="E174" t="str">
            <v>EUR</v>
          </cell>
          <cell r="F174" t="str">
            <v>Mobile Share</v>
          </cell>
          <cell r="G174"/>
          <cell r="H174"/>
          <cell r="I174"/>
          <cell r="J174">
            <v>0.84921592279855251</v>
          </cell>
          <cell r="K174">
            <v>0.85614035087719298</v>
          </cell>
          <cell r="L174">
            <v>0.86333333333333329</v>
          </cell>
        </row>
        <row r="175">
          <cell r="A175" t="str">
            <v>Deutsche Telekom AG</v>
          </cell>
          <cell r="B175" t="str">
            <v>Netherlands</v>
          </cell>
          <cell r="C175" t="str">
            <v>Europe</v>
          </cell>
          <cell r="D175" t="str">
            <v>Mobile &amp; Fixed</v>
          </cell>
          <cell r="E175" t="str">
            <v>EUR</v>
          </cell>
          <cell r="F175" t="str">
            <v>Revenue</v>
          </cell>
          <cell r="G175"/>
          <cell r="H175"/>
          <cell r="I175"/>
          <cell r="J175">
            <v>1394</v>
          </cell>
          <cell r="K175">
            <v>1331</v>
          </cell>
          <cell r="L175">
            <v>1355</v>
          </cell>
        </row>
        <row r="176">
          <cell r="A176" t="str">
            <v>Deutsche Telekom AG</v>
          </cell>
          <cell r="B176" t="str">
            <v>Netherlands</v>
          </cell>
          <cell r="C176" t="str">
            <v>Europe</v>
          </cell>
          <cell r="D176" t="str">
            <v>Mobile &amp; Fixed</v>
          </cell>
          <cell r="E176" t="str">
            <v>EUR</v>
          </cell>
          <cell r="F176" t="str">
            <v>EBITDA</v>
          </cell>
          <cell r="G176"/>
          <cell r="H176"/>
          <cell r="I176"/>
          <cell r="J176">
            <v>500</v>
          </cell>
          <cell r="K176">
            <v>358</v>
          </cell>
          <cell r="L176">
            <v>421</v>
          </cell>
        </row>
        <row r="177">
          <cell r="A177" t="str">
            <v>Deutsche Telekom AG</v>
          </cell>
          <cell r="B177" t="str">
            <v>Netherlands</v>
          </cell>
          <cell r="C177" t="str">
            <v>Europe</v>
          </cell>
          <cell r="D177" t="str">
            <v>Mobile &amp; Fixed</v>
          </cell>
          <cell r="E177" t="str">
            <v>EUR</v>
          </cell>
          <cell r="F177" t="str">
            <v>EBITDA Margin (%)</v>
          </cell>
          <cell r="G177"/>
          <cell r="H177"/>
          <cell r="I177"/>
          <cell r="J177">
            <v>0.3586800573888092</v>
          </cell>
          <cell r="K177">
            <v>0.26897069872276486</v>
          </cell>
          <cell r="L177">
            <v>0.31070110701107012</v>
          </cell>
        </row>
        <row r="178">
          <cell r="A178" t="str">
            <v>Deutsche Telekom AG</v>
          </cell>
          <cell r="B178" t="str">
            <v>Netherlands</v>
          </cell>
          <cell r="C178" t="str">
            <v>Europe</v>
          </cell>
          <cell r="D178" t="str">
            <v>Mobile &amp; Fixed</v>
          </cell>
          <cell r="E178" t="str">
            <v>EUR</v>
          </cell>
          <cell r="F178" t="str">
            <v>Capex</v>
          </cell>
          <cell r="G178"/>
          <cell r="H178"/>
          <cell r="I178"/>
          <cell r="J178">
            <v>176</v>
          </cell>
          <cell r="K178">
            <v>123</v>
          </cell>
          <cell r="L178">
            <v>172</v>
          </cell>
        </row>
        <row r="179">
          <cell r="A179" t="str">
            <v>Deutsche Telekom AG</v>
          </cell>
          <cell r="B179" t="str">
            <v>Netherlands</v>
          </cell>
          <cell r="C179" t="str">
            <v>Europe</v>
          </cell>
          <cell r="D179" t="str">
            <v>Mobile &amp; Fixed</v>
          </cell>
          <cell r="E179" t="str">
            <v>EUR</v>
          </cell>
          <cell r="F179" t="str">
            <v>EBITDA - Capex</v>
          </cell>
          <cell r="G179"/>
          <cell r="H179"/>
          <cell r="I179"/>
          <cell r="J179">
            <v>324</v>
          </cell>
          <cell r="K179">
            <v>235</v>
          </cell>
          <cell r="L179">
            <v>249</v>
          </cell>
        </row>
        <row r="180">
          <cell r="A180" t="str">
            <v>Deutsche Telekom AG</v>
          </cell>
          <cell r="B180" t="str">
            <v>Netherlands</v>
          </cell>
          <cell r="C180" t="str">
            <v>Europe</v>
          </cell>
          <cell r="D180" t="str">
            <v>Mobile &amp; Fixed</v>
          </cell>
          <cell r="E180" t="str">
            <v>EUR</v>
          </cell>
          <cell r="F180" t="str">
            <v>EBITDA - Capex Margin (%)</v>
          </cell>
          <cell r="G180"/>
          <cell r="H180"/>
          <cell r="I180"/>
          <cell r="J180">
            <v>0.23242467718794835</v>
          </cell>
          <cell r="K180">
            <v>0.17655897821187078</v>
          </cell>
          <cell r="L180">
            <v>0.18376383763837639</v>
          </cell>
        </row>
        <row r="181">
          <cell r="A181" t="str">
            <v>Deutsche Telekom AG</v>
          </cell>
          <cell r="B181" t="str">
            <v>Netherlands</v>
          </cell>
          <cell r="C181" t="str">
            <v>Europe</v>
          </cell>
          <cell r="D181" t="str">
            <v>Mobile &amp; Fixed</v>
          </cell>
          <cell r="E181" t="str">
            <v>EUR</v>
          </cell>
          <cell r="F181" t="str">
            <v>Mobile Share</v>
          </cell>
          <cell r="G181"/>
          <cell r="H181"/>
          <cell r="I181"/>
          <cell r="J181">
            <v>0.72166427546628409</v>
          </cell>
          <cell r="K181">
            <v>0.6882043576258452</v>
          </cell>
          <cell r="L181">
            <v>0.65535055350553506</v>
          </cell>
        </row>
        <row r="182">
          <cell r="A182" t="str">
            <v>Orange</v>
          </cell>
          <cell r="B182" t="str">
            <v>France</v>
          </cell>
          <cell r="C182" t="str">
            <v>Europe</v>
          </cell>
          <cell r="D182" t="str">
            <v>Mobile &amp; Fixed</v>
          </cell>
          <cell r="E182" t="str">
            <v>EUR</v>
          </cell>
          <cell r="F182" t="str">
            <v>Revenue</v>
          </cell>
          <cell r="G182"/>
          <cell r="H182"/>
          <cell r="I182"/>
          <cell r="J182">
            <v>18104</v>
          </cell>
          <cell r="K182">
            <v>17945</v>
          </cell>
          <cell r="L182">
            <v>18052</v>
          </cell>
        </row>
        <row r="183">
          <cell r="A183" t="str">
            <v>Orange</v>
          </cell>
          <cell r="B183" t="str">
            <v>France</v>
          </cell>
          <cell r="C183" t="str">
            <v>Europe</v>
          </cell>
          <cell r="D183" t="str">
            <v>Mobile &amp; Fixed</v>
          </cell>
          <cell r="E183" t="str">
            <v>EUR</v>
          </cell>
          <cell r="F183" t="str">
            <v>EBITDA</v>
          </cell>
          <cell r="G183"/>
          <cell r="H183"/>
          <cell r="I183"/>
          <cell r="J183">
            <v>6738</v>
          </cell>
          <cell r="K183">
            <v>6806</v>
          </cell>
          <cell r="L183">
            <v>6901</v>
          </cell>
        </row>
        <row r="184">
          <cell r="A184" t="str">
            <v>Orange</v>
          </cell>
          <cell r="B184" t="str">
            <v>France</v>
          </cell>
          <cell r="C184" t="str">
            <v>Europe</v>
          </cell>
          <cell r="D184" t="str">
            <v>Mobile &amp; Fixed</v>
          </cell>
          <cell r="E184" t="str">
            <v>EUR</v>
          </cell>
          <cell r="F184" t="str">
            <v>EBITDA Margin (%)</v>
          </cell>
          <cell r="G184"/>
          <cell r="H184"/>
          <cell r="I184"/>
          <cell r="J184">
            <v>0.372182942996023</v>
          </cell>
          <cell r="K184">
            <v>0.37926999164112568</v>
          </cell>
          <cell r="L184">
            <v>0.38228451141147796</v>
          </cell>
        </row>
        <row r="185">
          <cell r="A185" t="str">
            <v>Orange</v>
          </cell>
          <cell r="B185" t="str">
            <v>France</v>
          </cell>
          <cell r="C185" t="str">
            <v>Europe</v>
          </cell>
          <cell r="D185" t="str">
            <v>Mobile &amp; Fixed</v>
          </cell>
          <cell r="E185" t="str">
            <v>EUR</v>
          </cell>
          <cell r="F185" t="str">
            <v>Capex</v>
          </cell>
          <cell r="G185"/>
          <cell r="H185"/>
          <cell r="I185"/>
          <cell r="J185">
            <v>3097</v>
          </cell>
          <cell r="K185">
            <v>3421</v>
          </cell>
          <cell r="L185">
            <v>3451</v>
          </cell>
        </row>
        <row r="186">
          <cell r="A186" t="str">
            <v>Orange</v>
          </cell>
          <cell r="B186" t="str">
            <v>France</v>
          </cell>
          <cell r="C186" t="str">
            <v>Europe</v>
          </cell>
          <cell r="D186" t="str">
            <v>Mobile &amp; Fixed</v>
          </cell>
          <cell r="E186" t="str">
            <v>EUR</v>
          </cell>
          <cell r="F186" t="str">
            <v>EBITDA - Capex</v>
          </cell>
          <cell r="G186"/>
          <cell r="H186"/>
          <cell r="I186"/>
          <cell r="J186">
            <v>3641</v>
          </cell>
          <cell r="K186">
            <v>3385</v>
          </cell>
          <cell r="L186">
            <v>3450</v>
          </cell>
        </row>
        <row r="187">
          <cell r="A187" t="str">
            <v>Orange</v>
          </cell>
          <cell r="B187" t="str">
            <v>France</v>
          </cell>
          <cell r="C187" t="str">
            <v>Europe</v>
          </cell>
          <cell r="D187" t="str">
            <v>Mobile &amp; Fixed</v>
          </cell>
          <cell r="E187" t="str">
            <v>EUR</v>
          </cell>
          <cell r="F187" t="str">
            <v>EBITDA - Capex Margin (%)</v>
          </cell>
          <cell r="G187"/>
          <cell r="H187"/>
          <cell r="I187"/>
          <cell r="J187">
            <v>0.20111577551922227</v>
          </cell>
          <cell r="K187">
            <v>0.18863193089997213</v>
          </cell>
          <cell r="L187">
            <v>0.19111455794371815</v>
          </cell>
        </row>
        <row r="188">
          <cell r="A188" t="str">
            <v>Orange</v>
          </cell>
          <cell r="B188" t="str">
            <v>France</v>
          </cell>
          <cell r="C188" t="str">
            <v>Europe</v>
          </cell>
          <cell r="D188" t="str">
            <v>Mobile &amp; Fixed</v>
          </cell>
          <cell r="E188" t="str">
            <v>EUR</v>
          </cell>
          <cell r="F188" t="str">
            <v>Mobile Share</v>
          </cell>
          <cell r="G188"/>
          <cell r="H188"/>
          <cell r="I188"/>
          <cell r="J188">
            <v>0.41057224922669022</v>
          </cell>
          <cell r="K188">
            <v>0.40066870994706044</v>
          </cell>
          <cell r="L188">
            <v>0.39757367604697541</v>
          </cell>
        </row>
        <row r="189">
          <cell r="A189" t="str">
            <v>Orange</v>
          </cell>
          <cell r="B189" t="str">
            <v>Spain</v>
          </cell>
          <cell r="C189" t="str">
            <v>Europe</v>
          </cell>
          <cell r="D189" t="str">
            <v>Mobile &amp; Fixed</v>
          </cell>
          <cell r="E189" t="str">
            <v>EUR</v>
          </cell>
          <cell r="F189" t="str">
            <v>Revenue</v>
          </cell>
          <cell r="G189"/>
          <cell r="H189"/>
          <cell r="I189"/>
          <cell r="J189">
            <v>4253</v>
          </cell>
          <cell r="K189">
            <v>5014</v>
          </cell>
          <cell r="L189">
            <v>5371</v>
          </cell>
        </row>
        <row r="190">
          <cell r="A190" t="str">
            <v>Orange</v>
          </cell>
          <cell r="B190" t="str">
            <v>Spain</v>
          </cell>
          <cell r="C190" t="str">
            <v>Europe</v>
          </cell>
          <cell r="D190" t="str">
            <v>Mobile &amp; Fixed</v>
          </cell>
          <cell r="E190" t="str">
            <v>EUR</v>
          </cell>
          <cell r="F190" t="str">
            <v>EBITDA</v>
          </cell>
          <cell r="G190"/>
          <cell r="H190"/>
          <cell r="I190"/>
          <cell r="J190">
            <v>1068</v>
          </cell>
          <cell r="K190">
            <v>1349</v>
          </cell>
          <cell r="L190">
            <v>1582</v>
          </cell>
        </row>
        <row r="191">
          <cell r="A191" t="str">
            <v>Orange</v>
          </cell>
          <cell r="B191" t="str">
            <v>Spain</v>
          </cell>
          <cell r="C191" t="str">
            <v>Europe</v>
          </cell>
          <cell r="D191" t="str">
            <v>Mobile &amp; Fixed</v>
          </cell>
          <cell r="E191" t="str">
            <v>EUR</v>
          </cell>
          <cell r="F191" t="str">
            <v>EBITDA Margin (%)</v>
          </cell>
          <cell r="G191"/>
          <cell r="H191"/>
          <cell r="I191"/>
          <cell r="J191">
            <v>0.25111685868798495</v>
          </cell>
          <cell r="K191">
            <v>0.2690466693258875</v>
          </cell>
          <cell r="L191">
            <v>0.29454477750884378</v>
          </cell>
        </row>
        <row r="192">
          <cell r="A192" t="str">
            <v>Orange</v>
          </cell>
          <cell r="B192" t="str">
            <v>Spain</v>
          </cell>
          <cell r="C192" t="str">
            <v>Europe</v>
          </cell>
          <cell r="D192" t="str">
            <v>Mobile &amp; Fixed</v>
          </cell>
          <cell r="E192" t="str">
            <v>EUR</v>
          </cell>
          <cell r="F192" t="str">
            <v>Capex</v>
          </cell>
          <cell r="G192"/>
          <cell r="H192"/>
          <cell r="I192"/>
          <cell r="J192">
            <v>894</v>
          </cell>
          <cell r="K192">
            <v>1141</v>
          </cell>
          <cell r="L192">
            <v>1129</v>
          </cell>
        </row>
        <row r="193">
          <cell r="A193" t="str">
            <v>Orange</v>
          </cell>
          <cell r="B193" t="str">
            <v>Spain</v>
          </cell>
          <cell r="C193" t="str">
            <v>Europe</v>
          </cell>
          <cell r="D193" t="str">
            <v>Mobile &amp; Fixed</v>
          </cell>
          <cell r="E193" t="str">
            <v>EUR</v>
          </cell>
          <cell r="F193" t="str">
            <v>EBITDA - Capex</v>
          </cell>
          <cell r="G193"/>
          <cell r="H193"/>
          <cell r="I193"/>
          <cell r="J193">
            <v>174</v>
          </cell>
          <cell r="K193">
            <v>208</v>
          </cell>
          <cell r="L193">
            <v>453</v>
          </cell>
        </row>
        <row r="194">
          <cell r="A194" t="str">
            <v>Orange</v>
          </cell>
          <cell r="B194" t="str">
            <v>Spain</v>
          </cell>
          <cell r="C194" t="str">
            <v>Europe</v>
          </cell>
          <cell r="D194" t="str">
            <v>Mobile &amp; Fixed</v>
          </cell>
          <cell r="E194" t="str">
            <v>EUR</v>
          </cell>
          <cell r="F194" t="str">
            <v>EBITDA - Capex Margin (%)</v>
          </cell>
          <cell r="G194"/>
          <cell r="H194"/>
          <cell r="I194"/>
          <cell r="J194">
            <v>4.0912297201975076E-2</v>
          </cell>
          <cell r="K194">
            <v>4.1483845233346632E-2</v>
          </cell>
          <cell r="L194">
            <v>8.4341835784770058E-2</v>
          </cell>
        </row>
        <row r="195">
          <cell r="A195" t="str">
            <v>Orange</v>
          </cell>
          <cell r="B195" t="str">
            <v>Spain</v>
          </cell>
          <cell r="C195" t="str">
            <v>Europe</v>
          </cell>
          <cell r="D195" t="str">
            <v>Mobile &amp; Fixed</v>
          </cell>
          <cell r="E195" t="str">
            <v>EUR</v>
          </cell>
          <cell r="F195" t="str">
            <v>Mobile Share</v>
          </cell>
          <cell r="G195"/>
          <cell r="H195"/>
          <cell r="I195"/>
          <cell r="J195">
            <v>0.67552316012226665</v>
          </cell>
          <cell r="K195">
            <v>0.62584762664539295</v>
          </cell>
          <cell r="L195">
            <v>0.61962390616272578</v>
          </cell>
        </row>
        <row r="196">
          <cell r="A196" t="str">
            <v xml:space="preserve">Altice </v>
          </cell>
          <cell r="B196" t="str">
            <v>France</v>
          </cell>
          <cell r="C196" t="str">
            <v>Europe</v>
          </cell>
          <cell r="D196" t="str">
            <v>Mobile &amp; Fixed</v>
          </cell>
          <cell r="E196" t="str">
            <v>EUR</v>
          </cell>
          <cell r="F196" t="str">
            <v>Revenue</v>
          </cell>
          <cell r="G196"/>
          <cell r="H196"/>
          <cell r="I196"/>
          <cell r="J196">
            <v>11039</v>
          </cell>
          <cell r="K196">
            <v>10990.5</v>
          </cell>
          <cell r="L196">
            <v>10915.8</v>
          </cell>
        </row>
        <row r="197">
          <cell r="A197" t="str">
            <v xml:space="preserve">Altice </v>
          </cell>
          <cell r="B197" t="str">
            <v>France</v>
          </cell>
          <cell r="C197" t="str">
            <v>Europe</v>
          </cell>
          <cell r="D197" t="str">
            <v>Mobile &amp; Fixed</v>
          </cell>
          <cell r="E197" t="str">
            <v>EUR</v>
          </cell>
          <cell r="F197" t="str">
            <v>EBITDA</v>
          </cell>
          <cell r="G197"/>
          <cell r="H197"/>
          <cell r="I197"/>
          <cell r="J197">
            <v>3887.1</v>
          </cell>
          <cell r="K197">
            <v>3712.4</v>
          </cell>
          <cell r="L197">
            <v>3761.4</v>
          </cell>
        </row>
        <row r="198">
          <cell r="A198" t="str">
            <v xml:space="preserve">Altice </v>
          </cell>
          <cell r="B198" t="str">
            <v>France</v>
          </cell>
          <cell r="C198" t="str">
            <v>Europe</v>
          </cell>
          <cell r="D198" t="str">
            <v>Mobile &amp; Fixed</v>
          </cell>
          <cell r="E198" t="str">
            <v>EUR</v>
          </cell>
          <cell r="F198" t="str">
            <v>EBITDA Margin (%)</v>
          </cell>
          <cell r="G198"/>
          <cell r="H198"/>
          <cell r="I198"/>
          <cell r="J198">
            <v>0.35212428662016487</v>
          </cell>
          <cell r="K198">
            <v>0.33778263045357354</v>
          </cell>
          <cell r="L198">
            <v>0.34458308140493599</v>
          </cell>
        </row>
        <row r="199">
          <cell r="A199" t="str">
            <v xml:space="preserve">Altice </v>
          </cell>
          <cell r="B199" t="str">
            <v>France</v>
          </cell>
          <cell r="C199" t="str">
            <v>Europe</v>
          </cell>
          <cell r="D199" t="str">
            <v>Mobile &amp; Fixed</v>
          </cell>
          <cell r="E199" t="str">
            <v>EUR</v>
          </cell>
          <cell r="F199" t="str">
            <v>Capex</v>
          </cell>
          <cell r="G199"/>
          <cell r="H199"/>
          <cell r="I199"/>
          <cell r="J199">
            <v>2369.6999999999998</v>
          </cell>
          <cell r="K199">
            <v>2312</v>
          </cell>
          <cell r="L199">
            <v>2368</v>
          </cell>
        </row>
        <row r="200">
          <cell r="A200" t="str">
            <v xml:space="preserve">Altice </v>
          </cell>
          <cell r="B200" t="str">
            <v>France</v>
          </cell>
          <cell r="C200" t="str">
            <v>Europe</v>
          </cell>
          <cell r="D200" t="str">
            <v>Mobile &amp; Fixed</v>
          </cell>
          <cell r="E200" t="str">
            <v>EUR</v>
          </cell>
          <cell r="F200" t="str">
            <v>EBITDA - Capex</v>
          </cell>
          <cell r="G200"/>
          <cell r="H200"/>
          <cell r="I200"/>
          <cell r="J200">
            <v>1517.4</v>
          </cell>
          <cell r="K200">
            <v>1400.4</v>
          </cell>
          <cell r="L200">
            <v>1393.4</v>
          </cell>
        </row>
        <row r="201">
          <cell r="A201" t="str">
            <v xml:space="preserve">Altice </v>
          </cell>
          <cell r="B201" t="str">
            <v>France</v>
          </cell>
          <cell r="C201" t="str">
            <v>Europe</v>
          </cell>
          <cell r="D201" t="str">
            <v>Mobile &amp; Fixed</v>
          </cell>
          <cell r="E201" t="str">
            <v>EUR</v>
          </cell>
          <cell r="F201" t="str">
            <v>EBITDA - Capex Margin (%)</v>
          </cell>
          <cell r="G201"/>
          <cell r="H201"/>
          <cell r="I201"/>
          <cell r="J201">
            <v>0.13745810308904793</v>
          </cell>
          <cell r="K201">
            <v>0.12741913470724717</v>
          </cell>
          <cell r="L201">
            <v>0.12764982868868979</v>
          </cell>
        </row>
        <row r="202">
          <cell r="A202" t="str">
            <v xml:space="preserve">Altice </v>
          </cell>
          <cell r="B202" t="str">
            <v>France</v>
          </cell>
          <cell r="C202" t="str">
            <v>Europe</v>
          </cell>
          <cell r="D202" t="str">
            <v>Mobile &amp; Fixed</v>
          </cell>
          <cell r="E202" t="str">
            <v>EUR</v>
          </cell>
          <cell r="F202" t="str">
            <v>Mobile Share</v>
          </cell>
          <cell r="G202"/>
          <cell r="H202"/>
          <cell r="I202"/>
          <cell r="J202">
            <v>0.42777425491439441</v>
          </cell>
          <cell r="K202">
            <v>0.41070015012965744</v>
          </cell>
          <cell r="L202">
            <v>0.40754685868191065</v>
          </cell>
        </row>
        <row r="203">
          <cell r="A203" t="str">
            <v xml:space="preserve">Altice </v>
          </cell>
          <cell r="B203" t="str">
            <v>Portugal</v>
          </cell>
          <cell r="C203" t="str">
            <v>Europe</v>
          </cell>
          <cell r="D203" t="str">
            <v>Mobile &amp; Fixed</v>
          </cell>
          <cell r="E203" t="str">
            <v>EUR</v>
          </cell>
          <cell r="F203" t="str">
            <v>Revenue</v>
          </cell>
          <cell r="G203"/>
          <cell r="H203"/>
          <cell r="I203"/>
          <cell r="J203">
            <v>1496.1</v>
          </cell>
          <cell r="K203">
            <v>2311.5</v>
          </cell>
          <cell r="L203">
            <v>2249.4</v>
          </cell>
        </row>
        <row r="204">
          <cell r="A204" t="str">
            <v xml:space="preserve">Altice </v>
          </cell>
          <cell r="B204" t="str">
            <v>Portugal</v>
          </cell>
          <cell r="C204" t="str">
            <v>Europe</v>
          </cell>
          <cell r="D204" t="str">
            <v>Mobile &amp; Fixed</v>
          </cell>
          <cell r="E204" t="str">
            <v>EUR</v>
          </cell>
          <cell r="F204" t="str">
            <v>EBITDA</v>
          </cell>
          <cell r="G204"/>
          <cell r="H204"/>
          <cell r="I204"/>
          <cell r="J204">
            <v>638.70000000000005</v>
          </cell>
          <cell r="K204">
            <v>1088.5</v>
          </cell>
          <cell r="L204">
            <v>1008.5</v>
          </cell>
        </row>
        <row r="205">
          <cell r="A205" t="str">
            <v xml:space="preserve">Altice </v>
          </cell>
          <cell r="B205" t="str">
            <v>Portugal</v>
          </cell>
          <cell r="C205" t="str">
            <v>Europe</v>
          </cell>
          <cell r="D205" t="str">
            <v>Mobile &amp; Fixed</v>
          </cell>
          <cell r="E205" t="str">
            <v>EUR</v>
          </cell>
          <cell r="F205" t="str">
            <v>EBITDA Margin (%)</v>
          </cell>
          <cell r="G205"/>
          <cell r="H205"/>
          <cell r="I205"/>
          <cell r="J205">
            <v>0.42690996591136959</v>
          </cell>
          <cell r="K205">
            <v>0.47090633787583819</v>
          </cell>
          <cell r="L205">
            <v>0.44834178003023029</v>
          </cell>
        </row>
        <row r="206">
          <cell r="A206" t="str">
            <v xml:space="preserve">Altice </v>
          </cell>
          <cell r="B206" t="str">
            <v>Portugal</v>
          </cell>
          <cell r="C206" t="str">
            <v>Europe</v>
          </cell>
          <cell r="D206" t="str">
            <v>Mobile &amp; Fixed</v>
          </cell>
          <cell r="E206" t="str">
            <v>EUR</v>
          </cell>
          <cell r="F206" t="str">
            <v>Capex</v>
          </cell>
          <cell r="G206"/>
          <cell r="H206"/>
          <cell r="I206"/>
          <cell r="J206">
            <v>208.6</v>
          </cell>
          <cell r="K206">
            <v>441.2</v>
          </cell>
          <cell r="L206">
            <v>469.4</v>
          </cell>
        </row>
        <row r="207">
          <cell r="A207" t="str">
            <v xml:space="preserve">Altice </v>
          </cell>
          <cell r="B207" t="str">
            <v>Portugal</v>
          </cell>
          <cell r="C207" t="str">
            <v>Europe</v>
          </cell>
          <cell r="D207" t="str">
            <v>Mobile &amp; Fixed</v>
          </cell>
          <cell r="E207" t="str">
            <v>EUR</v>
          </cell>
          <cell r="F207" t="str">
            <v>EBITDA - Capex</v>
          </cell>
          <cell r="G207"/>
          <cell r="H207"/>
          <cell r="I207"/>
          <cell r="J207">
            <v>430.1</v>
          </cell>
          <cell r="K207">
            <v>647.29999999999995</v>
          </cell>
          <cell r="L207">
            <v>539.1</v>
          </cell>
        </row>
        <row r="208">
          <cell r="A208" t="str">
            <v xml:space="preserve">Altice </v>
          </cell>
          <cell r="B208" t="str">
            <v>Portugal</v>
          </cell>
          <cell r="C208" t="str">
            <v>Europe</v>
          </cell>
          <cell r="D208" t="str">
            <v>Mobile &amp; Fixed</v>
          </cell>
          <cell r="E208" t="str">
            <v>EUR</v>
          </cell>
          <cell r="F208" t="str">
            <v>EBITDA - Capex Margin (%)</v>
          </cell>
          <cell r="G208"/>
          <cell r="H208"/>
          <cell r="I208"/>
          <cell r="J208">
            <v>0.28748078337009564</v>
          </cell>
          <cell r="K208">
            <v>0.28003460956089116</v>
          </cell>
          <cell r="L208">
            <v>0.2396639103761003</v>
          </cell>
        </row>
        <row r="209">
          <cell r="A209" t="str">
            <v xml:space="preserve">Altice </v>
          </cell>
          <cell r="B209" t="str">
            <v>Portugal</v>
          </cell>
          <cell r="C209" t="str">
            <v>Europe</v>
          </cell>
          <cell r="D209" t="str">
            <v>Mobile &amp; Fixed</v>
          </cell>
          <cell r="E209" t="str">
            <v>EUR</v>
          </cell>
          <cell r="F209" t="str">
            <v>Mobile Share</v>
          </cell>
          <cell r="G209"/>
          <cell r="H209"/>
          <cell r="I209"/>
          <cell r="J209" t="e">
            <v>#DIV/0!</v>
          </cell>
          <cell r="K209">
            <v>0.25303915206575817</v>
          </cell>
          <cell r="L209">
            <v>0.25340090690850892</v>
          </cell>
        </row>
        <row r="210">
          <cell r="A210" t="str">
            <v>Illiad</v>
          </cell>
          <cell r="B210" t="str">
            <v>France</v>
          </cell>
          <cell r="C210" t="str">
            <v>Europe</v>
          </cell>
          <cell r="D210" t="str">
            <v>Mobile &amp; Fixed</v>
          </cell>
          <cell r="E210" t="str">
            <v>EUR</v>
          </cell>
          <cell r="F210" t="str">
            <v>Revenue</v>
          </cell>
          <cell r="G210"/>
          <cell r="H210"/>
          <cell r="I210"/>
          <cell r="J210">
            <v>4414.3999999999996</v>
          </cell>
          <cell r="K210">
            <v>4722.1000000000004</v>
          </cell>
          <cell r="L210">
            <v>4987.5</v>
          </cell>
        </row>
        <row r="211">
          <cell r="A211" t="str">
            <v>Illiad</v>
          </cell>
          <cell r="B211" t="str">
            <v>France</v>
          </cell>
          <cell r="C211" t="str">
            <v>Europe</v>
          </cell>
          <cell r="D211" t="str">
            <v>Mobile &amp; Fixed</v>
          </cell>
          <cell r="E211" t="str">
            <v>EUR</v>
          </cell>
          <cell r="F211" t="str">
            <v>EBITDA</v>
          </cell>
          <cell r="G211"/>
          <cell r="H211"/>
          <cell r="I211"/>
          <cell r="J211">
            <v>1489.9</v>
          </cell>
          <cell r="K211">
            <v>1675.7</v>
          </cell>
          <cell r="L211">
            <v>1776.7</v>
          </cell>
        </row>
        <row r="212">
          <cell r="A212" t="str">
            <v>Illiad</v>
          </cell>
          <cell r="B212" t="str">
            <v>France</v>
          </cell>
          <cell r="C212" t="str">
            <v>Europe</v>
          </cell>
          <cell r="D212" t="str">
            <v>Mobile &amp; Fixed</v>
          </cell>
          <cell r="E212" t="str">
            <v>EUR</v>
          </cell>
          <cell r="F212" t="str">
            <v>EBITDA Margin (%)</v>
          </cell>
          <cell r="G212"/>
          <cell r="H212"/>
          <cell r="I212"/>
          <cell r="J212">
            <v>0.33750906125407759</v>
          </cell>
          <cell r="K212">
            <v>0.35486330234429597</v>
          </cell>
          <cell r="L212">
            <v>0.35623057644110279</v>
          </cell>
        </row>
        <row r="213">
          <cell r="A213" t="str">
            <v>Illiad</v>
          </cell>
          <cell r="B213" t="str">
            <v>France</v>
          </cell>
          <cell r="C213" t="str">
            <v>Europe</v>
          </cell>
          <cell r="D213" t="str">
            <v>Mobile &amp; Fixed</v>
          </cell>
          <cell r="E213" t="str">
            <v>EUR</v>
          </cell>
          <cell r="F213" t="str">
            <v>Capex</v>
          </cell>
          <cell r="G213"/>
          <cell r="H213"/>
          <cell r="I213"/>
          <cell r="J213">
            <v>1219.9000000000001</v>
          </cell>
          <cell r="K213">
            <v>1286.3</v>
          </cell>
          <cell r="L213">
            <v>1481.5</v>
          </cell>
        </row>
        <row r="214">
          <cell r="A214" t="str">
            <v>Illiad</v>
          </cell>
          <cell r="B214" t="str">
            <v>France</v>
          </cell>
          <cell r="C214" t="str">
            <v>Europe</v>
          </cell>
          <cell r="D214" t="str">
            <v>Mobile &amp; Fixed</v>
          </cell>
          <cell r="E214" t="str">
            <v>EUR</v>
          </cell>
          <cell r="F214" t="str">
            <v>EBITDA - Capex</v>
          </cell>
          <cell r="G214"/>
          <cell r="H214"/>
          <cell r="I214"/>
          <cell r="J214">
            <v>270</v>
          </cell>
          <cell r="K214">
            <v>389.40000000000009</v>
          </cell>
          <cell r="L214">
            <v>295.20000000000005</v>
          </cell>
        </row>
        <row r="215">
          <cell r="A215" t="str">
            <v>Illiad</v>
          </cell>
          <cell r="B215" t="str">
            <v>France</v>
          </cell>
          <cell r="C215" t="str">
            <v>Europe</v>
          </cell>
          <cell r="D215" t="str">
            <v>Mobile &amp; Fixed</v>
          </cell>
          <cell r="E215" t="str">
            <v>EUR</v>
          </cell>
          <cell r="F215" t="str">
            <v>EBITDA - Capex Margin (%)</v>
          </cell>
          <cell r="G215"/>
          <cell r="H215"/>
          <cell r="I215"/>
          <cell r="J215">
            <v>6.1163465023559266E-2</v>
          </cell>
          <cell r="K215">
            <v>8.2463310815103469E-2</v>
          </cell>
          <cell r="L215">
            <v>5.9187969924812039E-2</v>
          </cell>
        </row>
        <row r="216">
          <cell r="A216" t="str">
            <v>Illiad</v>
          </cell>
          <cell r="B216" t="str">
            <v>France</v>
          </cell>
          <cell r="C216" t="str">
            <v>Europe</v>
          </cell>
          <cell r="D216" t="str">
            <v>Mobile &amp; Fixed</v>
          </cell>
          <cell r="E216" t="str">
            <v>EUR</v>
          </cell>
          <cell r="F216" t="str">
            <v>Mobile Share</v>
          </cell>
          <cell r="G216"/>
          <cell r="H216"/>
          <cell r="I216"/>
          <cell r="J216">
            <v>0.41425788329104751</v>
          </cell>
          <cell r="K216">
            <v>0.43265565438373571</v>
          </cell>
          <cell r="L216">
            <v>0.44392542101042504</v>
          </cell>
        </row>
        <row r="217">
          <cell r="A217" t="str">
            <v>Bouygues SA</v>
          </cell>
          <cell r="B217" t="str">
            <v>France</v>
          </cell>
          <cell r="C217" t="str">
            <v>Europe</v>
          </cell>
          <cell r="D217" t="str">
            <v>Mobile &amp; Fixed</v>
          </cell>
          <cell r="E217" t="str">
            <v>EUR</v>
          </cell>
          <cell r="F217" t="str">
            <v>Revenue</v>
          </cell>
          <cell r="G217"/>
          <cell r="H217"/>
          <cell r="I217"/>
          <cell r="J217">
            <v>4505</v>
          </cell>
          <cell r="K217">
            <v>4761</v>
          </cell>
          <cell r="L217">
            <v>5086</v>
          </cell>
        </row>
        <row r="218">
          <cell r="A218" t="str">
            <v>Bouygues SA</v>
          </cell>
          <cell r="B218" t="str">
            <v>France</v>
          </cell>
          <cell r="C218" t="str">
            <v>Europe</v>
          </cell>
          <cell r="D218" t="str">
            <v>Mobile &amp; Fixed</v>
          </cell>
          <cell r="E218" t="str">
            <v>EUR</v>
          </cell>
          <cell r="F218" t="str">
            <v>EBITDA</v>
          </cell>
          <cell r="G218"/>
          <cell r="H218"/>
          <cell r="I218"/>
          <cell r="J218">
            <v>752</v>
          </cell>
          <cell r="K218">
            <v>916</v>
          </cell>
          <cell r="L218">
            <v>1162</v>
          </cell>
        </row>
        <row r="219">
          <cell r="A219" t="str">
            <v>Bouygues SA</v>
          </cell>
          <cell r="B219" t="str">
            <v>France</v>
          </cell>
          <cell r="C219" t="str">
            <v>Europe</v>
          </cell>
          <cell r="D219" t="str">
            <v>Mobile &amp; Fixed</v>
          </cell>
          <cell r="E219" t="str">
            <v>EUR</v>
          </cell>
          <cell r="F219" t="str">
            <v>EBITDA Margin (%)</v>
          </cell>
          <cell r="G219"/>
          <cell r="H219"/>
          <cell r="I219"/>
          <cell r="J219">
            <v>0.16692563817980022</v>
          </cell>
          <cell r="K219">
            <v>0.19239655534551564</v>
          </cell>
          <cell r="L219">
            <v>0.22847031065670467</v>
          </cell>
        </row>
        <row r="220">
          <cell r="A220" t="str">
            <v>Bouygues SA</v>
          </cell>
          <cell r="B220" t="str">
            <v>France</v>
          </cell>
          <cell r="C220" t="str">
            <v>Europe</v>
          </cell>
          <cell r="D220" t="str">
            <v>Mobile &amp; Fixed</v>
          </cell>
          <cell r="E220" t="str">
            <v>EUR</v>
          </cell>
          <cell r="F220" t="str">
            <v>Capex</v>
          </cell>
          <cell r="G220"/>
          <cell r="H220"/>
          <cell r="I220"/>
          <cell r="J220">
            <v>822</v>
          </cell>
          <cell r="K220">
            <v>802</v>
          </cell>
          <cell r="L220">
            <v>830</v>
          </cell>
        </row>
        <row r="221">
          <cell r="A221" t="str">
            <v>Bouygues SA</v>
          </cell>
          <cell r="B221" t="str">
            <v>France</v>
          </cell>
          <cell r="C221" t="str">
            <v>Europe</v>
          </cell>
          <cell r="D221" t="str">
            <v>Mobile &amp; Fixed</v>
          </cell>
          <cell r="E221" t="str">
            <v>EUR</v>
          </cell>
          <cell r="F221" t="str">
            <v>EBITDA - Capex</v>
          </cell>
          <cell r="G221"/>
          <cell r="H221"/>
          <cell r="I221"/>
          <cell r="J221">
            <v>-70</v>
          </cell>
          <cell r="K221">
            <v>114</v>
          </cell>
          <cell r="L221">
            <v>332</v>
          </cell>
        </row>
        <row r="222">
          <cell r="A222" t="str">
            <v>Bouygues SA</v>
          </cell>
          <cell r="B222" t="str">
            <v>France</v>
          </cell>
          <cell r="C222" t="str">
            <v>Europe</v>
          </cell>
          <cell r="D222" t="str">
            <v>Mobile &amp; Fixed</v>
          </cell>
          <cell r="E222" t="str">
            <v>EUR</v>
          </cell>
          <cell r="F222" t="str">
            <v>EBITDA - Capex Margin (%)</v>
          </cell>
          <cell r="G222"/>
          <cell r="H222"/>
          <cell r="I222"/>
          <cell r="J222">
            <v>-1.5538290788013319E-2</v>
          </cell>
          <cell r="K222">
            <v>2.3944549464398234E-2</v>
          </cell>
          <cell r="L222">
            <v>6.5277231616201331E-2</v>
          </cell>
        </row>
        <row r="223">
          <cell r="A223" t="str">
            <v>Bouygues SA</v>
          </cell>
          <cell r="B223" t="str">
            <v>France</v>
          </cell>
          <cell r="C223" t="str">
            <v>Europe</v>
          </cell>
          <cell r="D223" t="str">
            <v>Mobile &amp; Fixed</v>
          </cell>
          <cell r="E223" t="str">
            <v>EUR</v>
          </cell>
          <cell r="F223" t="str">
            <v>Mobile Share</v>
          </cell>
          <cell r="G223"/>
          <cell r="H223"/>
          <cell r="I223"/>
          <cell r="J223">
            <v>0.63085460599334076</v>
          </cell>
          <cell r="K223">
            <v>0.62465868515017853</v>
          </cell>
          <cell r="L223">
            <v>0.60892646480534807</v>
          </cell>
        </row>
        <row r="224">
          <cell r="A224" t="str">
            <v xml:space="preserve">Telecom Italia </v>
          </cell>
          <cell r="B224" t="str">
            <v>Italy</v>
          </cell>
          <cell r="C224" t="str">
            <v>Europe</v>
          </cell>
          <cell r="D224" t="str">
            <v>Mobile &amp; Fixed</v>
          </cell>
          <cell r="E224" t="str">
            <v>EUR</v>
          </cell>
          <cell r="F224" t="str">
            <v>Revenue</v>
          </cell>
          <cell r="G224"/>
          <cell r="H224"/>
          <cell r="I224"/>
          <cell r="J224">
            <v>15001</v>
          </cell>
          <cell r="K224">
            <v>15006</v>
          </cell>
          <cell r="L224">
            <v>15354</v>
          </cell>
        </row>
        <row r="225">
          <cell r="A225" t="str">
            <v xml:space="preserve">Telecom Italia </v>
          </cell>
          <cell r="B225" t="str">
            <v>Italy</v>
          </cell>
          <cell r="C225" t="str">
            <v>Europe</v>
          </cell>
          <cell r="D225" t="str">
            <v>Mobile &amp; Fixed</v>
          </cell>
          <cell r="E225" t="str">
            <v>EUR</v>
          </cell>
          <cell r="F225" t="str">
            <v>EBITDA</v>
          </cell>
          <cell r="G225"/>
          <cell r="H225"/>
          <cell r="I225"/>
          <cell r="J225">
            <v>5567</v>
          </cell>
          <cell r="K225">
            <v>6698</v>
          </cell>
          <cell r="L225">
            <v>6171</v>
          </cell>
        </row>
        <row r="226">
          <cell r="A226" t="str">
            <v xml:space="preserve">Telecom Italia </v>
          </cell>
          <cell r="B226" t="str">
            <v>Italy</v>
          </cell>
          <cell r="C226" t="str">
            <v>Europe</v>
          </cell>
          <cell r="D226" t="str">
            <v>Mobile &amp; Fixed</v>
          </cell>
          <cell r="E226" t="str">
            <v>EUR</v>
          </cell>
          <cell r="F226" t="str">
            <v>EBITDA Margin (%)</v>
          </cell>
          <cell r="G226"/>
          <cell r="H226"/>
          <cell r="I226"/>
          <cell r="J226">
            <v>0.37110859276048264</v>
          </cell>
          <cell r="K226">
            <v>0.44635479141676665</v>
          </cell>
          <cell r="L226">
            <v>0.40191481047284094</v>
          </cell>
        </row>
        <row r="227">
          <cell r="A227" t="str">
            <v xml:space="preserve">Telecom Italia </v>
          </cell>
          <cell r="B227" t="str">
            <v>Italy</v>
          </cell>
          <cell r="C227" t="str">
            <v>Europe</v>
          </cell>
          <cell r="D227" t="str">
            <v>Mobile &amp; Fixed</v>
          </cell>
          <cell r="E227" t="str">
            <v>EUR</v>
          </cell>
          <cell r="F227" t="str">
            <v>Capex</v>
          </cell>
          <cell r="G227"/>
          <cell r="H227"/>
          <cell r="I227"/>
          <cell r="J227">
            <v>3900</v>
          </cell>
          <cell r="K227">
            <v>3709</v>
          </cell>
          <cell r="L227">
            <v>4551</v>
          </cell>
        </row>
        <row r="228">
          <cell r="A228" t="str">
            <v xml:space="preserve">Telecom Italia </v>
          </cell>
          <cell r="B228" t="str">
            <v>Italy</v>
          </cell>
          <cell r="C228" t="str">
            <v>Europe</v>
          </cell>
          <cell r="D228" t="str">
            <v>Mobile &amp; Fixed</v>
          </cell>
          <cell r="E228" t="str">
            <v>EUR</v>
          </cell>
          <cell r="F228" t="str">
            <v>EBITDA - Capex</v>
          </cell>
          <cell r="G228"/>
          <cell r="H228"/>
          <cell r="I228"/>
          <cell r="J228">
            <v>1667</v>
          </cell>
          <cell r="K228">
            <v>2989</v>
          </cell>
          <cell r="L228">
            <v>1620</v>
          </cell>
        </row>
        <row r="229">
          <cell r="A229" t="str">
            <v xml:space="preserve">Telecom Italia </v>
          </cell>
          <cell r="B229" t="str">
            <v>Italy</v>
          </cell>
          <cell r="C229" t="str">
            <v>Europe</v>
          </cell>
          <cell r="D229" t="str">
            <v>Mobile &amp; Fixed</v>
          </cell>
          <cell r="E229" t="str">
            <v>EUR</v>
          </cell>
          <cell r="F229" t="str">
            <v>EBITDA - Capex Margin (%)</v>
          </cell>
          <cell r="G229"/>
          <cell r="H229"/>
          <cell r="I229"/>
          <cell r="J229">
            <v>0.11112592493833745</v>
          </cell>
          <cell r="K229">
            <v>0.1991869918699187</v>
          </cell>
          <cell r="L229">
            <v>0.10550996483001172</v>
          </cell>
        </row>
        <row r="230">
          <cell r="A230" t="str">
            <v xml:space="preserve">Telecom Italia </v>
          </cell>
          <cell r="B230" t="str">
            <v>Italy</v>
          </cell>
          <cell r="C230" t="str">
            <v>Europe</v>
          </cell>
          <cell r="D230" t="str">
            <v>Mobile &amp; Fixed</v>
          </cell>
          <cell r="E230" t="str">
            <v>EUR</v>
          </cell>
          <cell r="F230" t="str">
            <v>Mobile Share</v>
          </cell>
          <cell r="G230"/>
          <cell r="H230"/>
          <cell r="I230"/>
          <cell r="J230">
            <v>0.33784414372375177</v>
          </cell>
          <cell r="K230">
            <v>0.34512861522057842</v>
          </cell>
          <cell r="L230">
            <v>0.34355868177673571</v>
          </cell>
        </row>
        <row r="231">
          <cell r="A231" t="str">
            <v>Masmovil</v>
          </cell>
          <cell r="B231" t="str">
            <v>Spain</v>
          </cell>
          <cell r="C231" t="str">
            <v>Europe</v>
          </cell>
          <cell r="D231" t="str">
            <v>Mobile &amp; Fixed</v>
          </cell>
          <cell r="E231" t="str">
            <v>EUR</v>
          </cell>
          <cell r="F231" t="str">
            <v>Revenue</v>
          </cell>
          <cell r="G231"/>
          <cell r="H231"/>
          <cell r="I231"/>
          <cell r="J231">
            <v>1071</v>
          </cell>
          <cell r="K231">
            <v>1120</v>
          </cell>
          <cell r="L231">
            <v>1301</v>
          </cell>
        </row>
        <row r="232">
          <cell r="A232" t="str">
            <v>Masmovil</v>
          </cell>
          <cell r="B232" t="str">
            <v>Spain</v>
          </cell>
          <cell r="C232" t="str">
            <v>Europe</v>
          </cell>
          <cell r="D232" t="str">
            <v>Mobile &amp; Fixed</v>
          </cell>
          <cell r="E232" t="str">
            <v>EUR</v>
          </cell>
          <cell r="F232" t="str">
            <v>EBITDA</v>
          </cell>
          <cell r="G232"/>
          <cell r="H232"/>
          <cell r="I232"/>
          <cell r="J232">
            <v>103</v>
          </cell>
          <cell r="K232">
            <v>119</v>
          </cell>
          <cell r="L232">
            <v>238</v>
          </cell>
        </row>
        <row r="233">
          <cell r="A233" t="str">
            <v>Masmovil</v>
          </cell>
          <cell r="B233" t="str">
            <v>Spain</v>
          </cell>
          <cell r="C233" t="str">
            <v>Europe</v>
          </cell>
          <cell r="D233" t="str">
            <v>Mobile &amp; Fixed</v>
          </cell>
          <cell r="E233" t="str">
            <v>EUR</v>
          </cell>
          <cell r="F233" t="str">
            <v>EBITDA Margin (%)</v>
          </cell>
          <cell r="G233"/>
          <cell r="H233"/>
          <cell r="I233"/>
          <cell r="J233">
            <v>9.6171802054155001E-2</v>
          </cell>
          <cell r="K233">
            <v>0.10625</v>
          </cell>
          <cell r="L233">
            <v>0.18293620292083013</v>
          </cell>
        </row>
        <row r="234">
          <cell r="A234" t="str">
            <v>Masmovil</v>
          </cell>
          <cell r="B234" t="str">
            <v>Spain</v>
          </cell>
          <cell r="C234" t="str">
            <v>Europe</v>
          </cell>
          <cell r="D234" t="str">
            <v>Mobile &amp; Fixed</v>
          </cell>
          <cell r="E234" t="str">
            <v>EUR</v>
          </cell>
          <cell r="F234" t="str">
            <v>Capex</v>
          </cell>
          <cell r="G234"/>
          <cell r="H234"/>
          <cell r="I234"/>
          <cell r="J234">
            <v>11.9</v>
          </cell>
          <cell r="K234">
            <v>101</v>
          </cell>
          <cell r="L234">
            <v>221</v>
          </cell>
        </row>
        <row r="235">
          <cell r="A235" t="str">
            <v>Masmovil</v>
          </cell>
          <cell r="B235" t="str">
            <v>Spain</v>
          </cell>
          <cell r="C235" t="str">
            <v>Europe</v>
          </cell>
          <cell r="D235" t="str">
            <v>Mobile &amp; Fixed</v>
          </cell>
          <cell r="E235" t="str">
            <v>EUR</v>
          </cell>
          <cell r="F235" t="str">
            <v>EBITDA - Capex</v>
          </cell>
          <cell r="G235"/>
          <cell r="H235"/>
          <cell r="I235"/>
          <cell r="J235">
            <v>91.1</v>
          </cell>
          <cell r="K235">
            <v>18</v>
          </cell>
          <cell r="L235">
            <v>17</v>
          </cell>
        </row>
        <row r="236">
          <cell r="A236" t="str">
            <v>Masmovil</v>
          </cell>
          <cell r="B236" t="str">
            <v>Spain</v>
          </cell>
          <cell r="C236" t="str">
            <v>Europe</v>
          </cell>
          <cell r="D236" t="str">
            <v>Mobile &amp; Fixed</v>
          </cell>
          <cell r="E236" t="str">
            <v>EUR</v>
          </cell>
          <cell r="F236" t="str">
            <v>EBITDA - Capex Margin (%)</v>
          </cell>
          <cell r="G236"/>
          <cell r="H236"/>
          <cell r="I236"/>
          <cell r="J236">
            <v>8.5060690943043873E-2</v>
          </cell>
          <cell r="K236">
            <v>1.607142857142857E-2</v>
          </cell>
          <cell r="L236">
            <v>1.3066871637202153E-2</v>
          </cell>
        </row>
        <row r="237">
          <cell r="A237" t="str">
            <v>Masmovil</v>
          </cell>
          <cell r="B237" t="str">
            <v>Spain</v>
          </cell>
          <cell r="C237" t="str">
            <v>Europe</v>
          </cell>
          <cell r="D237" t="str">
            <v>Mobile &amp; Fixed</v>
          </cell>
          <cell r="E237" t="str">
            <v>EUR</v>
          </cell>
          <cell r="F237" t="str">
            <v>Mobile Share</v>
          </cell>
          <cell r="G237"/>
          <cell r="H237"/>
          <cell r="I237"/>
          <cell r="J237" t="str">
            <v>unknown</v>
          </cell>
          <cell r="K237" t="str">
            <v>unknown</v>
          </cell>
          <cell r="L237" t="str">
            <v>unknown</v>
          </cell>
        </row>
        <row r="238">
          <cell r="A238" t="str">
            <v>Telia Company AB</v>
          </cell>
          <cell r="B238" t="str">
            <v>Sweden</v>
          </cell>
          <cell r="C238" t="str">
            <v>Europe</v>
          </cell>
          <cell r="D238" t="str">
            <v>Mobile &amp; Fixed</v>
          </cell>
          <cell r="E238" t="str">
            <v>SEK</v>
          </cell>
          <cell r="F238" t="str">
            <v>Revenue</v>
          </cell>
          <cell r="G238"/>
          <cell r="H238"/>
          <cell r="I238"/>
          <cell r="J238">
            <v>37051</v>
          </cell>
          <cell r="K238">
            <v>36938</v>
          </cell>
          <cell r="L238">
            <v>36578</v>
          </cell>
        </row>
        <row r="239">
          <cell r="A239" t="str">
            <v>Telia Company AB</v>
          </cell>
          <cell r="B239" t="str">
            <v>Sweden</v>
          </cell>
          <cell r="C239" t="str">
            <v>Europe</v>
          </cell>
          <cell r="D239" t="str">
            <v>Mobile &amp; Fixed</v>
          </cell>
          <cell r="E239" t="str">
            <v>SEK</v>
          </cell>
          <cell r="F239" t="str">
            <v>EBITDA</v>
          </cell>
          <cell r="G239"/>
          <cell r="H239"/>
          <cell r="I239"/>
          <cell r="J239">
            <v>14267</v>
          </cell>
          <cell r="K239">
            <v>14455</v>
          </cell>
          <cell r="L239">
            <v>13749</v>
          </cell>
        </row>
        <row r="240">
          <cell r="A240" t="str">
            <v>Telia Company AB</v>
          </cell>
          <cell r="B240" t="str">
            <v>Sweden</v>
          </cell>
          <cell r="C240" t="str">
            <v>Europe</v>
          </cell>
          <cell r="D240" t="str">
            <v>Mobile &amp; Fixed</v>
          </cell>
          <cell r="E240" t="str">
            <v>SEK</v>
          </cell>
          <cell r="F240" t="str">
            <v>EBITDA Margin (%)</v>
          </cell>
          <cell r="G240"/>
          <cell r="H240"/>
          <cell r="I240"/>
          <cell r="J240">
            <v>0.38506383093573721</v>
          </cell>
          <cell r="K240">
            <v>0.39133142021766204</v>
          </cell>
          <cell r="L240">
            <v>0.37588167751107221</v>
          </cell>
        </row>
        <row r="241">
          <cell r="A241" t="str">
            <v>Telia Company AB</v>
          </cell>
          <cell r="B241" t="str">
            <v>Sweden</v>
          </cell>
          <cell r="C241" t="str">
            <v>Europe</v>
          </cell>
          <cell r="D241" t="str">
            <v>Mobile &amp; Fixed</v>
          </cell>
          <cell r="E241" t="str">
            <v>SEK</v>
          </cell>
          <cell r="F241" t="str">
            <v>Capex</v>
          </cell>
          <cell r="G241"/>
          <cell r="H241"/>
          <cell r="I241"/>
          <cell r="J241">
            <v>6179</v>
          </cell>
          <cell r="K241">
            <v>7119</v>
          </cell>
          <cell r="L241">
            <v>6392</v>
          </cell>
        </row>
        <row r="242">
          <cell r="A242" t="str">
            <v>Telia Company AB</v>
          </cell>
          <cell r="B242" t="str">
            <v>Sweden</v>
          </cell>
          <cell r="C242" t="str">
            <v>Europe</v>
          </cell>
          <cell r="D242" t="str">
            <v>Mobile &amp; Fixed</v>
          </cell>
          <cell r="E242" t="str">
            <v>SEK</v>
          </cell>
          <cell r="F242" t="str">
            <v>EBITDA - Capex</v>
          </cell>
          <cell r="G242"/>
          <cell r="H242"/>
          <cell r="I242"/>
          <cell r="J242">
            <v>8088</v>
          </cell>
          <cell r="K242">
            <v>7336</v>
          </cell>
          <cell r="L242">
            <v>7357</v>
          </cell>
        </row>
        <row r="243">
          <cell r="A243" t="str">
            <v>Telia Company AB</v>
          </cell>
          <cell r="B243" t="str">
            <v>Sweden</v>
          </cell>
          <cell r="C243" t="str">
            <v>Europe</v>
          </cell>
          <cell r="D243" t="str">
            <v>Mobile &amp; Fixed</v>
          </cell>
          <cell r="E243" t="str">
            <v>SEK</v>
          </cell>
          <cell r="F243" t="str">
            <v>EBITDA - Capex Margin (%)</v>
          </cell>
          <cell r="G243"/>
          <cell r="H243"/>
          <cell r="I243"/>
          <cell r="J243">
            <v>0.21829370327386574</v>
          </cell>
          <cell r="K243">
            <v>0.19860306459472629</v>
          </cell>
          <cell r="L243">
            <v>0.20113182787467876</v>
          </cell>
        </row>
        <row r="244">
          <cell r="A244" t="str">
            <v>Telia Company AB</v>
          </cell>
          <cell r="B244" t="str">
            <v>Sweden</v>
          </cell>
          <cell r="C244" t="str">
            <v>Europe</v>
          </cell>
          <cell r="D244" t="str">
            <v>Mobile &amp; Fixed</v>
          </cell>
          <cell r="E244" t="str">
            <v>SEK</v>
          </cell>
          <cell r="F244" t="str">
            <v>Mobile Share</v>
          </cell>
          <cell r="G244"/>
          <cell r="H244"/>
          <cell r="I244"/>
          <cell r="J244">
            <v>0.45994127031838888</v>
          </cell>
          <cell r="K244">
            <v>0.46388605098719382</v>
          </cell>
          <cell r="L244">
            <v>0.45309076339414278</v>
          </cell>
        </row>
        <row r="245">
          <cell r="A245" t="str">
            <v>Telia Company AB</v>
          </cell>
          <cell r="B245" t="str">
            <v>Denmark</v>
          </cell>
          <cell r="C245" t="str">
            <v>Europe</v>
          </cell>
          <cell r="D245" t="str">
            <v>Mobile &amp; Fixed</v>
          </cell>
          <cell r="E245" t="str">
            <v>SEK</v>
          </cell>
          <cell r="F245" t="str">
            <v>Revenue</v>
          </cell>
          <cell r="G245"/>
          <cell r="H245"/>
          <cell r="I245"/>
          <cell r="J245">
            <v>5890</v>
          </cell>
          <cell r="K245">
            <v>5755</v>
          </cell>
          <cell r="L245">
            <v>5945</v>
          </cell>
        </row>
        <row r="246">
          <cell r="A246" t="str">
            <v>Telia Company AB</v>
          </cell>
          <cell r="B246" t="str">
            <v>Denmark</v>
          </cell>
          <cell r="C246" t="str">
            <v>Europe</v>
          </cell>
          <cell r="D246" t="str">
            <v>Mobile &amp; Fixed</v>
          </cell>
          <cell r="E246" t="str">
            <v>SEK</v>
          </cell>
          <cell r="F246" t="str">
            <v>EBITDA</v>
          </cell>
          <cell r="G246"/>
          <cell r="H246"/>
          <cell r="I246"/>
          <cell r="J246">
            <v>743</v>
          </cell>
          <cell r="K246">
            <v>692</v>
          </cell>
          <cell r="L246">
            <v>691</v>
          </cell>
        </row>
        <row r="247">
          <cell r="A247" t="str">
            <v>Telia Company AB</v>
          </cell>
          <cell r="B247" t="str">
            <v>Denmark</v>
          </cell>
          <cell r="C247" t="str">
            <v>Europe</v>
          </cell>
          <cell r="D247" t="str">
            <v>Mobile &amp; Fixed</v>
          </cell>
          <cell r="E247" t="str">
            <v>SEK</v>
          </cell>
          <cell r="F247" t="str">
            <v>EBITDA Margin (%)</v>
          </cell>
          <cell r="G247"/>
          <cell r="H247"/>
          <cell r="I247"/>
          <cell r="J247">
            <v>0.12614601018675722</v>
          </cell>
          <cell r="K247">
            <v>0.12024326672458732</v>
          </cell>
          <cell r="L247">
            <v>0.11623212783851976</v>
          </cell>
        </row>
        <row r="248">
          <cell r="A248" t="str">
            <v>Telia Company AB</v>
          </cell>
          <cell r="B248" t="str">
            <v>Denmark</v>
          </cell>
          <cell r="C248" t="str">
            <v>Europe</v>
          </cell>
          <cell r="D248" t="str">
            <v>Mobile &amp; Fixed</v>
          </cell>
          <cell r="E248" t="str">
            <v>SEK</v>
          </cell>
          <cell r="F248" t="str">
            <v>Capex</v>
          </cell>
          <cell r="G248"/>
          <cell r="H248"/>
          <cell r="I248"/>
          <cell r="J248">
            <v>697</v>
          </cell>
          <cell r="K248">
            <v>697</v>
          </cell>
          <cell r="L248">
            <v>428</v>
          </cell>
        </row>
        <row r="249">
          <cell r="A249" t="str">
            <v>Telia Company AB</v>
          </cell>
          <cell r="B249" t="str">
            <v>Denmark</v>
          </cell>
          <cell r="C249" t="str">
            <v>Europe</v>
          </cell>
          <cell r="D249" t="str">
            <v>Mobile &amp; Fixed</v>
          </cell>
          <cell r="E249" t="str">
            <v>SEK</v>
          </cell>
          <cell r="F249" t="str">
            <v>EBITDA - Capex</v>
          </cell>
          <cell r="G249"/>
          <cell r="H249"/>
          <cell r="I249"/>
          <cell r="J249">
            <v>46</v>
          </cell>
          <cell r="K249">
            <v>-5</v>
          </cell>
          <cell r="L249">
            <v>263</v>
          </cell>
        </row>
        <row r="250">
          <cell r="A250" t="str">
            <v>Telia Company AB</v>
          </cell>
          <cell r="B250" t="str">
            <v>Denmark</v>
          </cell>
          <cell r="C250" t="str">
            <v>Europe</v>
          </cell>
          <cell r="D250" t="str">
            <v>Mobile &amp; Fixed</v>
          </cell>
          <cell r="E250" t="str">
            <v>SEK</v>
          </cell>
          <cell r="F250" t="str">
            <v>EBITDA - Capex Margin (%)</v>
          </cell>
          <cell r="G250"/>
          <cell r="H250"/>
          <cell r="I250"/>
          <cell r="J250">
            <v>7.8098471986417653E-3</v>
          </cell>
          <cell r="K250">
            <v>-8.6880973066898344E-4</v>
          </cell>
          <cell r="L250">
            <v>4.4238856181665266E-2</v>
          </cell>
        </row>
        <row r="251">
          <cell r="A251" t="str">
            <v>Telia Company AB</v>
          </cell>
          <cell r="B251" t="str">
            <v>Denmark</v>
          </cell>
          <cell r="C251" t="str">
            <v>Europe</v>
          </cell>
          <cell r="D251" t="str">
            <v>Mobile &amp; Fixed</v>
          </cell>
          <cell r="E251" t="str">
            <v>SEK</v>
          </cell>
          <cell r="F251" t="str">
            <v>Mobile Share</v>
          </cell>
          <cell r="G251"/>
          <cell r="H251"/>
          <cell r="I251"/>
          <cell r="J251">
            <v>0</v>
          </cell>
          <cell r="K251">
            <v>0</v>
          </cell>
          <cell r="L251">
            <v>0</v>
          </cell>
        </row>
        <row r="252">
          <cell r="A252" t="str">
            <v>Telia Company AB</v>
          </cell>
          <cell r="B252" t="str">
            <v>Norway</v>
          </cell>
          <cell r="C252" t="str">
            <v>Europe</v>
          </cell>
          <cell r="D252" t="str">
            <v>Mobile</v>
          </cell>
          <cell r="E252" t="str">
            <v>SEK</v>
          </cell>
          <cell r="F252" t="str">
            <v>Revenue</v>
          </cell>
          <cell r="G252"/>
          <cell r="H252"/>
          <cell r="I252"/>
          <cell r="J252">
            <v>9094</v>
          </cell>
          <cell r="K252">
            <v>9057</v>
          </cell>
          <cell r="L252">
            <v>10104</v>
          </cell>
        </row>
        <row r="253">
          <cell r="A253" t="str">
            <v>Telia Company AB</v>
          </cell>
          <cell r="B253" t="str">
            <v>Norway</v>
          </cell>
          <cell r="C253" t="str">
            <v>Europe</v>
          </cell>
          <cell r="D253" t="str">
            <v>Mobile</v>
          </cell>
          <cell r="E253" t="str">
            <v>SEK</v>
          </cell>
          <cell r="F253" t="str">
            <v>EBITDA</v>
          </cell>
          <cell r="G253"/>
          <cell r="H253"/>
          <cell r="I253"/>
          <cell r="J253">
            <v>2761</v>
          </cell>
          <cell r="K253">
            <v>3125</v>
          </cell>
          <cell r="L253">
            <v>3520</v>
          </cell>
        </row>
        <row r="254">
          <cell r="A254" t="str">
            <v>Telia Company AB</v>
          </cell>
          <cell r="B254" t="str">
            <v>Norway</v>
          </cell>
          <cell r="C254" t="str">
            <v>Europe</v>
          </cell>
          <cell r="D254" t="str">
            <v>Mobile</v>
          </cell>
          <cell r="E254" t="str">
            <v>SEK</v>
          </cell>
          <cell r="F254" t="str">
            <v>EBITDA Margin (%)</v>
          </cell>
          <cell r="G254"/>
          <cell r="H254"/>
          <cell r="I254"/>
          <cell r="J254">
            <v>0.30360677369694306</v>
          </cell>
          <cell r="K254">
            <v>0.34503698796510984</v>
          </cell>
          <cell r="L254">
            <v>0.34837688044338877</v>
          </cell>
        </row>
        <row r="255">
          <cell r="A255" t="str">
            <v>Telia Company AB</v>
          </cell>
          <cell r="B255" t="str">
            <v>Norway</v>
          </cell>
          <cell r="C255" t="str">
            <v>Europe</v>
          </cell>
          <cell r="D255" t="str">
            <v>Mobile</v>
          </cell>
          <cell r="E255" t="str">
            <v>SEK</v>
          </cell>
          <cell r="F255" t="str">
            <v>Capex</v>
          </cell>
          <cell r="G255"/>
          <cell r="H255"/>
          <cell r="I255"/>
          <cell r="J255">
            <v>1344</v>
          </cell>
          <cell r="K255">
            <v>1344</v>
          </cell>
          <cell r="L255">
            <v>1481</v>
          </cell>
        </row>
        <row r="256">
          <cell r="A256" t="str">
            <v>Telia Company AB</v>
          </cell>
          <cell r="B256" t="str">
            <v>Norway</v>
          </cell>
          <cell r="C256" t="str">
            <v>Europe</v>
          </cell>
          <cell r="D256" t="str">
            <v>Mobile</v>
          </cell>
          <cell r="E256" t="str">
            <v>SEK</v>
          </cell>
          <cell r="F256" t="str">
            <v>EBITDA - Capex</v>
          </cell>
          <cell r="G256"/>
          <cell r="H256"/>
          <cell r="I256"/>
          <cell r="J256">
            <v>1417</v>
          </cell>
          <cell r="K256">
            <v>1781</v>
          </cell>
          <cell r="L256">
            <v>2039</v>
          </cell>
        </row>
        <row r="257">
          <cell r="A257" t="str">
            <v>Telia Company AB</v>
          </cell>
          <cell r="B257" t="str">
            <v>Norway</v>
          </cell>
          <cell r="C257" t="str">
            <v>Europe</v>
          </cell>
          <cell r="D257" t="str">
            <v>Mobile</v>
          </cell>
          <cell r="E257" t="str">
            <v>SEK</v>
          </cell>
          <cell r="F257" t="str">
            <v>EBITDA - Capex Margin (%)</v>
          </cell>
          <cell r="G257"/>
          <cell r="H257"/>
          <cell r="I257"/>
          <cell r="J257">
            <v>0.15581702221244778</v>
          </cell>
          <cell r="K257">
            <v>0.19664348018107541</v>
          </cell>
          <cell r="L257">
            <v>0.20180126682501978</v>
          </cell>
        </row>
        <row r="258">
          <cell r="A258" t="str">
            <v>Telia Company AB</v>
          </cell>
          <cell r="B258" t="str">
            <v>Norway</v>
          </cell>
          <cell r="C258" t="str">
            <v>Europe</v>
          </cell>
          <cell r="D258" t="str">
            <v>Mobile</v>
          </cell>
          <cell r="E258" t="str">
            <v>SEK</v>
          </cell>
          <cell r="F258" t="str">
            <v>Mobile Share</v>
          </cell>
          <cell r="G258"/>
          <cell r="H258"/>
          <cell r="I258"/>
          <cell r="J258">
            <v>1</v>
          </cell>
          <cell r="K258">
            <v>1</v>
          </cell>
          <cell r="L258">
            <v>1</v>
          </cell>
        </row>
        <row r="259">
          <cell r="A259" t="str">
            <v>Tele2 AB</v>
          </cell>
          <cell r="B259" t="str">
            <v>Sweden</v>
          </cell>
          <cell r="C259" t="str">
            <v>Europe</v>
          </cell>
          <cell r="D259" t="str">
            <v>Mobile</v>
          </cell>
          <cell r="E259" t="str">
            <v>SEK</v>
          </cell>
          <cell r="F259" t="str">
            <v>Revenue</v>
          </cell>
          <cell r="G259"/>
          <cell r="H259"/>
          <cell r="I259"/>
          <cell r="J259">
            <v>11082</v>
          </cell>
          <cell r="K259">
            <v>11279</v>
          </cell>
          <cell r="L259">
            <v>12285</v>
          </cell>
        </row>
        <row r="260">
          <cell r="A260" t="str">
            <v>Tele2 AB</v>
          </cell>
          <cell r="B260" t="str">
            <v>Sweden</v>
          </cell>
          <cell r="C260" t="str">
            <v>Europe</v>
          </cell>
          <cell r="D260" t="str">
            <v>Mobile</v>
          </cell>
          <cell r="E260" t="str">
            <v>SEK</v>
          </cell>
          <cell r="F260" t="str">
            <v>EBITDA</v>
          </cell>
          <cell r="G260"/>
          <cell r="H260"/>
          <cell r="I260"/>
          <cell r="J260">
            <v>3511</v>
          </cell>
          <cell r="K260">
            <v>3436</v>
          </cell>
          <cell r="L260">
            <v>3809</v>
          </cell>
        </row>
        <row r="261">
          <cell r="A261" t="str">
            <v>Tele2 AB</v>
          </cell>
          <cell r="B261" t="str">
            <v>Sweden</v>
          </cell>
          <cell r="C261" t="str">
            <v>Europe</v>
          </cell>
          <cell r="D261" t="str">
            <v>Mobile</v>
          </cell>
          <cell r="E261" t="str">
            <v>SEK</v>
          </cell>
          <cell r="F261" t="str">
            <v>EBITDA Margin (%)</v>
          </cell>
          <cell r="G261"/>
          <cell r="H261"/>
          <cell r="I261"/>
          <cell r="J261">
            <v>0.31682006857967876</v>
          </cell>
          <cell r="K261">
            <v>0.30463693589857255</v>
          </cell>
          <cell r="L261">
            <v>0.31005291005291008</v>
          </cell>
        </row>
        <row r="262">
          <cell r="A262" t="str">
            <v>Tele2 AB</v>
          </cell>
          <cell r="B262" t="str">
            <v>Sweden</v>
          </cell>
          <cell r="C262" t="str">
            <v>Europe</v>
          </cell>
          <cell r="D262" t="str">
            <v>Mobile</v>
          </cell>
          <cell r="E262" t="str">
            <v>SEK</v>
          </cell>
          <cell r="F262" t="str">
            <v>Capex</v>
          </cell>
          <cell r="G262"/>
          <cell r="H262"/>
          <cell r="I262"/>
          <cell r="J262">
            <v>628</v>
          </cell>
          <cell r="K262">
            <v>665</v>
          </cell>
          <cell r="L262">
            <v>456</v>
          </cell>
        </row>
        <row r="263">
          <cell r="A263" t="str">
            <v>Tele2 AB</v>
          </cell>
          <cell r="B263" t="str">
            <v>Sweden</v>
          </cell>
          <cell r="C263" t="str">
            <v>Europe</v>
          </cell>
          <cell r="D263" t="str">
            <v>Mobile</v>
          </cell>
          <cell r="E263" t="str">
            <v>SEK</v>
          </cell>
          <cell r="F263" t="str">
            <v>EBITDA - Capex</v>
          </cell>
          <cell r="G263"/>
          <cell r="H263"/>
          <cell r="I263"/>
          <cell r="J263">
            <v>2883</v>
          </cell>
          <cell r="K263">
            <v>2771</v>
          </cell>
          <cell r="L263">
            <v>3353</v>
          </cell>
        </row>
        <row r="264">
          <cell r="A264" t="str">
            <v>Tele2 AB</v>
          </cell>
          <cell r="B264" t="str">
            <v>Sweden</v>
          </cell>
          <cell r="C264" t="str">
            <v>Europe</v>
          </cell>
          <cell r="D264" t="str">
            <v>Mobile</v>
          </cell>
          <cell r="E264" t="str">
            <v>SEK</v>
          </cell>
          <cell r="F264" t="str">
            <v>EBITDA - Capex Margin (%)</v>
          </cell>
          <cell r="G264"/>
          <cell r="H264"/>
          <cell r="I264"/>
          <cell r="J264">
            <v>0.26015159718462372</v>
          </cell>
          <cell r="K264">
            <v>0.24567780831634009</v>
          </cell>
          <cell r="L264">
            <v>0.27293447293447293</v>
          </cell>
        </row>
        <row r="265">
          <cell r="A265" t="str">
            <v>Tele2 AB</v>
          </cell>
          <cell r="B265" t="str">
            <v>Sweden</v>
          </cell>
          <cell r="C265" t="str">
            <v>Europe</v>
          </cell>
          <cell r="D265" t="str">
            <v>Mobile</v>
          </cell>
          <cell r="E265" t="str">
            <v>SEK</v>
          </cell>
          <cell r="F265" t="str">
            <v>Mobile Share</v>
          </cell>
          <cell r="G265"/>
          <cell r="H265"/>
          <cell r="I265"/>
          <cell r="J265">
            <v>1</v>
          </cell>
          <cell r="K265">
            <v>1</v>
          </cell>
          <cell r="L265">
            <v>1</v>
          </cell>
        </row>
        <row r="266">
          <cell r="A266" t="str">
            <v>Tele2 AB</v>
          </cell>
          <cell r="B266" t="str">
            <v>Netherlands</v>
          </cell>
          <cell r="C266" t="str">
            <v>Europe</v>
          </cell>
          <cell r="D266" t="str">
            <v>Mobile</v>
          </cell>
          <cell r="E266" t="str">
            <v>SEK</v>
          </cell>
          <cell r="F266" t="str">
            <v>Revenue</v>
          </cell>
          <cell r="G266"/>
          <cell r="H266"/>
          <cell r="I266"/>
          <cell r="J266">
            <v>2535</v>
          </cell>
          <cell r="K266">
            <v>2979</v>
          </cell>
          <cell r="L266">
            <v>3190</v>
          </cell>
        </row>
        <row r="267">
          <cell r="A267" t="str">
            <v>Tele2 AB</v>
          </cell>
          <cell r="B267" t="str">
            <v>Netherlands</v>
          </cell>
          <cell r="C267" t="str">
            <v>Europe</v>
          </cell>
          <cell r="D267" t="str">
            <v>Mobile</v>
          </cell>
          <cell r="E267" t="str">
            <v>SEK</v>
          </cell>
          <cell r="F267" t="str">
            <v>EBITDA</v>
          </cell>
          <cell r="G267"/>
          <cell r="H267"/>
          <cell r="I267"/>
          <cell r="J267">
            <v>-410</v>
          </cell>
          <cell r="K267">
            <v>-930</v>
          </cell>
          <cell r="L267">
            <v>-243</v>
          </cell>
        </row>
        <row r="268">
          <cell r="A268" t="str">
            <v>Tele2 AB</v>
          </cell>
          <cell r="B268" t="str">
            <v>Netherlands</v>
          </cell>
          <cell r="C268" t="str">
            <v>Europe</v>
          </cell>
          <cell r="D268" t="str">
            <v>Mobile</v>
          </cell>
          <cell r="E268" t="str">
            <v>SEK</v>
          </cell>
          <cell r="F268" t="str">
            <v>EBITDA Margin (%)</v>
          </cell>
          <cell r="G268"/>
          <cell r="H268"/>
          <cell r="I268"/>
          <cell r="J268">
            <v>-0.16173570019723865</v>
          </cell>
          <cell r="K268">
            <v>-0.31218529707955689</v>
          </cell>
          <cell r="L268">
            <v>-7.6175548589341696E-2</v>
          </cell>
        </row>
        <row r="269">
          <cell r="A269" t="str">
            <v>Tele2 AB</v>
          </cell>
          <cell r="B269" t="str">
            <v>Netherlands</v>
          </cell>
          <cell r="C269" t="str">
            <v>Europe</v>
          </cell>
          <cell r="D269" t="str">
            <v>Mobile</v>
          </cell>
          <cell r="E269" t="str">
            <v>SEK</v>
          </cell>
          <cell r="F269" t="str">
            <v>Capex</v>
          </cell>
          <cell r="G269"/>
          <cell r="H269"/>
          <cell r="I269"/>
          <cell r="J269">
            <v>1210</v>
          </cell>
          <cell r="K269">
            <v>865</v>
          </cell>
          <cell r="L269">
            <v>679</v>
          </cell>
        </row>
        <row r="270">
          <cell r="A270" t="str">
            <v>Tele2 AB</v>
          </cell>
          <cell r="B270" t="str">
            <v>Netherlands</v>
          </cell>
          <cell r="C270" t="str">
            <v>Europe</v>
          </cell>
          <cell r="D270" t="str">
            <v>Mobile</v>
          </cell>
          <cell r="E270" t="str">
            <v>SEK</v>
          </cell>
          <cell r="F270" t="str">
            <v>EBITDA - Capex</v>
          </cell>
          <cell r="G270"/>
          <cell r="H270"/>
          <cell r="I270"/>
          <cell r="J270">
            <v>-1620</v>
          </cell>
          <cell r="K270">
            <v>-1795</v>
          </cell>
          <cell r="L270">
            <v>-922</v>
          </cell>
        </row>
        <row r="271">
          <cell r="A271" t="str">
            <v>Tele2 AB</v>
          </cell>
          <cell r="B271" t="str">
            <v>Netherlands</v>
          </cell>
          <cell r="C271" t="str">
            <v>Europe</v>
          </cell>
          <cell r="D271" t="str">
            <v>Mobile</v>
          </cell>
          <cell r="E271" t="str">
            <v>SEK</v>
          </cell>
          <cell r="F271" t="str">
            <v>EBITDA - Capex Margin (%)</v>
          </cell>
          <cell r="G271"/>
          <cell r="H271"/>
          <cell r="I271"/>
          <cell r="J271">
            <v>-0.63905325443786987</v>
          </cell>
          <cell r="K271">
            <v>-0.60255119167505877</v>
          </cell>
          <cell r="L271">
            <v>-0.28902821316614419</v>
          </cell>
        </row>
        <row r="272">
          <cell r="A272" t="str">
            <v>Tele2 AB</v>
          </cell>
          <cell r="B272" t="str">
            <v>Netherlands</v>
          </cell>
          <cell r="C272" t="str">
            <v>Europe</v>
          </cell>
          <cell r="D272" t="str">
            <v>Mobile</v>
          </cell>
          <cell r="E272" t="str">
            <v>SEK</v>
          </cell>
          <cell r="F272" t="str">
            <v>Mobile Share</v>
          </cell>
          <cell r="G272"/>
          <cell r="H272"/>
          <cell r="I272"/>
          <cell r="J272">
            <v>1</v>
          </cell>
          <cell r="K272">
            <v>1</v>
          </cell>
          <cell r="L272">
            <v>1</v>
          </cell>
        </row>
        <row r="273">
          <cell r="A273" t="str">
            <v>Telenor</v>
          </cell>
          <cell r="B273" t="str">
            <v>Norway</v>
          </cell>
          <cell r="C273" t="str">
            <v>Europe</v>
          </cell>
          <cell r="D273" t="str">
            <v>Mobile &amp; Fixed</v>
          </cell>
          <cell r="E273" t="str">
            <v>NOK</v>
          </cell>
          <cell r="F273" t="str">
            <v>Revenue</v>
          </cell>
          <cell r="G273"/>
          <cell r="H273"/>
          <cell r="I273"/>
          <cell r="J273"/>
          <cell r="K273">
            <v>26065</v>
          </cell>
          <cell r="L273">
            <v>25965</v>
          </cell>
        </row>
        <row r="274">
          <cell r="A274" t="str">
            <v>Telenor</v>
          </cell>
          <cell r="B274" t="str">
            <v>Norway</v>
          </cell>
          <cell r="C274" t="str">
            <v>Europe</v>
          </cell>
          <cell r="D274" t="str">
            <v>Mobile &amp; Fixed</v>
          </cell>
          <cell r="E274" t="str">
            <v>NOK</v>
          </cell>
          <cell r="F274" t="str">
            <v>EBITDA</v>
          </cell>
          <cell r="G274"/>
          <cell r="H274"/>
          <cell r="I274"/>
          <cell r="J274"/>
          <cell r="K274">
            <v>10424</v>
          </cell>
          <cell r="L274">
            <v>10842</v>
          </cell>
        </row>
        <row r="275">
          <cell r="A275" t="str">
            <v>Telenor</v>
          </cell>
          <cell r="B275" t="str">
            <v>Norway</v>
          </cell>
          <cell r="C275" t="str">
            <v>Europe</v>
          </cell>
          <cell r="D275" t="str">
            <v>Mobile &amp; Fixed</v>
          </cell>
          <cell r="E275" t="str">
            <v>NOK</v>
          </cell>
          <cell r="F275" t="str">
            <v>EBITDA Margin (%)</v>
          </cell>
          <cell r="G275"/>
          <cell r="H275"/>
          <cell r="I275"/>
          <cell r="J275"/>
          <cell r="K275">
            <v>0.39992326875119893</v>
          </cell>
          <cell r="L275">
            <v>0.41756210283073369</v>
          </cell>
        </row>
        <row r="276">
          <cell r="A276" t="str">
            <v>Telenor</v>
          </cell>
          <cell r="B276" t="str">
            <v>Norway</v>
          </cell>
          <cell r="C276" t="str">
            <v>Europe</v>
          </cell>
          <cell r="D276" t="str">
            <v>Mobile &amp; Fixed</v>
          </cell>
          <cell r="E276" t="str">
            <v>NOK</v>
          </cell>
          <cell r="F276" t="str">
            <v>Capex</v>
          </cell>
          <cell r="G276"/>
          <cell r="H276"/>
          <cell r="I276"/>
          <cell r="J276"/>
          <cell r="K276">
            <v>4765</v>
          </cell>
          <cell r="L276">
            <v>4591</v>
          </cell>
        </row>
        <row r="277">
          <cell r="A277" t="str">
            <v>Telenor</v>
          </cell>
          <cell r="B277" t="str">
            <v>Norway</v>
          </cell>
          <cell r="C277" t="str">
            <v>Europe</v>
          </cell>
          <cell r="D277" t="str">
            <v>Mobile &amp; Fixed</v>
          </cell>
          <cell r="E277" t="str">
            <v>NOK</v>
          </cell>
          <cell r="F277" t="str">
            <v>EBITDA - Capex</v>
          </cell>
          <cell r="G277"/>
          <cell r="H277"/>
          <cell r="I277"/>
          <cell r="J277"/>
          <cell r="K277">
            <v>5659</v>
          </cell>
          <cell r="L277">
            <v>6251</v>
          </cell>
        </row>
        <row r="278">
          <cell r="A278" t="str">
            <v>Telenor</v>
          </cell>
          <cell r="B278" t="str">
            <v>Norway</v>
          </cell>
          <cell r="C278" t="str">
            <v>Europe</v>
          </cell>
          <cell r="D278" t="str">
            <v>Mobile &amp; Fixed</v>
          </cell>
          <cell r="E278" t="str">
            <v>NOK</v>
          </cell>
          <cell r="F278" t="str">
            <v>EBITDA - Capex Margin (%)</v>
          </cell>
          <cell r="G278"/>
          <cell r="H278"/>
          <cell r="I278"/>
          <cell r="J278"/>
          <cell r="K278">
            <v>0.21711106848263956</v>
          </cell>
          <cell r="L278">
            <v>0.24074715963797419</v>
          </cell>
        </row>
        <row r="279">
          <cell r="A279" t="str">
            <v>Telenor</v>
          </cell>
          <cell r="B279" t="str">
            <v>Norway</v>
          </cell>
          <cell r="C279" t="str">
            <v>Europe</v>
          </cell>
          <cell r="D279" t="str">
            <v>Mobile &amp; Fixed</v>
          </cell>
          <cell r="E279" t="str">
            <v>NOK</v>
          </cell>
          <cell r="F279" t="str">
            <v>Mobile Share</v>
          </cell>
          <cell r="G279"/>
          <cell r="H279"/>
          <cell r="I279"/>
          <cell r="J279">
            <v>0</v>
          </cell>
          <cell r="K279">
            <v>0.57882217533090352</v>
          </cell>
          <cell r="L279">
            <v>0.58047371461582897</v>
          </cell>
        </row>
        <row r="280">
          <cell r="A280" t="str">
            <v>Telenor</v>
          </cell>
          <cell r="B280" t="str">
            <v>Sweden</v>
          </cell>
          <cell r="C280" t="str">
            <v>Europe</v>
          </cell>
          <cell r="D280" t="str">
            <v>Mobile &amp; Fixed</v>
          </cell>
          <cell r="E280" t="str">
            <v>NOK</v>
          </cell>
          <cell r="F280" t="str">
            <v>Revenue</v>
          </cell>
          <cell r="G280"/>
          <cell r="H280"/>
          <cell r="I280"/>
          <cell r="J280"/>
          <cell r="K280">
            <v>12384</v>
          </cell>
          <cell r="L280">
            <v>12938</v>
          </cell>
        </row>
        <row r="281">
          <cell r="A281" t="str">
            <v>Telenor</v>
          </cell>
          <cell r="B281" t="str">
            <v>Sweden</v>
          </cell>
          <cell r="C281" t="str">
            <v>Europe</v>
          </cell>
          <cell r="D281" t="str">
            <v>Mobile &amp; Fixed</v>
          </cell>
          <cell r="E281" t="str">
            <v>NOK</v>
          </cell>
          <cell r="F281" t="str">
            <v>EBITDA</v>
          </cell>
          <cell r="G281"/>
          <cell r="H281"/>
          <cell r="I281"/>
          <cell r="J281"/>
          <cell r="K281">
            <v>3356</v>
          </cell>
          <cell r="L281">
            <v>4103</v>
          </cell>
        </row>
        <row r="282">
          <cell r="A282" t="str">
            <v>Telenor</v>
          </cell>
          <cell r="B282" t="str">
            <v>Sweden</v>
          </cell>
          <cell r="C282" t="str">
            <v>Europe</v>
          </cell>
          <cell r="D282" t="str">
            <v>Mobile &amp; Fixed</v>
          </cell>
          <cell r="E282" t="str">
            <v>NOK</v>
          </cell>
          <cell r="F282" t="str">
            <v>EBITDA Margin (%)</v>
          </cell>
          <cell r="G282"/>
          <cell r="H282"/>
          <cell r="I282"/>
          <cell r="J282"/>
          <cell r="K282">
            <v>0.27099483204134367</v>
          </cell>
          <cell r="L282">
            <v>0.31712784046993353</v>
          </cell>
        </row>
        <row r="283">
          <cell r="A283" t="str">
            <v>Telenor</v>
          </cell>
          <cell r="B283" t="str">
            <v>Sweden</v>
          </cell>
          <cell r="C283" t="str">
            <v>Europe</v>
          </cell>
          <cell r="D283" t="str">
            <v>Mobile &amp; Fixed</v>
          </cell>
          <cell r="E283" t="str">
            <v>NOK</v>
          </cell>
          <cell r="F283" t="str">
            <v>Capex</v>
          </cell>
          <cell r="G283"/>
          <cell r="H283"/>
          <cell r="I283"/>
          <cell r="J283"/>
          <cell r="K283">
            <v>1560</v>
          </cell>
          <cell r="L283">
            <v>1690</v>
          </cell>
        </row>
        <row r="284">
          <cell r="A284" t="str">
            <v>Telenor</v>
          </cell>
          <cell r="B284" t="str">
            <v>Sweden</v>
          </cell>
          <cell r="C284" t="str">
            <v>Europe</v>
          </cell>
          <cell r="D284" t="str">
            <v>Mobile &amp; Fixed</v>
          </cell>
          <cell r="E284" t="str">
            <v>NOK</v>
          </cell>
          <cell r="F284" t="str">
            <v>EBITDA - Capex</v>
          </cell>
          <cell r="G284"/>
          <cell r="H284"/>
          <cell r="I284"/>
          <cell r="J284"/>
          <cell r="K284">
            <v>1796</v>
          </cell>
          <cell r="L284">
            <v>2413</v>
          </cell>
        </row>
        <row r="285">
          <cell r="A285" t="str">
            <v>Telenor</v>
          </cell>
          <cell r="B285" t="str">
            <v>Sweden</v>
          </cell>
          <cell r="C285" t="str">
            <v>Europe</v>
          </cell>
          <cell r="D285" t="str">
            <v>Mobile &amp; Fixed</v>
          </cell>
          <cell r="E285" t="str">
            <v>NOK</v>
          </cell>
          <cell r="F285" t="str">
            <v>EBITDA - Capex Margin (%)</v>
          </cell>
          <cell r="G285"/>
          <cell r="H285"/>
          <cell r="I285"/>
          <cell r="J285"/>
          <cell r="K285">
            <v>0.14502583979328165</v>
          </cell>
          <cell r="L285">
            <v>0.1865048693770289</v>
          </cell>
        </row>
        <row r="286">
          <cell r="A286" t="str">
            <v>Telenor</v>
          </cell>
          <cell r="B286" t="str">
            <v>Sweden</v>
          </cell>
          <cell r="C286" t="str">
            <v>Europe</v>
          </cell>
          <cell r="D286" t="str">
            <v>Mobile &amp; Fixed</v>
          </cell>
          <cell r="E286" t="str">
            <v>NOK</v>
          </cell>
          <cell r="F286" t="str">
            <v>Mobile Share</v>
          </cell>
          <cell r="G286"/>
          <cell r="H286"/>
          <cell r="I286"/>
          <cell r="J286">
            <v>0</v>
          </cell>
          <cell r="K286">
            <v>0.73401162790697672</v>
          </cell>
          <cell r="L286">
            <v>0.72012675838614937</v>
          </cell>
        </row>
        <row r="287">
          <cell r="A287" t="str">
            <v>Telenor</v>
          </cell>
          <cell r="B287" t="str">
            <v>Denmark</v>
          </cell>
          <cell r="C287" t="str">
            <v>Europe</v>
          </cell>
          <cell r="D287" t="str">
            <v>Mobile &amp; Fixed</v>
          </cell>
          <cell r="E287" t="str">
            <v>NOK</v>
          </cell>
          <cell r="F287" t="str">
            <v>Revenue</v>
          </cell>
          <cell r="G287"/>
          <cell r="H287"/>
          <cell r="I287"/>
          <cell r="J287"/>
          <cell r="K287">
            <v>4484</v>
          </cell>
          <cell r="L287">
            <v>4610</v>
          </cell>
        </row>
        <row r="288">
          <cell r="A288" t="str">
            <v>Telenor</v>
          </cell>
          <cell r="B288" t="str">
            <v>Denmark</v>
          </cell>
          <cell r="C288" t="str">
            <v>Europe</v>
          </cell>
          <cell r="D288" t="str">
            <v>Mobile &amp; Fixed</v>
          </cell>
          <cell r="E288" t="str">
            <v>NOK</v>
          </cell>
          <cell r="F288" t="str">
            <v>EBITDA</v>
          </cell>
          <cell r="G288"/>
          <cell r="H288"/>
          <cell r="I288"/>
          <cell r="J288"/>
          <cell r="K288">
            <v>490</v>
          </cell>
          <cell r="L288">
            <v>813</v>
          </cell>
        </row>
        <row r="289">
          <cell r="A289" t="str">
            <v>Telenor</v>
          </cell>
          <cell r="B289" t="str">
            <v>Denmark</v>
          </cell>
          <cell r="C289" t="str">
            <v>Europe</v>
          </cell>
          <cell r="D289" t="str">
            <v>Mobile &amp; Fixed</v>
          </cell>
          <cell r="E289" t="str">
            <v>NOK</v>
          </cell>
          <cell r="F289" t="str">
            <v>EBITDA Margin (%)</v>
          </cell>
          <cell r="G289"/>
          <cell r="H289"/>
          <cell r="I289"/>
          <cell r="J289"/>
          <cell r="K289">
            <v>0.10927743086529884</v>
          </cell>
          <cell r="L289">
            <v>0.17635574837310194</v>
          </cell>
        </row>
        <row r="290">
          <cell r="A290" t="str">
            <v>Telenor</v>
          </cell>
          <cell r="B290" t="str">
            <v>Denmark</v>
          </cell>
          <cell r="C290" t="str">
            <v>Europe</v>
          </cell>
          <cell r="D290" t="str">
            <v>Mobile &amp; Fixed</v>
          </cell>
          <cell r="E290" t="str">
            <v>NOK</v>
          </cell>
          <cell r="F290" t="str">
            <v>Capex</v>
          </cell>
          <cell r="G290"/>
          <cell r="H290"/>
          <cell r="I290"/>
          <cell r="J290"/>
          <cell r="K290">
            <v>531</v>
          </cell>
          <cell r="L290">
            <v>394</v>
          </cell>
        </row>
        <row r="291">
          <cell r="A291" t="str">
            <v>Telenor</v>
          </cell>
          <cell r="B291" t="str">
            <v>Denmark</v>
          </cell>
          <cell r="C291" t="str">
            <v>Europe</v>
          </cell>
          <cell r="D291" t="str">
            <v>Mobile &amp; Fixed</v>
          </cell>
          <cell r="E291" t="str">
            <v>NOK</v>
          </cell>
          <cell r="F291" t="str">
            <v>EBITDA - Capex</v>
          </cell>
          <cell r="G291"/>
          <cell r="H291"/>
          <cell r="I291"/>
          <cell r="J291"/>
          <cell r="K291">
            <v>-41</v>
          </cell>
          <cell r="L291">
            <v>419</v>
          </cell>
        </row>
        <row r="292">
          <cell r="A292" t="str">
            <v>Telenor</v>
          </cell>
          <cell r="B292" t="str">
            <v>Denmark</v>
          </cell>
          <cell r="C292" t="str">
            <v>Europe</v>
          </cell>
          <cell r="D292" t="str">
            <v>Mobile &amp; Fixed</v>
          </cell>
          <cell r="E292" t="str">
            <v>NOK</v>
          </cell>
          <cell r="F292" t="str">
            <v>EBITDA - Capex Margin (%)</v>
          </cell>
          <cell r="G292"/>
          <cell r="H292"/>
          <cell r="I292"/>
          <cell r="J292"/>
          <cell r="K292">
            <v>-9.1436217662801064E-3</v>
          </cell>
          <cell r="L292">
            <v>9.0889370932754884E-2</v>
          </cell>
        </row>
        <row r="293">
          <cell r="A293" t="str">
            <v>Telenor</v>
          </cell>
          <cell r="B293" t="str">
            <v>Denmark</v>
          </cell>
          <cell r="C293" t="str">
            <v>Europe</v>
          </cell>
          <cell r="D293" t="str">
            <v>Mobile &amp; Fixed</v>
          </cell>
          <cell r="E293" t="str">
            <v>NOK</v>
          </cell>
          <cell r="F293" t="str">
            <v>Mobile Share</v>
          </cell>
          <cell r="G293"/>
          <cell r="H293"/>
          <cell r="I293"/>
          <cell r="J293">
            <v>0</v>
          </cell>
          <cell r="K293">
            <v>0.88476716653512233</v>
          </cell>
          <cell r="L293">
            <v>0.89566737905576066</v>
          </cell>
        </row>
        <row r="294">
          <cell r="A294" t="str">
            <v>SK Telecom Co., Ltd.</v>
          </cell>
          <cell r="B294" t="str">
            <v>Korea</v>
          </cell>
          <cell r="C294" t="str">
            <v>Asia</v>
          </cell>
          <cell r="D294" t="str">
            <v>Mobile &amp; Fixed</v>
          </cell>
          <cell r="E294" t="str">
            <v>KRW (bn)</v>
          </cell>
          <cell r="F294" t="str">
            <v>Revenue</v>
          </cell>
          <cell r="G294"/>
          <cell r="H294"/>
          <cell r="I294"/>
          <cell r="J294">
            <v>12557</v>
          </cell>
          <cell r="K294">
            <v>12350.5</v>
          </cell>
          <cell r="L294">
            <v>12468</v>
          </cell>
        </row>
        <row r="295">
          <cell r="A295" t="str">
            <v>SK Telecom Co., Ltd.</v>
          </cell>
          <cell r="B295" t="str">
            <v>Korea</v>
          </cell>
          <cell r="C295" t="str">
            <v>Asia</v>
          </cell>
          <cell r="D295" t="str">
            <v>Mobile &amp; Fixed</v>
          </cell>
          <cell r="E295" t="str">
            <v>KRW (bn)</v>
          </cell>
          <cell r="F295" t="str">
            <v>EBITDA</v>
          </cell>
          <cell r="G295"/>
          <cell r="H295"/>
          <cell r="I295"/>
          <cell r="J295">
            <v>3938.7</v>
          </cell>
          <cell r="K295">
            <v>4136.8999999999996</v>
          </cell>
          <cell r="L295">
            <v>4201.2</v>
          </cell>
        </row>
        <row r="296">
          <cell r="A296" t="str">
            <v>SK Telecom Co., Ltd.</v>
          </cell>
          <cell r="B296" t="str">
            <v>Korea</v>
          </cell>
          <cell r="C296" t="str">
            <v>Asia</v>
          </cell>
          <cell r="D296" t="str">
            <v>Mobile &amp; Fixed</v>
          </cell>
          <cell r="E296" t="str">
            <v>KRW (bn)</v>
          </cell>
          <cell r="F296" t="str">
            <v>EBITDA Margin (%)</v>
          </cell>
          <cell r="G296"/>
          <cell r="H296"/>
          <cell r="I296"/>
          <cell r="J296">
            <v>0.31366568447877674</v>
          </cell>
          <cell r="K296">
            <v>0.33495809886239419</v>
          </cell>
          <cell r="L296">
            <v>0.33695861405197303</v>
          </cell>
        </row>
        <row r="297">
          <cell r="A297" t="str">
            <v>SK Telecom Co., Ltd.</v>
          </cell>
          <cell r="B297" t="str">
            <v>Korea</v>
          </cell>
          <cell r="C297" t="str">
            <v>Asia</v>
          </cell>
          <cell r="D297" t="str">
            <v>Mobile &amp; Fixed</v>
          </cell>
          <cell r="E297" t="str">
            <v>KRW (bn)</v>
          </cell>
          <cell r="F297" t="str">
            <v>Capex</v>
          </cell>
          <cell r="G297"/>
          <cell r="H297"/>
          <cell r="I297"/>
          <cell r="J297">
            <v>1891</v>
          </cell>
          <cell r="K297">
            <v>1963.7</v>
          </cell>
          <cell r="L297">
            <v>1983.9</v>
          </cell>
        </row>
        <row r="298">
          <cell r="A298" t="str">
            <v>SK Telecom Co., Ltd.</v>
          </cell>
          <cell r="B298" t="str">
            <v>Korea</v>
          </cell>
          <cell r="C298" t="str">
            <v>Asia</v>
          </cell>
          <cell r="D298" t="str">
            <v>Mobile &amp; Fixed</v>
          </cell>
          <cell r="E298" t="str">
            <v>KRW (bn)</v>
          </cell>
          <cell r="F298" t="str">
            <v>EBITDA - Capex</v>
          </cell>
          <cell r="G298"/>
          <cell r="H298"/>
          <cell r="I298"/>
          <cell r="J298">
            <v>2047.6999999999998</v>
          </cell>
          <cell r="K298">
            <v>2173.1999999999998</v>
          </cell>
          <cell r="L298">
            <v>2217.2999999999997</v>
          </cell>
        </row>
        <row r="299">
          <cell r="A299" t="str">
            <v>SK Telecom Co., Ltd.</v>
          </cell>
          <cell r="B299" t="str">
            <v>Korea</v>
          </cell>
          <cell r="C299" t="str">
            <v>Asia</v>
          </cell>
          <cell r="D299" t="str">
            <v>Mobile &amp; Fixed</v>
          </cell>
          <cell r="E299" t="str">
            <v>KRW (bn)</v>
          </cell>
          <cell r="F299" t="str">
            <v>EBITDA - Capex Margin (%)</v>
          </cell>
          <cell r="G299"/>
          <cell r="H299"/>
          <cell r="I299"/>
          <cell r="J299">
            <v>0.16307238990204664</v>
          </cell>
          <cell r="K299">
            <v>0.1759604874296587</v>
          </cell>
          <cell r="L299">
            <v>0.17783926852743021</v>
          </cell>
        </row>
        <row r="300">
          <cell r="A300" t="str">
            <v>SK Telecom Co., Ltd.</v>
          </cell>
          <cell r="B300" t="str">
            <v>Korea</v>
          </cell>
          <cell r="C300" t="str">
            <v>Asia</v>
          </cell>
          <cell r="D300" t="str">
            <v>Mobile &amp; Fixed</v>
          </cell>
          <cell r="E300" t="str">
            <v>KRW (bn)</v>
          </cell>
          <cell r="F300" t="str">
            <v>Mobile Share</v>
          </cell>
          <cell r="G300"/>
          <cell r="H300"/>
          <cell r="I300"/>
          <cell r="J300">
            <v>0.86915664569562789</v>
          </cell>
          <cell r="K300">
            <v>0.87534107930853</v>
          </cell>
          <cell r="L300">
            <v>0.87143086300930384</v>
          </cell>
        </row>
        <row r="301">
          <cell r="A301" t="str">
            <v>China Mobile Limited</v>
          </cell>
          <cell r="B301" t="str">
            <v>China</v>
          </cell>
          <cell r="C301" t="str">
            <v>Asia</v>
          </cell>
          <cell r="D301" t="str">
            <v>Mobile &amp; Fixed</v>
          </cell>
          <cell r="E301" t="str">
            <v>RMB</v>
          </cell>
          <cell r="F301" t="str">
            <v>Revenue</v>
          </cell>
          <cell r="G301"/>
          <cell r="H301"/>
          <cell r="I301"/>
          <cell r="J301">
            <v>668335</v>
          </cell>
          <cell r="K301">
            <v>708421</v>
          </cell>
          <cell r="L301">
            <v>740514</v>
          </cell>
        </row>
        <row r="302">
          <cell r="A302" t="str">
            <v>China Mobile Limited</v>
          </cell>
          <cell r="B302" t="str">
            <v>China</v>
          </cell>
          <cell r="C302" t="str">
            <v>Asia</v>
          </cell>
          <cell r="D302" t="str">
            <v>Mobile &amp; Fixed</v>
          </cell>
          <cell r="E302" t="str">
            <v>RMB</v>
          </cell>
          <cell r="F302" t="str">
            <v>EBITDA</v>
          </cell>
          <cell r="G302"/>
          <cell r="H302"/>
          <cell r="I302"/>
          <cell r="J302">
            <v>240028</v>
          </cell>
          <cell r="K302">
            <v>256677</v>
          </cell>
          <cell r="L302">
            <v>270421</v>
          </cell>
        </row>
        <row r="303">
          <cell r="A303" t="str">
            <v>China Mobile Limited</v>
          </cell>
          <cell r="B303" t="str">
            <v>China</v>
          </cell>
          <cell r="C303" t="str">
            <v>Asia</v>
          </cell>
          <cell r="D303" t="str">
            <v>Mobile &amp; Fixed</v>
          </cell>
          <cell r="E303" t="str">
            <v>RMB</v>
          </cell>
          <cell r="F303" t="str">
            <v>EBITDA Margin (%)</v>
          </cell>
          <cell r="G303"/>
          <cell r="H303"/>
          <cell r="I303"/>
          <cell r="J303">
            <v>0.35914324403181042</v>
          </cell>
          <cell r="K303">
            <v>0.36232268665101686</v>
          </cell>
          <cell r="L303">
            <v>0.36518013163829449</v>
          </cell>
        </row>
        <row r="304">
          <cell r="A304" t="str">
            <v>China Mobile Limited</v>
          </cell>
          <cell r="B304" t="str">
            <v>China</v>
          </cell>
          <cell r="C304" t="str">
            <v>Asia</v>
          </cell>
          <cell r="D304" t="str">
            <v>Mobile &amp; Fixed</v>
          </cell>
          <cell r="E304" t="str">
            <v>RMB</v>
          </cell>
          <cell r="F304" t="str">
            <v>Capex</v>
          </cell>
          <cell r="G304"/>
          <cell r="H304"/>
          <cell r="I304"/>
          <cell r="J304">
            <v>172243</v>
          </cell>
          <cell r="K304">
            <v>188209</v>
          </cell>
          <cell r="L304">
            <v>193015</v>
          </cell>
        </row>
        <row r="305">
          <cell r="A305" t="str">
            <v>China Mobile Limited</v>
          </cell>
          <cell r="B305" t="str">
            <v>China</v>
          </cell>
          <cell r="C305" t="str">
            <v>Asia</v>
          </cell>
          <cell r="D305" t="str">
            <v>Mobile &amp; Fixed</v>
          </cell>
          <cell r="E305" t="str">
            <v>RMB</v>
          </cell>
          <cell r="F305" t="str">
            <v>EBITDA - Capex</v>
          </cell>
          <cell r="G305"/>
          <cell r="H305"/>
          <cell r="I305"/>
          <cell r="J305">
            <v>67785</v>
          </cell>
          <cell r="K305">
            <v>68468</v>
          </cell>
          <cell r="L305">
            <v>77406</v>
          </cell>
        </row>
        <row r="306">
          <cell r="A306" t="str">
            <v>China Mobile Limited</v>
          </cell>
          <cell r="B306" t="str">
            <v>China</v>
          </cell>
          <cell r="C306" t="str">
            <v>Asia</v>
          </cell>
          <cell r="D306" t="str">
            <v>Mobile &amp; Fixed</v>
          </cell>
          <cell r="E306" t="str">
            <v>RMB</v>
          </cell>
          <cell r="F306" t="str">
            <v>EBITDA - Capex Margin (%)</v>
          </cell>
          <cell r="G306"/>
          <cell r="H306"/>
          <cell r="I306"/>
          <cell r="J306">
            <v>0.10142368722272513</v>
          </cell>
          <cell r="K306">
            <v>9.6648744178955734E-2</v>
          </cell>
          <cell r="L306">
            <v>0.10453009666258842</v>
          </cell>
        </row>
        <row r="307">
          <cell r="A307" t="str">
            <v>China Mobile Limited</v>
          </cell>
          <cell r="B307" t="str">
            <v>China</v>
          </cell>
          <cell r="C307" t="str">
            <v>Asia</v>
          </cell>
          <cell r="D307" t="str">
            <v>Mobile &amp; Fixed</v>
          </cell>
          <cell r="E307" t="str">
            <v>RMB</v>
          </cell>
          <cell r="F307" t="str">
            <v>Mobile Share</v>
          </cell>
          <cell r="G307"/>
          <cell r="H307"/>
          <cell r="I307"/>
          <cell r="J307">
            <v>0.82617399956608584</v>
          </cell>
          <cell r="K307">
            <v>0.71598809182675272</v>
          </cell>
          <cell r="L307">
            <v>0.69994220230812654</v>
          </cell>
        </row>
        <row r="308">
          <cell r="A308" t="str">
            <v>StarHub</v>
          </cell>
          <cell r="B308" t="str">
            <v>Singapore</v>
          </cell>
          <cell r="C308" t="str">
            <v>Asia</v>
          </cell>
          <cell r="D308" t="str">
            <v>Mobile &amp; Fixed</v>
          </cell>
          <cell r="E308" t="str">
            <v>S$</v>
          </cell>
          <cell r="F308" t="str">
            <v>Revenue</v>
          </cell>
          <cell r="G308"/>
          <cell r="H308"/>
          <cell r="I308"/>
          <cell r="J308">
            <v>2444</v>
          </cell>
          <cell r="K308">
            <v>2397</v>
          </cell>
          <cell r="L308">
            <v>2401</v>
          </cell>
        </row>
        <row r="309">
          <cell r="A309" t="str">
            <v>StarHub</v>
          </cell>
          <cell r="B309" t="str">
            <v>Singapore</v>
          </cell>
          <cell r="C309" t="str">
            <v>Asia</v>
          </cell>
          <cell r="D309" t="str">
            <v>Mobile &amp; Fixed</v>
          </cell>
          <cell r="E309" t="str">
            <v>S$</v>
          </cell>
          <cell r="F309" t="str">
            <v>EBITDA</v>
          </cell>
          <cell r="G309"/>
          <cell r="H309"/>
          <cell r="I309"/>
          <cell r="J309">
            <v>713</v>
          </cell>
          <cell r="K309">
            <v>690</v>
          </cell>
          <cell r="L309">
            <v>614</v>
          </cell>
        </row>
        <row r="310">
          <cell r="A310" t="str">
            <v>StarHub</v>
          </cell>
          <cell r="B310" t="str">
            <v>Singapore</v>
          </cell>
          <cell r="C310" t="str">
            <v>Asia</v>
          </cell>
          <cell r="D310" t="str">
            <v>Mobile &amp; Fixed</v>
          </cell>
          <cell r="E310" t="str">
            <v>S$</v>
          </cell>
          <cell r="F310" t="str">
            <v>EBITDA Margin (%)</v>
          </cell>
          <cell r="G310"/>
          <cell r="H310"/>
          <cell r="I310"/>
          <cell r="J310">
            <v>0.29173486088379708</v>
          </cell>
          <cell r="K310">
            <v>0.28785982478097621</v>
          </cell>
          <cell r="L310">
            <v>0.25572678050812164</v>
          </cell>
        </row>
        <row r="311">
          <cell r="A311" t="str">
            <v>StarHub</v>
          </cell>
          <cell r="B311" t="str">
            <v>Singapore</v>
          </cell>
          <cell r="C311" t="str">
            <v>Asia</v>
          </cell>
          <cell r="D311" t="str">
            <v>Mobile &amp; Fixed</v>
          </cell>
          <cell r="E311" t="str">
            <v>S$</v>
          </cell>
          <cell r="F311" t="str">
            <v>Capex</v>
          </cell>
          <cell r="G311"/>
          <cell r="H311"/>
          <cell r="I311"/>
          <cell r="J311">
            <v>329</v>
          </cell>
          <cell r="K311">
            <v>367</v>
          </cell>
          <cell r="L311">
            <v>296</v>
          </cell>
        </row>
        <row r="312">
          <cell r="A312" t="str">
            <v>StarHub</v>
          </cell>
          <cell r="B312" t="str">
            <v>Singapore</v>
          </cell>
          <cell r="C312" t="str">
            <v>Asia</v>
          </cell>
          <cell r="D312" t="str">
            <v>Mobile &amp; Fixed</v>
          </cell>
          <cell r="E312" t="str">
            <v>S$</v>
          </cell>
          <cell r="F312" t="str">
            <v>EBITDA - Capex</v>
          </cell>
          <cell r="G312"/>
          <cell r="H312"/>
          <cell r="I312"/>
          <cell r="J312">
            <v>384</v>
          </cell>
          <cell r="K312">
            <v>323</v>
          </cell>
          <cell r="L312">
            <v>318</v>
          </cell>
        </row>
        <row r="313">
          <cell r="A313" t="str">
            <v>StarHub</v>
          </cell>
          <cell r="B313" t="str">
            <v>Singapore</v>
          </cell>
          <cell r="C313" t="str">
            <v>Asia</v>
          </cell>
          <cell r="D313" t="str">
            <v>Mobile &amp; Fixed</v>
          </cell>
          <cell r="E313" t="str">
            <v>S$</v>
          </cell>
          <cell r="F313" t="str">
            <v>EBITDA - Capex Margin (%)</v>
          </cell>
          <cell r="G313"/>
          <cell r="H313"/>
          <cell r="I313"/>
          <cell r="J313">
            <v>0.15711947626841244</v>
          </cell>
          <cell r="K313">
            <v>0.13475177304964539</v>
          </cell>
          <cell r="L313">
            <v>0.1324448146605581</v>
          </cell>
        </row>
        <row r="314">
          <cell r="A314" t="str">
            <v>StarHub</v>
          </cell>
          <cell r="B314" t="str">
            <v>Singapore</v>
          </cell>
          <cell r="C314" t="str">
            <v>Asia</v>
          </cell>
          <cell r="D314" t="str">
            <v>Mobile &amp; Fixed</v>
          </cell>
          <cell r="E314" t="str">
            <v>S$</v>
          </cell>
          <cell r="F314" t="str">
            <v>Mobile Share</v>
          </cell>
          <cell r="G314"/>
          <cell r="H314"/>
          <cell r="I314"/>
          <cell r="J314">
            <v>0.50728314238952532</v>
          </cell>
          <cell r="K314">
            <v>0.50671672924488942</v>
          </cell>
          <cell r="L314">
            <v>0.49850062473969181</v>
          </cell>
        </row>
        <row r="315">
          <cell r="A315" t="str">
            <v>Telephone and Data Systems, Inc.</v>
          </cell>
          <cell r="B315" t="str">
            <v>United States</v>
          </cell>
          <cell r="C315" t="str">
            <v>US</v>
          </cell>
          <cell r="D315" t="str">
            <v>Mobile</v>
          </cell>
          <cell r="E315" t="str">
            <v>US$</v>
          </cell>
          <cell r="F315" t="str">
            <v>Revenue</v>
          </cell>
          <cell r="G315"/>
          <cell r="H315"/>
          <cell r="I315"/>
          <cell r="J315">
            <v>3996.8530000000001</v>
          </cell>
          <cell r="K315">
            <v>3938.8890000000001</v>
          </cell>
          <cell r="L315">
            <v>3890</v>
          </cell>
        </row>
        <row r="316">
          <cell r="A316" t="str">
            <v>Telephone and Data Systems, Inc.</v>
          </cell>
          <cell r="B316" t="str">
            <v>United States</v>
          </cell>
          <cell r="C316" t="str">
            <v>US</v>
          </cell>
          <cell r="D316" t="str">
            <v>Mobile</v>
          </cell>
          <cell r="E316" t="str">
            <v>US$</v>
          </cell>
          <cell r="F316" t="str">
            <v>EBITDA</v>
          </cell>
          <cell r="G316"/>
          <cell r="H316"/>
          <cell r="I316"/>
          <cell r="J316">
            <v>852</v>
          </cell>
          <cell r="K316">
            <v>815.99199999999996</v>
          </cell>
          <cell r="L316">
            <v>820.43100000000004</v>
          </cell>
        </row>
        <row r="317">
          <cell r="A317" t="str">
            <v>Telephone and Data Systems, Inc.</v>
          </cell>
          <cell r="B317" t="str">
            <v>United States</v>
          </cell>
          <cell r="C317" t="str">
            <v>US</v>
          </cell>
          <cell r="D317" t="str">
            <v>Mobile</v>
          </cell>
          <cell r="E317" t="str">
            <v>US$</v>
          </cell>
          <cell r="F317" t="str">
            <v>EBITDA Margin (%)</v>
          </cell>
          <cell r="G317"/>
          <cell r="H317"/>
          <cell r="I317"/>
          <cell r="J317">
            <v>0.213167709695603</v>
          </cell>
          <cell r="K317">
            <v>0.2071629842831316</v>
          </cell>
          <cell r="L317">
            <v>0.21090771208226222</v>
          </cell>
        </row>
        <row r="318">
          <cell r="A318" t="str">
            <v>Telephone and Data Systems, Inc.</v>
          </cell>
          <cell r="B318" t="str">
            <v>United States</v>
          </cell>
          <cell r="C318" t="str">
            <v>US</v>
          </cell>
          <cell r="D318" t="str">
            <v>Mobile</v>
          </cell>
          <cell r="E318" t="str">
            <v>US$</v>
          </cell>
          <cell r="F318" t="str">
            <v>Capex</v>
          </cell>
          <cell r="G318"/>
          <cell r="H318"/>
          <cell r="I318"/>
          <cell r="J318">
            <v>533</v>
          </cell>
          <cell r="K318">
            <v>446.03100000000001</v>
          </cell>
          <cell r="L318">
            <v>469.447</v>
          </cell>
        </row>
        <row r="319">
          <cell r="A319" t="str">
            <v>Telephone and Data Systems, Inc.</v>
          </cell>
          <cell r="B319" t="str">
            <v>United States</v>
          </cell>
          <cell r="C319" t="str">
            <v>US</v>
          </cell>
          <cell r="D319" t="str">
            <v>Mobile</v>
          </cell>
          <cell r="E319" t="str">
            <v>US$</v>
          </cell>
          <cell r="F319" t="str">
            <v>EBITDA - Capex</v>
          </cell>
          <cell r="G319"/>
          <cell r="H319"/>
          <cell r="I319"/>
          <cell r="J319">
            <v>319</v>
          </cell>
          <cell r="K319">
            <v>369.96099999999996</v>
          </cell>
          <cell r="L319">
            <v>350.98400000000004</v>
          </cell>
        </row>
        <row r="320">
          <cell r="A320" t="str">
            <v>Telephone and Data Systems, Inc.</v>
          </cell>
          <cell r="B320" t="str">
            <v>United States</v>
          </cell>
          <cell r="C320" t="str">
            <v>US</v>
          </cell>
          <cell r="D320" t="str">
            <v>Mobile</v>
          </cell>
          <cell r="E320" t="str">
            <v>US$</v>
          </cell>
          <cell r="F320" t="str">
            <v>EBITDA - Capex Margin (%)</v>
          </cell>
          <cell r="G320"/>
          <cell r="H320"/>
          <cell r="I320"/>
          <cell r="J320">
            <v>7.9812792714668263E-2</v>
          </cell>
          <cell r="K320">
            <v>9.3925215968259063E-2</v>
          </cell>
          <cell r="L320">
            <v>9.0227249357326483E-2</v>
          </cell>
        </row>
        <row r="321">
          <cell r="A321" t="str">
            <v>Telephone and Data Systems, Inc.</v>
          </cell>
          <cell r="B321" t="str">
            <v>United States</v>
          </cell>
          <cell r="C321" t="str">
            <v>US</v>
          </cell>
          <cell r="D321" t="str">
            <v>Mobile</v>
          </cell>
          <cell r="E321" t="str">
            <v>US$</v>
          </cell>
          <cell r="F321" t="str">
            <v>Mobile Share</v>
          </cell>
          <cell r="G321"/>
          <cell r="H321"/>
          <cell r="I321"/>
          <cell r="J321">
            <v>1</v>
          </cell>
          <cell r="K321">
            <v>1</v>
          </cell>
          <cell r="L321">
            <v>1</v>
          </cell>
        </row>
        <row r="322">
          <cell r="A322" t="str">
            <v>Sprint Corporation</v>
          </cell>
          <cell r="B322" t="str">
            <v>United States</v>
          </cell>
          <cell r="C322" t="str">
            <v>US</v>
          </cell>
          <cell r="D322" t="str">
            <v>Mobile</v>
          </cell>
          <cell r="E322" t="str">
            <v>US$</v>
          </cell>
          <cell r="F322" t="str">
            <v>Revenue</v>
          </cell>
          <cell r="G322"/>
          <cell r="H322"/>
          <cell r="I322"/>
          <cell r="J322"/>
          <cell r="K322">
            <v>30377</v>
          </cell>
          <cell r="L322">
            <v>31787</v>
          </cell>
        </row>
        <row r="323">
          <cell r="A323" t="str">
            <v>Sprint Corporation</v>
          </cell>
          <cell r="B323" t="str">
            <v>United States</v>
          </cell>
          <cell r="C323" t="str">
            <v>US</v>
          </cell>
          <cell r="D323" t="str">
            <v>Mobile</v>
          </cell>
          <cell r="E323" t="str">
            <v>US$</v>
          </cell>
          <cell r="F323" t="str">
            <v>EBITDA</v>
          </cell>
          <cell r="G323"/>
          <cell r="H323"/>
          <cell r="I323"/>
          <cell r="J323"/>
          <cell r="K323">
            <v>8051</v>
          </cell>
          <cell r="L323">
            <v>9814</v>
          </cell>
        </row>
        <row r="324">
          <cell r="A324" t="str">
            <v>Sprint Corporation</v>
          </cell>
          <cell r="B324" t="str">
            <v>United States</v>
          </cell>
          <cell r="C324" t="str">
            <v>US</v>
          </cell>
          <cell r="D324" t="str">
            <v>Mobile</v>
          </cell>
          <cell r="E324" t="str">
            <v>US$</v>
          </cell>
          <cell r="F324" t="str">
            <v>EBITDA Margin (%)</v>
          </cell>
          <cell r="G324"/>
          <cell r="H324"/>
          <cell r="I324"/>
          <cell r="J324"/>
          <cell r="K324">
            <v>0.26503604700925043</v>
          </cell>
          <cell r="L324">
            <v>0.30874256771636205</v>
          </cell>
        </row>
        <row r="325">
          <cell r="A325" t="str">
            <v>Sprint Corporation</v>
          </cell>
          <cell r="B325" t="str">
            <v>United States</v>
          </cell>
          <cell r="C325" t="str">
            <v>US</v>
          </cell>
          <cell r="D325" t="str">
            <v>Mobile</v>
          </cell>
          <cell r="E325" t="str">
            <v>US$</v>
          </cell>
          <cell r="F325" t="str">
            <v>Capex</v>
          </cell>
          <cell r="G325"/>
          <cell r="H325"/>
          <cell r="I325"/>
          <cell r="J325"/>
          <cell r="K325">
            <v>6381</v>
          </cell>
          <cell r="L325">
            <v>6567</v>
          </cell>
        </row>
        <row r="326">
          <cell r="A326" t="str">
            <v>Sprint Corporation</v>
          </cell>
          <cell r="B326" t="str">
            <v>United States</v>
          </cell>
          <cell r="C326" t="str">
            <v>US</v>
          </cell>
          <cell r="D326" t="str">
            <v>Mobile</v>
          </cell>
          <cell r="E326" t="str">
            <v>US$</v>
          </cell>
          <cell r="F326" t="str">
            <v>EBITDA - Capex</v>
          </cell>
          <cell r="G326"/>
          <cell r="H326"/>
          <cell r="I326"/>
          <cell r="J326"/>
          <cell r="K326">
            <v>1670</v>
          </cell>
          <cell r="L326">
            <v>3247</v>
          </cell>
        </row>
        <row r="327">
          <cell r="A327" t="str">
            <v>Sprint Corporation</v>
          </cell>
          <cell r="B327" t="str">
            <v>United States</v>
          </cell>
          <cell r="C327" t="str">
            <v>US</v>
          </cell>
          <cell r="D327" t="str">
            <v>Mobile</v>
          </cell>
          <cell r="E327" t="str">
            <v>US$</v>
          </cell>
          <cell r="F327" t="str">
            <v>EBITDA - Capex Margin (%)</v>
          </cell>
          <cell r="G327"/>
          <cell r="H327"/>
          <cell r="I327"/>
          <cell r="J327"/>
          <cell r="K327">
            <v>5.4975804062283966E-2</v>
          </cell>
          <cell r="L327">
            <v>0.10214867713216094</v>
          </cell>
        </row>
        <row r="328">
          <cell r="A328" t="str">
            <v>Sprint Corporation</v>
          </cell>
          <cell r="B328" t="str">
            <v>United States</v>
          </cell>
          <cell r="C328" t="str">
            <v>US</v>
          </cell>
          <cell r="D328" t="str">
            <v>Mobile</v>
          </cell>
          <cell r="E328" t="str">
            <v>US$</v>
          </cell>
          <cell r="F328" t="str">
            <v>Mobile Share</v>
          </cell>
          <cell r="G328"/>
          <cell r="H328"/>
          <cell r="I328"/>
          <cell r="K328">
            <v>1</v>
          </cell>
          <cell r="L328">
            <v>1</v>
          </cell>
        </row>
        <row r="329">
          <cell r="A329" t="str">
            <v>Verizon Communications Inc.</v>
          </cell>
          <cell r="B329" t="str">
            <v>United States</v>
          </cell>
          <cell r="C329" t="str">
            <v>US</v>
          </cell>
          <cell r="D329" t="str">
            <v>Mobile</v>
          </cell>
          <cell r="E329" t="str">
            <v>US$</v>
          </cell>
          <cell r="F329" t="str">
            <v>Revenue</v>
          </cell>
          <cell r="G329"/>
          <cell r="H329"/>
          <cell r="I329"/>
          <cell r="J329"/>
          <cell r="K329">
            <v>89186</v>
          </cell>
          <cell r="L329">
            <v>87511</v>
          </cell>
        </row>
        <row r="330">
          <cell r="A330" t="str">
            <v>Verizon Communications Inc.</v>
          </cell>
          <cell r="B330" t="str">
            <v>United States</v>
          </cell>
          <cell r="C330" t="str">
            <v>US</v>
          </cell>
          <cell r="D330" t="str">
            <v>Mobile</v>
          </cell>
          <cell r="E330" t="str">
            <v>US$</v>
          </cell>
          <cell r="F330" t="str">
            <v>EBITDA</v>
          </cell>
          <cell r="G330"/>
          <cell r="H330"/>
          <cell r="I330"/>
          <cell r="J330"/>
          <cell r="K330">
            <v>39036</v>
          </cell>
          <cell r="L330">
            <v>38602</v>
          </cell>
        </row>
        <row r="331">
          <cell r="A331" t="str">
            <v>Verizon Communications Inc.</v>
          </cell>
          <cell r="B331" t="str">
            <v>United States</v>
          </cell>
          <cell r="C331" t="str">
            <v>US</v>
          </cell>
          <cell r="D331" t="str">
            <v>Mobile</v>
          </cell>
          <cell r="E331" t="str">
            <v>US$</v>
          </cell>
          <cell r="F331" t="str">
            <v>EBITDA Margin (%)</v>
          </cell>
          <cell r="G331"/>
          <cell r="H331"/>
          <cell r="I331"/>
          <cell r="J331"/>
          <cell r="K331">
            <v>0.43769201444172851</v>
          </cell>
          <cell r="L331">
            <v>0.44111026042440377</v>
          </cell>
        </row>
        <row r="332">
          <cell r="A332" t="str">
            <v>Verizon Communications Inc.</v>
          </cell>
          <cell r="B332" t="str">
            <v>United States</v>
          </cell>
          <cell r="C332" t="str">
            <v>US</v>
          </cell>
          <cell r="D332" t="str">
            <v>Mobile</v>
          </cell>
          <cell r="E332" t="str">
            <v>US$</v>
          </cell>
          <cell r="F332" t="str">
            <v>Capex</v>
          </cell>
          <cell r="G332"/>
          <cell r="H332"/>
          <cell r="I332"/>
          <cell r="J332"/>
          <cell r="K332">
            <v>11240</v>
          </cell>
          <cell r="L332">
            <v>10310</v>
          </cell>
        </row>
        <row r="333">
          <cell r="A333" t="str">
            <v>Verizon Communications Inc.</v>
          </cell>
          <cell r="B333" t="str">
            <v>United States</v>
          </cell>
          <cell r="C333" t="str">
            <v>US</v>
          </cell>
          <cell r="D333" t="str">
            <v>Mobile</v>
          </cell>
          <cell r="E333" t="str">
            <v>US$</v>
          </cell>
          <cell r="F333" t="str">
            <v>EBITDA - Capex</v>
          </cell>
          <cell r="G333"/>
          <cell r="H333"/>
          <cell r="I333"/>
          <cell r="J333"/>
          <cell r="K333">
            <v>27796</v>
          </cell>
          <cell r="L333">
            <v>28292</v>
          </cell>
        </row>
        <row r="334">
          <cell r="A334" t="str">
            <v>Verizon Communications Inc.</v>
          </cell>
          <cell r="B334" t="str">
            <v>United States</v>
          </cell>
          <cell r="C334" t="str">
            <v>US</v>
          </cell>
          <cell r="D334" t="str">
            <v>Mobile</v>
          </cell>
          <cell r="E334" t="str">
            <v>US$</v>
          </cell>
          <cell r="F334" t="str">
            <v>EBITDA - Capex Margin (%)</v>
          </cell>
          <cell r="G334"/>
          <cell r="H334"/>
          <cell r="I334"/>
          <cell r="J334"/>
          <cell r="K334">
            <v>0.31166326553494944</v>
          </cell>
          <cell r="L334">
            <v>0.32329649986858794</v>
          </cell>
        </row>
        <row r="335">
          <cell r="A335" t="str">
            <v>Verizon Communications Inc.</v>
          </cell>
          <cell r="B335" t="str">
            <v>United States</v>
          </cell>
          <cell r="C335" t="str">
            <v>US</v>
          </cell>
          <cell r="D335" t="str">
            <v>Mobile</v>
          </cell>
          <cell r="E335" t="str">
            <v>US$</v>
          </cell>
          <cell r="F335" t="str">
            <v>Mobile Share</v>
          </cell>
          <cell r="G335"/>
          <cell r="H335"/>
          <cell r="I335"/>
          <cell r="K335">
            <v>1</v>
          </cell>
          <cell r="L335">
            <v>1</v>
          </cell>
        </row>
        <row r="336">
          <cell r="A336" t="str">
            <v>Vodafone Ziggo</v>
          </cell>
          <cell r="B336" t="str">
            <v>Netherlands</v>
          </cell>
          <cell r="C336" t="str">
            <v>Europe</v>
          </cell>
          <cell r="D336" t="str">
            <v>Mobile &amp; Fixed</v>
          </cell>
          <cell r="E336" t="str">
            <v>EUR</v>
          </cell>
          <cell r="F336" t="str">
            <v>Revenue</v>
          </cell>
          <cell r="G336"/>
          <cell r="H336"/>
          <cell r="I336"/>
          <cell r="J336"/>
          <cell r="K336">
            <v>4172.8999999999996</v>
          </cell>
          <cell r="L336">
            <v>4019.1</v>
          </cell>
        </row>
        <row r="337">
          <cell r="A337" t="str">
            <v>Vodafone Ziggo</v>
          </cell>
          <cell r="B337" t="str">
            <v>Netherlands</v>
          </cell>
          <cell r="C337" t="str">
            <v>Europe</v>
          </cell>
          <cell r="D337" t="str">
            <v>Mobile &amp; Fixed</v>
          </cell>
          <cell r="E337" t="str">
            <v>EUR</v>
          </cell>
          <cell r="F337" t="str">
            <v>EBITDA</v>
          </cell>
          <cell r="G337"/>
          <cell r="H337"/>
          <cell r="I337"/>
          <cell r="J337"/>
          <cell r="K337">
            <v>1792.2</v>
          </cell>
          <cell r="L337">
            <v>1691.6</v>
          </cell>
        </row>
        <row r="338">
          <cell r="A338" t="str">
            <v>Vodafone Ziggo</v>
          </cell>
          <cell r="B338" t="str">
            <v>Netherlands</v>
          </cell>
          <cell r="C338" t="str">
            <v>Europe</v>
          </cell>
          <cell r="D338" t="str">
            <v>Mobile &amp; Fixed</v>
          </cell>
          <cell r="E338" t="str">
            <v>EUR</v>
          </cell>
          <cell r="F338" t="str">
            <v>EBITDA Margin (%)</v>
          </cell>
          <cell r="G338"/>
          <cell r="H338"/>
          <cell r="I338"/>
          <cell r="J338"/>
          <cell r="K338">
            <v>0.42948548970739781</v>
          </cell>
          <cell r="L338">
            <v>0.42089024906073497</v>
          </cell>
        </row>
        <row r="339">
          <cell r="A339" t="str">
            <v>Vodafone Ziggo</v>
          </cell>
          <cell r="B339" t="str">
            <v>Netherlands</v>
          </cell>
          <cell r="C339" t="str">
            <v>Europe</v>
          </cell>
          <cell r="D339" t="str">
            <v>Mobile &amp; Fixed</v>
          </cell>
          <cell r="E339" t="str">
            <v>EUR</v>
          </cell>
          <cell r="F339" t="str">
            <v>Capex</v>
          </cell>
          <cell r="G339"/>
          <cell r="H339"/>
          <cell r="I339"/>
          <cell r="J339"/>
          <cell r="K339">
            <v>817.2</v>
          </cell>
          <cell r="L339">
            <v>826.9</v>
          </cell>
        </row>
        <row r="340">
          <cell r="A340" t="str">
            <v>Vodafone Ziggo</v>
          </cell>
          <cell r="B340" t="str">
            <v>Netherlands</v>
          </cell>
          <cell r="C340" t="str">
            <v>Europe</v>
          </cell>
          <cell r="D340" t="str">
            <v>Mobile &amp; Fixed</v>
          </cell>
          <cell r="E340" t="str">
            <v>EUR</v>
          </cell>
          <cell r="F340" t="str">
            <v>EBITDA - Capex</v>
          </cell>
          <cell r="G340"/>
          <cell r="H340"/>
          <cell r="I340"/>
          <cell r="J340"/>
          <cell r="K340">
            <v>975</v>
          </cell>
          <cell r="L340">
            <v>864.69999999999993</v>
          </cell>
        </row>
        <row r="341">
          <cell r="A341" t="str">
            <v>Vodafone Ziggo</v>
          </cell>
          <cell r="B341" t="str">
            <v>Netherlands</v>
          </cell>
          <cell r="C341" t="str">
            <v>Europe</v>
          </cell>
          <cell r="D341" t="str">
            <v>Mobile &amp; Fixed</v>
          </cell>
          <cell r="E341" t="str">
            <v>EUR</v>
          </cell>
          <cell r="F341" t="str">
            <v>EBITDA - Capex Margin (%)</v>
          </cell>
          <cell r="G341"/>
          <cell r="H341"/>
          <cell r="I341"/>
          <cell r="J341"/>
          <cell r="K341">
            <v>0.23365045891346548</v>
          </cell>
          <cell r="L341">
            <v>0.21514766987634046</v>
          </cell>
        </row>
        <row r="342">
          <cell r="A342" t="str">
            <v>Vodafone Ziggo</v>
          </cell>
          <cell r="B342" t="str">
            <v>Netherlands</v>
          </cell>
          <cell r="C342" t="str">
            <v>Europe</v>
          </cell>
          <cell r="D342" t="str">
            <v>Mobile &amp; Fixed</v>
          </cell>
          <cell r="E342" t="str">
            <v>EUR</v>
          </cell>
          <cell r="F342" t="str">
            <v>Mobile Share</v>
          </cell>
          <cell r="G342"/>
          <cell r="H342"/>
          <cell r="I342"/>
          <cell r="J342">
            <v>0</v>
          </cell>
          <cell r="K342">
            <v>0.394449902945194</v>
          </cell>
          <cell r="L342">
            <v>0.37008285437038146</v>
          </cell>
        </row>
        <row r="343">
          <cell r="A343" t="str">
            <v>Telekom Austria</v>
          </cell>
          <cell r="B343" t="str">
            <v>Austria</v>
          </cell>
          <cell r="C343" t="str">
            <v>Europe</v>
          </cell>
          <cell r="D343" t="str">
            <v>Mobile &amp; Fixed</v>
          </cell>
          <cell r="E343" t="str">
            <v>EUR</v>
          </cell>
          <cell r="F343" t="str">
            <v>Revenue</v>
          </cell>
          <cell r="G343">
            <v>2787.1</v>
          </cell>
          <cell r="H343">
            <v>2658.6</v>
          </cell>
          <cell r="I343">
            <v>2558.5</v>
          </cell>
          <cell r="J343">
            <v>2582.1</v>
          </cell>
          <cell r="K343">
            <v>2571.6</v>
          </cell>
          <cell r="L343">
            <v>2622.3</v>
          </cell>
        </row>
        <row r="344">
          <cell r="A344" t="str">
            <v>Telekom Austria</v>
          </cell>
          <cell r="B344" t="str">
            <v>Austria</v>
          </cell>
          <cell r="C344" t="str">
            <v>Europe</v>
          </cell>
          <cell r="D344" t="str">
            <v>Mobile &amp; Fixed</v>
          </cell>
          <cell r="E344" t="str">
            <v>EUR</v>
          </cell>
          <cell r="F344" t="str">
            <v>EBITDA</v>
          </cell>
          <cell r="G344">
            <v>902.9</v>
          </cell>
          <cell r="H344">
            <v>745.3</v>
          </cell>
          <cell r="I344">
            <v>755.4</v>
          </cell>
          <cell r="J344">
            <v>881.2</v>
          </cell>
          <cell r="K344">
            <v>899.7</v>
          </cell>
          <cell r="L344">
            <v>914.2</v>
          </cell>
        </row>
        <row r="345">
          <cell r="A345" t="str">
            <v>Telekom Austria</v>
          </cell>
          <cell r="B345" t="str">
            <v>Austria</v>
          </cell>
          <cell r="C345" t="str">
            <v>Europe</v>
          </cell>
          <cell r="D345" t="str">
            <v>Mobile &amp; Fixed</v>
          </cell>
          <cell r="E345" t="str">
            <v>EUR</v>
          </cell>
          <cell r="F345" t="str">
            <v>EBITDA Margin (%)</v>
          </cell>
          <cell r="G345">
            <v>0.32395680097592477</v>
          </cell>
          <cell r="H345">
            <v>0.28033551493267134</v>
          </cell>
          <cell r="I345">
            <v>0.29525112370529605</v>
          </cell>
          <cell r="J345">
            <v>0.34127260756748384</v>
          </cell>
          <cell r="K345">
            <v>0.34986000933271116</v>
          </cell>
          <cell r="L345">
            <v>0.34862525264081151</v>
          </cell>
        </row>
        <row r="346">
          <cell r="A346" t="str">
            <v>Telekom Austria</v>
          </cell>
          <cell r="B346" t="str">
            <v>Austria</v>
          </cell>
          <cell r="C346" t="str">
            <v>Europe</v>
          </cell>
          <cell r="D346" t="str">
            <v>Mobile &amp; Fixed</v>
          </cell>
          <cell r="E346" t="str">
            <v>EUR</v>
          </cell>
          <cell r="F346" t="str">
            <v>Capex</v>
          </cell>
          <cell r="G346">
            <v>448.2</v>
          </cell>
          <cell r="H346">
            <v>506.79999999999995</v>
          </cell>
          <cell r="I346">
            <v>398.7</v>
          </cell>
          <cell r="J346">
            <v>456.8</v>
          </cell>
          <cell r="K346">
            <v>460.3</v>
          </cell>
          <cell r="L346">
            <v>435.5</v>
          </cell>
        </row>
        <row r="347">
          <cell r="A347" t="str">
            <v>Telekom Austria</v>
          </cell>
          <cell r="B347" t="str">
            <v>Austria</v>
          </cell>
          <cell r="C347" t="str">
            <v>Europe</v>
          </cell>
          <cell r="D347" t="str">
            <v>Mobile &amp; Fixed</v>
          </cell>
          <cell r="E347" t="str">
            <v>EUR</v>
          </cell>
          <cell r="F347" t="str">
            <v>EBITDA - Capex</v>
          </cell>
          <cell r="G347">
            <v>454.7</v>
          </cell>
          <cell r="H347">
            <v>238.5</v>
          </cell>
          <cell r="I347">
            <v>356.7</v>
          </cell>
          <cell r="J347">
            <v>424.40000000000003</v>
          </cell>
          <cell r="K347">
            <v>439.40000000000003</v>
          </cell>
          <cell r="L347">
            <v>478.70000000000005</v>
          </cell>
        </row>
        <row r="348">
          <cell r="A348" t="str">
            <v>Telekom Austria</v>
          </cell>
          <cell r="B348" t="str">
            <v>Austria</v>
          </cell>
          <cell r="C348" t="str">
            <v>Europe</v>
          </cell>
          <cell r="D348" t="str">
            <v>Mobile &amp; Fixed</v>
          </cell>
          <cell r="E348" t="str">
            <v>EUR</v>
          </cell>
          <cell r="F348" t="str">
            <v>EBITDA - Capex Margin (%)</v>
          </cell>
          <cell r="G348">
            <v>0.16314448710128807</v>
          </cell>
          <cell r="H348">
            <v>8.9708869329722413E-2</v>
          </cell>
          <cell r="I348">
            <v>0.13941762751612272</v>
          </cell>
          <cell r="J348">
            <v>0.16436234073041325</v>
          </cell>
          <cell r="K348">
            <v>0.17086638668533211</v>
          </cell>
          <cell r="L348">
            <v>0.18254967013690274</v>
          </cell>
        </row>
        <row r="349">
          <cell r="A349" t="str">
            <v>Telekom Austria</v>
          </cell>
          <cell r="B349" t="str">
            <v>Austria</v>
          </cell>
          <cell r="C349" t="str">
            <v>Europe</v>
          </cell>
          <cell r="D349" t="str">
            <v>Mobile &amp; Fixed</v>
          </cell>
          <cell r="E349" t="str">
            <v>EUR</v>
          </cell>
          <cell r="F349" t="str">
            <v>Mobile Share</v>
          </cell>
          <cell r="G349"/>
          <cell r="H349"/>
          <cell r="I349"/>
          <cell r="J349">
            <v>0.48179705654531368</v>
          </cell>
          <cell r="K349">
            <v>0.48055987558320373</v>
          </cell>
          <cell r="L349">
            <v>0.46872616323417238</v>
          </cell>
        </row>
        <row r="350">
          <cell r="A350" t="str">
            <v>KPN</v>
          </cell>
          <cell r="B350" t="str">
            <v>Netherlands</v>
          </cell>
          <cell r="C350" t="str">
            <v>Europe</v>
          </cell>
          <cell r="D350" t="str">
            <v>Mobile &amp; Fixed</v>
          </cell>
          <cell r="E350" t="str">
            <v>EUR</v>
          </cell>
          <cell r="F350" t="str">
            <v>Revenue</v>
          </cell>
          <cell r="G350"/>
          <cell r="H350"/>
          <cell r="I350"/>
          <cell r="J350"/>
          <cell r="K350">
            <v>6052</v>
          </cell>
          <cell r="L350">
            <v>5741</v>
          </cell>
        </row>
        <row r="351">
          <cell r="A351" t="str">
            <v>KPN</v>
          </cell>
          <cell r="B351" t="str">
            <v>Netherlands</v>
          </cell>
          <cell r="C351" t="str">
            <v>Europe</v>
          </cell>
          <cell r="D351" t="str">
            <v>Mobile &amp; Fixed</v>
          </cell>
          <cell r="E351" t="str">
            <v>EUR</v>
          </cell>
          <cell r="F351" t="str">
            <v>EBITDA</v>
          </cell>
          <cell r="G351"/>
          <cell r="H351"/>
          <cell r="I351"/>
          <cell r="J351"/>
          <cell r="K351">
            <v>2402</v>
          </cell>
          <cell r="L351">
            <v>2187</v>
          </cell>
        </row>
        <row r="352">
          <cell r="A352" t="str">
            <v>KPN</v>
          </cell>
          <cell r="B352" t="str">
            <v>Netherlands</v>
          </cell>
          <cell r="C352" t="str">
            <v>Europe</v>
          </cell>
          <cell r="D352" t="str">
            <v>Mobile &amp; Fixed</v>
          </cell>
          <cell r="E352" t="str">
            <v>EUR</v>
          </cell>
          <cell r="F352" t="str">
            <v>EBITDA Margin (%)</v>
          </cell>
          <cell r="G352"/>
          <cell r="H352"/>
          <cell r="I352"/>
          <cell r="J352"/>
          <cell r="K352">
            <v>0.39689358889623266</v>
          </cell>
          <cell r="L352">
            <v>0.38094408639609822</v>
          </cell>
        </row>
        <row r="353">
          <cell r="A353" t="str">
            <v>KPN</v>
          </cell>
          <cell r="B353" t="str">
            <v>Netherlands</v>
          </cell>
          <cell r="C353" t="str">
            <v>Europe</v>
          </cell>
          <cell r="D353" t="str">
            <v>Mobile &amp; Fixed</v>
          </cell>
          <cell r="E353" t="str">
            <v>EUR</v>
          </cell>
          <cell r="F353" t="str">
            <v>Capex</v>
          </cell>
          <cell r="G353"/>
          <cell r="H353"/>
          <cell r="I353"/>
          <cell r="J353"/>
          <cell r="K353">
            <v>1186</v>
          </cell>
          <cell r="L353">
            <v>1131</v>
          </cell>
        </row>
        <row r="354">
          <cell r="A354" t="str">
            <v>KPN</v>
          </cell>
          <cell r="B354" t="str">
            <v>Netherlands</v>
          </cell>
          <cell r="C354" t="str">
            <v>Europe</v>
          </cell>
          <cell r="D354" t="str">
            <v>Mobile &amp; Fixed</v>
          </cell>
          <cell r="E354" t="str">
            <v>EUR</v>
          </cell>
          <cell r="F354" t="str">
            <v>EBITDA - Capex</v>
          </cell>
          <cell r="G354"/>
          <cell r="H354"/>
          <cell r="I354"/>
          <cell r="J354"/>
          <cell r="K354">
            <v>1216</v>
          </cell>
          <cell r="L354">
            <v>1056</v>
          </cell>
        </row>
        <row r="355">
          <cell r="A355" t="str">
            <v>KPN</v>
          </cell>
          <cell r="B355" t="str">
            <v>Netherlands</v>
          </cell>
          <cell r="C355" t="str">
            <v>Europe</v>
          </cell>
          <cell r="D355" t="str">
            <v>Mobile &amp; Fixed</v>
          </cell>
          <cell r="E355" t="str">
            <v>EUR</v>
          </cell>
          <cell r="F355" t="str">
            <v>EBITDA - Capex Margin (%)</v>
          </cell>
          <cell r="G355"/>
          <cell r="H355"/>
          <cell r="I355"/>
          <cell r="J355"/>
          <cell r="K355">
            <v>0.20092531394580304</v>
          </cell>
          <cell r="L355">
            <v>0.18394008012541369</v>
          </cell>
        </row>
        <row r="356">
          <cell r="A356" t="str">
            <v>KPN</v>
          </cell>
          <cell r="B356" t="str">
            <v>Netherlands</v>
          </cell>
          <cell r="C356" t="str">
            <v>Europe</v>
          </cell>
          <cell r="D356" t="str">
            <v>Mobile &amp; Fixed</v>
          </cell>
          <cell r="E356" t="str">
            <v>EUR</v>
          </cell>
          <cell r="F356" t="str">
            <v>Mobile Share</v>
          </cell>
          <cell r="G356"/>
          <cell r="H356"/>
          <cell r="I356"/>
          <cell r="J356">
            <v>0</v>
          </cell>
          <cell r="K356">
            <v>0.33245208195637804</v>
          </cell>
          <cell r="L356">
            <v>0.28340010451140918</v>
          </cell>
        </row>
        <row r="357">
          <cell r="A357" t="str">
            <v>NOS</v>
          </cell>
          <cell r="B357" t="str">
            <v>Portugal</v>
          </cell>
          <cell r="C357" t="str">
            <v>Europe</v>
          </cell>
          <cell r="D357" t="str">
            <v>Mobile &amp; Fixed</v>
          </cell>
          <cell r="E357" t="str">
            <v>EUR</v>
          </cell>
          <cell r="F357" t="str">
            <v>Revenue</v>
          </cell>
          <cell r="G357"/>
          <cell r="H357"/>
          <cell r="I357"/>
          <cell r="J357">
            <v>1372.3</v>
          </cell>
          <cell r="K357">
            <v>1442.5</v>
          </cell>
          <cell r="L357">
            <v>1487.2</v>
          </cell>
        </row>
        <row r="358">
          <cell r="A358" t="str">
            <v>NOS</v>
          </cell>
          <cell r="B358" t="str">
            <v>Portugal</v>
          </cell>
          <cell r="C358" t="str">
            <v>Europe</v>
          </cell>
          <cell r="D358" t="str">
            <v>Mobile &amp; Fixed</v>
          </cell>
          <cell r="E358" t="str">
            <v>EUR</v>
          </cell>
          <cell r="F358" t="str">
            <v>EBITDA</v>
          </cell>
          <cell r="G358"/>
          <cell r="H358"/>
          <cell r="I358"/>
          <cell r="J358">
            <v>485.54282818999496</v>
          </cell>
          <cell r="K358">
            <v>506.668849429999</v>
          </cell>
          <cell r="L358">
            <v>531.63082202999556</v>
          </cell>
        </row>
        <row r="359">
          <cell r="A359" t="str">
            <v>NOS</v>
          </cell>
          <cell r="B359" t="str">
            <v>Portugal</v>
          </cell>
          <cell r="C359" t="str">
            <v>Europe</v>
          </cell>
          <cell r="D359" t="str">
            <v>Mobile &amp; Fixed</v>
          </cell>
          <cell r="E359" t="str">
            <v>EUR</v>
          </cell>
          <cell r="F359" t="str">
            <v>EBITDA Margin (%)</v>
          </cell>
          <cell r="G359"/>
          <cell r="H359"/>
          <cell r="I359"/>
          <cell r="J359">
            <v>0.35381682444800333</v>
          </cell>
          <cell r="K359">
            <v>0.35124356979549326</v>
          </cell>
          <cell r="L359">
            <v>0.35747096693786684</v>
          </cell>
        </row>
        <row r="360">
          <cell r="A360" t="str">
            <v>NOS</v>
          </cell>
          <cell r="B360" t="str">
            <v>Portugal</v>
          </cell>
          <cell r="C360" t="str">
            <v>Europe</v>
          </cell>
          <cell r="D360" t="str">
            <v>Mobile &amp; Fixed</v>
          </cell>
          <cell r="E360" t="str">
            <v>EUR</v>
          </cell>
          <cell r="F360" t="str">
            <v>Capex</v>
          </cell>
          <cell r="G360"/>
          <cell r="H360"/>
          <cell r="I360"/>
          <cell r="J360">
            <v>368.64687688999993</v>
          </cell>
          <cell r="K360">
            <v>356.28212693</v>
          </cell>
          <cell r="L360">
            <v>347.06562959000007</v>
          </cell>
        </row>
        <row r="361">
          <cell r="A361" t="str">
            <v>NOS</v>
          </cell>
          <cell r="B361" t="str">
            <v>Portugal</v>
          </cell>
          <cell r="C361" t="str">
            <v>Europe</v>
          </cell>
          <cell r="D361" t="str">
            <v>Mobile &amp; Fixed</v>
          </cell>
          <cell r="E361" t="str">
            <v>EUR</v>
          </cell>
          <cell r="F361" t="str">
            <v>EBITDA - Capex</v>
          </cell>
          <cell r="G361"/>
          <cell r="H361"/>
          <cell r="I361"/>
          <cell r="J361">
            <v>116.89595129999503</v>
          </cell>
          <cell r="K361">
            <v>150.386722499999</v>
          </cell>
          <cell r="L361">
            <v>184.56519243999549</v>
          </cell>
        </row>
        <row r="362">
          <cell r="A362" t="str">
            <v>NOS</v>
          </cell>
          <cell r="B362" t="str">
            <v>Portugal</v>
          </cell>
          <cell r="C362" t="str">
            <v>Europe</v>
          </cell>
          <cell r="D362" t="str">
            <v>Mobile &amp; Fixed</v>
          </cell>
          <cell r="E362" t="str">
            <v>EUR</v>
          </cell>
          <cell r="F362" t="str">
            <v>EBITDA - Capex Margin (%)</v>
          </cell>
          <cell r="G362"/>
          <cell r="H362"/>
          <cell r="I362"/>
          <cell r="J362">
            <v>8.5182504773005208E-2</v>
          </cell>
          <cell r="K362">
            <v>0.10425422703639445</v>
          </cell>
          <cell r="L362">
            <v>0.12410246936524709</v>
          </cell>
        </row>
        <row r="363">
          <cell r="A363" t="str">
            <v>NOS</v>
          </cell>
          <cell r="B363" t="str">
            <v>Portugal</v>
          </cell>
          <cell r="C363" t="str">
            <v>Europe</v>
          </cell>
          <cell r="D363" t="str">
            <v>Mobile &amp; Fixed</v>
          </cell>
          <cell r="E363" t="str">
            <v>EUR</v>
          </cell>
          <cell r="F363" t="str">
            <v>Mobile Share</v>
          </cell>
          <cell r="G363"/>
          <cell r="H363"/>
          <cell r="I363"/>
          <cell r="J363" t="str">
            <v>unknown</v>
          </cell>
          <cell r="K363" t="str">
            <v>unknown</v>
          </cell>
          <cell r="L363" t="str">
            <v>unknown</v>
          </cell>
        </row>
        <row r="364">
          <cell r="A364" t="str">
            <v>Singtel</v>
          </cell>
          <cell r="B364" t="str">
            <v>Singapore</v>
          </cell>
          <cell r="C364" t="str">
            <v>Asia</v>
          </cell>
          <cell r="D364" t="str">
            <v>Mobile &amp; Fixed</v>
          </cell>
          <cell r="E364" t="str">
            <v>S$</v>
          </cell>
          <cell r="F364" t="str">
            <v>Revenue</v>
          </cell>
          <cell r="G364"/>
          <cell r="H364"/>
          <cell r="I364"/>
          <cell r="J364"/>
          <cell r="K364">
            <v>7662.9</v>
          </cell>
          <cell r="L364">
            <v>7927.5</v>
          </cell>
        </row>
        <row r="365">
          <cell r="A365" t="str">
            <v>Singtel</v>
          </cell>
          <cell r="B365" t="str">
            <v>Singapore</v>
          </cell>
          <cell r="C365" t="str">
            <v>Asia</v>
          </cell>
          <cell r="D365" t="str">
            <v>Mobile &amp; Fixed</v>
          </cell>
          <cell r="E365" t="str">
            <v>S$</v>
          </cell>
          <cell r="F365" t="str">
            <v>EBITDA</v>
          </cell>
          <cell r="G365"/>
          <cell r="H365"/>
          <cell r="I365"/>
          <cell r="J365"/>
          <cell r="K365">
            <v>2187.4</v>
          </cell>
          <cell r="L365">
            <v>2213.3000000000002</v>
          </cell>
        </row>
        <row r="366">
          <cell r="A366" t="str">
            <v>Singtel</v>
          </cell>
          <cell r="B366" t="str">
            <v>Singapore</v>
          </cell>
          <cell r="C366" t="str">
            <v>Asia</v>
          </cell>
          <cell r="D366" t="str">
            <v>Mobile &amp; Fixed</v>
          </cell>
          <cell r="E366" t="str">
            <v>S$</v>
          </cell>
          <cell r="F366" t="str">
            <v>EBITDA Margin (%)</v>
          </cell>
          <cell r="G366"/>
          <cell r="H366"/>
          <cell r="I366"/>
          <cell r="J366"/>
          <cell r="K366">
            <v>0.28545328791971708</v>
          </cell>
          <cell r="L366">
            <v>0.27919268369599498</v>
          </cell>
        </row>
        <row r="367">
          <cell r="A367" t="str">
            <v>Singtel</v>
          </cell>
          <cell r="B367" t="str">
            <v>Singapore</v>
          </cell>
          <cell r="C367" t="str">
            <v>Asia</v>
          </cell>
          <cell r="D367" t="str">
            <v>Mobile &amp; Fixed</v>
          </cell>
          <cell r="E367" t="str">
            <v>S$</v>
          </cell>
          <cell r="F367" t="str">
            <v>Capex</v>
          </cell>
          <cell r="G367"/>
          <cell r="H367"/>
          <cell r="I367"/>
          <cell r="J367"/>
          <cell r="K367">
            <v>825</v>
          </cell>
          <cell r="L367">
            <v>851</v>
          </cell>
        </row>
        <row r="368">
          <cell r="A368" t="str">
            <v>Singtel</v>
          </cell>
          <cell r="B368" t="str">
            <v>Singapore</v>
          </cell>
          <cell r="C368" t="str">
            <v>Asia</v>
          </cell>
          <cell r="D368" t="str">
            <v>Mobile &amp; Fixed</v>
          </cell>
          <cell r="E368" t="str">
            <v>S$</v>
          </cell>
          <cell r="F368" t="str">
            <v>EBITDA - Capex</v>
          </cell>
          <cell r="G368"/>
          <cell r="H368"/>
          <cell r="I368"/>
          <cell r="J368"/>
          <cell r="K368">
            <v>1362.4</v>
          </cell>
          <cell r="L368">
            <v>1362.3000000000002</v>
          </cell>
        </row>
        <row r="369">
          <cell r="A369" t="str">
            <v>Singtel</v>
          </cell>
          <cell r="B369" t="str">
            <v>Singapore</v>
          </cell>
          <cell r="C369" t="str">
            <v>Asia</v>
          </cell>
          <cell r="D369" t="str">
            <v>Mobile &amp; Fixed</v>
          </cell>
          <cell r="E369" t="str">
            <v>S$</v>
          </cell>
          <cell r="F369" t="str">
            <v>EBITDA - Capex Margin (%)</v>
          </cell>
          <cell r="G369"/>
          <cell r="H369"/>
          <cell r="I369"/>
          <cell r="J369"/>
          <cell r="K369">
            <v>0.17779169766015479</v>
          </cell>
          <cell r="L369">
            <v>0.17184484389782406</v>
          </cell>
        </row>
        <row r="370">
          <cell r="A370" t="str">
            <v>Singtel</v>
          </cell>
          <cell r="B370" t="str">
            <v>Singapore</v>
          </cell>
          <cell r="C370" t="str">
            <v>Asia</v>
          </cell>
          <cell r="D370" t="str">
            <v>Mobile &amp; Fixed</v>
          </cell>
          <cell r="E370" t="str">
            <v>S$</v>
          </cell>
          <cell r="F370" t="str">
            <v>Mobile Share</v>
          </cell>
          <cell r="G370"/>
          <cell r="H370"/>
          <cell r="I370"/>
          <cell r="J370">
            <v>0</v>
          </cell>
          <cell r="K370">
            <v>0.2761581625995041</v>
          </cell>
          <cell r="L370">
            <v>0.26261352169525731</v>
          </cell>
        </row>
        <row r="371">
          <cell r="A371" t="str">
            <v>KT Corporation</v>
          </cell>
          <cell r="B371" t="str">
            <v>Korea</v>
          </cell>
          <cell r="C371" t="str">
            <v>Asia</v>
          </cell>
          <cell r="D371" t="str">
            <v>Mobile &amp; Fixed</v>
          </cell>
          <cell r="E371" t="str">
            <v>KRW (bn)</v>
          </cell>
          <cell r="F371" t="str">
            <v>Revenue</v>
          </cell>
          <cell r="G371"/>
          <cell r="H371"/>
          <cell r="I371"/>
          <cell r="J371">
            <v>14300.9</v>
          </cell>
          <cell r="K371">
            <v>14527.5</v>
          </cell>
          <cell r="L371">
            <v>14307</v>
          </cell>
        </row>
        <row r="372">
          <cell r="A372" t="str">
            <v>KT Corporation</v>
          </cell>
          <cell r="B372" t="str">
            <v>Korea</v>
          </cell>
          <cell r="C372" t="str">
            <v>Asia</v>
          </cell>
          <cell r="D372" t="str">
            <v>Mobile &amp; Fixed</v>
          </cell>
          <cell r="E372" t="str">
            <v>KRW (bn)</v>
          </cell>
          <cell r="F372" t="str">
            <v>EBITDA</v>
          </cell>
          <cell r="G372"/>
          <cell r="H372"/>
          <cell r="I372"/>
          <cell r="J372">
            <v>3874</v>
          </cell>
          <cell r="K372">
            <v>4065</v>
          </cell>
          <cell r="L372">
            <v>3968.7</v>
          </cell>
        </row>
        <row r="373">
          <cell r="A373" t="str">
            <v>KT Corporation</v>
          </cell>
          <cell r="B373" t="str">
            <v>Korea</v>
          </cell>
          <cell r="C373" t="str">
            <v>Asia</v>
          </cell>
          <cell r="D373" t="str">
            <v>Mobile &amp; Fixed</v>
          </cell>
          <cell r="E373" t="str">
            <v>KRW (bn)</v>
          </cell>
          <cell r="F373" t="str">
            <v>EBITDA Margin (%)</v>
          </cell>
          <cell r="G373"/>
          <cell r="H373"/>
          <cell r="I373"/>
          <cell r="J373">
            <v>0.27089204175960951</v>
          </cell>
          <cell r="K373">
            <v>0.27981414558595769</v>
          </cell>
          <cell r="L373">
            <v>0.27739568043615015</v>
          </cell>
        </row>
        <row r="374">
          <cell r="A374" t="str">
            <v>KT Corporation</v>
          </cell>
          <cell r="B374" t="str">
            <v>Korea</v>
          </cell>
          <cell r="C374" t="str">
            <v>Asia</v>
          </cell>
          <cell r="D374" t="str">
            <v>Mobile &amp; Fixed</v>
          </cell>
          <cell r="E374" t="str">
            <v>KRW (bn)</v>
          </cell>
          <cell r="F374" t="str">
            <v>Capex</v>
          </cell>
          <cell r="G374"/>
          <cell r="H374"/>
          <cell r="I374"/>
          <cell r="J374">
            <v>2397</v>
          </cell>
          <cell r="K374">
            <v>2359</v>
          </cell>
          <cell r="L374">
            <v>2250</v>
          </cell>
        </row>
        <row r="375">
          <cell r="A375" t="str">
            <v>KT Corporation</v>
          </cell>
          <cell r="B375" t="str">
            <v>Korea</v>
          </cell>
          <cell r="C375" t="str">
            <v>Asia</v>
          </cell>
          <cell r="D375" t="str">
            <v>Mobile &amp; Fixed</v>
          </cell>
          <cell r="E375" t="str">
            <v>KRW (bn)</v>
          </cell>
          <cell r="F375" t="str">
            <v>EBITDA - Capex</v>
          </cell>
          <cell r="G375"/>
          <cell r="H375"/>
          <cell r="I375"/>
          <cell r="J375">
            <v>1477</v>
          </cell>
          <cell r="K375">
            <v>1706</v>
          </cell>
          <cell r="L375">
            <v>1718.6999999999998</v>
          </cell>
        </row>
        <row r="376">
          <cell r="A376" t="str">
            <v>KT Corporation</v>
          </cell>
          <cell r="B376" t="str">
            <v>Korea</v>
          </cell>
          <cell r="C376" t="str">
            <v>Asia</v>
          </cell>
          <cell r="D376" t="str">
            <v>Mobile &amp; Fixed</v>
          </cell>
          <cell r="E376" t="str">
            <v>KRW (bn)</v>
          </cell>
          <cell r="F376" t="str">
            <v>EBITDA - Capex Margin (%)</v>
          </cell>
          <cell r="G376"/>
          <cell r="H376"/>
          <cell r="I376"/>
          <cell r="J376">
            <v>0.10328021313343916</v>
          </cell>
          <cell r="K376">
            <v>0.11743245568748925</v>
          </cell>
          <cell r="L376">
            <v>0.12013000629062695</v>
          </cell>
        </row>
        <row r="377">
          <cell r="A377" t="str">
            <v>KT Corporation</v>
          </cell>
          <cell r="B377" t="str">
            <v>Korea</v>
          </cell>
          <cell r="C377" t="str">
            <v>Asia</v>
          </cell>
          <cell r="D377" t="str">
            <v>Mobile &amp; Fixed</v>
          </cell>
          <cell r="E377" t="str">
            <v>KRW (bn)</v>
          </cell>
          <cell r="F377" t="str">
            <v>Mobile Share</v>
          </cell>
          <cell r="G377"/>
          <cell r="H377"/>
          <cell r="I377"/>
          <cell r="J377">
            <v>0.5106705824767499</v>
          </cell>
          <cell r="K377">
            <v>0.50510737885462553</v>
          </cell>
          <cell r="L377">
            <v>0.49651918641224574</v>
          </cell>
        </row>
        <row r="378">
          <cell r="A378" t="str">
            <v>LG Uplus Corp</v>
          </cell>
          <cell r="B378" t="str">
            <v>Korea</v>
          </cell>
          <cell r="C378" t="str">
            <v>Asia</v>
          </cell>
          <cell r="D378" t="str">
            <v>Mobile &amp; Fixed</v>
          </cell>
          <cell r="E378" t="str">
            <v>KRW (bn)</v>
          </cell>
          <cell r="F378" t="str">
            <v>Revenue</v>
          </cell>
          <cell r="G378"/>
          <cell r="H378"/>
          <cell r="I378"/>
          <cell r="J378">
            <v>10795.218000000001</v>
          </cell>
          <cell r="K378">
            <v>11451</v>
          </cell>
          <cell r="L378">
            <v>12279.4</v>
          </cell>
        </row>
        <row r="379">
          <cell r="A379" t="str">
            <v>LG Uplus Corp</v>
          </cell>
          <cell r="B379" t="str">
            <v>Korea</v>
          </cell>
          <cell r="C379" t="str">
            <v>Asia</v>
          </cell>
          <cell r="D379" t="str">
            <v>Mobile &amp; Fixed</v>
          </cell>
          <cell r="E379" t="str">
            <v>KRW (bn)</v>
          </cell>
          <cell r="F379" t="str">
            <v>EBITDA</v>
          </cell>
          <cell r="G379"/>
          <cell r="H379"/>
          <cell r="I379"/>
          <cell r="J379">
            <v>2241.2739999999999</v>
          </cell>
          <cell r="K379">
            <v>2400</v>
          </cell>
          <cell r="L379">
            <v>2515.3000000000002</v>
          </cell>
        </row>
        <row r="380">
          <cell r="A380" t="str">
            <v>LG Uplus Corp</v>
          </cell>
          <cell r="B380" t="str">
            <v>Korea</v>
          </cell>
          <cell r="C380" t="str">
            <v>Asia</v>
          </cell>
          <cell r="D380" t="str">
            <v>Mobile &amp; Fixed</v>
          </cell>
          <cell r="E380" t="str">
            <v>KRW (bn)</v>
          </cell>
          <cell r="F380" t="str">
            <v>EBITDA Margin (%)</v>
          </cell>
          <cell r="G380"/>
          <cell r="H380"/>
          <cell r="I380"/>
          <cell r="J380">
            <v>0.20761729869651541</v>
          </cell>
          <cell r="K380">
            <v>0.20958868221116059</v>
          </cell>
          <cell r="L380">
            <v>0.20483899864814245</v>
          </cell>
        </row>
        <row r="381">
          <cell r="A381" t="str">
            <v>LG Uplus Corp</v>
          </cell>
          <cell r="B381" t="str">
            <v>Korea</v>
          </cell>
          <cell r="C381" t="str">
            <v>Asia</v>
          </cell>
          <cell r="D381" t="str">
            <v>Mobile &amp; Fixed</v>
          </cell>
          <cell r="E381" t="str">
            <v>KRW (bn)</v>
          </cell>
          <cell r="F381" t="str">
            <v>Capex</v>
          </cell>
          <cell r="G381"/>
          <cell r="H381"/>
          <cell r="I381"/>
          <cell r="J381">
            <v>1375.425</v>
          </cell>
          <cell r="K381">
            <v>1255.8</v>
          </cell>
          <cell r="L381">
            <v>1137.8</v>
          </cell>
        </row>
        <row r="382">
          <cell r="A382" t="str">
            <v>LG Uplus Corp</v>
          </cell>
          <cell r="B382" t="str">
            <v>Korea</v>
          </cell>
          <cell r="C382" t="str">
            <v>Asia</v>
          </cell>
          <cell r="D382" t="str">
            <v>Mobile &amp; Fixed</v>
          </cell>
          <cell r="E382" t="str">
            <v>KRW (bn)</v>
          </cell>
          <cell r="F382" t="str">
            <v>EBITDA - Capex</v>
          </cell>
          <cell r="G382"/>
          <cell r="H382"/>
          <cell r="I382"/>
          <cell r="J382">
            <v>865.84899999999993</v>
          </cell>
          <cell r="K382">
            <v>1144.2</v>
          </cell>
          <cell r="L382">
            <v>1377.5000000000002</v>
          </cell>
        </row>
        <row r="383">
          <cell r="A383" t="str">
            <v>LG Uplus Corp</v>
          </cell>
          <cell r="B383" t="str">
            <v>Korea</v>
          </cell>
          <cell r="C383" t="str">
            <v>Asia</v>
          </cell>
          <cell r="D383" t="str">
            <v>Mobile &amp; Fixed</v>
          </cell>
          <cell r="E383" t="str">
            <v>KRW (bn)</v>
          </cell>
          <cell r="F383" t="str">
            <v>EBITDA - Capex Margin (%)</v>
          </cell>
          <cell r="G383"/>
          <cell r="H383"/>
          <cell r="I383"/>
          <cell r="J383">
            <v>8.0206717455821627E-2</v>
          </cell>
          <cell r="K383">
            <v>9.9921404244170814E-2</v>
          </cell>
          <cell r="L383">
            <v>0.11217974819616595</v>
          </cell>
        </row>
        <row r="384">
          <cell r="A384" t="str">
            <v>LG Uplus Corp</v>
          </cell>
          <cell r="B384" t="str">
            <v>Korea</v>
          </cell>
          <cell r="C384" t="str">
            <v>Asia</v>
          </cell>
          <cell r="D384" t="str">
            <v>Mobile &amp; Fixed</v>
          </cell>
          <cell r="E384" t="str">
            <v>KRW (bn)</v>
          </cell>
          <cell r="F384" t="str">
            <v>Mobile Share</v>
          </cell>
          <cell r="G384"/>
          <cell r="H384"/>
          <cell r="I384"/>
          <cell r="J384">
            <v>0.49300602130616028</v>
          </cell>
          <cell r="K384">
            <v>0.47436905073792685</v>
          </cell>
          <cell r="L384">
            <v>0.4536362896001303</v>
          </cell>
        </row>
        <row r="385">
          <cell r="A385" t="str">
            <v>China Unicom</v>
          </cell>
          <cell r="B385" t="str">
            <v>China</v>
          </cell>
          <cell r="C385" t="str">
            <v>Asia</v>
          </cell>
          <cell r="D385" t="str">
            <v>Mobile &amp; Fixed</v>
          </cell>
          <cell r="E385" t="str">
            <v>RMB</v>
          </cell>
          <cell r="F385" t="str">
            <v>Revenue</v>
          </cell>
          <cell r="G385"/>
          <cell r="H385"/>
          <cell r="I385"/>
          <cell r="J385">
            <v>277049</v>
          </cell>
          <cell r="K385">
            <v>274197</v>
          </cell>
          <cell r="L385">
            <v>274829</v>
          </cell>
        </row>
        <row r="386">
          <cell r="A386" t="str">
            <v>China Unicom</v>
          </cell>
          <cell r="B386" t="str">
            <v>China</v>
          </cell>
          <cell r="C386" t="str">
            <v>Asia</v>
          </cell>
          <cell r="D386" t="str">
            <v>Mobile &amp; Fixed</v>
          </cell>
          <cell r="E386" t="str">
            <v>RMB</v>
          </cell>
          <cell r="F386" t="str">
            <v>EBITDA</v>
          </cell>
          <cell r="G386"/>
          <cell r="H386"/>
          <cell r="I386"/>
          <cell r="J386">
            <v>87502</v>
          </cell>
          <cell r="K386">
            <v>79498</v>
          </cell>
          <cell r="L386">
            <v>81425</v>
          </cell>
        </row>
        <row r="387">
          <cell r="A387" t="str">
            <v>China Unicom</v>
          </cell>
          <cell r="B387" t="str">
            <v>China</v>
          </cell>
          <cell r="C387" t="str">
            <v>Asia</v>
          </cell>
          <cell r="D387" t="str">
            <v>Mobile &amp; Fixed</v>
          </cell>
          <cell r="E387" t="str">
            <v>RMB</v>
          </cell>
          <cell r="F387" t="str">
            <v>EBITDA Margin (%)</v>
          </cell>
          <cell r="G387"/>
          <cell r="H387"/>
          <cell r="I387"/>
          <cell r="J387">
            <v>0.31583582687539025</v>
          </cell>
          <cell r="K387">
            <v>0.28993023264295381</v>
          </cell>
          <cell r="L387">
            <v>0.29627513835876129</v>
          </cell>
        </row>
        <row r="388">
          <cell r="A388" t="str">
            <v>China Unicom</v>
          </cell>
          <cell r="B388" t="str">
            <v>China</v>
          </cell>
          <cell r="C388" t="str">
            <v>Asia</v>
          </cell>
          <cell r="D388" t="str">
            <v>Mobile &amp; Fixed</v>
          </cell>
          <cell r="E388" t="str">
            <v>RMB</v>
          </cell>
          <cell r="F388" t="str">
            <v>Capex</v>
          </cell>
          <cell r="G388"/>
          <cell r="H388"/>
          <cell r="I388"/>
          <cell r="J388">
            <v>88465</v>
          </cell>
          <cell r="K388">
            <v>98293</v>
          </cell>
          <cell r="L388">
            <v>61489</v>
          </cell>
        </row>
        <row r="389">
          <cell r="A389" t="str">
            <v>China Unicom</v>
          </cell>
          <cell r="B389" t="str">
            <v>China</v>
          </cell>
          <cell r="C389" t="str">
            <v>Asia</v>
          </cell>
          <cell r="D389" t="str">
            <v>Mobile &amp; Fixed</v>
          </cell>
          <cell r="E389" t="str">
            <v>RMB</v>
          </cell>
          <cell r="F389" t="str">
            <v>EBITDA - Capex</v>
          </cell>
          <cell r="G389"/>
          <cell r="H389"/>
          <cell r="I389"/>
          <cell r="J389">
            <v>-963</v>
          </cell>
          <cell r="K389">
            <v>-18795</v>
          </cell>
          <cell r="L389">
            <v>19936</v>
          </cell>
        </row>
        <row r="390">
          <cell r="A390" t="str">
            <v>China Unicom</v>
          </cell>
          <cell r="B390" t="str">
            <v>China</v>
          </cell>
          <cell r="C390" t="str">
            <v>Asia</v>
          </cell>
          <cell r="D390" t="str">
            <v>Mobile &amp; Fixed</v>
          </cell>
          <cell r="E390" t="str">
            <v>RMB</v>
          </cell>
          <cell r="F390" t="str">
            <v>EBITDA - Capex Margin (%)</v>
          </cell>
          <cell r="G390"/>
          <cell r="H390"/>
          <cell r="I390"/>
          <cell r="J390">
            <v>-3.4759194221960737E-3</v>
          </cell>
          <cell r="K390">
            <v>-6.8545607719996932E-2</v>
          </cell>
          <cell r="L390">
            <v>7.2539651929017679E-2</v>
          </cell>
        </row>
        <row r="391">
          <cell r="A391" t="str">
            <v>China Unicom</v>
          </cell>
          <cell r="B391" t="str">
            <v>China</v>
          </cell>
          <cell r="C391" t="str">
            <v>Asia</v>
          </cell>
          <cell r="D391" t="str">
            <v>Mobile &amp; Fixed</v>
          </cell>
          <cell r="E391" t="str">
            <v>RMB</v>
          </cell>
          <cell r="F391" t="str">
            <v>Mobile Share</v>
          </cell>
          <cell r="G391"/>
          <cell r="H391"/>
          <cell r="I391"/>
          <cell r="J391">
            <v>0.51478258358629703</v>
          </cell>
          <cell r="K391">
            <v>0.52888251877299897</v>
          </cell>
          <cell r="L391">
            <v>0.5692303213998523</v>
          </cell>
        </row>
        <row r="392">
          <cell r="A392" t="str">
            <v>TDC</v>
          </cell>
          <cell r="B392" t="str">
            <v>Denmark</v>
          </cell>
          <cell r="C392" t="str">
            <v>Europe</v>
          </cell>
          <cell r="D392" t="str">
            <v>Mobile &amp; Fixed</v>
          </cell>
          <cell r="E392" t="str">
            <v>DKK</v>
          </cell>
          <cell r="F392" t="str">
            <v>Revenue</v>
          </cell>
          <cell r="G392"/>
          <cell r="H392"/>
          <cell r="I392"/>
          <cell r="J392">
            <v>19005</v>
          </cell>
          <cell r="K392">
            <v>18192</v>
          </cell>
          <cell r="L392">
            <v>17406</v>
          </cell>
        </row>
        <row r="393">
          <cell r="A393" t="str">
            <v>TDC</v>
          </cell>
          <cell r="B393" t="str">
            <v>Denmark</v>
          </cell>
          <cell r="C393" t="str">
            <v>Europe</v>
          </cell>
          <cell r="D393" t="str">
            <v>Mobile &amp; Fixed</v>
          </cell>
          <cell r="E393" t="str">
            <v>DKK</v>
          </cell>
          <cell r="F393" t="str">
            <v>EBITDA</v>
          </cell>
          <cell r="G393"/>
          <cell r="H393"/>
          <cell r="I393"/>
          <cell r="J393">
            <v>8210</v>
          </cell>
          <cell r="K393">
            <v>7170</v>
          </cell>
          <cell r="L393">
            <v>6842</v>
          </cell>
        </row>
        <row r="394">
          <cell r="A394" t="str">
            <v>TDC</v>
          </cell>
          <cell r="B394" t="str">
            <v>Denmark</v>
          </cell>
          <cell r="C394" t="str">
            <v>Europe</v>
          </cell>
          <cell r="D394" t="str">
            <v>Mobile &amp; Fixed</v>
          </cell>
          <cell r="E394" t="str">
            <v>DKK</v>
          </cell>
          <cell r="F394" t="str">
            <v>EBITDA Margin (%)</v>
          </cell>
          <cell r="G394"/>
          <cell r="H394"/>
          <cell r="I394"/>
          <cell r="J394">
            <v>0.43199158116285186</v>
          </cell>
          <cell r="K394">
            <v>0.39412928759894461</v>
          </cell>
          <cell r="L394">
            <v>0.3930828449959784</v>
          </cell>
        </row>
        <row r="395">
          <cell r="A395" t="str">
            <v>TDC</v>
          </cell>
          <cell r="B395" t="str">
            <v>Denmark</v>
          </cell>
          <cell r="C395" t="str">
            <v>Europe</v>
          </cell>
          <cell r="D395" t="str">
            <v>Mobile &amp; Fixed</v>
          </cell>
          <cell r="E395" t="str">
            <v>DKK</v>
          </cell>
          <cell r="F395" t="str">
            <v>Capex</v>
          </cell>
          <cell r="G395"/>
          <cell r="H395"/>
          <cell r="I395"/>
          <cell r="J395">
            <v>3510</v>
          </cell>
          <cell r="K395">
            <v>3576</v>
          </cell>
          <cell r="L395">
            <v>3809</v>
          </cell>
        </row>
        <row r="396">
          <cell r="A396" t="str">
            <v>TDC</v>
          </cell>
          <cell r="B396" t="str">
            <v>Denmark</v>
          </cell>
          <cell r="C396" t="str">
            <v>Europe</v>
          </cell>
          <cell r="D396" t="str">
            <v>Mobile &amp; Fixed</v>
          </cell>
          <cell r="E396" t="str">
            <v>DKK</v>
          </cell>
          <cell r="F396" t="str">
            <v>EBITDA - Capex</v>
          </cell>
          <cell r="G396"/>
          <cell r="H396"/>
          <cell r="I396"/>
          <cell r="J396">
            <v>4700</v>
          </cell>
          <cell r="K396">
            <v>3594</v>
          </cell>
          <cell r="L396">
            <v>3033</v>
          </cell>
        </row>
        <row r="397">
          <cell r="A397" t="str">
            <v>TDC</v>
          </cell>
          <cell r="B397" t="str">
            <v>Denmark</v>
          </cell>
          <cell r="C397" t="str">
            <v>Europe</v>
          </cell>
          <cell r="D397" t="str">
            <v>Mobile &amp; Fixed</v>
          </cell>
          <cell r="E397" t="str">
            <v>DKK</v>
          </cell>
          <cell r="F397" t="str">
            <v>EBITDA - Capex Margin (%)</v>
          </cell>
          <cell r="G397"/>
          <cell r="H397"/>
          <cell r="I397"/>
          <cell r="J397">
            <v>0.24730334122599315</v>
          </cell>
          <cell r="K397">
            <v>0.19755936675461741</v>
          </cell>
          <cell r="L397">
            <v>0.17425025853154086</v>
          </cell>
        </row>
        <row r="398">
          <cell r="A398" t="str">
            <v>TDC</v>
          </cell>
          <cell r="B398" t="str">
            <v>Denmark</v>
          </cell>
          <cell r="C398" t="str">
            <v>Europe</v>
          </cell>
          <cell r="D398" t="str">
            <v>Mobile &amp; Fixed</v>
          </cell>
          <cell r="E398" t="str">
            <v>DKK</v>
          </cell>
          <cell r="F398" t="str">
            <v>Mobile Share</v>
          </cell>
          <cell r="G398"/>
          <cell r="H398"/>
          <cell r="I398"/>
          <cell r="J398">
            <v>0.24009471191791634</v>
          </cell>
          <cell r="K398">
            <v>0.2476363236587511</v>
          </cell>
          <cell r="L398">
            <v>0.2633000114902907</v>
          </cell>
        </row>
        <row r="399">
          <cell r="A399" t="str">
            <v>M1 Limited</v>
          </cell>
          <cell r="B399" t="str">
            <v>Korea</v>
          </cell>
          <cell r="C399" t="str">
            <v>Asia</v>
          </cell>
          <cell r="D399" t="str">
            <v>Mobile</v>
          </cell>
          <cell r="E399" t="str">
            <v>GBP</v>
          </cell>
          <cell r="F399" t="str">
            <v>Revenue</v>
          </cell>
          <cell r="G399"/>
          <cell r="H399"/>
          <cell r="I399"/>
          <cell r="J399" t="str">
            <v>#CIQINACTIVE</v>
          </cell>
          <cell r="K399" t="str">
            <v>#CIQINACTIVE</v>
          </cell>
          <cell r="L399" t="str">
            <v>#CIQINACTIVE</v>
          </cell>
        </row>
        <row r="400">
          <cell r="A400" t="str">
            <v>M1 Limited</v>
          </cell>
          <cell r="B400" t="str">
            <v>Korea</v>
          </cell>
          <cell r="C400" t="str">
            <v>Asia</v>
          </cell>
          <cell r="D400" t="str">
            <v>Mobile</v>
          </cell>
          <cell r="E400" t="str">
            <v>GBP</v>
          </cell>
          <cell r="F400" t="str">
            <v>EBITDA</v>
          </cell>
          <cell r="G400"/>
          <cell r="H400"/>
          <cell r="I400"/>
          <cell r="J400" t="str">
            <v>#CIQINACTIVE</v>
          </cell>
          <cell r="K400" t="str">
            <v>#CIQINACTIVE</v>
          </cell>
          <cell r="L400" t="str">
            <v>#CIQINACTIVE</v>
          </cell>
        </row>
        <row r="401">
          <cell r="A401" t="str">
            <v>M1 Limited</v>
          </cell>
          <cell r="B401" t="str">
            <v>Korea</v>
          </cell>
          <cell r="C401" t="str">
            <v>Asia</v>
          </cell>
          <cell r="D401" t="str">
            <v>Mobile</v>
          </cell>
          <cell r="E401" t="str">
            <v>GBP</v>
          </cell>
          <cell r="F401" t="str">
            <v>EBITDA Margin (%)</v>
          </cell>
          <cell r="G401"/>
          <cell r="H401"/>
          <cell r="I401"/>
          <cell r="J401" t="e">
            <v>#VALUE!</v>
          </cell>
          <cell r="K401" t="e">
            <v>#VALUE!</v>
          </cell>
          <cell r="L401" t="e">
            <v>#VALUE!</v>
          </cell>
        </row>
        <row r="402">
          <cell r="A402" t="str">
            <v>M1 Limited</v>
          </cell>
          <cell r="B402" t="str">
            <v>Korea</v>
          </cell>
          <cell r="C402" t="str">
            <v>Asia</v>
          </cell>
          <cell r="D402" t="str">
            <v>Mobile</v>
          </cell>
          <cell r="E402" t="str">
            <v>GBP</v>
          </cell>
          <cell r="F402" t="str">
            <v>Capex</v>
          </cell>
          <cell r="G402"/>
          <cell r="H402"/>
          <cell r="I402"/>
          <cell r="J402" t="e">
            <v>#VALUE!</v>
          </cell>
          <cell r="K402" t="e">
            <v>#VALUE!</v>
          </cell>
          <cell r="L402" t="e">
            <v>#VALUE!</v>
          </cell>
        </row>
        <row r="403">
          <cell r="A403" t="str">
            <v>M1 Limited</v>
          </cell>
          <cell r="B403" t="str">
            <v>Korea</v>
          </cell>
          <cell r="C403" t="str">
            <v>Asia</v>
          </cell>
          <cell r="D403" t="str">
            <v>Mobile</v>
          </cell>
          <cell r="E403" t="str">
            <v>GBP</v>
          </cell>
          <cell r="F403" t="str">
            <v>EBITDA - Capex</v>
          </cell>
          <cell r="G403"/>
          <cell r="H403"/>
          <cell r="I403"/>
          <cell r="J403" t="e">
            <v>#VALUE!</v>
          </cell>
          <cell r="K403" t="e">
            <v>#VALUE!</v>
          </cell>
          <cell r="L403" t="e">
            <v>#VALUE!</v>
          </cell>
        </row>
        <row r="404">
          <cell r="A404" t="str">
            <v>M1 Limited</v>
          </cell>
          <cell r="B404" t="str">
            <v>Korea</v>
          </cell>
          <cell r="C404" t="str">
            <v>Asia</v>
          </cell>
          <cell r="D404" t="str">
            <v>Mobile</v>
          </cell>
          <cell r="E404" t="str">
            <v>GBP</v>
          </cell>
          <cell r="F404" t="str">
            <v>EBITDA - Capex Margin (%)</v>
          </cell>
          <cell r="G404"/>
          <cell r="H404"/>
          <cell r="I404"/>
          <cell r="J404" t="e">
            <v>#VALUE!</v>
          </cell>
          <cell r="K404" t="e">
            <v>#VALUE!</v>
          </cell>
          <cell r="L404" t="e">
            <v>#VALUE!</v>
          </cell>
        </row>
        <row r="405">
          <cell r="A405" t="str">
            <v>M1 Limited</v>
          </cell>
          <cell r="B405" t="str">
            <v>Korea</v>
          </cell>
          <cell r="C405" t="str">
            <v>Asia</v>
          </cell>
          <cell r="D405" t="str">
            <v>Mobile</v>
          </cell>
          <cell r="E405" t="str">
            <v>GBP</v>
          </cell>
          <cell r="F405" t="str">
            <v>Mobile Share</v>
          </cell>
          <cell r="G405"/>
          <cell r="H405"/>
          <cell r="I405"/>
          <cell r="J405">
            <v>1</v>
          </cell>
          <cell r="K405">
            <v>1</v>
          </cell>
          <cell r="L405">
            <v>1</v>
          </cell>
        </row>
        <row r="406">
          <cell r="A406" t="str">
            <v>Hutchison Telecommunications Hong Kong Holdings Limited</v>
          </cell>
          <cell r="B406" t="str">
            <v>China</v>
          </cell>
          <cell r="C406" t="str">
            <v>Asia</v>
          </cell>
          <cell r="D406" t="str">
            <v>Mobile</v>
          </cell>
          <cell r="E406" t="str">
            <v>GBP</v>
          </cell>
          <cell r="F406" t="str">
            <v>Revenue</v>
          </cell>
          <cell r="G406"/>
          <cell r="H406"/>
          <cell r="I406"/>
          <cell r="J406" t="str">
            <v>#CIQINACTIVE</v>
          </cell>
          <cell r="K406" t="str">
            <v>#CIQINACTIVE</v>
          </cell>
          <cell r="L406" t="str">
            <v>#CIQINACTIVE</v>
          </cell>
        </row>
        <row r="407">
          <cell r="A407" t="str">
            <v>Hutchison Telecommunications Hong Kong Holdings Limited</v>
          </cell>
          <cell r="B407" t="str">
            <v>China</v>
          </cell>
          <cell r="C407" t="str">
            <v>Asia</v>
          </cell>
          <cell r="D407" t="str">
            <v>Mobile</v>
          </cell>
          <cell r="E407" t="str">
            <v>GBP</v>
          </cell>
          <cell r="F407" t="str">
            <v>EBITDA</v>
          </cell>
          <cell r="G407"/>
          <cell r="H407"/>
          <cell r="I407"/>
          <cell r="J407" t="str">
            <v>#CIQINACTIVE</v>
          </cell>
          <cell r="K407" t="str">
            <v>#CIQINACTIVE</v>
          </cell>
          <cell r="L407" t="str">
            <v>#CIQINACTIVE</v>
          </cell>
        </row>
        <row r="408">
          <cell r="A408" t="str">
            <v>Hutchison Telecommunications Hong Kong Holdings Limited</v>
          </cell>
          <cell r="B408" t="str">
            <v>China</v>
          </cell>
          <cell r="C408" t="str">
            <v>Asia</v>
          </cell>
          <cell r="D408" t="str">
            <v>Mobile</v>
          </cell>
          <cell r="E408" t="str">
            <v>GBP</v>
          </cell>
          <cell r="F408" t="str">
            <v>EBITDA Margin (%)</v>
          </cell>
          <cell r="G408"/>
          <cell r="H408"/>
          <cell r="I408"/>
          <cell r="J408" t="e">
            <v>#VALUE!</v>
          </cell>
          <cell r="K408" t="e">
            <v>#VALUE!</v>
          </cell>
          <cell r="L408" t="e">
            <v>#VALUE!</v>
          </cell>
        </row>
        <row r="409">
          <cell r="A409" t="str">
            <v>Hutchison Telecommunications Hong Kong Holdings Limited</v>
          </cell>
          <cell r="B409" t="str">
            <v>China</v>
          </cell>
          <cell r="C409" t="str">
            <v>Asia</v>
          </cell>
          <cell r="D409" t="str">
            <v>Mobile</v>
          </cell>
          <cell r="E409" t="str">
            <v>GBP</v>
          </cell>
          <cell r="F409" t="str">
            <v>Capex</v>
          </cell>
          <cell r="G409"/>
          <cell r="H409"/>
          <cell r="I409"/>
          <cell r="J409" t="e">
            <v>#VALUE!</v>
          </cell>
          <cell r="K409" t="e">
            <v>#VALUE!</v>
          </cell>
          <cell r="L409" t="e">
            <v>#VALUE!</v>
          </cell>
        </row>
        <row r="410">
          <cell r="A410" t="str">
            <v>Hutchison Telecommunications Hong Kong Holdings Limited</v>
          </cell>
          <cell r="B410" t="str">
            <v>China</v>
          </cell>
          <cell r="C410" t="str">
            <v>Asia</v>
          </cell>
          <cell r="D410" t="str">
            <v>Mobile</v>
          </cell>
          <cell r="E410" t="str">
            <v>GBP</v>
          </cell>
          <cell r="F410" t="str">
            <v>EBITDA - Capex</v>
          </cell>
          <cell r="G410"/>
          <cell r="H410"/>
          <cell r="I410"/>
          <cell r="J410" t="e">
            <v>#VALUE!</v>
          </cell>
          <cell r="K410" t="e">
            <v>#VALUE!</v>
          </cell>
          <cell r="L410" t="e">
            <v>#VALUE!</v>
          </cell>
        </row>
        <row r="411">
          <cell r="A411" t="str">
            <v>Hutchison Telecommunications Hong Kong Holdings Limited</v>
          </cell>
          <cell r="B411" t="str">
            <v>China</v>
          </cell>
          <cell r="C411" t="str">
            <v>Asia</v>
          </cell>
          <cell r="D411" t="str">
            <v>Mobile</v>
          </cell>
          <cell r="E411" t="str">
            <v>GBP</v>
          </cell>
          <cell r="F411" t="str">
            <v>EBITDA - Capex Margin (%)</v>
          </cell>
          <cell r="G411"/>
          <cell r="H411"/>
          <cell r="I411"/>
          <cell r="J411" t="e">
            <v>#VALUE!</v>
          </cell>
          <cell r="K411" t="e">
            <v>#VALUE!</v>
          </cell>
          <cell r="L411" t="e">
            <v>#VALUE!</v>
          </cell>
        </row>
        <row r="412">
          <cell r="A412" t="str">
            <v>Hutchison Telecommunications Hong Kong Holdings Limited</v>
          </cell>
          <cell r="B412" t="str">
            <v>China</v>
          </cell>
          <cell r="C412" t="str">
            <v>Asia</v>
          </cell>
          <cell r="D412" t="str">
            <v>Mobile</v>
          </cell>
          <cell r="E412" t="str">
            <v>GBP</v>
          </cell>
          <cell r="F412" t="str">
            <v>Mobile Share</v>
          </cell>
          <cell r="G412"/>
          <cell r="H412"/>
          <cell r="I412"/>
          <cell r="J412">
            <v>1</v>
          </cell>
          <cell r="K412">
            <v>1</v>
          </cell>
          <cell r="L412">
            <v>1</v>
          </cell>
        </row>
        <row r="413">
          <cell r="A413" t="str">
            <v>T-Mobile US, Inc.</v>
          </cell>
          <cell r="B413" t="str">
            <v>US</v>
          </cell>
          <cell r="C413" t="str">
            <v>US</v>
          </cell>
          <cell r="D413" t="str">
            <v>Mobile</v>
          </cell>
          <cell r="E413" t="str">
            <v>GBP</v>
          </cell>
          <cell r="F413" t="str">
            <v>Revenue</v>
          </cell>
          <cell r="G413"/>
          <cell r="H413"/>
          <cell r="I413"/>
          <cell r="J413" t="str">
            <v>#CIQINACTIVE</v>
          </cell>
          <cell r="K413" t="str">
            <v>#CIQINACTIVE</v>
          </cell>
          <cell r="L413" t="str">
            <v>#CIQINACTIVE</v>
          </cell>
        </row>
        <row r="414">
          <cell r="A414" t="str">
            <v>T-Mobile US, Inc.</v>
          </cell>
          <cell r="B414" t="str">
            <v>US</v>
          </cell>
          <cell r="C414" t="str">
            <v>US</v>
          </cell>
          <cell r="D414" t="str">
            <v>Mobile</v>
          </cell>
          <cell r="E414" t="str">
            <v>GBP</v>
          </cell>
          <cell r="F414" t="str">
            <v>EBITDA</v>
          </cell>
          <cell r="G414"/>
          <cell r="H414"/>
          <cell r="I414"/>
          <cell r="J414" t="str">
            <v>#CIQINACTIVE</v>
          </cell>
          <cell r="K414" t="str">
            <v>#CIQINACTIVE</v>
          </cell>
          <cell r="L414" t="str">
            <v>#CIQINACTIVE</v>
          </cell>
        </row>
        <row r="415">
          <cell r="A415" t="str">
            <v>T-Mobile US, Inc.</v>
          </cell>
          <cell r="B415" t="str">
            <v>US</v>
          </cell>
          <cell r="C415" t="str">
            <v>US</v>
          </cell>
          <cell r="D415" t="str">
            <v>Mobile</v>
          </cell>
          <cell r="E415" t="str">
            <v>GBP</v>
          </cell>
          <cell r="F415" t="str">
            <v>EBITDA Margin (%)</v>
          </cell>
          <cell r="G415"/>
          <cell r="H415"/>
          <cell r="I415"/>
          <cell r="J415" t="e">
            <v>#VALUE!</v>
          </cell>
          <cell r="K415" t="e">
            <v>#VALUE!</v>
          </cell>
          <cell r="L415" t="e">
            <v>#VALUE!</v>
          </cell>
        </row>
        <row r="416">
          <cell r="A416" t="str">
            <v>T-Mobile US, Inc.</v>
          </cell>
          <cell r="B416" t="str">
            <v>US</v>
          </cell>
          <cell r="C416" t="str">
            <v>US</v>
          </cell>
          <cell r="D416" t="str">
            <v>Mobile</v>
          </cell>
          <cell r="E416" t="str">
            <v>GBP</v>
          </cell>
          <cell r="F416" t="str">
            <v>Capex</v>
          </cell>
          <cell r="G416"/>
          <cell r="H416"/>
          <cell r="I416"/>
          <cell r="J416" t="e">
            <v>#VALUE!</v>
          </cell>
          <cell r="K416" t="e">
            <v>#VALUE!</v>
          </cell>
          <cell r="L416" t="e">
            <v>#VALUE!</v>
          </cell>
        </row>
        <row r="417">
          <cell r="A417" t="str">
            <v>T-Mobile US, Inc.</v>
          </cell>
          <cell r="B417" t="str">
            <v>US</v>
          </cell>
          <cell r="C417" t="str">
            <v>US</v>
          </cell>
          <cell r="D417" t="str">
            <v>Mobile</v>
          </cell>
          <cell r="E417" t="str">
            <v>GBP</v>
          </cell>
          <cell r="F417" t="str">
            <v>EBITDA - Capex</v>
          </cell>
          <cell r="G417"/>
          <cell r="H417"/>
          <cell r="I417"/>
          <cell r="J417" t="e">
            <v>#VALUE!</v>
          </cell>
          <cell r="K417" t="e">
            <v>#VALUE!</v>
          </cell>
          <cell r="L417" t="e">
            <v>#VALUE!</v>
          </cell>
        </row>
        <row r="418">
          <cell r="A418" t="str">
            <v>T-Mobile US, Inc.</v>
          </cell>
          <cell r="B418" t="str">
            <v>US</v>
          </cell>
          <cell r="C418" t="str">
            <v>US</v>
          </cell>
          <cell r="D418" t="str">
            <v>Mobile</v>
          </cell>
          <cell r="E418" t="str">
            <v>GBP</v>
          </cell>
          <cell r="F418" t="str">
            <v>EBITDA - Capex Margin (%)</v>
          </cell>
          <cell r="G418"/>
          <cell r="H418"/>
          <cell r="I418"/>
          <cell r="J418" t="e">
            <v>#VALUE!</v>
          </cell>
          <cell r="K418" t="e">
            <v>#VALUE!</v>
          </cell>
          <cell r="L418" t="e">
            <v>#VALUE!</v>
          </cell>
        </row>
        <row r="419">
          <cell r="A419" t="str">
            <v>T-Mobile US, Inc.</v>
          </cell>
          <cell r="B419" t="str">
            <v>US</v>
          </cell>
          <cell r="C419" t="str">
            <v>US</v>
          </cell>
          <cell r="D419" t="str">
            <v>Mobile</v>
          </cell>
          <cell r="E419" t="str">
            <v>GBP</v>
          </cell>
          <cell r="F419" t="str">
            <v>Mobile Share</v>
          </cell>
          <cell r="G419"/>
          <cell r="H419"/>
          <cell r="I419"/>
          <cell r="J419">
            <v>1</v>
          </cell>
          <cell r="K419">
            <v>1</v>
          </cell>
          <cell r="L419">
            <v>1</v>
          </cell>
        </row>
        <row r="420">
          <cell r="A420" t="str">
            <v>United States Cellular Corporation</v>
          </cell>
          <cell r="B420" t="str">
            <v>US</v>
          </cell>
          <cell r="C420" t="str">
            <v>US</v>
          </cell>
          <cell r="D420" t="str">
            <v>Mobile</v>
          </cell>
          <cell r="E420" t="str">
            <v>GBP</v>
          </cell>
          <cell r="F420" t="str">
            <v>Revenue</v>
          </cell>
          <cell r="G420"/>
          <cell r="H420"/>
          <cell r="I420"/>
          <cell r="J420" t="str">
            <v>#CIQINACTIVE</v>
          </cell>
          <cell r="K420" t="str">
            <v>#CIQINACTIVE</v>
          </cell>
          <cell r="L420" t="str">
            <v>#CIQINACTIVE</v>
          </cell>
        </row>
        <row r="421">
          <cell r="A421" t="str">
            <v>United States Cellular Corporation</v>
          </cell>
          <cell r="B421" t="str">
            <v>US</v>
          </cell>
          <cell r="C421" t="str">
            <v>US</v>
          </cell>
          <cell r="D421" t="str">
            <v>Mobile</v>
          </cell>
          <cell r="E421" t="str">
            <v>GBP</v>
          </cell>
          <cell r="F421" t="str">
            <v>EBITDA</v>
          </cell>
          <cell r="G421"/>
          <cell r="H421"/>
          <cell r="I421"/>
          <cell r="J421" t="str">
            <v>#CIQINACTIVE</v>
          </cell>
          <cell r="K421" t="str">
            <v>#CIQINACTIVE</v>
          </cell>
          <cell r="L421" t="str">
            <v>#CIQINACTIVE</v>
          </cell>
        </row>
        <row r="422">
          <cell r="A422" t="str">
            <v>United States Cellular Corporation</v>
          </cell>
          <cell r="B422" t="str">
            <v>US</v>
          </cell>
          <cell r="C422" t="str">
            <v>US</v>
          </cell>
          <cell r="D422" t="str">
            <v>Mobile</v>
          </cell>
          <cell r="E422" t="str">
            <v>GBP</v>
          </cell>
          <cell r="F422" t="str">
            <v>EBITDA Margin (%)</v>
          </cell>
          <cell r="G422"/>
          <cell r="H422"/>
          <cell r="I422"/>
          <cell r="J422" t="e">
            <v>#VALUE!</v>
          </cell>
          <cell r="K422" t="e">
            <v>#VALUE!</v>
          </cell>
          <cell r="L422" t="e">
            <v>#VALUE!</v>
          </cell>
        </row>
        <row r="423">
          <cell r="A423" t="str">
            <v>United States Cellular Corporation</v>
          </cell>
          <cell r="B423" t="str">
            <v>US</v>
          </cell>
          <cell r="C423" t="str">
            <v>US</v>
          </cell>
          <cell r="D423" t="str">
            <v>Mobile</v>
          </cell>
          <cell r="E423" t="str">
            <v>GBP</v>
          </cell>
          <cell r="F423" t="str">
            <v>Capex</v>
          </cell>
          <cell r="G423"/>
          <cell r="H423"/>
          <cell r="I423"/>
          <cell r="J423" t="e">
            <v>#VALUE!</v>
          </cell>
          <cell r="K423" t="e">
            <v>#VALUE!</v>
          </cell>
          <cell r="L423" t="e">
            <v>#VALUE!</v>
          </cell>
        </row>
        <row r="424">
          <cell r="A424" t="str">
            <v>United States Cellular Corporation</v>
          </cell>
          <cell r="B424" t="str">
            <v>US</v>
          </cell>
          <cell r="C424" t="str">
            <v>US</v>
          </cell>
          <cell r="D424" t="str">
            <v>Mobile</v>
          </cell>
          <cell r="E424" t="str">
            <v>GBP</v>
          </cell>
          <cell r="F424" t="str">
            <v>EBITDA - Capex</v>
          </cell>
          <cell r="G424"/>
          <cell r="H424"/>
          <cell r="I424"/>
          <cell r="J424" t="e">
            <v>#VALUE!</v>
          </cell>
          <cell r="K424" t="e">
            <v>#VALUE!</v>
          </cell>
          <cell r="L424" t="e">
            <v>#VALUE!</v>
          </cell>
        </row>
        <row r="425">
          <cell r="A425" t="str">
            <v>United States Cellular Corporation</v>
          </cell>
          <cell r="B425" t="str">
            <v>US</v>
          </cell>
          <cell r="C425" t="str">
            <v>US</v>
          </cell>
          <cell r="D425" t="str">
            <v>Mobile</v>
          </cell>
          <cell r="E425" t="str">
            <v>GBP</v>
          </cell>
          <cell r="F425" t="str">
            <v>EBITDA - Capex Margin (%)</v>
          </cell>
          <cell r="G425"/>
          <cell r="H425"/>
          <cell r="I425"/>
          <cell r="J425" t="e">
            <v>#VALUE!</v>
          </cell>
          <cell r="K425" t="e">
            <v>#VALUE!</v>
          </cell>
          <cell r="L425" t="e">
            <v>#VALUE!</v>
          </cell>
        </row>
        <row r="426">
          <cell r="A426" t="str">
            <v>United States Cellular Corporation</v>
          </cell>
          <cell r="B426" t="str">
            <v>US</v>
          </cell>
          <cell r="C426" t="str">
            <v>US</v>
          </cell>
          <cell r="D426" t="str">
            <v>Mobile</v>
          </cell>
          <cell r="E426" t="str">
            <v>GBP</v>
          </cell>
          <cell r="F426" t="str">
            <v>Mobile Share</v>
          </cell>
          <cell r="G426"/>
          <cell r="H426"/>
          <cell r="I426"/>
          <cell r="J426">
            <v>1</v>
          </cell>
          <cell r="K426">
            <v>1</v>
          </cell>
          <cell r="L426">
            <v>1</v>
          </cell>
        </row>
        <row r="427">
          <cell r="A427" t="str">
            <v>China Telecom Corporation Limited</v>
          </cell>
          <cell r="B427" t="str">
            <v>China</v>
          </cell>
          <cell r="C427" t="str">
            <v>Asia</v>
          </cell>
          <cell r="D427" t="str">
            <v>Mobile &amp; Fixed</v>
          </cell>
          <cell r="E427" t="str">
            <v>GBP</v>
          </cell>
          <cell r="F427" t="str">
            <v>Revenue</v>
          </cell>
          <cell r="G427"/>
          <cell r="H427"/>
          <cell r="I427"/>
          <cell r="J427" t="str">
            <v>#CIQINACTIVE</v>
          </cell>
          <cell r="K427" t="str">
            <v>#CIQINACTIVE</v>
          </cell>
          <cell r="L427" t="str">
            <v>#CIQINACTIVE</v>
          </cell>
        </row>
        <row r="428">
          <cell r="A428" t="str">
            <v>China Telecom Corporation Limited</v>
          </cell>
          <cell r="B428" t="str">
            <v>China</v>
          </cell>
          <cell r="C428" t="str">
            <v>Asia</v>
          </cell>
          <cell r="D428" t="str">
            <v>Mobile &amp; Fixed</v>
          </cell>
          <cell r="E428" t="str">
            <v>GBP</v>
          </cell>
          <cell r="F428" t="str">
            <v>EBITDA</v>
          </cell>
          <cell r="G428"/>
          <cell r="H428"/>
          <cell r="I428"/>
          <cell r="J428" t="str">
            <v>#CIQINACTIVE</v>
          </cell>
          <cell r="K428" t="str">
            <v>#CIQINACTIVE</v>
          </cell>
          <cell r="L428" t="str">
            <v>#CIQINACTIVE</v>
          </cell>
        </row>
        <row r="429">
          <cell r="A429" t="str">
            <v>China Telecom Corporation Limited</v>
          </cell>
          <cell r="B429" t="str">
            <v>China</v>
          </cell>
          <cell r="C429" t="str">
            <v>Asia</v>
          </cell>
          <cell r="D429" t="str">
            <v>Mobile &amp; Fixed</v>
          </cell>
          <cell r="E429" t="str">
            <v>GBP</v>
          </cell>
          <cell r="F429" t="str">
            <v>EBITDA Margin (%)</v>
          </cell>
          <cell r="G429"/>
          <cell r="H429"/>
          <cell r="I429"/>
          <cell r="J429" t="e">
            <v>#VALUE!</v>
          </cell>
          <cell r="K429" t="e">
            <v>#VALUE!</v>
          </cell>
          <cell r="L429" t="e">
            <v>#VALUE!</v>
          </cell>
        </row>
        <row r="430">
          <cell r="A430" t="str">
            <v>China Telecom Corporation Limited</v>
          </cell>
          <cell r="B430" t="str">
            <v>China</v>
          </cell>
          <cell r="C430" t="str">
            <v>Asia</v>
          </cell>
          <cell r="D430" t="str">
            <v>Mobile &amp; Fixed</v>
          </cell>
          <cell r="E430" t="str">
            <v>GBP</v>
          </cell>
          <cell r="F430" t="str">
            <v>Capex</v>
          </cell>
          <cell r="G430"/>
          <cell r="H430"/>
          <cell r="I430"/>
          <cell r="J430" t="e">
            <v>#VALUE!</v>
          </cell>
          <cell r="K430" t="e">
            <v>#VALUE!</v>
          </cell>
          <cell r="L430" t="e">
            <v>#VALUE!</v>
          </cell>
        </row>
        <row r="431">
          <cell r="A431" t="str">
            <v>China Telecom Corporation Limited</v>
          </cell>
          <cell r="B431" t="str">
            <v>China</v>
          </cell>
          <cell r="C431" t="str">
            <v>Asia</v>
          </cell>
          <cell r="D431" t="str">
            <v>Mobile &amp; Fixed</v>
          </cell>
          <cell r="E431" t="str">
            <v>GBP</v>
          </cell>
          <cell r="F431" t="str">
            <v>EBITDA - Capex</v>
          </cell>
          <cell r="G431"/>
          <cell r="H431"/>
          <cell r="I431"/>
          <cell r="J431" t="e">
            <v>#VALUE!</v>
          </cell>
          <cell r="K431" t="e">
            <v>#VALUE!</v>
          </cell>
          <cell r="L431" t="e">
            <v>#VALUE!</v>
          </cell>
        </row>
        <row r="432">
          <cell r="A432" t="str">
            <v>China Telecom Corporation Limited</v>
          </cell>
          <cell r="B432" t="str">
            <v>China</v>
          </cell>
          <cell r="C432" t="str">
            <v>Asia</v>
          </cell>
          <cell r="D432" t="str">
            <v>Mobile &amp; Fixed</v>
          </cell>
          <cell r="E432" t="str">
            <v>GBP</v>
          </cell>
          <cell r="F432" t="str">
            <v>EBITDA - Capex Margin (%)</v>
          </cell>
          <cell r="G432"/>
          <cell r="H432"/>
          <cell r="I432"/>
          <cell r="J432" t="e">
            <v>#VALUE!</v>
          </cell>
          <cell r="K432" t="e">
            <v>#VALUE!</v>
          </cell>
          <cell r="L432" t="e">
            <v>#VALUE!</v>
          </cell>
        </row>
        <row r="433">
          <cell r="A433" t="str">
            <v>China Telecom Corporation Limited</v>
          </cell>
          <cell r="B433" t="str">
            <v>China</v>
          </cell>
          <cell r="C433" t="str">
            <v>Asia</v>
          </cell>
          <cell r="D433" t="str">
            <v>Mobile &amp; Fixed</v>
          </cell>
          <cell r="E433" t="str">
            <v>GBP</v>
          </cell>
          <cell r="F433" t="str">
            <v>Mobile Share</v>
          </cell>
          <cell r="G433"/>
          <cell r="H433"/>
          <cell r="I433"/>
          <cell r="J433" t="str">
            <v>unknown</v>
          </cell>
          <cell r="K433" t="str">
            <v>unknown</v>
          </cell>
          <cell r="L433" t="str">
            <v>unknown</v>
          </cell>
        </row>
        <row r="434">
          <cell r="A434" t="str">
            <v xml:space="preserve">KPN </v>
          </cell>
          <cell r="B434" t="str">
            <v>Germany</v>
          </cell>
          <cell r="C434" t="str">
            <v>Europe</v>
          </cell>
          <cell r="D434" t="str">
            <v>Mobile</v>
          </cell>
          <cell r="E434" t="str">
            <v>EUR</v>
          </cell>
          <cell r="F434" t="str">
            <v>Revenue</v>
          </cell>
          <cell r="G434">
            <v>3404</v>
          </cell>
          <cell r="H434">
            <v>3168</v>
          </cell>
          <cell r="I434">
            <v>2428</v>
          </cell>
        </row>
        <row r="435">
          <cell r="A435" t="str">
            <v xml:space="preserve">KPN </v>
          </cell>
          <cell r="B435" t="str">
            <v>Germany</v>
          </cell>
          <cell r="C435" t="str">
            <v>Europe</v>
          </cell>
          <cell r="D435" t="str">
            <v>Mobile</v>
          </cell>
          <cell r="E435" t="str">
            <v>EUR</v>
          </cell>
          <cell r="F435" t="str">
            <v>EBITDA</v>
          </cell>
          <cell r="G435">
            <v>1290</v>
          </cell>
          <cell r="H435">
            <v>897</v>
          </cell>
          <cell r="I435">
            <v>733</v>
          </cell>
        </row>
        <row r="436">
          <cell r="A436" t="str">
            <v xml:space="preserve">KPN </v>
          </cell>
          <cell r="B436" t="str">
            <v>Germany</v>
          </cell>
          <cell r="C436" t="str">
            <v>Europe</v>
          </cell>
          <cell r="D436" t="str">
            <v>Mobile</v>
          </cell>
          <cell r="E436" t="str">
            <v>EUR</v>
          </cell>
          <cell r="F436" t="str">
            <v>EBITDA Margin (%)</v>
          </cell>
          <cell r="G436">
            <v>0.37896592244418331</v>
          </cell>
          <cell r="H436">
            <v>0.28314393939393939</v>
          </cell>
          <cell r="I436">
            <v>0.30189456342668863</v>
          </cell>
        </row>
        <row r="437">
          <cell r="A437" t="str">
            <v xml:space="preserve">KPN </v>
          </cell>
          <cell r="B437" t="str">
            <v>Germany</v>
          </cell>
          <cell r="C437" t="str">
            <v>Europe</v>
          </cell>
          <cell r="D437" t="str">
            <v>Mobile</v>
          </cell>
          <cell r="E437" t="str">
            <v>EUR</v>
          </cell>
          <cell r="F437" t="str">
            <v>Capex</v>
          </cell>
          <cell r="G437"/>
        </row>
        <row r="438">
          <cell r="A438" t="str">
            <v xml:space="preserve">KPN </v>
          </cell>
          <cell r="B438" t="str">
            <v>Germany</v>
          </cell>
          <cell r="C438" t="str">
            <v>Europe</v>
          </cell>
          <cell r="D438" t="str">
            <v>Mobile</v>
          </cell>
          <cell r="E438" t="str">
            <v>EUR</v>
          </cell>
          <cell r="F438" t="str">
            <v>EBITDA - Capex</v>
          </cell>
          <cell r="G438"/>
        </row>
        <row r="439">
          <cell r="A439" t="str">
            <v xml:space="preserve">KPN </v>
          </cell>
          <cell r="B439" t="str">
            <v>Germany</v>
          </cell>
          <cell r="C439" t="str">
            <v>Europe</v>
          </cell>
          <cell r="D439" t="str">
            <v>Mobile</v>
          </cell>
          <cell r="E439" t="str">
            <v>EUR</v>
          </cell>
          <cell r="F439" t="str">
            <v>EBITDA - Capex Margin (%)</v>
          </cell>
          <cell r="G439"/>
        </row>
        <row r="440">
          <cell r="A440" t="str">
            <v xml:space="preserve">KPN </v>
          </cell>
          <cell r="B440" t="str">
            <v>Germany</v>
          </cell>
          <cell r="C440" t="str">
            <v>Europe</v>
          </cell>
          <cell r="D440" t="str">
            <v>Mobile</v>
          </cell>
          <cell r="E440" t="str">
            <v>EUR</v>
          </cell>
          <cell r="F440" t="str">
            <v>Mobile Share</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4">
          <cell r="B4" t="str">
            <v>Three</v>
          </cell>
          <cell r="C4" t="str">
            <v>UK</v>
          </cell>
          <cell r="D4" t="str">
            <v>UK</v>
          </cell>
          <cell r="E4" t="str">
            <v>Mobile</v>
          </cell>
          <cell r="F4" t="str">
            <v>GBP</v>
          </cell>
          <cell r="G4" t="str">
            <v>Revenue</v>
          </cell>
          <cell r="H4">
            <v>2020</v>
          </cell>
          <cell r="I4">
            <v>2355</v>
          </cell>
        </row>
        <row r="5">
          <cell r="B5" t="str">
            <v>Three</v>
          </cell>
          <cell r="C5" t="str">
            <v>UK</v>
          </cell>
          <cell r="D5" t="str">
            <v>UK</v>
          </cell>
          <cell r="E5" t="str">
            <v>Mobile</v>
          </cell>
          <cell r="F5" t="str">
            <v>GBP</v>
          </cell>
          <cell r="G5" t="str">
            <v>EBITDA</v>
          </cell>
          <cell r="H5">
            <v>2020</v>
          </cell>
          <cell r="I5">
            <v>553</v>
          </cell>
        </row>
        <row r="6">
          <cell r="B6" t="str">
            <v>Three</v>
          </cell>
          <cell r="C6" t="str">
            <v>UK</v>
          </cell>
          <cell r="D6" t="str">
            <v>UK</v>
          </cell>
          <cell r="E6" t="str">
            <v>Mobile</v>
          </cell>
          <cell r="F6" t="str">
            <v>GBP</v>
          </cell>
          <cell r="G6" t="str">
            <v>EBITDA Margin (%)</v>
          </cell>
          <cell r="H6">
            <v>2020</v>
          </cell>
          <cell r="I6">
            <v>0.23481953290870489</v>
          </cell>
        </row>
        <row r="7">
          <cell r="B7" t="str">
            <v>Three</v>
          </cell>
          <cell r="C7" t="str">
            <v>UK</v>
          </cell>
          <cell r="D7" t="str">
            <v>UK</v>
          </cell>
          <cell r="E7" t="str">
            <v>Mobile</v>
          </cell>
          <cell r="F7" t="str">
            <v>GBP</v>
          </cell>
          <cell r="G7" t="str">
            <v>Capex</v>
          </cell>
          <cell r="H7">
            <v>2020</v>
          </cell>
          <cell r="I7">
            <v>764</v>
          </cell>
        </row>
        <row r="8">
          <cell r="B8" t="str">
            <v>Three</v>
          </cell>
          <cell r="C8" t="str">
            <v>UK</v>
          </cell>
          <cell r="D8" t="str">
            <v>UK</v>
          </cell>
          <cell r="E8" t="str">
            <v>Mobile</v>
          </cell>
          <cell r="F8" t="str">
            <v>GBP</v>
          </cell>
          <cell r="G8" t="str">
            <v>EBITDA - Capex</v>
          </cell>
          <cell r="H8">
            <v>2020</v>
          </cell>
          <cell r="I8">
            <v>-211</v>
          </cell>
        </row>
        <row r="9">
          <cell r="B9" t="str">
            <v>Three</v>
          </cell>
          <cell r="C9" t="str">
            <v>UK</v>
          </cell>
          <cell r="D9" t="str">
            <v>UK</v>
          </cell>
          <cell r="E9" t="str">
            <v>Mobile</v>
          </cell>
          <cell r="F9" t="str">
            <v>GBP</v>
          </cell>
          <cell r="G9" t="str">
            <v>EBITDA - Capex Margin (%)</v>
          </cell>
          <cell r="H9">
            <v>2020</v>
          </cell>
          <cell r="I9">
            <v>-8.9596602972399145E-2</v>
          </cell>
        </row>
        <row r="10">
          <cell r="B10" t="str">
            <v>Three</v>
          </cell>
          <cell r="C10" t="str">
            <v>UK</v>
          </cell>
          <cell r="D10" t="str">
            <v>UK</v>
          </cell>
          <cell r="E10" t="str">
            <v>Mobile</v>
          </cell>
          <cell r="F10" t="str">
            <v>GBP</v>
          </cell>
          <cell r="G10" t="str">
            <v>Mobile share</v>
          </cell>
          <cell r="H10">
            <v>2020</v>
          </cell>
          <cell r="I10">
            <v>1</v>
          </cell>
        </row>
        <row r="11">
          <cell r="B11" t="str">
            <v>Three</v>
          </cell>
          <cell r="C11" t="str">
            <v>UK</v>
          </cell>
          <cell r="D11" t="str">
            <v>UK</v>
          </cell>
          <cell r="E11" t="str">
            <v>Mobile</v>
          </cell>
          <cell r="F11" t="str">
            <v>GBP</v>
          </cell>
          <cell r="G11" t="str">
            <v>Capex/Revenue</v>
          </cell>
          <cell r="H11">
            <v>2020</v>
          </cell>
          <cell r="I11">
            <v>0.32441613588110402</v>
          </cell>
        </row>
        <row r="12">
          <cell r="B12" t="str">
            <v>Three</v>
          </cell>
          <cell r="C12" t="str">
            <v>UK</v>
          </cell>
          <cell r="D12" t="str">
            <v>UK</v>
          </cell>
          <cell r="E12" t="str">
            <v>Mobile</v>
          </cell>
          <cell r="F12" t="str">
            <v>GBP</v>
          </cell>
          <cell r="G12" t="str">
            <v>Revenue</v>
          </cell>
          <cell r="H12">
            <v>2019</v>
          </cell>
          <cell r="I12">
            <v>2384</v>
          </cell>
        </row>
        <row r="13">
          <cell r="B13" t="str">
            <v>Three</v>
          </cell>
          <cell r="C13" t="str">
            <v>UK</v>
          </cell>
          <cell r="D13" t="str">
            <v>UK</v>
          </cell>
          <cell r="E13" t="str">
            <v>Mobile</v>
          </cell>
          <cell r="F13" t="str">
            <v>GBP</v>
          </cell>
          <cell r="G13" t="str">
            <v>EBITDA</v>
          </cell>
          <cell r="H13">
            <v>2019</v>
          </cell>
          <cell r="I13">
            <v>713</v>
          </cell>
        </row>
        <row r="14">
          <cell r="B14" t="str">
            <v>Three</v>
          </cell>
          <cell r="C14" t="str">
            <v>UK</v>
          </cell>
          <cell r="D14" t="str">
            <v>UK</v>
          </cell>
          <cell r="E14" t="str">
            <v>Mobile</v>
          </cell>
          <cell r="F14" t="str">
            <v>GBP</v>
          </cell>
          <cell r="G14" t="str">
            <v>EBITDA Margin (%)</v>
          </cell>
          <cell r="H14">
            <v>2019</v>
          </cell>
          <cell r="I14">
            <v>0.29907718120805371</v>
          </cell>
        </row>
        <row r="15">
          <cell r="B15" t="str">
            <v>Three</v>
          </cell>
          <cell r="C15" t="str">
            <v>UK</v>
          </cell>
          <cell r="D15" t="str">
            <v>UK</v>
          </cell>
          <cell r="E15" t="str">
            <v>Mobile</v>
          </cell>
          <cell r="F15" t="str">
            <v>GBP</v>
          </cell>
          <cell r="G15" t="str">
            <v>Capex</v>
          </cell>
          <cell r="H15">
            <v>2019</v>
          </cell>
          <cell r="I15">
            <v>426</v>
          </cell>
        </row>
        <row r="16">
          <cell r="B16" t="str">
            <v>Three</v>
          </cell>
          <cell r="C16" t="str">
            <v>UK</v>
          </cell>
          <cell r="D16" t="str">
            <v>UK</v>
          </cell>
          <cell r="E16" t="str">
            <v>Mobile</v>
          </cell>
          <cell r="F16" t="str">
            <v>GBP</v>
          </cell>
          <cell r="G16" t="str">
            <v>EBITDA - Capex</v>
          </cell>
          <cell r="H16">
            <v>2019</v>
          </cell>
          <cell r="I16">
            <v>287</v>
          </cell>
        </row>
        <row r="17">
          <cell r="B17" t="str">
            <v>Three</v>
          </cell>
          <cell r="C17" t="str">
            <v>UK</v>
          </cell>
          <cell r="D17" t="str">
            <v>UK</v>
          </cell>
          <cell r="E17" t="str">
            <v>Mobile</v>
          </cell>
          <cell r="F17" t="str">
            <v>GBP</v>
          </cell>
          <cell r="G17" t="str">
            <v>EBITDA - Capex Margin (%)</v>
          </cell>
          <cell r="H17">
            <v>2019</v>
          </cell>
          <cell r="I17">
            <v>0.12038590604026846</v>
          </cell>
        </row>
        <row r="18">
          <cell r="B18" t="str">
            <v>Three</v>
          </cell>
          <cell r="C18" t="str">
            <v>UK</v>
          </cell>
          <cell r="D18" t="str">
            <v>UK</v>
          </cell>
          <cell r="E18" t="str">
            <v>Mobile</v>
          </cell>
          <cell r="F18" t="str">
            <v>GBP</v>
          </cell>
          <cell r="G18" t="str">
            <v>Mobile share</v>
          </cell>
          <cell r="H18">
            <v>2019</v>
          </cell>
          <cell r="I18">
            <v>1</v>
          </cell>
        </row>
        <row r="19">
          <cell r="B19" t="str">
            <v>Three</v>
          </cell>
          <cell r="C19" t="str">
            <v>UK</v>
          </cell>
          <cell r="D19" t="str">
            <v>UK</v>
          </cell>
          <cell r="E19" t="str">
            <v>Mobile</v>
          </cell>
          <cell r="F19" t="str">
            <v>GBP</v>
          </cell>
          <cell r="G19" t="str">
            <v>Capex/Revenue</v>
          </cell>
          <cell r="H19">
            <v>2019</v>
          </cell>
          <cell r="I19">
            <v>0.17869127516778524</v>
          </cell>
        </row>
        <row r="20">
          <cell r="B20" t="str">
            <v>Three</v>
          </cell>
          <cell r="C20" t="str">
            <v>UK</v>
          </cell>
          <cell r="D20" t="str">
            <v>UK</v>
          </cell>
          <cell r="E20" t="str">
            <v>Mobile</v>
          </cell>
          <cell r="F20" t="str">
            <v>GBP</v>
          </cell>
          <cell r="G20" t="str">
            <v>Revenue</v>
          </cell>
          <cell r="H20">
            <v>2018</v>
          </cell>
          <cell r="I20">
            <v>2439</v>
          </cell>
        </row>
        <row r="21">
          <cell r="B21" t="str">
            <v>Three</v>
          </cell>
          <cell r="C21" t="str">
            <v>UK</v>
          </cell>
          <cell r="D21" t="str">
            <v>UK</v>
          </cell>
          <cell r="E21" t="str">
            <v>Mobile</v>
          </cell>
          <cell r="F21" t="str">
            <v>GBP</v>
          </cell>
          <cell r="G21" t="str">
            <v>EBITDA</v>
          </cell>
          <cell r="H21">
            <v>2018</v>
          </cell>
          <cell r="I21">
            <v>752</v>
          </cell>
        </row>
        <row r="22">
          <cell r="B22" t="str">
            <v>Three</v>
          </cell>
          <cell r="C22" t="str">
            <v>UK</v>
          </cell>
          <cell r="D22" t="str">
            <v>UK</v>
          </cell>
          <cell r="E22" t="str">
            <v>Mobile</v>
          </cell>
          <cell r="F22" t="str">
            <v>GBP</v>
          </cell>
          <cell r="G22" t="str">
            <v>EBITDA Margin (%)</v>
          </cell>
          <cell r="H22">
            <v>2018</v>
          </cell>
          <cell r="I22">
            <v>0.3083230832308323</v>
          </cell>
        </row>
        <row r="23">
          <cell r="B23" t="str">
            <v>Three</v>
          </cell>
          <cell r="C23" t="str">
            <v>UK</v>
          </cell>
          <cell r="D23" t="str">
            <v>UK</v>
          </cell>
          <cell r="E23" t="str">
            <v>Mobile</v>
          </cell>
          <cell r="F23" t="str">
            <v>GBP</v>
          </cell>
          <cell r="G23" t="str">
            <v>Capex</v>
          </cell>
          <cell r="H23">
            <v>2018</v>
          </cell>
          <cell r="I23">
            <v>462</v>
          </cell>
        </row>
        <row r="24">
          <cell r="B24" t="str">
            <v>Three</v>
          </cell>
          <cell r="C24" t="str">
            <v>UK</v>
          </cell>
          <cell r="D24" t="str">
            <v>UK</v>
          </cell>
          <cell r="E24" t="str">
            <v>Mobile</v>
          </cell>
          <cell r="F24" t="str">
            <v>GBP</v>
          </cell>
          <cell r="G24" t="str">
            <v>EBITDA - Capex</v>
          </cell>
          <cell r="H24">
            <v>2018</v>
          </cell>
          <cell r="I24">
            <v>290</v>
          </cell>
        </row>
        <row r="25">
          <cell r="B25" t="str">
            <v>Three</v>
          </cell>
          <cell r="C25" t="str">
            <v>UK</v>
          </cell>
          <cell r="D25" t="str">
            <v>UK</v>
          </cell>
          <cell r="E25" t="str">
            <v>Mobile</v>
          </cell>
          <cell r="F25" t="str">
            <v>GBP</v>
          </cell>
          <cell r="G25" t="str">
            <v>EBITDA - Capex Margin (%)</v>
          </cell>
          <cell r="H25">
            <v>2018</v>
          </cell>
          <cell r="I25">
            <v>0.11890118901189012</v>
          </cell>
        </row>
        <row r="26">
          <cell r="B26" t="str">
            <v>Three</v>
          </cell>
          <cell r="C26" t="str">
            <v>UK</v>
          </cell>
          <cell r="D26" t="str">
            <v>UK</v>
          </cell>
          <cell r="E26" t="str">
            <v>Mobile</v>
          </cell>
          <cell r="F26" t="str">
            <v>GBP</v>
          </cell>
          <cell r="G26" t="str">
            <v>Mobile share</v>
          </cell>
          <cell r="H26">
            <v>2018</v>
          </cell>
          <cell r="I26">
            <v>1</v>
          </cell>
        </row>
        <row r="27">
          <cell r="B27" t="str">
            <v>Three</v>
          </cell>
          <cell r="C27" t="str">
            <v>UK</v>
          </cell>
          <cell r="D27" t="str">
            <v>UK</v>
          </cell>
          <cell r="E27" t="str">
            <v>Mobile</v>
          </cell>
          <cell r="F27" t="str">
            <v>GBP</v>
          </cell>
          <cell r="G27" t="str">
            <v>Capex/Revenue</v>
          </cell>
          <cell r="H27">
            <v>2018</v>
          </cell>
          <cell r="I27">
            <v>0.18942189421894218</v>
          </cell>
        </row>
        <row r="28">
          <cell r="B28" t="str">
            <v>Three</v>
          </cell>
          <cell r="C28" t="str">
            <v>UK</v>
          </cell>
          <cell r="D28" t="str">
            <v>UK</v>
          </cell>
          <cell r="E28" t="str">
            <v>Mobile</v>
          </cell>
          <cell r="F28" t="str">
            <v>GBP</v>
          </cell>
          <cell r="G28" t="str">
            <v>Revenue</v>
          </cell>
          <cell r="H28">
            <v>2017</v>
          </cell>
          <cell r="I28">
            <v>2425</v>
          </cell>
        </row>
        <row r="29">
          <cell r="B29" t="str">
            <v>Three</v>
          </cell>
          <cell r="C29" t="str">
            <v>UK</v>
          </cell>
          <cell r="D29" t="str">
            <v>UK</v>
          </cell>
          <cell r="E29" t="str">
            <v>Mobile</v>
          </cell>
          <cell r="F29" t="str">
            <v>GBP</v>
          </cell>
          <cell r="G29" t="str">
            <v>EBITDA</v>
          </cell>
          <cell r="H29">
            <v>2017</v>
          </cell>
          <cell r="I29">
            <v>702</v>
          </cell>
        </row>
        <row r="30">
          <cell r="B30" t="str">
            <v>Three</v>
          </cell>
          <cell r="C30" t="str">
            <v>UK</v>
          </cell>
          <cell r="D30" t="str">
            <v>UK</v>
          </cell>
          <cell r="E30" t="str">
            <v>Mobile</v>
          </cell>
          <cell r="F30" t="str">
            <v>GBP</v>
          </cell>
          <cell r="G30" t="str">
            <v>EBITDA Margin (%)</v>
          </cell>
          <cell r="H30">
            <v>2017</v>
          </cell>
          <cell r="I30">
            <v>0.28948453608247421</v>
          </cell>
        </row>
        <row r="31">
          <cell r="B31" t="str">
            <v>Three</v>
          </cell>
          <cell r="C31" t="str">
            <v>UK</v>
          </cell>
          <cell r="D31" t="str">
            <v>UK</v>
          </cell>
          <cell r="E31" t="str">
            <v>Mobile</v>
          </cell>
          <cell r="F31" t="str">
            <v>GBP</v>
          </cell>
          <cell r="G31" t="str">
            <v>Capex</v>
          </cell>
          <cell r="H31">
            <v>2017</v>
          </cell>
          <cell r="I31">
            <v>459</v>
          </cell>
        </row>
        <row r="32">
          <cell r="B32" t="str">
            <v>Three</v>
          </cell>
          <cell r="C32" t="str">
            <v>UK</v>
          </cell>
          <cell r="D32" t="str">
            <v>UK</v>
          </cell>
          <cell r="E32" t="str">
            <v>Mobile</v>
          </cell>
          <cell r="F32" t="str">
            <v>GBP</v>
          </cell>
          <cell r="G32" t="str">
            <v>EBITDA - Capex</v>
          </cell>
          <cell r="H32">
            <v>2017</v>
          </cell>
          <cell r="I32">
            <v>243</v>
          </cell>
        </row>
        <row r="33">
          <cell r="B33" t="str">
            <v>Three</v>
          </cell>
          <cell r="C33" t="str">
            <v>UK</v>
          </cell>
          <cell r="D33" t="str">
            <v>UK</v>
          </cell>
          <cell r="E33" t="str">
            <v>Mobile</v>
          </cell>
          <cell r="F33" t="str">
            <v>GBP</v>
          </cell>
          <cell r="G33" t="str">
            <v>EBITDA - Capex Margin (%)</v>
          </cell>
          <cell r="H33">
            <v>2017</v>
          </cell>
          <cell r="I33">
            <v>0.1002061855670103</v>
          </cell>
        </row>
        <row r="34">
          <cell r="B34" t="str">
            <v>Three</v>
          </cell>
          <cell r="C34" t="str">
            <v>UK</v>
          </cell>
          <cell r="D34" t="str">
            <v>UK</v>
          </cell>
          <cell r="E34" t="str">
            <v>Mobile</v>
          </cell>
          <cell r="F34" t="str">
            <v>GBP</v>
          </cell>
          <cell r="G34" t="str">
            <v>Mobile share</v>
          </cell>
          <cell r="H34">
            <v>2017</v>
          </cell>
          <cell r="I34">
            <v>1</v>
          </cell>
        </row>
        <row r="35">
          <cell r="B35" t="str">
            <v>Three</v>
          </cell>
          <cell r="C35" t="str">
            <v>UK</v>
          </cell>
          <cell r="D35" t="str">
            <v>UK</v>
          </cell>
          <cell r="E35" t="str">
            <v>Mobile</v>
          </cell>
          <cell r="F35" t="str">
            <v>GBP</v>
          </cell>
          <cell r="G35" t="str">
            <v>Capex/Revenue</v>
          </cell>
          <cell r="H35">
            <v>2017</v>
          </cell>
          <cell r="I35">
            <v>0.18927835051546391</v>
          </cell>
        </row>
        <row r="36">
          <cell r="B36" t="str">
            <v>Three</v>
          </cell>
          <cell r="C36" t="str">
            <v>UK</v>
          </cell>
          <cell r="D36" t="str">
            <v>UK</v>
          </cell>
          <cell r="E36" t="str">
            <v>Mobile</v>
          </cell>
          <cell r="F36" t="str">
            <v>GBP</v>
          </cell>
          <cell r="G36" t="str">
            <v>Revenue</v>
          </cell>
          <cell r="H36">
            <v>2016</v>
          </cell>
          <cell r="I36">
            <v>2276</v>
          </cell>
        </row>
        <row r="37">
          <cell r="B37" t="str">
            <v>Three</v>
          </cell>
          <cell r="C37" t="str">
            <v>UK</v>
          </cell>
          <cell r="D37" t="str">
            <v>UK</v>
          </cell>
          <cell r="E37" t="str">
            <v>Mobile</v>
          </cell>
          <cell r="F37" t="str">
            <v>GBP</v>
          </cell>
          <cell r="G37" t="str">
            <v>EBITDA</v>
          </cell>
          <cell r="H37">
            <v>2016</v>
          </cell>
          <cell r="I37">
            <v>719</v>
          </cell>
        </row>
        <row r="38">
          <cell r="B38" t="str">
            <v>Three</v>
          </cell>
          <cell r="C38" t="str">
            <v>UK</v>
          </cell>
          <cell r="D38" t="str">
            <v>UK</v>
          </cell>
          <cell r="E38" t="str">
            <v>Mobile</v>
          </cell>
          <cell r="F38" t="str">
            <v>GBP</v>
          </cell>
          <cell r="G38" t="str">
            <v>EBITDA Margin (%)</v>
          </cell>
          <cell r="H38">
            <v>2016</v>
          </cell>
          <cell r="I38">
            <v>0.31590509666080846</v>
          </cell>
        </row>
        <row r="39">
          <cell r="B39" t="str">
            <v>Three</v>
          </cell>
          <cell r="C39" t="str">
            <v>UK</v>
          </cell>
          <cell r="D39" t="str">
            <v>UK</v>
          </cell>
          <cell r="E39" t="str">
            <v>Mobile</v>
          </cell>
          <cell r="F39" t="str">
            <v>GBP</v>
          </cell>
          <cell r="G39" t="str">
            <v>Capex</v>
          </cell>
          <cell r="H39">
            <v>2016</v>
          </cell>
          <cell r="I39">
            <v>352</v>
          </cell>
        </row>
        <row r="40">
          <cell r="B40" t="str">
            <v>Three</v>
          </cell>
          <cell r="C40" t="str">
            <v>UK</v>
          </cell>
          <cell r="D40" t="str">
            <v>UK</v>
          </cell>
          <cell r="E40" t="str">
            <v>Mobile</v>
          </cell>
          <cell r="F40" t="str">
            <v>GBP</v>
          </cell>
          <cell r="G40" t="str">
            <v>EBITDA - Capex</v>
          </cell>
          <cell r="H40">
            <v>2016</v>
          </cell>
          <cell r="I40">
            <v>367</v>
          </cell>
        </row>
        <row r="41">
          <cell r="B41" t="str">
            <v>Three</v>
          </cell>
          <cell r="C41" t="str">
            <v>UK</v>
          </cell>
          <cell r="D41" t="str">
            <v>UK</v>
          </cell>
          <cell r="E41" t="str">
            <v>Mobile</v>
          </cell>
          <cell r="F41" t="str">
            <v>GBP</v>
          </cell>
          <cell r="G41" t="str">
            <v>EBITDA - Capex Margin (%)</v>
          </cell>
          <cell r="H41">
            <v>2016</v>
          </cell>
          <cell r="I41">
            <v>0.16124780316344464</v>
          </cell>
        </row>
        <row r="42">
          <cell r="B42" t="str">
            <v>Three</v>
          </cell>
          <cell r="C42" t="str">
            <v>UK</v>
          </cell>
          <cell r="D42" t="str">
            <v>UK</v>
          </cell>
          <cell r="E42" t="str">
            <v>Mobile</v>
          </cell>
          <cell r="F42" t="str">
            <v>GBP</v>
          </cell>
          <cell r="G42" t="str">
            <v>Mobile share</v>
          </cell>
          <cell r="H42">
            <v>2016</v>
          </cell>
          <cell r="I42">
            <v>1</v>
          </cell>
        </row>
        <row r="43">
          <cell r="B43" t="str">
            <v>Three</v>
          </cell>
          <cell r="C43" t="str">
            <v>UK</v>
          </cell>
          <cell r="D43" t="str">
            <v>UK</v>
          </cell>
          <cell r="E43" t="str">
            <v>Mobile</v>
          </cell>
          <cell r="F43" t="str">
            <v>GBP</v>
          </cell>
          <cell r="G43" t="str">
            <v>Capex/Revenue</v>
          </cell>
          <cell r="H43">
            <v>2016</v>
          </cell>
          <cell r="I43">
            <v>0.15465729349736379</v>
          </cell>
        </row>
        <row r="44">
          <cell r="B44" t="str">
            <v>Three</v>
          </cell>
          <cell r="C44" t="str">
            <v>UK</v>
          </cell>
          <cell r="D44" t="str">
            <v>UK</v>
          </cell>
          <cell r="E44" t="str">
            <v>Mobile</v>
          </cell>
          <cell r="F44" t="str">
            <v>GBP</v>
          </cell>
          <cell r="G44" t="str">
            <v>Revenue</v>
          </cell>
          <cell r="H44">
            <v>2015</v>
          </cell>
          <cell r="I44">
            <v>2195</v>
          </cell>
        </row>
        <row r="45">
          <cell r="B45" t="str">
            <v>Three</v>
          </cell>
          <cell r="C45" t="str">
            <v>UK</v>
          </cell>
          <cell r="D45" t="str">
            <v>UK</v>
          </cell>
          <cell r="E45" t="str">
            <v>Mobile</v>
          </cell>
          <cell r="F45" t="str">
            <v>GBP</v>
          </cell>
          <cell r="G45" t="str">
            <v>EBITDA</v>
          </cell>
          <cell r="H45">
            <v>2015</v>
          </cell>
          <cell r="I45">
            <v>686</v>
          </cell>
        </row>
        <row r="46">
          <cell r="B46" t="str">
            <v>Three</v>
          </cell>
          <cell r="C46" t="str">
            <v>UK</v>
          </cell>
          <cell r="D46" t="str">
            <v>UK</v>
          </cell>
          <cell r="E46" t="str">
            <v>Mobile</v>
          </cell>
          <cell r="F46" t="str">
            <v>GBP</v>
          </cell>
          <cell r="G46" t="str">
            <v>EBITDA Margin (%)</v>
          </cell>
          <cell r="H46">
            <v>2015</v>
          </cell>
          <cell r="I46">
            <v>0.3125284738041002</v>
          </cell>
        </row>
        <row r="47">
          <cell r="B47" t="str">
            <v>Three</v>
          </cell>
          <cell r="C47" t="str">
            <v>UK</v>
          </cell>
          <cell r="D47" t="str">
            <v>UK</v>
          </cell>
          <cell r="E47" t="str">
            <v>Mobile</v>
          </cell>
          <cell r="F47" t="str">
            <v>GBP</v>
          </cell>
          <cell r="G47" t="str">
            <v>Capex</v>
          </cell>
          <cell r="H47">
            <v>2015</v>
          </cell>
          <cell r="I47">
            <v>358</v>
          </cell>
        </row>
        <row r="48">
          <cell r="B48" t="str">
            <v>Three</v>
          </cell>
          <cell r="C48" t="str">
            <v>UK</v>
          </cell>
          <cell r="D48" t="str">
            <v>UK</v>
          </cell>
          <cell r="E48" t="str">
            <v>Mobile</v>
          </cell>
          <cell r="F48" t="str">
            <v>GBP</v>
          </cell>
          <cell r="G48" t="str">
            <v>EBITDA - Capex</v>
          </cell>
          <cell r="H48">
            <v>2015</v>
          </cell>
          <cell r="I48">
            <v>328</v>
          </cell>
        </row>
        <row r="49">
          <cell r="B49" t="str">
            <v>Three</v>
          </cell>
          <cell r="C49" t="str">
            <v>UK</v>
          </cell>
          <cell r="D49" t="str">
            <v>UK</v>
          </cell>
          <cell r="E49" t="str">
            <v>Mobile</v>
          </cell>
          <cell r="F49" t="str">
            <v>GBP</v>
          </cell>
          <cell r="G49" t="str">
            <v>EBITDA - Capex Margin (%)</v>
          </cell>
          <cell r="H49">
            <v>2015</v>
          </cell>
          <cell r="I49">
            <v>0.14943052391799544</v>
          </cell>
        </row>
        <row r="50">
          <cell r="B50" t="str">
            <v>Three</v>
          </cell>
          <cell r="C50" t="str">
            <v>UK</v>
          </cell>
          <cell r="D50" t="str">
            <v>UK</v>
          </cell>
          <cell r="E50" t="str">
            <v>Mobile</v>
          </cell>
          <cell r="F50" t="str">
            <v>GBP</v>
          </cell>
          <cell r="G50" t="str">
            <v>Mobile share</v>
          </cell>
          <cell r="H50">
            <v>2015</v>
          </cell>
          <cell r="I50">
            <v>1</v>
          </cell>
        </row>
        <row r="51">
          <cell r="B51" t="str">
            <v>Three</v>
          </cell>
          <cell r="C51" t="str">
            <v>UK</v>
          </cell>
          <cell r="D51" t="str">
            <v>UK</v>
          </cell>
          <cell r="E51" t="str">
            <v>Mobile</v>
          </cell>
          <cell r="F51" t="str">
            <v>GBP</v>
          </cell>
          <cell r="G51" t="str">
            <v>Capex/Revenue</v>
          </cell>
          <cell r="H51">
            <v>2015</v>
          </cell>
          <cell r="I51">
            <v>0.16309794988610479</v>
          </cell>
        </row>
        <row r="52">
          <cell r="B52" t="str">
            <v>Three</v>
          </cell>
          <cell r="C52" t="str">
            <v>UK</v>
          </cell>
          <cell r="D52" t="str">
            <v>UK</v>
          </cell>
          <cell r="E52" t="str">
            <v>Mobile</v>
          </cell>
          <cell r="F52" t="str">
            <v>GBP</v>
          </cell>
          <cell r="G52" t="str">
            <v>Revenue</v>
          </cell>
          <cell r="H52">
            <v>2014</v>
          </cell>
          <cell r="I52">
            <v>2063</v>
          </cell>
        </row>
        <row r="53">
          <cell r="B53" t="str">
            <v>Three</v>
          </cell>
          <cell r="C53" t="str">
            <v>UK</v>
          </cell>
          <cell r="D53" t="str">
            <v>UK</v>
          </cell>
          <cell r="E53" t="str">
            <v>Mobile</v>
          </cell>
          <cell r="F53" t="str">
            <v>GBP</v>
          </cell>
          <cell r="G53" t="str">
            <v>EBITDA</v>
          </cell>
          <cell r="H53">
            <v>2014</v>
          </cell>
          <cell r="I53">
            <v>547</v>
          </cell>
        </row>
        <row r="54">
          <cell r="B54" t="str">
            <v>Three</v>
          </cell>
          <cell r="C54" t="str">
            <v>UK</v>
          </cell>
          <cell r="D54" t="str">
            <v>UK</v>
          </cell>
          <cell r="E54" t="str">
            <v>Mobile</v>
          </cell>
          <cell r="F54" t="str">
            <v>GBP</v>
          </cell>
          <cell r="G54" t="str">
            <v>EBITDA Margin (%)</v>
          </cell>
          <cell r="H54">
            <v>2014</v>
          </cell>
          <cell r="I54">
            <v>0.26514784294716431</v>
          </cell>
        </row>
        <row r="55">
          <cell r="B55" t="str">
            <v>Three</v>
          </cell>
          <cell r="C55" t="str">
            <v>UK</v>
          </cell>
          <cell r="D55" t="str">
            <v>UK</v>
          </cell>
          <cell r="E55" t="str">
            <v>Mobile</v>
          </cell>
          <cell r="F55" t="str">
            <v>GBP</v>
          </cell>
          <cell r="G55" t="str">
            <v>Capex</v>
          </cell>
          <cell r="H55">
            <v>2014</v>
          </cell>
          <cell r="I55">
            <v>322</v>
          </cell>
        </row>
        <row r="56">
          <cell r="B56" t="str">
            <v>Three</v>
          </cell>
          <cell r="C56" t="str">
            <v>UK</v>
          </cell>
          <cell r="D56" t="str">
            <v>UK</v>
          </cell>
          <cell r="E56" t="str">
            <v>Mobile</v>
          </cell>
          <cell r="F56" t="str">
            <v>GBP</v>
          </cell>
          <cell r="G56" t="str">
            <v>EBITDA - Capex</v>
          </cell>
          <cell r="H56">
            <v>2014</v>
          </cell>
          <cell r="I56">
            <v>225</v>
          </cell>
        </row>
        <row r="57">
          <cell r="B57" t="str">
            <v>Three</v>
          </cell>
          <cell r="C57" t="str">
            <v>UK</v>
          </cell>
          <cell r="D57" t="str">
            <v>UK</v>
          </cell>
          <cell r="E57" t="str">
            <v>Mobile</v>
          </cell>
          <cell r="F57" t="str">
            <v>GBP</v>
          </cell>
          <cell r="G57" t="str">
            <v>EBITDA - Capex Margin (%)</v>
          </cell>
          <cell r="H57">
            <v>2014</v>
          </cell>
          <cell r="I57">
            <v>0.10906446921958313</v>
          </cell>
        </row>
        <row r="58">
          <cell r="B58" t="str">
            <v>Three</v>
          </cell>
          <cell r="C58" t="str">
            <v>UK</v>
          </cell>
          <cell r="D58" t="str">
            <v>UK</v>
          </cell>
          <cell r="E58" t="str">
            <v>Mobile</v>
          </cell>
          <cell r="F58" t="str">
            <v>GBP</v>
          </cell>
          <cell r="G58" t="str">
            <v>Mobile share</v>
          </cell>
          <cell r="H58">
            <v>2014</v>
          </cell>
          <cell r="I58">
            <v>1</v>
          </cell>
        </row>
        <row r="59">
          <cell r="B59" t="str">
            <v>Three</v>
          </cell>
          <cell r="C59" t="str">
            <v>UK</v>
          </cell>
          <cell r="D59" t="str">
            <v>UK</v>
          </cell>
          <cell r="E59" t="str">
            <v>Mobile</v>
          </cell>
          <cell r="F59" t="str">
            <v>GBP</v>
          </cell>
          <cell r="G59" t="str">
            <v>Capex/Revenue</v>
          </cell>
          <cell r="H59">
            <v>2014</v>
          </cell>
          <cell r="I59">
            <v>0.15608337372758119</v>
          </cell>
        </row>
        <row r="60">
          <cell r="B60" t="str">
            <v>Three</v>
          </cell>
          <cell r="C60" t="str">
            <v>UK</v>
          </cell>
          <cell r="D60" t="str">
            <v>UK</v>
          </cell>
          <cell r="E60" t="str">
            <v>Mobile</v>
          </cell>
          <cell r="F60" t="str">
            <v>GBP</v>
          </cell>
          <cell r="G60" t="str">
            <v>Revenue</v>
          </cell>
          <cell r="H60">
            <v>2013</v>
          </cell>
          <cell r="I60"/>
        </row>
        <row r="61">
          <cell r="B61" t="str">
            <v>Three</v>
          </cell>
          <cell r="C61" t="str">
            <v>UK</v>
          </cell>
          <cell r="D61" t="str">
            <v>UK</v>
          </cell>
          <cell r="E61" t="str">
            <v>Mobile</v>
          </cell>
          <cell r="F61" t="str">
            <v>GBP</v>
          </cell>
          <cell r="G61" t="str">
            <v>EBITDA</v>
          </cell>
          <cell r="H61">
            <v>2013</v>
          </cell>
          <cell r="I61"/>
        </row>
        <row r="62">
          <cell r="B62" t="str">
            <v>Three</v>
          </cell>
          <cell r="C62" t="str">
            <v>UK</v>
          </cell>
          <cell r="D62" t="str">
            <v>UK</v>
          </cell>
          <cell r="E62" t="str">
            <v>Mobile</v>
          </cell>
          <cell r="F62" t="str">
            <v>GBP</v>
          </cell>
          <cell r="G62" t="str">
            <v>EBITDA Margin (%)</v>
          </cell>
          <cell r="H62">
            <v>2013</v>
          </cell>
          <cell r="I62" t="str">
            <v/>
          </cell>
        </row>
        <row r="63">
          <cell r="B63" t="str">
            <v>Three</v>
          </cell>
          <cell r="C63" t="str">
            <v>UK</v>
          </cell>
          <cell r="D63" t="str">
            <v>UK</v>
          </cell>
          <cell r="E63" t="str">
            <v>Mobile</v>
          </cell>
          <cell r="F63" t="str">
            <v>GBP</v>
          </cell>
          <cell r="G63" t="str">
            <v>Capex</v>
          </cell>
          <cell r="H63">
            <v>2013</v>
          </cell>
          <cell r="I63"/>
        </row>
        <row r="64">
          <cell r="B64" t="str">
            <v>Three</v>
          </cell>
          <cell r="C64" t="str">
            <v>UK</v>
          </cell>
          <cell r="D64" t="str">
            <v>UK</v>
          </cell>
          <cell r="E64" t="str">
            <v>Mobile</v>
          </cell>
          <cell r="F64" t="str">
            <v>GBP</v>
          </cell>
          <cell r="G64" t="str">
            <v>EBITDA - Capex</v>
          </cell>
          <cell r="H64">
            <v>2013</v>
          </cell>
          <cell r="I64" t="str">
            <v/>
          </cell>
        </row>
        <row r="65">
          <cell r="B65" t="str">
            <v>Three</v>
          </cell>
          <cell r="C65" t="str">
            <v>UK</v>
          </cell>
          <cell r="D65" t="str">
            <v>UK</v>
          </cell>
          <cell r="E65" t="str">
            <v>Mobile</v>
          </cell>
          <cell r="F65" t="str">
            <v>GBP</v>
          </cell>
          <cell r="G65" t="str">
            <v>EBITDA - Capex Margin (%)</v>
          </cell>
          <cell r="H65">
            <v>2013</v>
          </cell>
          <cell r="I65" t="str">
            <v/>
          </cell>
        </row>
        <row r="66">
          <cell r="B66" t="str">
            <v>Three</v>
          </cell>
          <cell r="C66" t="str">
            <v>UK</v>
          </cell>
          <cell r="D66" t="str">
            <v>UK</v>
          </cell>
          <cell r="E66" t="str">
            <v>Mobile</v>
          </cell>
          <cell r="F66" t="str">
            <v>GBP</v>
          </cell>
          <cell r="G66" t="str">
            <v>Mobile share</v>
          </cell>
          <cell r="H66">
            <v>2013</v>
          </cell>
          <cell r="I66">
            <v>1</v>
          </cell>
        </row>
        <row r="67">
          <cell r="B67" t="str">
            <v>Three</v>
          </cell>
          <cell r="C67" t="str">
            <v>UK</v>
          </cell>
          <cell r="D67" t="str">
            <v>UK</v>
          </cell>
          <cell r="E67" t="str">
            <v>Mobile</v>
          </cell>
          <cell r="F67" t="str">
            <v>GBP</v>
          </cell>
          <cell r="G67" t="str">
            <v>Capex/Revenue</v>
          </cell>
          <cell r="H67">
            <v>2013</v>
          </cell>
          <cell r="I67" t="str">
            <v/>
          </cell>
        </row>
        <row r="68">
          <cell r="B68" t="str">
            <v>Three</v>
          </cell>
          <cell r="C68" t="str">
            <v>UK</v>
          </cell>
          <cell r="D68" t="str">
            <v>UK</v>
          </cell>
          <cell r="E68" t="str">
            <v>Mobile</v>
          </cell>
          <cell r="F68" t="str">
            <v>GBP</v>
          </cell>
          <cell r="G68" t="str">
            <v>Revenue</v>
          </cell>
          <cell r="H68">
            <v>2012</v>
          </cell>
          <cell r="I68"/>
        </row>
        <row r="69">
          <cell r="B69" t="str">
            <v>Three</v>
          </cell>
          <cell r="C69" t="str">
            <v>UK</v>
          </cell>
          <cell r="D69" t="str">
            <v>UK</v>
          </cell>
          <cell r="E69" t="str">
            <v>Mobile</v>
          </cell>
          <cell r="F69" t="str">
            <v>GBP</v>
          </cell>
          <cell r="G69" t="str">
            <v>EBITDA</v>
          </cell>
          <cell r="H69">
            <v>2012</v>
          </cell>
          <cell r="I69"/>
        </row>
        <row r="70">
          <cell r="B70" t="str">
            <v>Three</v>
          </cell>
          <cell r="C70" t="str">
            <v>UK</v>
          </cell>
          <cell r="D70" t="str">
            <v>UK</v>
          </cell>
          <cell r="E70" t="str">
            <v>Mobile</v>
          </cell>
          <cell r="F70" t="str">
            <v>GBP</v>
          </cell>
          <cell r="G70" t="str">
            <v>EBITDA Margin (%)</v>
          </cell>
          <cell r="H70">
            <v>2012</v>
          </cell>
          <cell r="I70" t="str">
            <v/>
          </cell>
        </row>
        <row r="71">
          <cell r="B71" t="str">
            <v>Three</v>
          </cell>
          <cell r="C71" t="str">
            <v>UK</v>
          </cell>
          <cell r="D71" t="str">
            <v>UK</v>
          </cell>
          <cell r="E71" t="str">
            <v>Mobile</v>
          </cell>
          <cell r="F71" t="str">
            <v>GBP</v>
          </cell>
          <cell r="G71" t="str">
            <v>Capex</v>
          </cell>
          <cell r="H71">
            <v>2012</v>
          </cell>
          <cell r="I71"/>
        </row>
        <row r="72">
          <cell r="B72" t="str">
            <v>Three</v>
          </cell>
          <cell r="C72" t="str">
            <v>UK</v>
          </cell>
          <cell r="D72" t="str">
            <v>UK</v>
          </cell>
          <cell r="E72" t="str">
            <v>Mobile</v>
          </cell>
          <cell r="F72" t="str">
            <v>GBP</v>
          </cell>
          <cell r="G72" t="str">
            <v>EBITDA - Capex</v>
          </cell>
          <cell r="H72">
            <v>2012</v>
          </cell>
          <cell r="I72" t="str">
            <v/>
          </cell>
        </row>
        <row r="73">
          <cell r="B73" t="str">
            <v>Three</v>
          </cell>
          <cell r="C73" t="str">
            <v>UK</v>
          </cell>
          <cell r="D73" t="str">
            <v>UK</v>
          </cell>
          <cell r="E73" t="str">
            <v>Mobile</v>
          </cell>
          <cell r="F73" t="str">
            <v>GBP</v>
          </cell>
          <cell r="G73" t="str">
            <v>EBITDA - Capex Margin (%)</v>
          </cell>
          <cell r="H73">
            <v>2012</v>
          </cell>
          <cell r="I73" t="str">
            <v/>
          </cell>
        </row>
        <row r="74">
          <cell r="B74" t="str">
            <v>Three</v>
          </cell>
          <cell r="C74" t="str">
            <v>UK</v>
          </cell>
          <cell r="D74" t="str">
            <v>UK</v>
          </cell>
          <cell r="E74" t="str">
            <v>Mobile</v>
          </cell>
          <cell r="F74" t="str">
            <v>GBP</v>
          </cell>
          <cell r="G74" t="str">
            <v>Mobile share</v>
          </cell>
          <cell r="H74">
            <v>2012</v>
          </cell>
          <cell r="I74">
            <v>1</v>
          </cell>
        </row>
        <row r="75">
          <cell r="B75" t="str">
            <v>Three</v>
          </cell>
          <cell r="C75" t="str">
            <v>UK</v>
          </cell>
          <cell r="D75" t="str">
            <v>UK</v>
          </cell>
          <cell r="E75" t="str">
            <v>Mobile</v>
          </cell>
          <cell r="F75" t="str">
            <v>GBP</v>
          </cell>
          <cell r="G75" t="str">
            <v>Capex/Revenue</v>
          </cell>
          <cell r="H75">
            <v>2012</v>
          </cell>
          <cell r="I75" t="str">
            <v/>
          </cell>
        </row>
        <row r="76">
          <cell r="B76" t="str">
            <v>O2</v>
          </cell>
          <cell r="C76" t="str">
            <v>UK</v>
          </cell>
          <cell r="D76" t="str">
            <v>UK</v>
          </cell>
          <cell r="E76" t="str">
            <v>Mobile</v>
          </cell>
          <cell r="F76" t="str">
            <v>GBP</v>
          </cell>
          <cell r="G76" t="str">
            <v>Revenue</v>
          </cell>
          <cell r="H76">
            <v>2020</v>
          </cell>
          <cell r="I76">
            <v>6010.0397775600004</v>
          </cell>
        </row>
        <row r="77">
          <cell r="B77" t="str">
            <v>O2</v>
          </cell>
          <cell r="C77" t="str">
            <v>UK</v>
          </cell>
          <cell r="D77" t="str">
            <v>UK</v>
          </cell>
          <cell r="E77" t="str">
            <v>Mobile</v>
          </cell>
          <cell r="F77" t="str">
            <v>GBP</v>
          </cell>
          <cell r="G77" t="str">
            <v>EBITDA</v>
          </cell>
          <cell r="H77">
            <v>2020</v>
          </cell>
          <cell r="I77">
            <v>1849.2430084800001</v>
          </cell>
        </row>
        <row r="78">
          <cell r="B78" t="str">
            <v>O2</v>
          </cell>
          <cell r="C78" t="str">
            <v>UK</v>
          </cell>
          <cell r="D78" t="str">
            <v>UK</v>
          </cell>
          <cell r="E78" t="str">
            <v>Mobile</v>
          </cell>
          <cell r="F78" t="str">
            <v>GBP</v>
          </cell>
          <cell r="G78" t="str">
            <v>EBITDA Margin (%)</v>
          </cell>
          <cell r="H78">
            <v>2020</v>
          </cell>
          <cell r="I78">
            <v>0.30769230769230771</v>
          </cell>
        </row>
        <row r="79">
          <cell r="B79" t="str">
            <v>O2</v>
          </cell>
          <cell r="C79" t="str">
            <v>UK</v>
          </cell>
          <cell r="D79" t="str">
            <v>UK</v>
          </cell>
          <cell r="E79" t="str">
            <v>Mobile</v>
          </cell>
          <cell r="F79" t="str">
            <v>GBP</v>
          </cell>
          <cell r="G79" t="str">
            <v>Capex</v>
          </cell>
          <cell r="H79">
            <v>2020</v>
          </cell>
          <cell r="I79">
            <v>818</v>
          </cell>
        </row>
        <row r="80">
          <cell r="B80" t="str">
            <v>O2</v>
          </cell>
          <cell r="C80" t="str">
            <v>UK</v>
          </cell>
          <cell r="D80" t="str">
            <v>UK</v>
          </cell>
          <cell r="E80" t="str">
            <v>Mobile</v>
          </cell>
          <cell r="F80" t="str">
            <v>GBP</v>
          </cell>
          <cell r="G80" t="str">
            <v>EBITDA - Capex</v>
          </cell>
          <cell r="H80">
            <v>2020</v>
          </cell>
          <cell r="I80">
            <v>1031.2430084800001</v>
          </cell>
        </row>
        <row r="81">
          <cell r="B81" t="str">
            <v>O2</v>
          </cell>
          <cell r="C81" t="str">
            <v>UK</v>
          </cell>
          <cell r="D81" t="str">
            <v>UK</v>
          </cell>
          <cell r="E81" t="str">
            <v>Mobile</v>
          </cell>
          <cell r="F81" t="str">
            <v>GBP</v>
          </cell>
          <cell r="G81" t="str">
            <v>EBITDA - Capex Margin (%)</v>
          </cell>
          <cell r="H81">
            <v>2020</v>
          </cell>
          <cell r="I81">
            <v>0.17158671933094452</v>
          </cell>
        </row>
        <row r="82">
          <cell r="B82" t="str">
            <v>O2</v>
          </cell>
          <cell r="C82" t="str">
            <v>UK</v>
          </cell>
          <cell r="D82" t="str">
            <v>UK</v>
          </cell>
          <cell r="E82" t="str">
            <v>Mobile</v>
          </cell>
          <cell r="F82" t="str">
            <v>GBP</v>
          </cell>
          <cell r="G82" t="str">
            <v>Mobile share</v>
          </cell>
          <cell r="H82">
            <v>2020</v>
          </cell>
          <cell r="I82">
            <v>0.96541443053070963</v>
          </cell>
        </row>
        <row r="83">
          <cell r="B83" t="str">
            <v>O2</v>
          </cell>
          <cell r="C83" t="str">
            <v>UK</v>
          </cell>
          <cell r="D83" t="str">
            <v>UK</v>
          </cell>
          <cell r="E83" t="str">
            <v>Mobile</v>
          </cell>
          <cell r="F83" t="str">
            <v>GBP</v>
          </cell>
          <cell r="G83" t="str">
            <v>Capex/Revenue</v>
          </cell>
          <cell r="H83">
            <v>2020</v>
          </cell>
          <cell r="I83">
            <v>0.13610558836136316</v>
          </cell>
        </row>
        <row r="84">
          <cell r="B84" t="str">
            <v>O2</v>
          </cell>
          <cell r="C84" t="str">
            <v>UK</v>
          </cell>
          <cell r="D84" t="str">
            <v>UK</v>
          </cell>
          <cell r="E84" t="str">
            <v>Mobile</v>
          </cell>
          <cell r="F84" t="str">
            <v>GBP</v>
          </cell>
          <cell r="G84" t="str">
            <v>Revenue</v>
          </cell>
          <cell r="H84">
            <v>2019</v>
          </cell>
          <cell r="I84">
            <v>6023.6229960970004</v>
          </cell>
        </row>
        <row r="85">
          <cell r="B85" t="str">
            <v>O2</v>
          </cell>
          <cell r="C85" t="str">
            <v>UK</v>
          </cell>
          <cell r="D85" t="str">
            <v>UK</v>
          </cell>
          <cell r="E85" t="str">
            <v>Mobile</v>
          </cell>
          <cell r="F85" t="str">
            <v>GBP</v>
          </cell>
          <cell r="G85" t="str">
            <v>EBITDA</v>
          </cell>
          <cell r="H85">
            <v>2019</v>
          </cell>
          <cell r="I85">
            <v>1791.241948762</v>
          </cell>
        </row>
        <row r="86">
          <cell r="B86" t="str">
            <v>O2</v>
          </cell>
          <cell r="C86" t="str">
            <v>UK</v>
          </cell>
          <cell r="D86" t="str">
            <v>UK</v>
          </cell>
          <cell r="E86" t="str">
            <v>Mobile</v>
          </cell>
          <cell r="F86" t="str">
            <v>GBP</v>
          </cell>
          <cell r="G86" t="str">
            <v>EBITDA Margin (%)</v>
          </cell>
          <cell r="H86">
            <v>2019</v>
          </cell>
          <cell r="I86">
            <v>0.29736953157968771</v>
          </cell>
        </row>
        <row r="87">
          <cell r="B87" t="str">
            <v>O2</v>
          </cell>
          <cell r="C87" t="str">
            <v>UK</v>
          </cell>
          <cell r="D87" t="str">
            <v>UK</v>
          </cell>
          <cell r="E87" t="str">
            <v>Mobile</v>
          </cell>
          <cell r="F87" t="str">
            <v>GBP</v>
          </cell>
          <cell r="G87" t="str">
            <v>Capex</v>
          </cell>
          <cell r="H87">
            <v>2019</v>
          </cell>
          <cell r="I87">
            <v>774.5</v>
          </cell>
        </row>
        <row r="88">
          <cell r="B88" t="str">
            <v>O2</v>
          </cell>
          <cell r="C88" t="str">
            <v>UK</v>
          </cell>
          <cell r="D88" t="str">
            <v>UK</v>
          </cell>
          <cell r="E88" t="str">
            <v>Mobile</v>
          </cell>
          <cell r="F88" t="str">
            <v>GBP</v>
          </cell>
          <cell r="G88" t="str">
            <v>EBITDA - Capex</v>
          </cell>
          <cell r="H88">
            <v>2019</v>
          </cell>
          <cell r="I88">
            <v>1016.741948762</v>
          </cell>
        </row>
        <row r="89">
          <cell r="B89" t="str">
            <v>O2</v>
          </cell>
          <cell r="C89" t="str">
            <v>UK</v>
          </cell>
          <cell r="D89" t="str">
            <v>UK</v>
          </cell>
          <cell r="E89" t="str">
            <v>Mobile</v>
          </cell>
          <cell r="F89" t="str">
            <v>GBP</v>
          </cell>
          <cell r="G89" t="str">
            <v>EBITDA - Capex Margin (%)</v>
          </cell>
          <cell r="H89">
            <v>2019</v>
          </cell>
          <cell r="I89">
            <v>0.16879242765040189</v>
          </cell>
        </row>
        <row r="90">
          <cell r="B90" t="str">
            <v>O2</v>
          </cell>
          <cell r="C90" t="str">
            <v>UK</v>
          </cell>
          <cell r="D90" t="str">
            <v>UK</v>
          </cell>
          <cell r="E90" t="str">
            <v>Mobile</v>
          </cell>
          <cell r="F90" t="str">
            <v>GBP</v>
          </cell>
          <cell r="G90" t="str">
            <v>Mobile share</v>
          </cell>
          <cell r="H90">
            <v>2019</v>
          </cell>
          <cell r="I90">
            <v>0.96933464622309751</v>
          </cell>
        </row>
        <row r="91">
          <cell r="B91" t="str">
            <v>O2</v>
          </cell>
          <cell r="C91" t="str">
            <v>UK</v>
          </cell>
          <cell r="D91" t="str">
            <v>UK</v>
          </cell>
          <cell r="E91" t="str">
            <v>Mobile</v>
          </cell>
          <cell r="F91" t="str">
            <v>GBP</v>
          </cell>
          <cell r="G91" t="str">
            <v>Capex/Revenue</v>
          </cell>
          <cell r="H91">
            <v>2019</v>
          </cell>
          <cell r="I91">
            <v>0.12857710392928581</v>
          </cell>
        </row>
        <row r="92">
          <cell r="B92" t="str">
            <v>O2</v>
          </cell>
          <cell r="C92" t="str">
            <v>UK</v>
          </cell>
          <cell r="D92" t="str">
            <v>UK</v>
          </cell>
          <cell r="E92" t="str">
            <v>Mobile</v>
          </cell>
          <cell r="F92" t="str">
            <v>GBP</v>
          </cell>
          <cell r="G92" t="str">
            <v>Revenue</v>
          </cell>
          <cell r="H92">
            <v>2018</v>
          </cell>
          <cell r="I92">
            <v>6099.7273845899999</v>
          </cell>
        </row>
        <row r="93">
          <cell r="B93" t="str">
            <v>O2</v>
          </cell>
          <cell r="C93" t="str">
            <v>UK</v>
          </cell>
          <cell r="D93" t="str">
            <v>UK</v>
          </cell>
          <cell r="E93" t="str">
            <v>Mobile</v>
          </cell>
          <cell r="F93" t="str">
            <v>GBP</v>
          </cell>
          <cell r="G93" t="str">
            <v>EBITDA</v>
          </cell>
          <cell r="H93">
            <v>2018</v>
          </cell>
          <cell r="I93">
            <v>1675.403766165</v>
          </cell>
        </row>
        <row r="94">
          <cell r="B94" t="str">
            <v>O2</v>
          </cell>
          <cell r="C94" t="str">
            <v>UK</v>
          </cell>
          <cell r="D94" t="str">
            <v>UK</v>
          </cell>
          <cell r="E94" t="str">
            <v>Mobile</v>
          </cell>
          <cell r="F94" t="str">
            <v>GBP</v>
          </cell>
          <cell r="G94" t="str">
            <v>EBITDA Margin (%)</v>
          </cell>
          <cell r="H94">
            <v>2018</v>
          </cell>
          <cell r="I94">
            <v>0.27466863033873345</v>
          </cell>
        </row>
        <row r="95">
          <cell r="B95" t="str">
            <v>O2</v>
          </cell>
          <cell r="C95" t="str">
            <v>UK</v>
          </cell>
          <cell r="D95" t="str">
            <v>UK</v>
          </cell>
          <cell r="E95" t="str">
            <v>Mobile</v>
          </cell>
          <cell r="F95" t="str">
            <v>GBP</v>
          </cell>
          <cell r="G95" t="str">
            <v>Capex</v>
          </cell>
          <cell r="H95">
            <v>2018</v>
          </cell>
          <cell r="I95">
            <v>786.97618525200005</v>
          </cell>
        </row>
        <row r="96">
          <cell r="B96" t="str">
            <v>O2</v>
          </cell>
          <cell r="C96" t="str">
            <v>UK</v>
          </cell>
          <cell r="D96" t="str">
            <v>UK</v>
          </cell>
          <cell r="E96" t="str">
            <v>Mobile</v>
          </cell>
          <cell r="F96" t="str">
            <v>GBP</v>
          </cell>
          <cell r="G96" t="str">
            <v>EBITDA - Capex</v>
          </cell>
          <cell r="H96">
            <v>2018</v>
          </cell>
          <cell r="I96">
            <v>888.42758091299993</v>
          </cell>
        </row>
        <row r="97">
          <cell r="B97" t="str">
            <v>O2</v>
          </cell>
          <cell r="C97" t="str">
            <v>UK</v>
          </cell>
          <cell r="D97" t="str">
            <v>UK</v>
          </cell>
          <cell r="E97" t="str">
            <v>Mobile</v>
          </cell>
          <cell r="F97" t="str">
            <v>GBP</v>
          </cell>
          <cell r="G97" t="str">
            <v>EBITDA - Capex Margin (%)</v>
          </cell>
          <cell r="H97">
            <v>2018</v>
          </cell>
          <cell r="I97">
            <v>0.14565037499175326</v>
          </cell>
        </row>
        <row r="98">
          <cell r="B98" t="str">
            <v>O2</v>
          </cell>
          <cell r="C98" t="str">
            <v>UK</v>
          </cell>
          <cell r="D98" t="str">
            <v>UK</v>
          </cell>
          <cell r="E98" t="str">
            <v>Mobile</v>
          </cell>
          <cell r="F98" t="str">
            <v>GBP</v>
          </cell>
          <cell r="G98" t="str">
            <v>Mobile share</v>
          </cell>
          <cell r="H98">
            <v>2018</v>
          </cell>
          <cell r="I98">
            <v>0.96848306332842415</v>
          </cell>
        </row>
        <row r="99">
          <cell r="B99" t="str">
            <v>O2</v>
          </cell>
          <cell r="C99" t="str">
            <v>UK</v>
          </cell>
          <cell r="D99" t="str">
            <v>UK</v>
          </cell>
          <cell r="E99" t="str">
            <v>Mobile</v>
          </cell>
          <cell r="F99" t="str">
            <v>GBP</v>
          </cell>
          <cell r="G99" t="str">
            <v>Capex/Revenue</v>
          </cell>
          <cell r="H99">
            <v>2018</v>
          </cell>
          <cell r="I99">
            <v>0.12901825534698017</v>
          </cell>
        </row>
        <row r="100">
          <cell r="B100" t="str">
            <v>O2</v>
          </cell>
          <cell r="C100" t="str">
            <v>UK</v>
          </cell>
          <cell r="D100" t="str">
            <v>UK</v>
          </cell>
          <cell r="E100" t="str">
            <v>Mobile</v>
          </cell>
          <cell r="F100" t="str">
            <v>GBP</v>
          </cell>
          <cell r="G100" t="str">
            <v>Revenue</v>
          </cell>
          <cell r="H100">
            <v>2017</v>
          </cell>
          <cell r="I100">
            <v>5810.0612412600003</v>
          </cell>
        </row>
        <row r="101">
          <cell r="B101" t="str">
            <v>O2</v>
          </cell>
          <cell r="C101" t="str">
            <v>UK</v>
          </cell>
          <cell r="D101" t="str">
            <v>UK</v>
          </cell>
          <cell r="E101" t="str">
            <v>Mobile</v>
          </cell>
          <cell r="F101" t="str">
            <v>GBP</v>
          </cell>
          <cell r="G101" t="str">
            <v>EBITDA</v>
          </cell>
          <cell r="H101">
            <v>2017</v>
          </cell>
          <cell r="I101">
            <v>1456.068864591</v>
          </cell>
        </row>
        <row r="102">
          <cell r="B102" t="str">
            <v>O2</v>
          </cell>
          <cell r="C102" t="str">
            <v>UK</v>
          </cell>
          <cell r="D102" t="str">
            <v>UK</v>
          </cell>
          <cell r="E102" t="str">
            <v>Mobile</v>
          </cell>
          <cell r="F102" t="str">
            <v>GBP</v>
          </cell>
          <cell r="G102" t="str">
            <v>EBITDA Margin (%)</v>
          </cell>
          <cell r="H102">
            <v>2017</v>
          </cell>
          <cell r="I102">
            <v>0.25061162079510702</v>
          </cell>
        </row>
        <row r="103">
          <cell r="B103" t="str">
            <v>O2</v>
          </cell>
          <cell r="C103" t="str">
            <v>UK</v>
          </cell>
          <cell r="D103" t="str">
            <v>UK</v>
          </cell>
          <cell r="E103" t="str">
            <v>Mobile</v>
          </cell>
          <cell r="F103" t="str">
            <v>GBP</v>
          </cell>
          <cell r="G103" t="str">
            <v>Capex</v>
          </cell>
          <cell r="H103">
            <v>2017</v>
          </cell>
          <cell r="I103">
            <v>734.7</v>
          </cell>
        </row>
        <row r="104">
          <cell r="B104" t="str">
            <v>O2</v>
          </cell>
          <cell r="C104" t="str">
            <v>UK</v>
          </cell>
          <cell r="D104" t="str">
            <v>UK</v>
          </cell>
          <cell r="E104" t="str">
            <v>Mobile</v>
          </cell>
          <cell r="F104" t="str">
            <v>GBP</v>
          </cell>
          <cell r="G104" t="str">
            <v>EBITDA - Capex</v>
          </cell>
          <cell r="H104">
            <v>2017</v>
          </cell>
          <cell r="I104">
            <v>721.36886459099992</v>
          </cell>
        </row>
        <row r="105">
          <cell r="B105" t="str">
            <v>O2</v>
          </cell>
          <cell r="C105" t="str">
            <v>UK</v>
          </cell>
          <cell r="D105" t="str">
            <v>UK</v>
          </cell>
          <cell r="E105" t="str">
            <v>Mobile</v>
          </cell>
          <cell r="F105" t="str">
            <v>GBP</v>
          </cell>
          <cell r="G105" t="str">
            <v>EBITDA - Capex Margin (%)</v>
          </cell>
          <cell r="H105">
            <v>2017</v>
          </cell>
          <cell r="I105">
            <v>0.12415856470982052</v>
          </cell>
        </row>
        <row r="106">
          <cell r="B106" t="str">
            <v>O2</v>
          </cell>
          <cell r="C106" t="str">
            <v>UK</v>
          </cell>
          <cell r="D106" t="str">
            <v>UK</v>
          </cell>
          <cell r="E106" t="str">
            <v>Mobile</v>
          </cell>
          <cell r="F106" t="str">
            <v>GBP</v>
          </cell>
          <cell r="G106" t="str">
            <v>Mobile share</v>
          </cell>
          <cell r="H106">
            <v>2017</v>
          </cell>
          <cell r="I106">
            <v>1</v>
          </cell>
        </row>
        <row r="107">
          <cell r="B107" t="str">
            <v>O2</v>
          </cell>
          <cell r="C107" t="str">
            <v>UK</v>
          </cell>
          <cell r="D107" t="str">
            <v>UK</v>
          </cell>
          <cell r="E107" t="str">
            <v>Mobile</v>
          </cell>
          <cell r="F107" t="str">
            <v>GBP</v>
          </cell>
          <cell r="G107" t="str">
            <v>Capex/Revenue</v>
          </cell>
          <cell r="H107">
            <v>2017</v>
          </cell>
          <cell r="I107">
            <v>0.12645305608528648</v>
          </cell>
        </row>
        <row r="108">
          <cell r="B108" t="str">
            <v>O2</v>
          </cell>
          <cell r="C108" t="str">
            <v>UK</v>
          </cell>
          <cell r="D108" t="str">
            <v>UK</v>
          </cell>
          <cell r="E108" t="str">
            <v>Mobile</v>
          </cell>
          <cell r="F108" t="str">
            <v>GBP</v>
          </cell>
          <cell r="G108" t="str">
            <v>Revenue</v>
          </cell>
          <cell r="H108">
            <v>2016</v>
          </cell>
          <cell r="I108">
            <v>5865.9992827440001</v>
          </cell>
        </row>
        <row r="109">
          <cell r="B109" t="str">
            <v>O2</v>
          </cell>
          <cell r="C109" t="str">
            <v>UK</v>
          </cell>
          <cell r="D109" t="str">
            <v>UK</v>
          </cell>
          <cell r="E109" t="str">
            <v>Mobile</v>
          </cell>
          <cell r="F109" t="str">
            <v>GBP</v>
          </cell>
          <cell r="G109" t="str">
            <v>EBITDA</v>
          </cell>
          <cell r="H109">
            <v>2016</v>
          </cell>
          <cell r="I109">
            <v>1461.1562125360001</v>
          </cell>
        </row>
        <row r="110">
          <cell r="B110" t="str">
            <v>O2</v>
          </cell>
          <cell r="C110" t="str">
            <v>UK</v>
          </cell>
          <cell r="D110" t="str">
            <v>UK</v>
          </cell>
          <cell r="E110" t="str">
            <v>Mobile</v>
          </cell>
          <cell r="F110" t="str">
            <v>GBP</v>
          </cell>
          <cell r="G110" t="str">
            <v>EBITDA Margin (%)</v>
          </cell>
          <cell r="H110">
            <v>2016</v>
          </cell>
          <cell r="I110">
            <v>0.2490890540737502</v>
          </cell>
        </row>
        <row r="111">
          <cell r="B111" t="str">
            <v>O2</v>
          </cell>
          <cell r="C111" t="str">
            <v>UK</v>
          </cell>
          <cell r="D111" t="str">
            <v>UK</v>
          </cell>
          <cell r="E111" t="str">
            <v>Mobile</v>
          </cell>
          <cell r="F111" t="str">
            <v>GBP</v>
          </cell>
          <cell r="G111" t="str">
            <v>Capex</v>
          </cell>
          <cell r="H111">
            <v>2016</v>
          </cell>
          <cell r="I111">
            <v>796</v>
          </cell>
        </row>
        <row r="112">
          <cell r="B112" t="str">
            <v>O2</v>
          </cell>
          <cell r="C112" t="str">
            <v>UK</v>
          </cell>
          <cell r="D112" t="str">
            <v>UK</v>
          </cell>
          <cell r="E112" t="str">
            <v>Mobile</v>
          </cell>
          <cell r="F112" t="str">
            <v>GBP</v>
          </cell>
          <cell r="G112" t="str">
            <v>EBITDA - Capex</v>
          </cell>
          <cell r="H112">
            <v>2016</v>
          </cell>
          <cell r="I112">
            <v>665.15621253600011</v>
          </cell>
        </row>
        <row r="113">
          <cell r="B113" t="str">
            <v>O2</v>
          </cell>
          <cell r="C113" t="str">
            <v>UK</v>
          </cell>
          <cell r="D113" t="str">
            <v>UK</v>
          </cell>
          <cell r="E113" t="str">
            <v>Mobile</v>
          </cell>
          <cell r="F113" t="str">
            <v>GBP</v>
          </cell>
          <cell r="G113" t="str">
            <v>EBITDA - Capex Margin (%)</v>
          </cell>
          <cell r="H113">
            <v>2016</v>
          </cell>
          <cell r="I113">
            <v>0.11339179915904336</v>
          </cell>
        </row>
        <row r="114">
          <cell r="B114" t="str">
            <v>O2</v>
          </cell>
          <cell r="C114" t="str">
            <v>UK</v>
          </cell>
          <cell r="D114" t="str">
            <v>UK</v>
          </cell>
          <cell r="E114" t="str">
            <v>Mobile</v>
          </cell>
          <cell r="F114" t="str">
            <v>GBP</v>
          </cell>
          <cell r="G114" t="str">
            <v>Mobile share</v>
          </cell>
          <cell r="H114">
            <v>2016</v>
          </cell>
          <cell r="I114">
            <v>1</v>
          </cell>
        </row>
        <row r="115">
          <cell r="B115" t="str">
            <v>O2</v>
          </cell>
          <cell r="C115" t="str">
            <v>UK</v>
          </cell>
          <cell r="D115" t="str">
            <v>UK</v>
          </cell>
          <cell r="E115" t="str">
            <v>Mobile</v>
          </cell>
          <cell r="F115" t="str">
            <v>GBP</v>
          </cell>
          <cell r="G115" t="str">
            <v>Capex/Revenue</v>
          </cell>
          <cell r="H115">
            <v>2016</v>
          </cell>
          <cell r="I115">
            <v>0.13569725491470683</v>
          </cell>
        </row>
        <row r="116">
          <cell r="B116" t="str">
            <v>O2</v>
          </cell>
          <cell r="C116" t="str">
            <v>UK</v>
          </cell>
          <cell r="D116" t="str">
            <v>UK</v>
          </cell>
          <cell r="E116" t="str">
            <v>Mobile</v>
          </cell>
          <cell r="F116" t="str">
            <v>GBP</v>
          </cell>
          <cell r="G116" t="str">
            <v>Revenue</v>
          </cell>
          <cell r="H116">
            <v>2015</v>
          </cell>
          <cell r="I116">
            <v>5771.6749354060003</v>
          </cell>
        </row>
        <row r="117">
          <cell r="B117" t="str">
            <v>O2</v>
          </cell>
          <cell r="C117" t="str">
            <v>UK</v>
          </cell>
          <cell r="D117" t="str">
            <v>UK</v>
          </cell>
          <cell r="E117" t="str">
            <v>Mobile</v>
          </cell>
          <cell r="F117" t="str">
            <v>GBP</v>
          </cell>
          <cell r="G117" t="str">
            <v>EBITDA</v>
          </cell>
          <cell r="H117">
            <v>2015</v>
          </cell>
          <cell r="I117">
            <v>1420.6406725019999</v>
          </cell>
        </row>
        <row r="118">
          <cell r="B118" t="str">
            <v>O2</v>
          </cell>
          <cell r="C118" t="str">
            <v>UK</v>
          </cell>
          <cell r="D118" t="str">
            <v>UK</v>
          </cell>
          <cell r="E118" t="str">
            <v>Mobile</v>
          </cell>
          <cell r="F118" t="str">
            <v>GBP</v>
          </cell>
          <cell r="G118" t="str">
            <v>EBITDA Margin (%)</v>
          </cell>
          <cell r="H118">
            <v>2015</v>
          </cell>
          <cell r="I118">
            <v>0.24614010463187441</v>
          </cell>
        </row>
        <row r="119">
          <cell r="B119" t="str">
            <v>O2</v>
          </cell>
          <cell r="C119" t="str">
            <v>UK</v>
          </cell>
          <cell r="D119" t="str">
            <v>UK</v>
          </cell>
          <cell r="E119" t="str">
            <v>Mobile</v>
          </cell>
          <cell r="F119" t="str">
            <v>GBP</v>
          </cell>
          <cell r="G119" t="str">
            <v>Capex</v>
          </cell>
          <cell r="H119">
            <v>2015</v>
          </cell>
          <cell r="I119">
            <v>650.29999999999995</v>
          </cell>
        </row>
        <row r="120">
          <cell r="B120" t="str">
            <v>O2</v>
          </cell>
          <cell r="C120" t="str">
            <v>UK</v>
          </cell>
          <cell r="D120" t="str">
            <v>UK</v>
          </cell>
          <cell r="E120" t="str">
            <v>Mobile</v>
          </cell>
          <cell r="F120" t="str">
            <v>GBP</v>
          </cell>
          <cell r="G120" t="str">
            <v>EBITDA - Capex</v>
          </cell>
          <cell r="H120">
            <v>2015</v>
          </cell>
          <cell r="I120">
            <v>770.34067250199996</v>
          </cell>
        </row>
        <row r="121">
          <cell r="B121" t="str">
            <v>O2</v>
          </cell>
          <cell r="C121" t="str">
            <v>UK</v>
          </cell>
          <cell r="D121" t="str">
            <v>UK</v>
          </cell>
          <cell r="E121" t="str">
            <v>Mobile</v>
          </cell>
          <cell r="F121" t="str">
            <v>GBP</v>
          </cell>
          <cell r="G121" t="str">
            <v>EBITDA - Capex Margin (%)</v>
          </cell>
          <cell r="H121">
            <v>2015</v>
          </cell>
          <cell r="I121">
            <v>0.13346917162232932</v>
          </cell>
        </row>
        <row r="122">
          <cell r="B122" t="str">
            <v>O2</v>
          </cell>
          <cell r="C122" t="str">
            <v>UK</v>
          </cell>
          <cell r="D122" t="str">
            <v>UK</v>
          </cell>
          <cell r="E122" t="str">
            <v>Mobile</v>
          </cell>
          <cell r="F122" t="str">
            <v>GBP</v>
          </cell>
          <cell r="G122" t="str">
            <v>Mobile share</v>
          </cell>
          <cell r="H122">
            <v>2015</v>
          </cell>
          <cell r="I122">
            <v>1</v>
          </cell>
        </row>
        <row r="123">
          <cell r="B123" t="str">
            <v>O2</v>
          </cell>
          <cell r="C123" t="str">
            <v>UK</v>
          </cell>
          <cell r="D123" t="str">
            <v>UK</v>
          </cell>
          <cell r="E123" t="str">
            <v>Mobile</v>
          </cell>
          <cell r="F123" t="str">
            <v>GBP</v>
          </cell>
          <cell r="G123" t="str">
            <v>Capex/Revenue</v>
          </cell>
          <cell r="H123">
            <v>2015</v>
          </cell>
          <cell r="I123">
            <v>0.11267093300954509</v>
          </cell>
        </row>
        <row r="124">
          <cell r="B124" t="str">
            <v>O2</v>
          </cell>
          <cell r="C124" t="str">
            <v>UK</v>
          </cell>
          <cell r="D124" t="str">
            <v>UK</v>
          </cell>
          <cell r="E124" t="str">
            <v>Mobile</v>
          </cell>
          <cell r="F124" t="str">
            <v>GBP</v>
          </cell>
          <cell r="G124" t="str">
            <v>Revenue</v>
          </cell>
          <cell r="H124">
            <v>2014</v>
          </cell>
          <cell r="I124">
            <v>5484.8784121560002</v>
          </cell>
        </row>
        <row r="125">
          <cell r="B125" t="str">
            <v>O2</v>
          </cell>
          <cell r="C125" t="str">
            <v>UK</v>
          </cell>
          <cell r="D125" t="str">
            <v>UK</v>
          </cell>
          <cell r="E125" t="str">
            <v>Mobile</v>
          </cell>
          <cell r="F125" t="str">
            <v>GBP</v>
          </cell>
          <cell r="G125" t="str">
            <v>EBITDA</v>
          </cell>
          <cell r="H125">
            <v>2014</v>
          </cell>
          <cell r="I125">
            <v>1354.5210918719999</v>
          </cell>
        </row>
        <row r="126">
          <cell r="B126" t="str">
            <v>O2</v>
          </cell>
          <cell r="C126" t="str">
            <v>UK</v>
          </cell>
          <cell r="D126" t="str">
            <v>UK</v>
          </cell>
          <cell r="E126" t="str">
            <v>Mobile</v>
          </cell>
          <cell r="F126" t="str">
            <v>GBP</v>
          </cell>
          <cell r="G126" t="str">
            <v>EBITDA Margin (%)</v>
          </cell>
          <cell r="H126">
            <v>2014</v>
          </cell>
          <cell r="I126">
            <v>0.24695553667516282</v>
          </cell>
        </row>
        <row r="127">
          <cell r="B127" t="str">
            <v>O2</v>
          </cell>
          <cell r="C127" t="str">
            <v>UK</v>
          </cell>
          <cell r="D127" t="str">
            <v>UK</v>
          </cell>
          <cell r="E127" t="str">
            <v>Mobile</v>
          </cell>
          <cell r="F127" t="str">
            <v>GBP</v>
          </cell>
          <cell r="G127" t="str">
            <v>Capex</v>
          </cell>
          <cell r="H127">
            <v>2014</v>
          </cell>
          <cell r="I127">
            <v>586.4</v>
          </cell>
        </row>
        <row r="128">
          <cell r="B128" t="str">
            <v>O2</v>
          </cell>
          <cell r="C128" t="str">
            <v>UK</v>
          </cell>
          <cell r="D128" t="str">
            <v>UK</v>
          </cell>
          <cell r="E128" t="str">
            <v>Mobile</v>
          </cell>
          <cell r="F128" t="str">
            <v>GBP</v>
          </cell>
          <cell r="G128" t="str">
            <v>EBITDA - Capex</v>
          </cell>
          <cell r="H128">
            <v>2014</v>
          </cell>
          <cell r="I128">
            <v>768.12109187199997</v>
          </cell>
        </row>
        <row r="129">
          <cell r="B129" t="str">
            <v>O2</v>
          </cell>
          <cell r="C129" t="str">
            <v>UK</v>
          </cell>
          <cell r="D129" t="str">
            <v>UK</v>
          </cell>
          <cell r="E129" t="str">
            <v>Mobile</v>
          </cell>
          <cell r="F129" t="str">
            <v>GBP</v>
          </cell>
          <cell r="G129" t="str">
            <v>EBITDA - Capex Margin (%)</v>
          </cell>
          <cell r="H129">
            <v>2014</v>
          </cell>
          <cell r="I129">
            <v>0.14004341284387128</v>
          </cell>
        </row>
        <row r="130">
          <cell r="B130" t="str">
            <v>O2</v>
          </cell>
          <cell r="C130" t="str">
            <v>UK</v>
          </cell>
          <cell r="D130" t="str">
            <v>UK</v>
          </cell>
          <cell r="E130" t="str">
            <v>Mobile</v>
          </cell>
          <cell r="F130" t="str">
            <v>GBP</v>
          </cell>
          <cell r="G130" t="str">
            <v>Mobile share</v>
          </cell>
          <cell r="H130">
            <v>2014</v>
          </cell>
          <cell r="I130">
            <v>1</v>
          </cell>
        </row>
        <row r="131">
          <cell r="B131" t="str">
            <v>O2</v>
          </cell>
          <cell r="C131" t="str">
            <v>UK</v>
          </cell>
          <cell r="D131" t="str">
            <v>UK</v>
          </cell>
          <cell r="E131" t="str">
            <v>Mobile</v>
          </cell>
          <cell r="F131" t="str">
            <v>GBP</v>
          </cell>
          <cell r="G131" t="str">
            <v>Capex/Revenue</v>
          </cell>
          <cell r="H131">
            <v>2014</v>
          </cell>
          <cell r="I131">
            <v>0.10691212383129153</v>
          </cell>
        </row>
        <row r="132">
          <cell r="B132" t="str">
            <v>O2</v>
          </cell>
          <cell r="C132" t="str">
            <v>UK</v>
          </cell>
          <cell r="D132" t="str">
            <v>UK</v>
          </cell>
          <cell r="E132" t="str">
            <v>Mobile</v>
          </cell>
          <cell r="F132" t="str">
            <v>GBP</v>
          </cell>
          <cell r="G132" t="str">
            <v>Revenue</v>
          </cell>
          <cell r="H132">
            <v>2013</v>
          </cell>
          <cell r="I132"/>
        </row>
        <row r="133">
          <cell r="B133" t="str">
            <v>O2</v>
          </cell>
          <cell r="C133" t="str">
            <v>UK</v>
          </cell>
          <cell r="D133" t="str">
            <v>UK</v>
          </cell>
          <cell r="E133" t="str">
            <v>Mobile</v>
          </cell>
          <cell r="F133" t="str">
            <v>GBP</v>
          </cell>
          <cell r="G133" t="str">
            <v>EBITDA</v>
          </cell>
          <cell r="H133">
            <v>2013</v>
          </cell>
          <cell r="I133"/>
        </row>
        <row r="134">
          <cell r="B134" t="str">
            <v>O2</v>
          </cell>
          <cell r="C134" t="str">
            <v>UK</v>
          </cell>
          <cell r="D134" t="str">
            <v>UK</v>
          </cell>
          <cell r="E134" t="str">
            <v>Mobile</v>
          </cell>
          <cell r="F134" t="str">
            <v>GBP</v>
          </cell>
          <cell r="G134" t="str">
            <v>EBITDA Margin (%)</v>
          </cell>
          <cell r="H134">
            <v>2013</v>
          </cell>
          <cell r="I134" t="str">
            <v/>
          </cell>
        </row>
        <row r="135">
          <cell r="B135" t="str">
            <v>O2</v>
          </cell>
          <cell r="C135" t="str">
            <v>UK</v>
          </cell>
          <cell r="D135" t="str">
            <v>UK</v>
          </cell>
          <cell r="E135" t="str">
            <v>Mobile</v>
          </cell>
          <cell r="F135" t="str">
            <v>GBP</v>
          </cell>
          <cell r="G135" t="str">
            <v>Capex</v>
          </cell>
          <cell r="H135">
            <v>2013</v>
          </cell>
          <cell r="I135"/>
        </row>
        <row r="136">
          <cell r="B136" t="str">
            <v>O2</v>
          </cell>
          <cell r="C136" t="str">
            <v>UK</v>
          </cell>
          <cell r="D136" t="str">
            <v>UK</v>
          </cell>
          <cell r="E136" t="str">
            <v>Mobile</v>
          </cell>
          <cell r="F136" t="str">
            <v>GBP</v>
          </cell>
          <cell r="G136" t="str">
            <v>EBITDA - Capex</v>
          </cell>
          <cell r="H136">
            <v>2013</v>
          </cell>
          <cell r="I136" t="str">
            <v/>
          </cell>
        </row>
        <row r="137">
          <cell r="B137" t="str">
            <v>O2</v>
          </cell>
          <cell r="C137" t="str">
            <v>UK</v>
          </cell>
          <cell r="D137" t="str">
            <v>UK</v>
          </cell>
          <cell r="E137" t="str">
            <v>Mobile</v>
          </cell>
          <cell r="F137" t="str">
            <v>GBP</v>
          </cell>
          <cell r="G137" t="str">
            <v>EBITDA - Capex Margin (%)</v>
          </cell>
          <cell r="H137">
            <v>2013</v>
          </cell>
          <cell r="I137" t="str">
            <v/>
          </cell>
        </row>
        <row r="138">
          <cell r="B138" t="str">
            <v>O2</v>
          </cell>
          <cell r="C138" t="str">
            <v>UK</v>
          </cell>
          <cell r="D138" t="str">
            <v>UK</v>
          </cell>
          <cell r="E138" t="str">
            <v>Mobile</v>
          </cell>
          <cell r="F138" t="str">
            <v>GBP</v>
          </cell>
          <cell r="G138" t="str">
            <v>Mobile share</v>
          </cell>
          <cell r="H138">
            <v>2013</v>
          </cell>
          <cell r="I138">
            <v>1</v>
          </cell>
        </row>
        <row r="139">
          <cell r="B139" t="str">
            <v>O2</v>
          </cell>
          <cell r="C139" t="str">
            <v>UK</v>
          </cell>
          <cell r="D139" t="str">
            <v>UK</v>
          </cell>
          <cell r="E139" t="str">
            <v>Mobile</v>
          </cell>
          <cell r="F139" t="str">
            <v>GBP</v>
          </cell>
          <cell r="G139" t="str">
            <v>Capex/Revenue</v>
          </cell>
          <cell r="H139">
            <v>2013</v>
          </cell>
          <cell r="I139" t="str">
            <v/>
          </cell>
        </row>
        <row r="140">
          <cell r="B140" t="str">
            <v>O2</v>
          </cell>
          <cell r="C140" t="str">
            <v>UK</v>
          </cell>
          <cell r="D140" t="str">
            <v>UK</v>
          </cell>
          <cell r="E140" t="str">
            <v>Mobile</v>
          </cell>
          <cell r="F140" t="str">
            <v>GBP</v>
          </cell>
          <cell r="G140" t="str">
            <v>Revenue</v>
          </cell>
          <cell r="H140">
            <v>2012</v>
          </cell>
          <cell r="I140">
            <v>5712.4273170440001</v>
          </cell>
        </row>
        <row r="141">
          <cell r="B141" t="str">
            <v>O2</v>
          </cell>
          <cell r="C141" t="str">
            <v>UK</v>
          </cell>
          <cell r="D141" t="str">
            <v>UK</v>
          </cell>
          <cell r="E141" t="str">
            <v>Mobile</v>
          </cell>
          <cell r="F141" t="str">
            <v>GBP</v>
          </cell>
          <cell r="G141" t="str">
            <v>EBITDA</v>
          </cell>
          <cell r="H141">
            <v>2012</v>
          </cell>
          <cell r="I141">
            <v>1299.532598964</v>
          </cell>
        </row>
        <row r="142">
          <cell r="B142" t="str">
            <v>O2</v>
          </cell>
          <cell r="C142" t="str">
            <v>UK</v>
          </cell>
          <cell r="D142" t="str">
            <v>UK</v>
          </cell>
          <cell r="E142" t="str">
            <v>Mobile</v>
          </cell>
          <cell r="F142" t="str">
            <v>GBP</v>
          </cell>
          <cell r="G142" t="str">
            <v>EBITDA Margin (%)</v>
          </cell>
          <cell r="H142">
            <v>2012</v>
          </cell>
          <cell r="I142">
            <v>0.22749218971882987</v>
          </cell>
        </row>
        <row r="143">
          <cell r="B143" t="str">
            <v>O2</v>
          </cell>
          <cell r="C143" t="str">
            <v>UK</v>
          </cell>
          <cell r="D143" t="str">
            <v>UK</v>
          </cell>
          <cell r="E143" t="str">
            <v>Mobile</v>
          </cell>
          <cell r="F143" t="str">
            <v>GBP</v>
          </cell>
          <cell r="G143" t="str">
            <v>Capex</v>
          </cell>
          <cell r="H143">
            <v>2012</v>
          </cell>
          <cell r="I143">
            <v>606.79999999999995</v>
          </cell>
        </row>
        <row r="144">
          <cell r="B144" t="str">
            <v>O2</v>
          </cell>
          <cell r="C144" t="str">
            <v>UK</v>
          </cell>
          <cell r="D144" t="str">
            <v>UK</v>
          </cell>
          <cell r="E144" t="str">
            <v>Mobile</v>
          </cell>
          <cell r="F144" t="str">
            <v>GBP</v>
          </cell>
          <cell r="G144" t="str">
            <v>EBITDA - Capex</v>
          </cell>
          <cell r="H144">
            <v>2012</v>
          </cell>
          <cell r="I144">
            <v>692.73259896400009</v>
          </cell>
        </row>
        <row r="145">
          <cell r="B145" t="str">
            <v>O2</v>
          </cell>
          <cell r="C145" t="str">
            <v>UK</v>
          </cell>
          <cell r="D145" t="str">
            <v>UK</v>
          </cell>
          <cell r="E145" t="str">
            <v>Mobile</v>
          </cell>
          <cell r="F145" t="str">
            <v>GBP</v>
          </cell>
          <cell r="G145" t="str">
            <v>EBITDA - Capex Margin (%)</v>
          </cell>
          <cell r="H145">
            <v>2012</v>
          </cell>
          <cell r="I145">
            <v>0.1212676434231582</v>
          </cell>
        </row>
        <row r="146">
          <cell r="B146" t="str">
            <v>O2</v>
          </cell>
          <cell r="C146" t="str">
            <v>UK</v>
          </cell>
          <cell r="D146" t="str">
            <v>UK</v>
          </cell>
          <cell r="E146" t="str">
            <v>Mobile</v>
          </cell>
          <cell r="F146" t="str">
            <v>GBP</v>
          </cell>
          <cell r="G146" t="str">
            <v>Mobile share</v>
          </cell>
          <cell r="H146">
            <v>2012</v>
          </cell>
          <cell r="I146">
            <v>1</v>
          </cell>
        </row>
        <row r="147">
          <cell r="B147" t="str">
            <v>O2</v>
          </cell>
          <cell r="C147" t="str">
            <v>UK</v>
          </cell>
          <cell r="D147" t="str">
            <v>UK</v>
          </cell>
          <cell r="E147" t="str">
            <v>Mobile</v>
          </cell>
          <cell r="F147" t="str">
            <v>GBP</v>
          </cell>
          <cell r="G147" t="str">
            <v>Capex/Revenue</v>
          </cell>
          <cell r="H147">
            <v>2012</v>
          </cell>
          <cell r="I147">
            <v>0.10622454629567168</v>
          </cell>
        </row>
        <row r="148">
          <cell r="B148" t="str">
            <v>Vodafone</v>
          </cell>
          <cell r="C148" t="str">
            <v>UK</v>
          </cell>
          <cell r="D148" t="str">
            <v>UK</v>
          </cell>
          <cell r="E148" t="str">
            <v>Mobile &amp; Fixed</v>
          </cell>
          <cell r="F148" t="str">
            <v>GBP</v>
          </cell>
          <cell r="G148" t="str">
            <v>Revenue</v>
          </cell>
          <cell r="H148">
            <v>2020</v>
          </cell>
          <cell r="I148">
            <v>4430.8947270400004</v>
          </cell>
        </row>
        <row r="149">
          <cell r="B149" t="str">
            <v>Vodafone</v>
          </cell>
          <cell r="C149" t="str">
            <v>UK</v>
          </cell>
          <cell r="D149" t="str">
            <v>UK</v>
          </cell>
          <cell r="E149" t="str">
            <v>Mobile &amp; Fixed</v>
          </cell>
          <cell r="F149" t="str">
            <v>GBP</v>
          </cell>
          <cell r="G149" t="str">
            <v>EBITDA</v>
          </cell>
          <cell r="H149">
            <v>2020</v>
          </cell>
          <cell r="I149">
            <v>1323.972528</v>
          </cell>
        </row>
        <row r="150">
          <cell r="B150" t="str">
            <v>Vodafone</v>
          </cell>
          <cell r="C150" t="str">
            <v>UK</v>
          </cell>
          <cell r="D150" t="str">
            <v>UK</v>
          </cell>
          <cell r="E150" t="str">
            <v>Mobile &amp; Fixed</v>
          </cell>
          <cell r="F150" t="str">
            <v>GBP</v>
          </cell>
          <cell r="G150" t="str">
            <v>EBITDA Margin (%)</v>
          </cell>
          <cell r="H150">
            <v>2020</v>
          </cell>
          <cell r="I150">
            <v>0.29880478087649398</v>
          </cell>
        </row>
        <row r="151">
          <cell r="B151" t="str">
            <v>Vodafone</v>
          </cell>
          <cell r="C151" t="str">
            <v>UK</v>
          </cell>
          <cell r="D151" t="str">
            <v>UK</v>
          </cell>
          <cell r="E151" t="str">
            <v>Mobile &amp; Fixed</v>
          </cell>
          <cell r="F151" t="str">
            <v>GBP</v>
          </cell>
          <cell r="G151" t="str">
            <v>Capex</v>
          </cell>
          <cell r="H151">
            <v>2020</v>
          </cell>
          <cell r="I151">
            <v>664.6</v>
          </cell>
        </row>
        <row r="152">
          <cell r="B152" t="str">
            <v>Vodafone</v>
          </cell>
          <cell r="C152" t="str">
            <v>UK</v>
          </cell>
          <cell r="D152" t="str">
            <v>UK</v>
          </cell>
          <cell r="E152" t="str">
            <v>Mobile &amp; Fixed</v>
          </cell>
          <cell r="F152" t="str">
            <v>GBP</v>
          </cell>
          <cell r="G152" t="str">
            <v>EBITDA - Capex</v>
          </cell>
          <cell r="H152">
            <v>2020</v>
          </cell>
          <cell r="I152">
            <v>659.37252799999999</v>
          </cell>
        </row>
        <row r="153">
          <cell r="B153" t="str">
            <v>Vodafone</v>
          </cell>
          <cell r="C153" t="str">
            <v>UK</v>
          </cell>
          <cell r="D153" t="str">
            <v>UK</v>
          </cell>
          <cell r="E153" t="str">
            <v>Mobile &amp; Fixed</v>
          </cell>
          <cell r="F153" t="str">
            <v>GBP</v>
          </cell>
          <cell r="G153" t="str">
            <v>EBITDA - Capex Margin (%)</v>
          </cell>
          <cell r="H153">
            <v>2020</v>
          </cell>
          <cell r="I153">
            <v>0.1488125014517068</v>
          </cell>
        </row>
        <row r="154">
          <cell r="B154" t="str">
            <v>Vodafone</v>
          </cell>
          <cell r="C154" t="str">
            <v>UK</v>
          </cell>
          <cell r="D154" t="str">
            <v>UK</v>
          </cell>
          <cell r="E154" t="str">
            <v>Mobile &amp; Fixed</v>
          </cell>
          <cell r="F154" t="str">
            <v>GBP</v>
          </cell>
          <cell r="G154" t="str">
            <v>Mobile share</v>
          </cell>
          <cell r="H154">
            <v>2020</v>
          </cell>
          <cell r="I154">
            <v>0.72071713147410355</v>
          </cell>
        </row>
        <row r="155">
          <cell r="B155" t="str">
            <v>Vodafone</v>
          </cell>
          <cell r="C155" t="str">
            <v>UK</v>
          </cell>
          <cell r="D155" t="str">
            <v>UK</v>
          </cell>
          <cell r="E155" t="str">
            <v>Mobile &amp; Fixed</v>
          </cell>
          <cell r="F155" t="str">
            <v>GBP</v>
          </cell>
          <cell r="G155" t="str">
            <v>Capex/Revenue</v>
          </cell>
          <cell r="H155">
            <v>2020</v>
          </cell>
          <cell r="I155">
            <v>0.14999227942478721</v>
          </cell>
        </row>
        <row r="156">
          <cell r="B156" t="str">
            <v>Vodafone</v>
          </cell>
          <cell r="C156" t="str">
            <v>UK</v>
          </cell>
          <cell r="D156" t="str">
            <v>UK</v>
          </cell>
          <cell r="E156" t="str">
            <v>Mobile &amp; Fixed</v>
          </cell>
          <cell r="F156" t="str">
            <v>GBP</v>
          </cell>
          <cell r="G156" t="str">
            <v>Revenue</v>
          </cell>
          <cell r="H156">
            <v>2019</v>
          </cell>
          <cell r="I156">
            <v>4267.7792135600002</v>
          </cell>
        </row>
        <row r="157">
          <cell r="B157" t="str">
            <v>Vodafone</v>
          </cell>
          <cell r="C157" t="str">
            <v>UK</v>
          </cell>
          <cell r="D157" t="str">
            <v>UK</v>
          </cell>
          <cell r="E157" t="str">
            <v>Mobile &amp; Fixed</v>
          </cell>
          <cell r="F157" t="str">
            <v>GBP</v>
          </cell>
          <cell r="G157" t="str">
            <v>EBITDA</v>
          </cell>
          <cell r="H157">
            <v>2019</v>
          </cell>
          <cell r="I157">
            <v>1175.5353084200001</v>
          </cell>
        </row>
        <row r="158">
          <cell r="B158" t="str">
            <v>Vodafone</v>
          </cell>
          <cell r="C158" t="str">
            <v>UK</v>
          </cell>
          <cell r="D158" t="str">
            <v>UK</v>
          </cell>
          <cell r="E158" t="str">
            <v>Mobile &amp; Fixed</v>
          </cell>
          <cell r="F158" t="str">
            <v>GBP</v>
          </cell>
          <cell r="G158" t="str">
            <v>EBITDA Margin (%)</v>
          </cell>
          <cell r="H158">
            <v>2019</v>
          </cell>
          <cell r="I158">
            <v>0.2754442649434572</v>
          </cell>
        </row>
        <row r="159">
          <cell r="B159" t="str">
            <v>Vodafone</v>
          </cell>
          <cell r="C159" t="str">
            <v>UK</v>
          </cell>
          <cell r="D159" t="str">
            <v>UK</v>
          </cell>
          <cell r="E159" t="str">
            <v>Mobile &amp; Fixed</v>
          </cell>
          <cell r="F159" t="str">
            <v>GBP</v>
          </cell>
          <cell r="G159" t="str">
            <v>Capex</v>
          </cell>
          <cell r="H159">
            <v>2019</v>
          </cell>
          <cell r="I159">
            <v>699.48</v>
          </cell>
        </row>
        <row r="160">
          <cell r="B160" t="str">
            <v>Vodafone</v>
          </cell>
          <cell r="C160" t="str">
            <v>UK</v>
          </cell>
          <cell r="D160" t="str">
            <v>UK</v>
          </cell>
          <cell r="E160" t="str">
            <v>Mobile &amp; Fixed</v>
          </cell>
          <cell r="F160" t="str">
            <v>GBP</v>
          </cell>
          <cell r="G160" t="str">
            <v>EBITDA - Capex</v>
          </cell>
          <cell r="H160">
            <v>2019</v>
          </cell>
          <cell r="I160">
            <v>476.05530842000007</v>
          </cell>
        </row>
        <row r="161">
          <cell r="B161" t="str">
            <v>Vodafone</v>
          </cell>
          <cell r="C161" t="str">
            <v>UK</v>
          </cell>
          <cell r="D161" t="str">
            <v>UK</v>
          </cell>
          <cell r="E161" t="str">
            <v>Mobile &amp; Fixed</v>
          </cell>
          <cell r="F161" t="str">
            <v>GBP</v>
          </cell>
          <cell r="G161" t="str">
            <v>EBITDA - Capex Margin (%)</v>
          </cell>
          <cell r="H161">
            <v>2019</v>
          </cell>
          <cell r="I161">
            <v>0.1115463768386685</v>
          </cell>
        </row>
        <row r="162">
          <cell r="B162" t="str">
            <v>Vodafone</v>
          </cell>
          <cell r="C162" t="str">
            <v>UK</v>
          </cell>
          <cell r="D162" t="str">
            <v>UK</v>
          </cell>
          <cell r="E162" t="str">
            <v>Mobile &amp; Fixed</v>
          </cell>
          <cell r="F162" t="str">
            <v>GBP</v>
          </cell>
          <cell r="G162" t="str">
            <v>Mobile share</v>
          </cell>
          <cell r="H162">
            <v>2019</v>
          </cell>
          <cell r="I162">
            <v>0.72394991922455576</v>
          </cell>
        </row>
        <row r="163">
          <cell r="B163" t="str">
            <v>Vodafone</v>
          </cell>
          <cell r="C163" t="str">
            <v>UK</v>
          </cell>
          <cell r="D163" t="str">
            <v>UK</v>
          </cell>
          <cell r="E163" t="str">
            <v>Mobile &amp; Fixed</v>
          </cell>
          <cell r="F163" t="str">
            <v>GBP</v>
          </cell>
          <cell r="G163" t="str">
            <v>Capex/Revenue</v>
          </cell>
          <cell r="H163">
            <v>2019</v>
          </cell>
          <cell r="I163">
            <v>0.1638978881047887</v>
          </cell>
        </row>
        <row r="164">
          <cell r="B164" t="str">
            <v>Vodafone</v>
          </cell>
          <cell r="C164" t="str">
            <v>UK</v>
          </cell>
          <cell r="D164" t="str">
            <v>UK</v>
          </cell>
          <cell r="E164" t="str">
            <v>Mobile &amp; Fixed</v>
          </cell>
          <cell r="F164" t="str">
            <v>GBP</v>
          </cell>
          <cell r="G164" t="str">
            <v>Revenue</v>
          </cell>
          <cell r="H164">
            <v>2018</v>
          </cell>
          <cell r="I164">
            <v>4347.3756942330001</v>
          </cell>
        </row>
        <row r="165">
          <cell r="B165" t="str">
            <v>Vodafone</v>
          </cell>
          <cell r="C165" t="str">
            <v>UK</v>
          </cell>
          <cell r="D165" t="str">
            <v>UK</v>
          </cell>
          <cell r="E165" t="str">
            <v>Mobile &amp; Fixed</v>
          </cell>
          <cell r="F165" t="str">
            <v>GBP</v>
          </cell>
          <cell r="G165" t="str">
            <v>EBITDA</v>
          </cell>
          <cell r="H165">
            <v>2018</v>
          </cell>
          <cell r="I165">
            <v>1103.3012815770001</v>
          </cell>
        </row>
        <row r="166">
          <cell r="B166" t="str">
            <v>Vodafone</v>
          </cell>
          <cell r="C166" t="str">
            <v>UK</v>
          </cell>
          <cell r="D166" t="str">
            <v>UK</v>
          </cell>
          <cell r="E166" t="str">
            <v>Mobile &amp; Fixed</v>
          </cell>
          <cell r="F166" t="str">
            <v>GBP</v>
          </cell>
          <cell r="G166" t="str">
            <v>EBITDA Margin (%)</v>
          </cell>
          <cell r="H166">
            <v>2018</v>
          </cell>
          <cell r="I166">
            <v>0.25378558449424593</v>
          </cell>
        </row>
        <row r="167">
          <cell r="B167" t="str">
            <v>Vodafone</v>
          </cell>
          <cell r="C167" t="str">
            <v>UK</v>
          </cell>
          <cell r="D167" t="str">
            <v>UK</v>
          </cell>
          <cell r="E167" t="str">
            <v>Mobile &amp; Fixed</v>
          </cell>
          <cell r="F167" t="str">
            <v>GBP</v>
          </cell>
          <cell r="G167" t="str">
            <v>Capex</v>
          </cell>
          <cell r="H167">
            <v>2018</v>
          </cell>
          <cell r="I167">
            <v>755.65</v>
          </cell>
        </row>
        <row r="168">
          <cell r="B168" t="str">
            <v>Vodafone</v>
          </cell>
          <cell r="C168" t="str">
            <v>UK</v>
          </cell>
          <cell r="D168" t="str">
            <v>UK</v>
          </cell>
          <cell r="E168" t="str">
            <v>Mobile &amp; Fixed</v>
          </cell>
          <cell r="F168" t="str">
            <v>GBP</v>
          </cell>
          <cell r="G168" t="str">
            <v>EBITDA - Capex</v>
          </cell>
          <cell r="H168">
            <v>2018</v>
          </cell>
          <cell r="I168">
            <v>347.65128157700008</v>
          </cell>
        </row>
        <row r="169">
          <cell r="B169" t="str">
            <v>Vodafone</v>
          </cell>
          <cell r="C169" t="str">
            <v>UK</v>
          </cell>
          <cell r="D169" t="str">
            <v>UK</v>
          </cell>
          <cell r="E169" t="str">
            <v>Mobile &amp; Fixed</v>
          </cell>
          <cell r="F169" t="str">
            <v>GBP</v>
          </cell>
          <cell r="G169" t="str">
            <v>EBITDA - Capex Margin (%)</v>
          </cell>
          <cell r="H169">
            <v>2018</v>
          </cell>
          <cell r="I169">
            <v>7.9968078682083069E-2</v>
          </cell>
        </row>
        <row r="170">
          <cell r="B170" t="str">
            <v>Vodafone</v>
          </cell>
          <cell r="C170" t="str">
            <v>UK</v>
          </cell>
          <cell r="D170" t="str">
            <v>UK</v>
          </cell>
          <cell r="E170" t="str">
            <v>Mobile &amp; Fixed</v>
          </cell>
          <cell r="F170" t="str">
            <v>GBP</v>
          </cell>
          <cell r="G170" t="str">
            <v>Mobile share</v>
          </cell>
          <cell r="H170">
            <v>2018</v>
          </cell>
          <cell r="I170">
            <v>0.65399830460582087</v>
          </cell>
        </row>
        <row r="171">
          <cell r="B171" t="str">
            <v>Vodafone</v>
          </cell>
          <cell r="C171" t="str">
            <v>UK</v>
          </cell>
          <cell r="D171" t="str">
            <v>UK</v>
          </cell>
          <cell r="E171" t="str">
            <v>Mobile &amp; Fixed</v>
          </cell>
          <cell r="F171" t="str">
            <v>GBP</v>
          </cell>
          <cell r="G171" t="str">
            <v>Capex/Revenue</v>
          </cell>
          <cell r="H171">
            <v>2018</v>
          </cell>
          <cell r="I171">
            <v>0.17381750581216285</v>
          </cell>
        </row>
        <row r="172">
          <cell r="B172" t="str">
            <v>Vodafone</v>
          </cell>
          <cell r="C172" t="str">
            <v>UK</v>
          </cell>
          <cell r="D172" t="str">
            <v>UK</v>
          </cell>
          <cell r="E172" t="str">
            <v>Mobile &amp; Fixed</v>
          </cell>
          <cell r="F172" t="str">
            <v>GBP</v>
          </cell>
          <cell r="G172" t="str">
            <v>Revenue</v>
          </cell>
          <cell r="H172">
            <v>2017</v>
          </cell>
          <cell r="I172">
            <v>5893.4164686599997</v>
          </cell>
        </row>
        <row r="173">
          <cell r="B173" t="str">
            <v>Vodafone</v>
          </cell>
          <cell r="C173" t="str">
            <v>UK</v>
          </cell>
          <cell r="D173" t="str">
            <v>UK</v>
          </cell>
          <cell r="E173" t="str">
            <v>Mobile &amp; Fixed</v>
          </cell>
          <cell r="F173" t="str">
            <v>GBP</v>
          </cell>
          <cell r="G173" t="str">
            <v>EBITDA</v>
          </cell>
          <cell r="H173">
            <v>2017</v>
          </cell>
          <cell r="I173">
            <v>1034.8914459600001</v>
          </cell>
        </row>
        <row r="174">
          <cell r="B174" t="str">
            <v>Vodafone</v>
          </cell>
          <cell r="C174" t="str">
            <v>UK</v>
          </cell>
          <cell r="D174" t="str">
            <v>UK</v>
          </cell>
          <cell r="E174" t="str">
            <v>Mobile &amp; Fixed</v>
          </cell>
          <cell r="F174" t="str">
            <v>GBP</v>
          </cell>
          <cell r="G174" t="str">
            <v>EBITDA Margin (%)</v>
          </cell>
          <cell r="H174">
            <v>2017</v>
          </cell>
          <cell r="I174">
            <v>0.17560127499275574</v>
          </cell>
        </row>
        <row r="175">
          <cell r="B175" t="str">
            <v>Vodafone</v>
          </cell>
          <cell r="C175" t="str">
            <v>UK</v>
          </cell>
          <cell r="D175" t="str">
            <v>UK</v>
          </cell>
          <cell r="E175" t="str">
            <v>Mobile &amp; Fixed</v>
          </cell>
          <cell r="F175" t="str">
            <v>GBP</v>
          </cell>
          <cell r="G175" t="str">
            <v>Capex</v>
          </cell>
          <cell r="H175">
            <v>2017</v>
          </cell>
          <cell r="I175">
            <v>750.5</v>
          </cell>
        </row>
        <row r="176">
          <cell r="B176" t="str">
            <v>Vodafone</v>
          </cell>
          <cell r="C176" t="str">
            <v>UK</v>
          </cell>
          <cell r="D176" t="str">
            <v>UK</v>
          </cell>
          <cell r="E176" t="str">
            <v>Mobile &amp; Fixed</v>
          </cell>
          <cell r="F176" t="str">
            <v>GBP</v>
          </cell>
          <cell r="G176" t="str">
            <v>EBITDA - Capex</v>
          </cell>
          <cell r="H176">
            <v>2017</v>
          </cell>
          <cell r="I176">
            <v>284.39144596000006</v>
          </cell>
        </row>
        <row r="177">
          <cell r="B177" t="str">
            <v>Vodafone</v>
          </cell>
          <cell r="C177" t="str">
            <v>UK</v>
          </cell>
          <cell r="D177" t="str">
            <v>UK</v>
          </cell>
          <cell r="E177" t="str">
            <v>Mobile &amp; Fixed</v>
          </cell>
          <cell r="F177" t="str">
            <v>GBP</v>
          </cell>
          <cell r="G177" t="str">
            <v>EBITDA - Capex Margin (%)</v>
          </cell>
          <cell r="H177">
            <v>2017</v>
          </cell>
          <cell r="I177">
            <v>4.8255786346058593E-2</v>
          </cell>
        </row>
        <row r="178">
          <cell r="B178" t="str">
            <v>Vodafone</v>
          </cell>
          <cell r="C178" t="str">
            <v>UK</v>
          </cell>
          <cell r="D178" t="str">
            <v>UK</v>
          </cell>
          <cell r="E178" t="str">
            <v>Mobile &amp; Fixed</v>
          </cell>
          <cell r="F178" t="str">
            <v>GBP</v>
          </cell>
          <cell r="G178" t="str">
            <v>Mobile share</v>
          </cell>
          <cell r="H178">
            <v>2017</v>
          </cell>
          <cell r="I178">
            <v>0.73342960288808667</v>
          </cell>
        </row>
        <row r="179">
          <cell r="B179" t="str">
            <v>Vodafone</v>
          </cell>
          <cell r="C179" t="str">
            <v>UK</v>
          </cell>
          <cell r="D179" t="str">
            <v>UK</v>
          </cell>
          <cell r="E179" t="str">
            <v>Mobile &amp; Fixed</v>
          </cell>
          <cell r="F179" t="str">
            <v>GBP</v>
          </cell>
          <cell r="G179" t="str">
            <v>Capex/Revenue</v>
          </cell>
          <cell r="H179">
            <v>2017</v>
          </cell>
          <cell r="I179">
            <v>0.12734548864669715</v>
          </cell>
        </row>
        <row r="180">
          <cell r="B180" t="str">
            <v>Vodafone</v>
          </cell>
          <cell r="C180" t="str">
            <v>UK</v>
          </cell>
          <cell r="D180" t="str">
            <v>UK</v>
          </cell>
          <cell r="E180" t="str">
            <v>Mobile &amp; Fixed</v>
          </cell>
          <cell r="F180" t="str">
            <v>GBP</v>
          </cell>
          <cell r="G180" t="str">
            <v>Revenue</v>
          </cell>
          <cell r="H180">
            <v>2016</v>
          </cell>
          <cell r="I180">
            <v>6650.0347333700001</v>
          </cell>
        </row>
        <row r="181">
          <cell r="B181" t="str">
            <v>Vodafone</v>
          </cell>
          <cell r="C181" t="str">
            <v>UK</v>
          </cell>
          <cell r="D181" t="str">
            <v>UK</v>
          </cell>
          <cell r="E181" t="str">
            <v>Mobile &amp; Fixed</v>
          </cell>
          <cell r="F181" t="str">
            <v>GBP</v>
          </cell>
          <cell r="G181" t="str">
            <v>EBITDA</v>
          </cell>
          <cell r="H181">
            <v>2016</v>
          </cell>
          <cell r="I181">
            <v>1388.5209264919999</v>
          </cell>
        </row>
        <row r="182">
          <cell r="B182" t="str">
            <v>Vodafone</v>
          </cell>
          <cell r="C182" t="str">
            <v>UK</v>
          </cell>
          <cell r="D182" t="str">
            <v>UK</v>
          </cell>
          <cell r="E182" t="str">
            <v>Mobile &amp; Fixed</v>
          </cell>
          <cell r="F182" t="str">
            <v>GBP</v>
          </cell>
          <cell r="G182" t="str">
            <v>EBITDA Margin (%)</v>
          </cell>
          <cell r="H182">
            <v>2016</v>
          </cell>
          <cell r="I182">
            <v>0.2087990487514863</v>
          </cell>
        </row>
        <row r="183">
          <cell r="B183" t="str">
            <v>Vodafone</v>
          </cell>
          <cell r="C183" t="str">
            <v>UK</v>
          </cell>
          <cell r="D183" t="str">
            <v>UK</v>
          </cell>
          <cell r="E183" t="str">
            <v>Mobile &amp; Fixed</v>
          </cell>
          <cell r="F183" t="str">
            <v>GBP</v>
          </cell>
          <cell r="G183" t="str">
            <v>Capex</v>
          </cell>
          <cell r="H183">
            <v>2016</v>
          </cell>
          <cell r="I183">
            <v>955.90000000000009</v>
          </cell>
        </row>
        <row r="184">
          <cell r="B184" t="str">
            <v>Vodafone</v>
          </cell>
          <cell r="C184" t="str">
            <v>UK</v>
          </cell>
          <cell r="D184" t="str">
            <v>UK</v>
          </cell>
          <cell r="E184" t="str">
            <v>Mobile &amp; Fixed</v>
          </cell>
          <cell r="F184" t="str">
            <v>GBP</v>
          </cell>
          <cell r="G184" t="str">
            <v>EBITDA - Capex</v>
          </cell>
          <cell r="H184">
            <v>2016</v>
          </cell>
          <cell r="I184">
            <v>432.62092649199985</v>
          </cell>
        </row>
        <row r="185">
          <cell r="B185" t="str">
            <v>Vodafone</v>
          </cell>
          <cell r="C185" t="str">
            <v>UK</v>
          </cell>
          <cell r="D185" t="str">
            <v>UK</v>
          </cell>
          <cell r="E185" t="str">
            <v>Mobile &amp; Fixed</v>
          </cell>
          <cell r="F185" t="str">
            <v>GBP</v>
          </cell>
          <cell r="G185" t="str">
            <v>EBITDA - Capex Margin (%)</v>
          </cell>
          <cell r="H185">
            <v>2016</v>
          </cell>
          <cell r="I185">
            <v>6.5055438631184861E-2</v>
          </cell>
        </row>
        <row r="186">
          <cell r="B186" t="str">
            <v>Vodafone</v>
          </cell>
          <cell r="C186" t="str">
            <v>UK</v>
          </cell>
          <cell r="D186" t="str">
            <v>UK</v>
          </cell>
          <cell r="E186" t="str">
            <v>Mobile &amp; Fixed</v>
          </cell>
          <cell r="F186" t="str">
            <v>GBP</v>
          </cell>
          <cell r="G186" t="str">
            <v>Mobile share</v>
          </cell>
          <cell r="H186">
            <v>2016</v>
          </cell>
          <cell r="I186">
            <v>0.66860465116279066</v>
          </cell>
        </row>
        <row r="187">
          <cell r="B187" t="str">
            <v>Vodafone</v>
          </cell>
          <cell r="C187" t="str">
            <v>UK</v>
          </cell>
          <cell r="D187" t="str">
            <v>UK</v>
          </cell>
          <cell r="E187" t="str">
            <v>Mobile &amp; Fixed</v>
          </cell>
          <cell r="F187" t="str">
            <v>GBP</v>
          </cell>
          <cell r="G187" t="str">
            <v>Capex/Revenue</v>
          </cell>
          <cell r="H187">
            <v>2016</v>
          </cell>
          <cell r="I187">
            <v>0.14374361012030146</v>
          </cell>
        </row>
        <row r="188">
          <cell r="B188" t="str">
            <v>Vodafone</v>
          </cell>
          <cell r="C188" t="str">
            <v>UK</v>
          </cell>
          <cell r="D188" t="str">
            <v>UK</v>
          </cell>
          <cell r="E188" t="str">
            <v>Mobile &amp; Fixed</v>
          </cell>
          <cell r="F188" t="str">
            <v>GBP</v>
          </cell>
          <cell r="G188" t="str">
            <v>Revenue</v>
          </cell>
          <cell r="H188">
            <v>2015</v>
          </cell>
          <cell r="I188">
            <v>5735.7854489000001</v>
          </cell>
        </row>
        <row r="189">
          <cell r="B189" t="str">
            <v>Vodafone</v>
          </cell>
          <cell r="C189" t="str">
            <v>UK</v>
          </cell>
          <cell r="D189" t="str">
            <v>UK</v>
          </cell>
          <cell r="E189" t="str">
            <v>Mobile &amp; Fixed</v>
          </cell>
          <cell r="F189" t="str">
            <v>GBP</v>
          </cell>
          <cell r="G189" t="str">
            <v>EBITDA</v>
          </cell>
          <cell r="H189">
            <v>2015</v>
          </cell>
          <cell r="I189">
            <v>1251.7081156839999</v>
          </cell>
        </row>
        <row r="190">
          <cell r="B190" t="str">
            <v>Vodafone</v>
          </cell>
          <cell r="C190" t="str">
            <v>UK</v>
          </cell>
          <cell r="D190" t="str">
            <v>UK</v>
          </cell>
          <cell r="E190" t="str">
            <v>Mobile &amp; Fixed</v>
          </cell>
          <cell r="F190" t="str">
            <v>GBP</v>
          </cell>
          <cell r="G190" t="str">
            <v>EBITDA Margin (%)</v>
          </cell>
          <cell r="H190">
            <v>2015</v>
          </cell>
          <cell r="I190">
            <v>0.2182278481012658</v>
          </cell>
        </row>
        <row r="191">
          <cell r="B191" t="str">
            <v>Vodafone</v>
          </cell>
          <cell r="C191" t="str">
            <v>UK</v>
          </cell>
          <cell r="D191" t="str">
            <v>UK</v>
          </cell>
          <cell r="E191" t="str">
            <v>Mobile &amp; Fixed</v>
          </cell>
          <cell r="F191" t="str">
            <v>GBP</v>
          </cell>
          <cell r="G191" t="str">
            <v>Capex</v>
          </cell>
          <cell r="H191">
            <v>2015</v>
          </cell>
          <cell r="I191">
            <v>922.8</v>
          </cell>
        </row>
        <row r="192">
          <cell r="B192" t="str">
            <v>Vodafone</v>
          </cell>
          <cell r="C192" t="str">
            <v>UK</v>
          </cell>
          <cell r="D192" t="str">
            <v>UK</v>
          </cell>
          <cell r="E192" t="str">
            <v>Mobile &amp; Fixed</v>
          </cell>
          <cell r="F192" t="str">
            <v>GBP</v>
          </cell>
          <cell r="G192" t="str">
            <v>EBITDA - Capex</v>
          </cell>
          <cell r="H192">
            <v>2015</v>
          </cell>
          <cell r="I192">
            <v>328.90811568399999</v>
          </cell>
        </row>
        <row r="193">
          <cell r="B193" t="str">
            <v>Vodafone</v>
          </cell>
          <cell r="C193" t="str">
            <v>UK</v>
          </cell>
          <cell r="D193" t="str">
            <v>UK</v>
          </cell>
          <cell r="E193" t="str">
            <v>Mobile &amp; Fixed</v>
          </cell>
          <cell r="F193" t="str">
            <v>GBP</v>
          </cell>
          <cell r="G193" t="str">
            <v>EBITDA - Capex Margin (%)</v>
          </cell>
          <cell r="H193">
            <v>2015</v>
          </cell>
          <cell r="I193">
            <v>5.7343169233618645E-2</v>
          </cell>
        </row>
        <row r="194">
          <cell r="B194" t="str">
            <v>Vodafone</v>
          </cell>
          <cell r="C194" t="str">
            <v>UK</v>
          </cell>
          <cell r="D194" t="str">
            <v>UK</v>
          </cell>
          <cell r="E194" t="str">
            <v>Mobile &amp; Fixed</v>
          </cell>
          <cell r="F194" t="str">
            <v>GBP</v>
          </cell>
          <cell r="G194" t="str">
            <v>Mobile share</v>
          </cell>
          <cell r="H194">
            <v>2015</v>
          </cell>
          <cell r="I194"/>
        </row>
        <row r="195">
          <cell r="B195" t="str">
            <v>Vodafone</v>
          </cell>
          <cell r="C195" t="str">
            <v>UK</v>
          </cell>
          <cell r="D195" t="str">
            <v>UK</v>
          </cell>
          <cell r="E195" t="str">
            <v>Mobile &amp; Fixed</v>
          </cell>
          <cell r="F195" t="str">
            <v>GBP</v>
          </cell>
          <cell r="G195" t="str">
            <v>Capex/Revenue</v>
          </cell>
          <cell r="H195">
            <v>2015</v>
          </cell>
          <cell r="I195">
            <v>0.16088467886764715</v>
          </cell>
        </row>
        <row r="196">
          <cell r="B196" t="str">
            <v>Vodafone</v>
          </cell>
          <cell r="C196" t="str">
            <v>UK</v>
          </cell>
          <cell r="D196" t="str">
            <v>UK</v>
          </cell>
          <cell r="E196" t="str">
            <v>Mobile &amp; Fixed</v>
          </cell>
          <cell r="F196" t="str">
            <v>GBP</v>
          </cell>
          <cell r="G196" t="str">
            <v>Revenue</v>
          </cell>
          <cell r="H196">
            <v>2014</v>
          </cell>
          <cell r="I196">
            <v>6239</v>
          </cell>
        </row>
        <row r="197">
          <cell r="B197" t="str">
            <v>Vodafone</v>
          </cell>
          <cell r="C197" t="str">
            <v>UK</v>
          </cell>
          <cell r="D197" t="str">
            <v>UK</v>
          </cell>
          <cell r="E197" t="str">
            <v>Mobile &amp; Fixed</v>
          </cell>
          <cell r="F197" t="str">
            <v>GBP</v>
          </cell>
          <cell r="G197" t="str">
            <v>EBITDA</v>
          </cell>
          <cell r="H197">
            <v>2014</v>
          </cell>
          <cell r="I197">
            <v>1398</v>
          </cell>
        </row>
        <row r="198">
          <cell r="B198" t="str">
            <v>Vodafone</v>
          </cell>
          <cell r="C198" t="str">
            <v>UK</v>
          </cell>
          <cell r="D198" t="str">
            <v>UK</v>
          </cell>
          <cell r="E198" t="str">
            <v>Mobile &amp; Fixed</v>
          </cell>
          <cell r="F198" t="str">
            <v>GBP</v>
          </cell>
          <cell r="G198" t="str">
            <v>EBITDA Margin (%)</v>
          </cell>
          <cell r="H198">
            <v>2014</v>
          </cell>
          <cell r="I198">
            <v>0.22407437089277127</v>
          </cell>
        </row>
        <row r="199">
          <cell r="B199" t="str">
            <v>Vodafone</v>
          </cell>
          <cell r="C199" t="str">
            <v>UK</v>
          </cell>
          <cell r="D199" t="str">
            <v>UK</v>
          </cell>
          <cell r="E199" t="str">
            <v>Mobile &amp; Fixed</v>
          </cell>
          <cell r="F199" t="str">
            <v>GBP</v>
          </cell>
          <cell r="G199" t="str">
            <v>Capex</v>
          </cell>
          <cell r="H199">
            <v>2014</v>
          </cell>
          <cell r="I199">
            <v>932</v>
          </cell>
        </row>
        <row r="200">
          <cell r="B200" t="str">
            <v>Vodafone</v>
          </cell>
          <cell r="C200" t="str">
            <v>UK</v>
          </cell>
          <cell r="D200" t="str">
            <v>UK</v>
          </cell>
          <cell r="E200" t="str">
            <v>Mobile &amp; Fixed</v>
          </cell>
          <cell r="F200" t="str">
            <v>GBP</v>
          </cell>
          <cell r="G200" t="str">
            <v>EBITDA - Capex</v>
          </cell>
          <cell r="H200">
            <v>2014</v>
          </cell>
          <cell r="I200">
            <v>466</v>
          </cell>
        </row>
        <row r="201">
          <cell r="B201" t="str">
            <v>Vodafone</v>
          </cell>
          <cell r="C201" t="str">
            <v>UK</v>
          </cell>
          <cell r="D201" t="str">
            <v>UK</v>
          </cell>
          <cell r="E201" t="str">
            <v>Mobile &amp; Fixed</v>
          </cell>
          <cell r="F201" t="str">
            <v>GBP</v>
          </cell>
          <cell r="G201" t="str">
            <v>EBITDA - Capex Margin (%)</v>
          </cell>
          <cell r="H201">
            <v>2014</v>
          </cell>
          <cell r="I201">
            <v>7.4691456964257094E-2</v>
          </cell>
        </row>
        <row r="202">
          <cell r="B202" t="str">
            <v>Vodafone</v>
          </cell>
          <cell r="C202" t="str">
            <v>UK</v>
          </cell>
          <cell r="D202" t="str">
            <v>UK</v>
          </cell>
          <cell r="E202" t="str">
            <v>Mobile &amp; Fixed</v>
          </cell>
          <cell r="F202" t="str">
            <v>GBP</v>
          </cell>
          <cell r="G202" t="str">
            <v>Mobile share</v>
          </cell>
          <cell r="H202">
            <v>2014</v>
          </cell>
          <cell r="I202"/>
        </row>
        <row r="203">
          <cell r="B203" t="str">
            <v>Vodafone</v>
          </cell>
          <cell r="C203" t="str">
            <v>UK</v>
          </cell>
          <cell r="D203" t="str">
            <v>UK</v>
          </cell>
          <cell r="E203" t="str">
            <v>Mobile &amp; Fixed</v>
          </cell>
          <cell r="F203" t="str">
            <v>GBP</v>
          </cell>
          <cell r="G203" t="str">
            <v>Capex/Revenue</v>
          </cell>
          <cell r="H203">
            <v>2014</v>
          </cell>
          <cell r="I203">
            <v>0.14938291392851419</v>
          </cell>
        </row>
        <row r="204">
          <cell r="B204" t="str">
            <v>Vodafone</v>
          </cell>
          <cell r="C204" t="str">
            <v>UK</v>
          </cell>
          <cell r="D204" t="str">
            <v>UK</v>
          </cell>
          <cell r="E204" t="str">
            <v>Mobile &amp; Fixed</v>
          </cell>
          <cell r="F204" t="str">
            <v>GBP</v>
          </cell>
          <cell r="G204" t="str">
            <v>Revenue</v>
          </cell>
          <cell r="H204">
            <v>2013</v>
          </cell>
          <cell r="I204">
            <v>5123</v>
          </cell>
        </row>
        <row r="205">
          <cell r="B205" t="str">
            <v>Vodafone</v>
          </cell>
          <cell r="C205" t="str">
            <v>UK</v>
          </cell>
          <cell r="D205" t="str">
            <v>UK</v>
          </cell>
          <cell r="E205" t="str">
            <v>Mobile &amp; Fixed</v>
          </cell>
          <cell r="F205" t="str">
            <v>GBP</v>
          </cell>
          <cell r="G205" t="str">
            <v>EBITDA</v>
          </cell>
          <cell r="H205">
            <v>2013</v>
          </cell>
          <cell r="I205">
            <v>1210</v>
          </cell>
        </row>
        <row r="206">
          <cell r="B206" t="str">
            <v>Vodafone</v>
          </cell>
          <cell r="C206" t="str">
            <v>UK</v>
          </cell>
          <cell r="D206" t="str">
            <v>UK</v>
          </cell>
          <cell r="E206" t="str">
            <v>Mobile &amp; Fixed</v>
          </cell>
          <cell r="F206" t="str">
            <v>GBP</v>
          </cell>
          <cell r="G206" t="str">
            <v>EBITDA Margin (%)</v>
          </cell>
          <cell r="H206">
            <v>2013</v>
          </cell>
          <cell r="I206">
            <v>0.23618973257856724</v>
          </cell>
        </row>
        <row r="207">
          <cell r="B207" t="str">
            <v>Vodafone</v>
          </cell>
          <cell r="C207" t="str">
            <v>UK</v>
          </cell>
          <cell r="D207" t="str">
            <v>UK</v>
          </cell>
          <cell r="E207" t="str">
            <v>Mobile &amp; Fixed</v>
          </cell>
          <cell r="F207" t="str">
            <v>GBP</v>
          </cell>
          <cell r="G207" t="str">
            <v>Capex</v>
          </cell>
          <cell r="H207">
            <v>2013</v>
          </cell>
          <cell r="I207">
            <v>601</v>
          </cell>
        </row>
        <row r="208">
          <cell r="B208" t="str">
            <v>Vodafone</v>
          </cell>
          <cell r="C208" t="str">
            <v>UK</v>
          </cell>
          <cell r="D208" t="str">
            <v>UK</v>
          </cell>
          <cell r="E208" t="str">
            <v>Mobile &amp; Fixed</v>
          </cell>
          <cell r="F208" t="str">
            <v>GBP</v>
          </cell>
          <cell r="G208" t="str">
            <v>EBITDA - Capex</v>
          </cell>
          <cell r="H208">
            <v>2013</v>
          </cell>
          <cell r="I208">
            <v>609</v>
          </cell>
        </row>
        <row r="209">
          <cell r="B209" t="str">
            <v>Vodafone</v>
          </cell>
          <cell r="C209" t="str">
            <v>UK</v>
          </cell>
          <cell r="D209" t="str">
            <v>UK</v>
          </cell>
          <cell r="E209" t="str">
            <v>Mobile &amp; Fixed</v>
          </cell>
          <cell r="F209" t="str">
            <v>GBP</v>
          </cell>
          <cell r="G209" t="str">
            <v>EBITDA - Capex Margin (%)</v>
          </cell>
          <cell r="H209">
            <v>2013</v>
          </cell>
          <cell r="I209">
            <v>0.11887565879367558</v>
          </cell>
        </row>
        <row r="210">
          <cell r="B210" t="str">
            <v>Vodafone</v>
          </cell>
          <cell r="C210" t="str">
            <v>UK</v>
          </cell>
          <cell r="D210" t="str">
            <v>UK</v>
          </cell>
          <cell r="E210" t="str">
            <v>Mobile &amp; Fixed</v>
          </cell>
          <cell r="F210" t="str">
            <v>GBP</v>
          </cell>
          <cell r="G210" t="str">
            <v>Mobile share</v>
          </cell>
          <cell r="H210">
            <v>2013</v>
          </cell>
          <cell r="I210"/>
        </row>
        <row r="211">
          <cell r="B211" t="str">
            <v>Vodafone</v>
          </cell>
          <cell r="C211" t="str">
            <v>UK</v>
          </cell>
          <cell r="D211" t="str">
            <v>UK</v>
          </cell>
          <cell r="E211" t="str">
            <v>Mobile &amp; Fixed</v>
          </cell>
          <cell r="F211" t="str">
            <v>GBP</v>
          </cell>
          <cell r="G211" t="str">
            <v>Capex/Revenue</v>
          </cell>
          <cell r="H211">
            <v>2013</v>
          </cell>
          <cell r="I211">
            <v>0.11731407378489167</v>
          </cell>
        </row>
        <row r="212">
          <cell r="B212" t="str">
            <v>Vodafone</v>
          </cell>
          <cell r="C212" t="str">
            <v>UK</v>
          </cell>
          <cell r="D212" t="str">
            <v>UK</v>
          </cell>
          <cell r="E212" t="str">
            <v>Mobile &amp; Fixed</v>
          </cell>
          <cell r="F212" t="str">
            <v>GBP</v>
          </cell>
          <cell r="G212" t="str">
            <v>Revenue</v>
          </cell>
          <cell r="H212">
            <v>2012</v>
          </cell>
          <cell r="I212">
            <v>5366</v>
          </cell>
        </row>
        <row r="213">
          <cell r="B213" t="str">
            <v>Vodafone</v>
          </cell>
          <cell r="C213" t="str">
            <v>UK</v>
          </cell>
          <cell r="D213" t="str">
            <v>UK</v>
          </cell>
          <cell r="E213" t="str">
            <v>Mobile &amp; Fixed</v>
          </cell>
          <cell r="F213" t="str">
            <v>GBP</v>
          </cell>
          <cell r="G213" t="str">
            <v>EBITDA</v>
          </cell>
          <cell r="H213">
            <v>2012</v>
          </cell>
          <cell r="I213">
            <v>1294</v>
          </cell>
        </row>
        <row r="214">
          <cell r="B214" t="str">
            <v>Vodafone</v>
          </cell>
          <cell r="C214" t="str">
            <v>UK</v>
          </cell>
          <cell r="D214" t="str">
            <v>UK</v>
          </cell>
          <cell r="E214" t="str">
            <v>Mobile &amp; Fixed</v>
          </cell>
          <cell r="F214" t="str">
            <v>GBP</v>
          </cell>
          <cell r="G214" t="str">
            <v>EBITDA Margin (%)</v>
          </cell>
          <cell r="H214">
            <v>2012</v>
          </cell>
          <cell r="I214">
            <v>0.24114796869176294</v>
          </cell>
        </row>
        <row r="215">
          <cell r="B215" t="str">
            <v>Vodafone</v>
          </cell>
          <cell r="C215" t="str">
            <v>UK</v>
          </cell>
          <cell r="D215" t="str">
            <v>UK</v>
          </cell>
          <cell r="E215" t="str">
            <v>Mobile &amp; Fixed</v>
          </cell>
          <cell r="F215" t="str">
            <v>GBP</v>
          </cell>
          <cell r="G215" t="str">
            <v>Capex</v>
          </cell>
          <cell r="H215">
            <v>2012</v>
          </cell>
          <cell r="I215">
            <v>575</v>
          </cell>
        </row>
        <row r="216">
          <cell r="B216" t="str">
            <v>Vodafone</v>
          </cell>
          <cell r="C216" t="str">
            <v>UK</v>
          </cell>
          <cell r="D216" t="str">
            <v>UK</v>
          </cell>
          <cell r="E216" t="str">
            <v>Mobile &amp; Fixed</v>
          </cell>
          <cell r="F216" t="str">
            <v>GBP</v>
          </cell>
          <cell r="G216" t="str">
            <v>EBITDA - Capex</v>
          </cell>
          <cell r="H216">
            <v>2012</v>
          </cell>
          <cell r="I216">
            <v>719</v>
          </cell>
        </row>
        <row r="217">
          <cell r="B217" t="str">
            <v>Vodafone</v>
          </cell>
          <cell r="C217" t="str">
            <v>UK</v>
          </cell>
          <cell r="D217" t="str">
            <v>UK</v>
          </cell>
          <cell r="E217" t="str">
            <v>Mobile &amp; Fixed</v>
          </cell>
          <cell r="F217" t="str">
            <v>GBP</v>
          </cell>
          <cell r="G217" t="str">
            <v>EBITDA - Capex Margin (%)</v>
          </cell>
          <cell r="H217">
            <v>2012</v>
          </cell>
          <cell r="I217">
            <v>0.13399180022363028</v>
          </cell>
        </row>
        <row r="218">
          <cell r="B218" t="str">
            <v>Vodafone</v>
          </cell>
          <cell r="C218" t="str">
            <v>UK</v>
          </cell>
          <cell r="D218" t="str">
            <v>UK</v>
          </cell>
          <cell r="E218" t="str">
            <v>Mobile &amp; Fixed</v>
          </cell>
          <cell r="F218" t="str">
            <v>GBP</v>
          </cell>
          <cell r="G218" t="str">
            <v>Mobile share</v>
          </cell>
          <cell r="H218">
            <v>2012</v>
          </cell>
          <cell r="I218"/>
        </row>
        <row r="219">
          <cell r="B219" t="str">
            <v>Vodafone</v>
          </cell>
          <cell r="C219" t="str">
            <v>UK</v>
          </cell>
          <cell r="D219" t="str">
            <v>UK</v>
          </cell>
          <cell r="E219" t="str">
            <v>Mobile &amp; Fixed</v>
          </cell>
          <cell r="F219" t="str">
            <v>GBP</v>
          </cell>
          <cell r="G219" t="str">
            <v>Capex/Revenue</v>
          </cell>
          <cell r="H219">
            <v>2012</v>
          </cell>
          <cell r="I219">
            <v>0.10715616846813268</v>
          </cell>
        </row>
        <row r="220">
          <cell r="B220" t="str">
            <v>BT/EE</v>
          </cell>
          <cell r="C220" t="str">
            <v>UK</v>
          </cell>
          <cell r="D220" t="str">
            <v>UK</v>
          </cell>
          <cell r="E220" t="str">
            <v>Mobile &amp; Fixed</v>
          </cell>
          <cell r="F220" t="str">
            <v>GBP</v>
          </cell>
          <cell r="G220" t="str">
            <v>Revenue</v>
          </cell>
          <cell r="H220">
            <v>2020</v>
          </cell>
          <cell r="I220">
            <v>10388</v>
          </cell>
        </row>
        <row r="221">
          <cell r="B221" t="str">
            <v>BT/EE</v>
          </cell>
          <cell r="C221" t="str">
            <v>UK</v>
          </cell>
          <cell r="D221" t="str">
            <v>UK</v>
          </cell>
          <cell r="E221" t="str">
            <v>Mobile &amp; Fixed</v>
          </cell>
          <cell r="F221" t="str">
            <v>GBP</v>
          </cell>
          <cell r="G221" t="str">
            <v>EBITDA</v>
          </cell>
          <cell r="H221">
            <v>2020</v>
          </cell>
          <cell r="I221">
            <v>2426</v>
          </cell>
        </row>
        <row r="222">
          <cell r="B222" t="str">
            <v>BT/EE</v>
          </cell>
          <cell r="C222" t="str">
            <v>UK</v>
          </cell>
          <cell r="D222" t="str">
            <v>UK</v>
          </cell>
          <cell r="E222" t="str">
            <v>Mobile &amp; Fixed</v>
          </cell>
          <cell r="F222" t="str">
            <v>GBP</v>
          </cell>
          <cell r="G222" t="str">
            <v>EBITDA Margin (%)</v>
          </cell>
          <cell r="H222">
            <v>2020</v>
          </cell>
          <cell r="I222">
            <v>0.23353869849826722</v>
          </cell>
        </row>
        <row r="223">
          <cell r="B223" t="str">
            <v>BT/EE</v>
          </cell>
          <cell r="C223" t="str">
            <v>UK</v>
          </cell>
          <cell r="D223" t="str">
            <v>UK</v>
          </cell>
          <cell r="E223" t="str">
            <v>Mobile &amp; Fixed</v>
          </cell>
          <cell r="F223" t="str">
            <v>GBP</v>
          </cell>
          <cell r="G223" t="str">
            <v>Capex</v>
          </cell>
          <cell r="H223">
            <v>2020</v>
          </cell>
          <cell r="I223">
            <v>948</v>
          </cell>
        </row>
        <row r="224">
          <cell r="B224" t="str">
            <v>BT/EE</v>
          </cell>
          <cell r="C224" t="str">
            <v>UK</v>
          </cell>
          <cell r="D224" t="str">
            <v>UK</v>
          </cell>
          <cell r="E224" t="str">
            <v>Mobile &amp; Fixed</v>
          </cell>
          <cell r="F224" t="str">
            <v>GBP</v>
          </cell>
          <cell r="G224" t="str">
            <v>EBITDA - Capex</v>
          </cell>
          <cell r="H224">
            <v>2020</v>
          </cell>
          <cell r="I224">
            <v>1478</v>
          </cell>
        </row>
        <row r="225">
          <cell r="B225" t="str">
            <v>BT/EE</v>
          </cell>
          <cell r="C225" t="str">
            <v>UK</v>
          </cell>
          <cell r="D225" t="str">
            <v>UK</v>
          </cell>
          <cell r="E225" t="str">
            <v>Mobile &amp; Fixed</v>
          </cell>
          <cell r="F225" t="str">
            <v>GBP</v>
          </cell>
          <cell r="G225" t="str">
            <v>EBITDA - Capex Margin (%)</v>
          </cell>
          <cell r="H225">
            <v>2020</v>
          </cell>
          <cell r="I225">
            <v>0.14227955333076628</v>
          </cell>
        </row>
        <row r="226">
          <cell r="B226" t="str">
            <v>BT/EE</v>
          </cell>
          <cell r="C226" t="str">
            <v>UK</v>
          </cell>
          <cell r="D226" t="str">
            <v>UK</v>
          </cell>
          <cell r="E226" t="str">
            <v>Mobile &amp; Fixed</v>
          </cell>
          <cell r="F226" t="str">
            <v>GBP</v>
          </cell>
          <cell r="G226" t="str">
            <v>Mobile share</v>
          </cell>
          <cell r="H226">
            <v>2020</v>
          </cell>
          <cell r="I226">
            <v>0.45513494567122326</v>
          </cell>
        </row>
        <row r="227">
          <cell r="B227" t="str">
            <v>BT/EE</v>
          </cell>
          <cell r="C227" t="str">
            <v>UK</v>
          </cell>
          <cell r="D227" t="str">
            <v>UK</v>
          </cell>
          <cell r="E227" t="str">
            <v>Mobile &amp; Fixed</v>
          </cell>
          <cell r="F227" t="str">
            <v>GBP</v>
          </cell>
          <cell r="G227" t="str">
            <v>Capex/Revenue</v>
          </cell>
          <cell r="H227">
            <v>2020</v>
          </cell>
          <cell r="I227">
            <v>9.1259145167500957E-2</v>
          </cell>
        </row>
        <row r="228">
          <cell r="B228" t="str">
            <v>BT/EE</v>
          </cell>
          <cell r="C228" t="str">
            <v>UK</v>
          </cell>
          <cell r="D228" t="str">
            <v>UK</v>
          </cell>
          <cell r="E228" t="str">
            <v>Mobile &amp; Fixed</v>
          </cell>
          <cell r="F228" t="str">
            <v>GBP</v>
          </cell>
          <cell r="G228" t="str">
            <v>Revenue</v>
          </cell>
          <cell r="H228">
            <v>2019</v>
          </cell>
          <cell r="I228">
            <v>10591</v>
          </cell>
        </row>
        <row r="229">
          <cell r="B229" t="str">
            <v>BT/EE</v>
          </cell>
          <cell r="C229" t="str">
            <v>UK</v>
          </cell>
          <cell r="D229" t="str">
            <v>UK</v>
          </cell>
          <cell r="E229" t="str">
            <v>Mobile &amp; Fixed</v>
          </cell>
          <cell r="F229" t="str">
            <v>GBP</v>
          </cell>
          <cell r="G229" t="str">
            <v>EBITDA</v>
          </cell>
          <cell r="H229">
            <v>2019</v>
          </cell>
          <cell r="I229">
            <v>2558</v>
          </cell>
        </row>
        <row r="230">
          <cell r="B230" t="str">
            <v>BT/EE</v>
          </cell>
          <cell r="C230" t="str">
            <v>UK</v>
          </cell>
          <cell r="D230" t="str">
            <v>UK</v>
          </cell>
          <cell r="E230" t="str">
            <v>Mobile &amp; Fixed</v>
          </cell>
          <cell r="F230" t="str">
            <v>GBP</v>
          </cell>
          <cell r="G230" t="str">
            <v>EBITDA Margin (%)</v>
          </cell>
          <cell r="H230">
            <v>2019</v>
          </cell>
          <cell r="I230">
            <v>0.24152582381267113</v>
          </cell>
        </row>
        <row r="231">
          <cell r="B231" t="str">
            <v>BT/EE</v>
          </cell>
          <cell r="C231" t="str">
            <v>UK</v>
          </cell>
          <cell r="D231" t="str">
            <v>UK</v>
          </cell>
          <cell r="E231" t="str">
            <v>Mobile &amp; Fixed</v>
          </cell>
          <cell r="F231" t="str">
            <v>GBP</v>
          </cell>
          <cell r="G231" t="str">
            <v>Capex</v>
          </cell>
          <cell r="H231">
            <v>2019</v>
          </cell>
          <cell r="I231">
            <v>944</v>
          </cell>
        </row>
        <row r="232">
          <cell r="B232" t="str">
            <v>BT/EE</v>
          </cell>
          <cell r="C232" t="str">
            <v>UK</v>
          </cell>
          <cell r="D232" t="str">
            <v>UK</v>
          </cell>
          <cell r="E232" t="str">
            <v>Mobile &amp; Fixed</v>
          </cell>
          <cell r="F232" t="str">
            <v>GBP</v>
          </cell>
          <cell r="G232" t="str">
            <v>EBITDA - Capex</v>
          </cell>
          <cell r="H232">
            <v>2019</v>
          </cell>
          <cell r="I232">
            <v>1614</v>
          </cell>
        </row>
        <row r="233">
          <cell r="B233" t="str">
            <v>BT/EE</v>
          </cell>
          <cell r="C233" t="str">
            <v>UK</v>
          </cell>
          <cell r="D233" t="str">
            <v>UK</v>
          </cell>
          <cell r="E233" t="str">
            <v>Mobile &amp; Fixed</v>
          </cell>
          <cell r="F233" t="str">
            <v>GBP</v>
          </cell>
          <cell r="G233" t="str">
            <v>EBITDA - Capex Margin (%)</v>
          </cell>
          <cell r="H233">
            <v>2019</v>
          </cell>
          <cell r="I233">
            <v>0.15239354168633745</v>
          </cell>
        </row>
        <row r="234">
          <cell r="B234" t="str">
            <v>BT/EE</v>
          </cell>
          <cell r="C234" t="str">
            <v>UK</v>
          </cell>
          <cell r="D234" t="str">
            <v>UK</v>
          </cell>
          <cell r="E234" t="str">
            <v>Mobile &amp; Fixed</v>
          </cell>
          <cell r="F234" t="str">
            <v>GBP</v>
          </cell>
          <cell r="G234" t="str">
            <v>Mobile share</v>
          </cell>
          <cell r="H234">
            <v>2019</v>
          </cell>
          <cell r="I234">
            <v>0.4514685195447376</v>
          </cell>
        </row>
        <row r="235">
          <cell r="B235" t="str">
            <v>BT/EE</v>
          </cell>
          <cell r="C235" t="str">
            <v>UK</v>
          </cell>
          <cell r="D235" t="str">
            <v>UK</v>
          </cell>
          <cell r="E235" t="str">
            <v>Mobile &amp; Fixed</v>
          </cell>
          <cell r="F235" t="str">
            <v>GBP</v>
          </cell>
          <cell r="G235" t="str">
            <v>Capex/Revenue</v>
          </cell>
          <cell r="H235">
            <v>2019</v>
          </cell>
          <cell r="I235">
            <v>8.9132282126333673E-2</v>
          </cell>
        </row>
        <row r="236">
          <cell r="B236" t="str">
            <v>BT/EE</v>
          </cell>
          <cell r="C236" t="str">
            <v>UK</v>
          </cell>
          <cell r="D236" t="str">
            <v>UK</v>
          </cell>
          <cell r="E236" t="str">
            <v>Mobile &amp; Fixed</v>
          </cell>
          <cell r="F236" t="str">
            <v>GBP</v>
          </cell>
          <cell r="G236" t="str">
            <v>Revenue</v>
          </cell>
          <cell r="H236">
            <v>2018</v>
          </cell>
          <cell r="I236">
            <v>10315</v>
          </cell>
        </row>
        <row r="237">
          <cell r="B237" t="str">
            <v>BT/EE</v>
          </cell>
          <cell r="C237" t="str">
            <v>UK</v>
          </cell>
          <cell r="D237" t="str">
            <v>UK</v>
          </cell>
          <cell r="E237" t="str">
            <v>Mobile &amp; Fixed</v>
          </cell>
          <cell r="F237" t="str">
            <v>GBP</v>
          </cell>
          <cell r="G237" t="str">
            <v>EBITDA</v>
          </cell>
          <cell r="H237">
            <v>2018</v>
          </cell>
          <cell r="I237">
            <v>2198</v>
          </cell>
        </row>
        <row r="238">
          <cell r="B238" t="str">
            <v>BT/EE</v>
          </cell>
          <cell r="C238" t="str">
            <v>UK</v>
          </cell>
          <cell r="D238" t="str">
            <v>UK</v>
          </cell>
          <cell r="E238" t="str">
            <v>Mobile &amp; Fixed</v>
          </cell>
          <cell r="F238" t="str">
            <v>GBP</v>
          </cell>
          <cell r="G238" t="str">
            <v>EBITDA Margin (%)</v>
          </cell>
          <cell r="H238">
            <v>2018</v>
          </cell>
          <cell r="I238">
            <v>0.21308773630634997</v>
          </cell>
        </row>
        <row r="239">
          <cell r="B239" t="str">
            <v>BT/EE</v>
          </cell>
          <cell r="C239" t="str">
            <v>UK</v>
          </cell>
          <cell r="D239" t="str">
            <v>UK</v>
          </cell>
          <cell r="E239" t="str">
            <v>Mobile &amp; Fixed</v>
          </cell>
          <cell r="F239" t="str">
            <v>GBP</v>
          </cell>
          <cell r="G239" t="str">
            <v>Capex</v>
          </cell>
          <cell r="H239">
            <v>2018</v>
          </cell>
          <cell r="I239">
            <v>814</v>
          </cell>
        </row>
        <row r="240">
          <cell r="B240" t="str">
            <v>BT/EE</v>
          </cell>
          <cell r="C240" t="str">
            <v>UK</v>
          </cell>
          <cell r="D240" t="str">
            <v>UK</v>
          </cell>
          <cell r="E240" t="str">
            <v>Mobile &amp; Fixed</v>
          </cell>
          <cell r="F240" t="str">
            <v>GBP</v>
          </cell>
          <cell r="G240" t="str">
            <v>EBITDA - Capex</v>
          </cell>
          <cell r="H240">
            <v>2018</v>
          </cell>
          <cell r="I240">
            <v>1384</v>
          </cell>
        </row>
        <row r="241">
          <cell r="B241" t="str">
            <v>BT/EE</v>
          </cell>
          <cell r="C241" t="str">
            <v>UK</v>
          </cell>
          <cell r="D241" t="str">
            <v>UK</v>
          </cell>
          <cell r="E241" t="str">
            <v>Mobile &amp; Fixed</v>
          </cell>
          <cell r="F241" t="str">
            <v>GBP</v>
          </cell>
          <cell r="G241" t="str">
            <v>EBITDA - Capex Margin (%)</v>
          </cell>
          <cell r="H241">
            <v>2018</v>
          </cell>
          <cell r="I241">
            <v>0.13417353368880272</v>
          </cell>
        </row>
        <row r="242">
          <cell r="B242" t="str">
            <v>BT/EE</v>
          </cell>
          <cell r="C242" t="str">
            <v>UK</v>
          </cell>
          <cell r="D242" t="str">
            <v>UK</v>
          </cell>
          <cell r="E242" t="str">
            <v>Mobile &amp; Fixed</v>
          </cell>
          <cell r="F242" t="str">
            <v>GBP</v>
          </cell>
          <cell r="G242" t="str">
            <v>Mobile share</v>
          </cell>
          <cell r="H242">
            <v>2018</v>
          </cell>
          <cell r="I242">
            <v>0.43411472581120325</v>
          </cell>
        </row>
        <row r="243">
          <cell r="B243" t="str">
            <v>BT/EE</v>
          </cell>
          <cell r="C243" t="str">
            <v>UK</v>
          </cell>
          <cell r="D243" t="str">
            <v>UK</v>
          </cell>
          <cell r="E243" t="str">
            <v>Mobile &amp; Fixed</v>
          </cell>
          <cell r="F243" t="str">
            <v>GBP</v>
          </cell>
          <cell r="G243" t="str">
            <v>Capex/Revenue</v>
          </cell>
          <cell r="H243">
            <v>2018</v>
          </cell>
          <cell r="I243">
            <v>7.8914202617547266E-2</v>
          </cell>
        </row>
        <row r="244">
          <cell r="B244" t="str">
            <v>BT/EE</v>
          </cell>
          <cell r="C244" t="str">
            <v>UK</v>
          </cell>
          <cell r="D244" t="str">
            <v>UK</v>
          </cell>
          <cell r="E244" t="str">
            <v>Mobile &amp; Fixed</v>
          </cell>
          <cell r="F244" t="str">
            <v>GBP</v>
          </cell>
          <cell r="G244" t="str">
            <v>Revenue</v>
          </cell>
          <cell r="H244">
            <v>2017</v>
          </cell>
          <cell r="I244">
            <v>7991</v>
          </cell>
        </row>
        <row r="245">
          <cell r="B245" t="str">
            <v>BT/EE</v>
          </cell>
          <cell r="C245" t="str">
            <v>UK</v>
          </cell>
          <cell r="D245" t="str">
            <v>UK</v>
          </cell>
          <cell r="E245" t="str">
            <v>Mobile &amp; Fixed</v>
          </cell>
          <cell r="F245" t="str">
            <v>GBP</v>
          </cell>
          <cell r="G245" t="str">
            <v>EBITDA</v>
          </cell>
          <cell r="H245">
            <v>2017</v>
          </cell>
          <cell r="I245">
            <v>1899</v>
          </cell>
        </row>
        <row r="246">
          <cell r="B246" t="str">
            <v>BT/EE</v>
          </cell>
          <cell r="C246" t="str">
            <v>UK</v>
          </cell>
          <cell r="D246" t="str">
            <v>UK</v>
          </cell>
          <cell r="E246" t="str">
            <v>Mobile &amp; Fixed</v>
          </cell>
          <cell r="F246" t="str">
            <v>GBP</v>
          </cell>
          <cell r="G246" t="str">
            <v>EBITDA Margin (%)</v>
          </cell>
          <cell r="H246">
            <v>2017</v>
          </cell>
          <cell r="I246">
            <v>0.23764234764109624</v>
          </cell>
        </row>
        <row r="247">
          <cell r="B247" t="str">
            <v>BT/EE</v>
          </cell>
          <cell r="C247" t="str">
            <v>UK</v>
          </cell>
          <cell r="D247" t="str">
            <v>UK</v>
          </cell>
          <cell r="E247" t="str">
            <v>Mobile &amp; Fixed</v>
          </cell>
          <cell r="F247" t="str">
            <v>GBP</v>
          </cell>
          <cell r="G247" t="str">
            <v>Capex</v>
          </cell>
          <cell r="H247">
            <v>2017</v>
          </cell>
          <cell r="I247"/>
        </row>
        <row r="248">
          <cell r="B248" t="str">
            <v>BT/EE</v>
          </cell>
          <cell r="C248" t="str">
            <v>UK</v>
          </cell>
          <cell r="D248" t="str">
            <v>UK</v>
          </cell>
          <cell r="E248" t="str">
            <v>Mobile &amp; Fixed</v>
          </cell>
          <cell r="F248" t="str">
            <v>GBP</v>
          </cell>
          <cell r="G248" t="str">
            <v>EBITDA - Capex</v>
          </cell>
          <cell r="H248">
            <v>2017</v>
          </cell>
          <cell r="I248" t="str">
            <v/>
          </cell>
        </row>
        <row r="249">
          <cell r="B249" t="str">
            <v>BT/EE</v>
          </cell>
          <cell r="C249" t="str">
            <v>UK</v>
          </cell>
          <cell r="D249" t="str">
            <v>UK</v>
          </cell>
          <cell r="E249" t="str">
            <v>Mobile &amp; Fixed</v>
          </cell>
          <cell r="F249" t="str">
            <v>GBP</v>
          </cell>
          <cell r="G249" t="str">
            <v>EBITDA - Capex Margin (%)</v>
          </cell>
          <cell r="H249">
            <v>2017</v>
          </cell>
          <cell r="I249" t="str">
            <v/>
          </cell>
        </row>
        <row r="250">
          <cell r="B250" t="str">
            <v>BT/EE</v>
          </cell>
          <cell r="C250" t="str">
            <v>UK</v>
          </cell>
          <cell r="D250" t="str">
            <v>UK</v>
          </cell>
          <cell r="E250" t="str">
            <v>Mobile &amp; Fixed</v>
          </cell>
          <cell r="F250" t="str">
            <v>GBP</v>
          </cell>
          <cell r="G250" t="str">
            <v>Mobile share</v>
          </cell>
          <cell r="H250">
            <v>2017</v>
          </cell>
          <cell r="I250">
            <v>1</v>
          </cell>
        </row>
        <row r="251">
          <cell r="B251" t="str">
            <v>BT/EE</v>
          </cell>
          <cell r="C251" t="str">
            <v>UK</v>
          </cell>
          <cell r="D251" t="str">
            <v>UK</v>
          </cell>
          <cell r="E251" t="str">
            <v>Mobile &amp; Fixed</v>
          </cell>
          <cell r="F251" t="str">
            <v>GBP</v>
          </cell>
          <cell r="G251" t="str">
            <v>Capex/Revenue</v>
          </cell>
          <cell r="H251">
            <v>2017</v>
          </cell>
          <cell r="I251" t="str">
            <v/>
          </cell>
        </row>
        <row r="252">
          <cell r="B252" t="str">
            <v>BT/EE</v>
          </cell>
          <cell r="C252" t="str">
            <v>UK</v>
          </cell>
          <cell r="D252" t="str">
            <v>UK</v>
          </cell>
          <cell r="E252" t="str">
            <v>Mobile &amp; Fixed</v>
          </cell>
          <cell r="F252" t="str">
            <v>GBP</v>
          </cell>
          <cell r="G252" t="str">
            <v>Revenue</v>
          </cell>
          <cell r="H252">
            <v>2016</v>
          </cell>
          <cell r="I252"/>
        </row>
        <row r="253">
          <cell r="B253" t="str">
            <v>BT/EE</v>
          </cell>
          <cell r="C253" t="str">
            <v>UK</v>
          </cell>
          <cell r="D253" t="str">
            <v>UK</v>
          </cell>
          <cell r="E253" t="str">
            <v>Mobile &amp; Fixed</v>
          </cell>
          <cell r="F253" t="str">
            <v>GBP</v>
          </cell>
          <cell r="G253" t="str">
            <v>EBITDA</v>
          </cell>
          <cell r="H253">
            <v>2016</v>
          </cell>
          <cell r="I253"/>
        </row>
        <row r="254">
          <cell r="B254" t="str">
            <v>BT/EE</v>
          </cell>
          <cell r="C254" t="str">
            <v>UK</v>
          </cell>
          <cell r="D254" t="str">
            <v>UK</v>
          </cell>
          <cell r="E254" t="str">
            <v>Mobile &amp; Fixed</v>
          </cell>
          <cell r="F254" t="str">
            <v>GBP</v>
          </cell>
          <cell r="G254" t="str">
            <v>EBITDA Margin (%)</v>
          </cell>
          <cell r="H254">
            <v>2016</v>
          </cell>
          <cell r="I254" t="str">
            <v/>
          </cell>
        </row>
        <row r="255">
          <cell r="B255" t="str">
            <v>BT/EE</v>
          </cell>
          <cell r="C255" t="str">
            <v>UK</v>
          </cell>
          <cell r="D255" t="str">
            <v>UK</v>
          </cell>
          <cell r="E255" t="str">
            <v>Mobile &amp; Fixed</v>
          </cell>
          <cell r="F255" t="str">
            <v>GBP</v>
          </cell>
          <cell r="G255" t="str">
            <v>Capex</v>
          </cell>
          <cell r="H255">
            <v>2016</v>
          </cell>
          <cell r="I255"/>
        </row>
        <row r="256">
          <cell r="B256" t="str">
            <v>BT/EE</v>
          </cell>
          <cell r="C256" t="str">
            <v>UK</v>
          </cell>
          <cell r="D256" t="str">
            <v>UK</v>
          </cell>
          <cell r="E256" t="str">
            <v>Mobile &amp; Fixed</v>
          </cell>
          <cell r="F256" t="str">
            <v>GBP</v>
          </cell>
          <cell r="G256" t="str">
            <v>EBITDA - Capex</v>
          </cell>
          <cell r="H256">
            <v>2016</v>
          </cell>
          <cell r="I256" t="str">
            <v/>
          </cell>
        </row>
        <row r="257">
          <cell r="B257" t="str">
            <v>BT/EE</v>
          </cell>
          <cell r="C257" t="str">
            <v>UK</v>
          </cell>
          <cell r="D257" t="str">
            <v>UK</v>
          </cell>
          <cell r="E257" t="str">
            <v>Mobile &amp; Fixed</v>
          </cell>
          <cell r="F257" t="str">
            <v>GBP</v>
          </cell>
          <cell r="G257" t="str">
            <v>EBITDA - Capex Margin (%)</v>
          </cell>
          <cell r="H257">
            <v>2016</v>
          </cell>
          <cell r="I257" t="str">
            <v/>
          </cell>
        </row>
        <row r="258">
          <cell r="B258" t="str">
            <v>BT/EE</v>
          </cell>
          <cell r="C258" t="str">
            <v>UK</v>
          </cell>
          <cell r="D258" t="str">
            <v>UK</v>
          </cell>
          <cell r="E258" t="str">
            <v>Mobile &amp; Fixed</v>
          </cell>
          <cell r="F258" t="str">
            <v>GBP</v>
          </cell>
          <cell r="G258" t="str">
            <v>Mobile share</v>
          </cell>
          <cell r="H258">
            <v>2016</v>
          </cell>
          <cell r="I258">
            <v>1</v>
          </cell>
        </row>
        <row r="259">
          <cell r="B259" t="str">
            <v>BT/EE</v>
          </cell>
          <cell r="C259" t="str">
            <v>UK</v>
          </cell>
          <cell r="D259" t="str">
            <v>UK</v>
          </cell>
          <cell r="E259" t="str">
            <v>Mobile &amp; Fixed</v>
          </cell>
          <cell r="F259" t="str">
            <v>GBP</v>
          </cell>
          <cell r="G259" t="str">
            <v>Capex/Revenue</v>
          </cell>
          <cell r="H259">
            <v>2016</v>
          </cell>
          <cell r="I259" t="str">
            <v/>
          </cell>
        </row>
        <row r="260">
          <cell r="B260" t="str">
            <v>BT/EE</v>
          </cell>
          <cell r="C260" t="str">
            <v>UK</v>
          </cell>
          <cell r="D260" t="str">
            <v>UK</v>
          </cell>
          <cell r="E260" t="str">
            <v>Mobile &amp; Fixed</v>
          </cell>
          <cell r="F260" t="str">
            <v>GBP</v>
          </cell>
          <cell r="G260" t="str">
            <v>Revenue</v>
          </cell>
          <cell r="H260">
            <v>2015</v>
          </cell>
          <cell r="I260">
            <v>6311</v>
          </cell>
        </row>
        <row r="261">
          <cell r="B261" t="str">
            <v>BT/EE</v>
          </cell>
          <cell r="C261" t="str">
            <v>UK</v>
          </cell>
          <cell r="D261" t="str">
            <v>UK</v>
          </cell>
          <cell r="E261" t="str">
            <v>Mobile &amp; Fixed</v>
          </cell>
          <cell r="F261" t="str">
            <v>GBP</v>
          </cell>
          <cell r="G261" t="str">
            <v>EBITDA</v>
          </cell>
          <cell r="H261">
            <v>2015</v>
          </cell>
          <cell r="I261">
            <v>1663</v>
          </cell>
        </row>
        <row r="262">
          <cell r="B262" t="str">
            <v>BT/EE</v>
          </cell>
          <cell r="C262" t="str">
            <v>UK</v>
          </cell>
          <cell r="D262" t="str">
            <v>UK</v>
          </cell>
          <cell r="E262" t="str">
            <v>Mobile &amp; Fixed</v>
          </cell>
          <cell r="F262" t="str">
            <v>GBP</v>
          </cell>
          <cell r="G262" t="str">
            <v>EBITDA Margin (%)</v>
          </cell>
          <cell r="H262">
            <v>2015</v>
          </cell>
          <cell r="I262">
            <v>0.26350816035493585</v>
          </cell>
        </row>
        <row r="263">
          <cell r="B263" t="str">
            <v>BT/EE</v>
          </cell>
          <cell r="C263" t="str">
            <v>UK</v>
          </cell>
          <cell r="D263" t="str">
            <v>UK</v>
          </cell>
          <cell r="E263" t="str">
            <v>Mobile &amp; Fixed</v>
          </cell>
          <cell r="F263" t="str">
            <v>GBP</v>
          </cell>
          <cell r="G263" t="str">
            <v>Capex</v>
          </cell>
          <cell r="H263">
            <v>2015</v>
          </cell>
          <cell r="I263">
            <v>505</v>
          </cell>
        </row>
        <row r="264">
          <cell r="B264" t="str">
            <v>BT/EE</v>
          </cell>
          <cell r="C264" t="str">
            <v>UK</v>
          </cell>
          <cell r="D264" t="str">
            <v>UK</v>
          </cell>
          <cell r="E264" t="str">
            <v>Mobile &amp; Fixed</v>
          </cell>
          <cell r="F264" t="str">
            <v>GBP</v>
          </cell>
          <cell r="G264" t="str">
            <v>EBITDA - Capex</v>
          </cell>
          <cell r="H264">
            <v>2015</v>
          </cell>
          <cell r="I264">
            <v>1158</v>
          </cell>
        </row>
        <row r="265">
          <cell r="B265" t="str">
            <v>BT/EE</v>
          </cell>
          <cell r="C265" t="str">
            <v>UK</v>
          </cell>
          <cell r="D265" t="str">
            <v>UK</v>
          </cell>
          <cell r="E265" t="str">
            <v>Mobile &amp; Fixed</v>
          </cell>
          <cell r="F265" t="str">
            <v>GBP</v>
          </cell>
          <cell r="G265" t="str">
            <v>EBITDA - Capex Margin (%)</v>
          </cell>
          <cell r="H265">
            <v>2015</v>
          </cell>
          <cell r="I265">
            <v>0.18348914593566787</v>
          </cell>
        </row>
        <row r="266">
          <cell r="B266" t="str">
            <v>BT/EE</v>
          </cell>
          <cell r="C266" t="str">
            <v>UK</v>
          </cell>
          <cell r="D266" t="str">
            <v>UK</v>
          </cell>
          <cell r="E266" t="str">
            <v>Mobile &amp; Fixed</v>
          </cell>
          <cell r="F266" t="str">
            <v>GBP</v>
          </cell>
          <cell r="G266" t="str">
            <v>Mobile share</v>
          </cell>
          <cell r="H266">
            <v>2015</v>
          </cell>
          <cell r="I266">
            <v>1</v>
          </cell>
        </row>
        <row r="267">
          <cell r="B267" t="str">
            <v>BT/EE</v>
          </cell>
          <cell r="C267" t="str">
            <v>UK</v>
          </cell>
          <cell r="D267" t="str">
            <v>UK</v>
          </cell>
          <cell r="E267" t="str">
            <v>Mobile &amp; Fixed</v>
          </cell>
          <cell r="F267" t="str">
            <v>GBP</v>
          </cell>
          <cell r="G267" t="str">
            <v>Capex/Revenue</v>
          </cell>
          <cell r="H267">
            <v>2015</v>
          </cell>
          <cell r="I267">
            <v>8.0019014419267939E-2</v>
          </cell>
        </row>
        <row r="268">
          <cell r="B268" t="str">
            <v>BT/EE</v>
          </cell>
          <cell r="C268" t="str">
            <v>UK</v>
          </cell>
          <cell r="D268" t="str">
            <v>UK</v>
          </cell>
          <cell r="E268" t="str">
            <v>Mobile &amp; Fixed</v>
          </cell>
          <cell r="F268" t="str">
            <v>GBP</v>
          </cell>
          <cell r="G268" t="str">
            <v>Revenue</v>
          </cell>
          <cell r="H268">
            <v>2014</v>
          </cell>
          <cell r="I268">
            <v>6327</v>
          </cell>
        </row>
        <row r="269">
          <cell r="B269" t="str">
            <v>BT/EE</v>
          </cell>
          <cell r="C269" t="str">
            <v>UK</v>
          </cell>
          <cell r="D269" t="str">
            <v>UK</v>
          </cell>
          <cell r="E269" t="str">
            <v>Mobile &amp; Fixed</v>
          </cell>
          <cell r="F269" t="str">
            <v>GBP</v>
          </cell>
          <cell r="G269" t="str">
            <v>EBITDA</v>
          </cell>
          <cell r="H269">
            <v>2014</v>
          </cell>
          <cell r="I269">
            <v>1452</v>
          </cell>
        </row>
        <row r="270">
          <cell r="B270" t="str">
            <v>BT/EE</v>
          </cell>
          <cell r="C270" t="str">
            <v>UK</v>
          </cell>
          <cell r="D270" t="str">
            <v>UK</v>
          </cell>
          <cell r="E270" t="str">
            <v>Mobile &amp; Fixed</v>
          </cell>
          <cell r="F270" t="str">
            <v>GBP</v>
          </cell>
          <cell r="G270" t="str">
            <v>EBITDA Margin (%)</v>
          </cell>
          <cell r="H270">
            <v>2014</v>
          </cell>
          <cell r="I270">
            <v>0.22949265054528212</v>
          </cell>
        </row>
        <row r="271">
          <cell r="B271" t="str">
            <v>BT/EE</v>
          </cell>
          <cell r="C271" t="str">
            <v>UK</v>
          </cell>
          <cell r="D271" t="str">
            <v>UK</v>
          </cell>
          <cell r="E271" t="str">
            <v>Mobile &amp; Fixed</v>
          </cell>
          <cell r="F271" t="str">
            <v>GBP</v>
          </cell>
          <cell r="G271" t="str">
            <v>Capex</v>
          </cell>
          <cell r="H271">
            <v>2014</v>
          </cell>
          <cell r="I271">
            <v>475</v>
          </cell>
        </row>
        <row r="272">
          <cell r="B272" t="str">
            <v>BT/EE</v>
          </cell>
          <cell r="C272" t="str">
            <v>UK</v>
          </cell>
          <cell r="D272" t="str">
            <v>UK</v>
          </cell>
          <cell r="E272" t="str">
            <v>Mobile &amp; Fixed</v>
          </cell>
          <cell r="F272" t="str">
            <v>GBP</v>
          </cell>
          <cell r="G272" t="str">
            <v>EBITDA - Capex</v>
          </cell>
          <cell r="H272">
            <v>2014</v>
          </cell>
          <cell r="I272">
            <v>977</v>
          </cell>
        </row>
        <row r="273">
          <cell r="B273" t="str">
            <v>BT/EE</v>
          </cell>
          <cell r="C273" t="str">
            <v>UK</v>
          </cell>
          <cell r="D273" t="str">
            <v>UK</v>
          </cell>
          <cell r="E273" t="str">
            <v>Mobile &amp; Fixed</v>
          </cell>
          <cell r="F273" t="str">
            <v>GBP</v>
          </cell>
          <cell r="G273" t="str">
            <v>EBITDA - Capex Margin (%)</v>
          </cell>
          <cell r="H273">
            <v>2014</v>
          </cell>
          <cell r="I273">
            <v>0.15441757547020704</v>
          </cell>
        </row>
        <row r="274">
          <cell r="B274" t="str">
            <v>BT/EE</v>
          </cell>
          <cell r="C274" t="str">
            <v>UK</v>
          </cell>
          <cell r="D274" t="str">
            <v>UK</v>
          </cell>
          <cell r="E274" t="str">
            <v>Mobile &amp; Fixed</v>
          </cell>
          <cell r="F274" t="str">
            <v>GBP</v>
          </cell>
          <cell r="G274" t="str">
            <v>Mobile share</v>
          </cell>
          <cell r="H274">
            <v>2014</v>
          </cell>
          <cell r="I274">
            <v>1</v>
          </cell>
        </row>
        <row r="275">
          <cell r="B275" t="str">
            <v>BT/EE</v>
          </cell>
          <cell r="C275" t="str">
            <v>UK</v>
          </cell>
          <cell r="D275" t="str">
            <v>UK</v>
          </cell>
          <cell r="E275" t="str">
            <v>Mobile &amp; Fixed</v>
          </cell>
          <cell r="F275" t="str">
            <v>GBP</v>
          </cell>
          <cell r="G275" t="str">
            <v>Capex/Revenue</v>
          </cell>
          <cell r="H275">
            <v>2014</v>
          </cell>
          <cell r="I275">
            <v>7.5075075075075076E-2</v>
          </cell>
        </row>
        <row r="276">
          <cell r="B276" t="str">
            <v>BT/EE</v>
          </cell>
          <cell r="C276" t="str">
            <v>UK</v>
          </cell>
          <cell r="D276" t="str">
            <v>UK</v>
          </cell>
          <cell r="E276" t="str">
            <v>Mobile &amp; Fixed</v>
          </cell>
          <cell r="F276" t="str">
            <v>GBP</v>
          </cell>
          <cell r="G276" t="str">
            <v>Revenue</v>
          </cell>
          <cell r="H276">
            <v>2013</v>
          </cell>
          <cell r="I276">
            <v>6482</v>
          </cell>
        </row>
        <row r="277">
          <cell r="B277" t="str">
            <v>BT/EE</v>
          </cell>
          <cell r="C277" t="str">
            <v>UK</v>
          </cell>
          <cell r="D277" t="str">
            <v>UK</v>
          </cell>
          <cell r="E277" t="str">
            <v>Mobile &amp; Fixed</v>
          </cell>
          <cell r="F277" t="str">
            <v>GBP</v>
          </cell>
          <cell r="G277" t="str">
            <v>EBITDA</v>
          </cell>
          <cell r="H277">
            <v>2013</v>
          </cell>
          <cell r="I277">
            <v>1378</v>
          </cell>
        </row>
        <row r="278">
          <cell r="B278" t="str">
            <v>BT/EE</v>
          </cell>
          <cell r="C278" t="str">
            <v>UK</v>
          </cell>
          <cell r="D278" t="str">
            <v>UK</v>
          </cell>
          <cell r="E278" t="str">
            <v>Mobile &amp; Fixed</v>
          </cell>
          <cell r="F278" t="str">
            <v>GBP</v>
          </cell>
          <cell r="G278" t="str">
            <v>EBITDA Margin (%)</v>
          </cell>
          <cell r="H278">
            <v>2013</v>
          </cell>
          <cell r="I278">
            <v>0.21258870718913916</v>
          </cell>
        </row>
        <row r="279">
          <cell r="B279" t="str">
            <v>BT/EE</v>
          </cell>
          <cell r="C279" t="str">
            <v>UK</v>
          </cell>
          <cell r="D279" t="str">
            <v>UK</v>
          </cell>
          <cell r="E279" t="str">
            <v>Mobile &amp; Fixed</v>
          </cell>
          <cell r="F279" t="str">
            <v>GBP</v>
          </cell>
          <cell r="G279" t="str">
            <v>Capex</v>
          </cell>
          <cell r="H279">
            <v>2013</v>
          </cell>
          <cell r="I279">
            <v>464</v>
          </cell>
        </row>
        <row r="280">
          <cell r="B280" t="str">
            <v>BT/EE</v>
          </cell>
          <cell r="C280" t="str">
            <v>UK</v>
          </cell>
          <cell r="D280" t="str">
            <v>UK</v>
          </cell>
          <cell r="E280" t="str">
            <v>Mobile &amp; Fixed</v>
          </cell>
          <cell r="F280" t="str">
            <v>GBP</v>
          </cell>
          <cell r="G280" t="str">
            <v>EBITDA - Capex</v>
          </cell>
          <cell r="H280">
            <v>2013</v>
          </cell>
          <cell r="I280">
            <v>914</v>
          </cell>
        </row>
        <row r="281">
          <cell r="B281" t="str">
            <v>BT/EE</v>
          </cell>
          <cell r="C281" t="str">
            <v>UK</v>
          </cell>
          <cell r="D281" t="str">
            <v>UK</v>
          </cell>
          <cell r="E281" t="str">
            <v>Mobile &amp; Fixed</v>
          </cell>
          <cell r="F281" t="str">
            <v>GBP</v>
          </cell>
          <cell r="G281" t="str">
            <v>EBITDA - Capex Margin (%)</v>
          </cell>
          <cell r="H281">
            <v>2013</v>
          </cell>
          <cell r="I281">
            <v>0.1410058623881518</v>
          </cell>
        </row>
        <row r="282">
          <cell r="B282" t="str">
            <v>BT/EE</v>
          </cell>
          <cell r="C282" t="str">
            <v>UK</v>
          </cell>
          <cell r="D282" t="str">
            <v>UK</v>
          </cell>
          <cell r="E282" t="str">
            <v>Mobile &amp; Fixed</v>
          </cell>
          <cell r="F282" t="str">
            <v>GBP</v>
          </cell>
          <cell r="G282" t="str">
            <v>Mobile share</v>
          </cell>
          <cell r="H282">
            <v>2013</v>
          </cell>
          <cell r="I282">
            <v>1</v>
          </cell>
        </row>
        <row r="283">
          <cell r="B283" t="str">
            <v>BT/EE</v>
          </cell>
          <cell r="C283" t="str">
            <v>UK</v>
          </cell>
          <cell r="D283" t="str">
            <v>UK</v>
          </cell>
          <cell r="E283" t="str">
            <v>Mobile &amp; Fixed</v>
          </cell>
          <cell r="F283" t="str">
            <v>GBP</v>
          </cell>
          <cell r="G283" t="str">
            <v>Capex/Revenue</v>
          </cell>
          <cell r="H283">
            <v>2013</v>
          </cell>
          <cell r="I283">
            <v>7.1582844800987352E-2</v>
          </cell>
        </row>
        <row r="284">
          <cell r="B284" t="str">
            <v>BT/EE</v>
          </cell>
          <cell r="C284" t="str">
            <v>UK</v>
          </cell>
          <cell r="D284" t="str">
            <v>UK</v>
          </cell>
          <cell r="E284" t="str">
            <v>Mobile &amp; Fixed</v>
          </cell>
          <cell r="F284" t="str">
            <v>GBP</v>
          </cell>
          <cell r="G284" t="str">
            <v>Revenue</v>
          </cell>
          <cell r="H284">
            <v>2012</v>
          </cell>
          <cell r="I284">
            <v>6657</v>
          </cell>
        </row>
        <row r="285">
          <cell r="B285" t="str">
            <v>BT/EE</v>
          </cell>
          <cell r="C285" t="str">
            <v>UK</v>
          </cell>
          <cell r="D285" t="str">
            <v>UK</v>
          </cell>
          <cell r="E285" t="str">
            <v>Mobile &amp; Fixed</v>
          </cell>
          <cell r="F285" t="str">
            <v>GBP</v>
          </cell>
          <cell r="G285" t="str">
            <v>EBITDA</v>
          </cell>
          <cell r="H285">
            <v>2012</v>
          </cell>
          <cell r="I285">
            <v>1235</v>
          </cell>
        </row>
        <row r="286">
          <cell r="B286" t="str">
            <v>BT/EE</v>
          </cell>
          <cell r="C286" t="str">
            <v>UK</v>
          </cell>
          <cell r="D286" t="str">
            <v>UK</v>
          </cell>
          <cell r="E286" t="str">
            <v>Mobile &amp; Fixed</v>
          </cell>
          <cell r="F286" t="str">
            <v>GBP</v>
          </cell>
          <cell r="G286" t="str">
            <v>EBITDA Margin (%)</v>
          </cell>
          <cell r="H286">
            <v>2012</v>
          </cell>
          <cell r="I286">
            <v>0.18551900255370288</v>
          </cell>
        </row>
        <row r="287">
          <cell r="B287" t="str">
            <v>BT/EE</v>
          </cell>
          <cell r="C287" t="str">
            <v>UK</v>
          </cell>
          <cell r="D287" t="str">
            <v>UK</v>
          </cell>
          <cell r="E287" t="str">
            <v>Mobile &amp; Fixed</v>
          </cell>
          <cell r="F287" t="str">
            <v>GBP</v>
          </cell>
          <cell r="G287" t="str">
            <v>Capex</v>
          </cell>
          <cell r="H287">
            <v>2012</v>
          </cell>
          <cell r="I287">
            <v>626</v>
          </cell>
        </row>
        <row r="288">
          <cell r="B288" t="str">
            <v>BT/EE</v>
          </cell>
          <cell r="C288" t="str">
            <v>UK</v>
          </cell>
          <cell r="D288" t="str">
            <v>UK</v>
          </cell>
          <cell r="E288" t="str">
            <v>Mobile &amp; Fixed</v>
          </cell>
          <cell r="F288" t="str">
            <v>GBP</v>
          </cell>
          <cell r="G288" t="str">
            <v>EBITDA - Capex</v>
          </cell>
          <cell r="H288">
            <v>2012</v>
          </cell>
          <cell r="I288">
            <v>609</v>
          </cell>
        </row>
        <row r="289">
          <cell r="B289" t="str">
            <v>BT/EE</v>
          </cell>
          <cell r="C289" t="str">
            <v>UK</v>
          </cell>
          <cell r="D289" t="str">
            <v>UK</v>
          </cell>
          <cell r="E289" t="str">
            <v>Mobile &amp; Fixed</v>
          </cell>
          <cell r="F289" t="str">
            <v>GBP</v>
          </cell>
          <cell r="G289" t="str">
            <v>EBITDA - Capex Margin (%)</v>
          </cell>
          <cell r="H289">
            <v>2012</v>
          </cell>
          <cell r="I289">
            <v>9.1482649842271294E-2</v>
          </cell>
        </row>
        <row r="290">
          <cell r="B290" t="str">
            <v>BT/EE</v>
          </cell>
          <cell r="C290" t="str">
            <v>UK</v>
          </cell>
          <cell r="D290" t="str">
            <v>UK</v>
          </cell>
          <cell r="E290" t="str">
            <v>Mobile &amp; Fixed</v>
          </cell>
          <cell r="F290" t="str">
            <v>GBP</v>
          </cell>
          <cell r="G290" t="str">
            <v>Mobile share</v>
          </cell>
          <cell r="H290">
            <v>2012</v>
          </cell>
          <cell r="I290">
            <v>1</v>
          </cell>
        </row>
        <row r="291">
          <cell r="B291" t="str">
            <v>BT/EE</v>
          </cell>
          <cell r="C291" t="str">
            <v>UK</v>
          </cell>
          <cell r="D291" t="str">
            <v>UK</v>
          </cell>
          <cell r="E291" t="str">
            <v>Mobile &amp; Fixed</v>
          </cell>
          <cell r="F291" t="str">
            <v>GBP</v>
          </cell>
          <cell r="G291" t="str">
            <v>Capex/Revenue</v>
          </cell>
          <cell r="H291">
            <v>2012</v>
          </cell>
          <cell r="I291">
            <v>9.403635271143157E-2</v>
          </cell>
        </row>
        <row r="292">
          <cell r="B292" t="str">
            <v>Eir</v>
          </cell>
          <cell r="C292" t="str">
            <v>Ireland</v>
          </cell>
          <cell r="D292" t="str">
            <v>Europe</v>
          </cell>
          <cell r="E292" t="str">
            <v>Mobile &amp; Fixed</v>
          </cell>
          <cell r="F292" t="str">
            <v>EUR</v>
          </cell>
          <cell r="G292" t="str">
            <v>Revenue</v>
          </cell>
          <cell r="H292">
            <v>2020</v>
          </cell>
          <cell r="I292">
            <v>1195</v>
          </cell>
        </row>
        <row r="293">
          <cell r="B293" t="str">
            <v>Eir</v>
          </cell>
          <cell r="C293" t="str">
            <v>Ireland</v>
          </cell>
          <cell r="D293" t="str">
            <v>Europe</v>
          </cell>
          <cell r="E293" t="str">
            <v>Mobile &amp; Fixed</v>
          </cell>
          <cell r="F293" t="str">
            <v>EUR</v>
          </cell>
          <cell r="G293" t="str">
            <v>EBITDA</v>
          </cell>
          <cell r="H293">
            <v>2020</v>
          </cell>
          <cell r="I293">
            <v>623</v>
          </cell>
        </row>
        <row r="294">
          <cell r="B294" t="str">
            <v>Eir</v>
          </cell>
          <cell r="C294" t="str">
            <v>Ireland</v>
          </cell>
          <cell r="D294" t="str">
            <v>Europe</v>
          </cell>
          <cell r="E294" t="str">
            <v>Mobile &amp; Fixed</v>
          </cell>
          <cell r="F294" t="str">
            <v>EUR</v>
          </cell>
          <cell r="G294" t="str">
            <v>EBITDA Margin (%)</v>
          </cell>
          <cell r="H294">
            <v>2020</v>
          </cell>
          <cell r="I294">
            <v>0.52133891213389116</v>
          </cell>
        </row>
        <row r="295">
          <cell r="B295" t="str">
            <v>Eir</v>
          </cell>
          <cell r="C295" t="str">
            <v>Ireland</v>
          </cell>
          <cell r="D295" t="str">
            <v>Europe</v>
          </cell>
          <cell r="E295" t="str">
            <v>Mobile &amp; Fixed</v>
          </cell>
          <cell r="F295" t="str">
            <v>EUR</v>
          </cell>
          <cell r="G295" t="str">
            <v>Capex</v>
          </cell>
          <cell r="H295">
            <v>2020</v>
          </cell>
          <cell r="I295">
            <v>273</v>
          </cell>
        </row>
        <row r="296">
          <cell r="B296" t="str">
            <v>Eir</v>
          </cell>
          <cell r="C296" t="str">
            <v>Ireland</v>
          </cell>
          <cell r="D296" t="str">
            <v>Europe</v>
          </cell>
          <cell r="E296" t="str">
            <v>Mobile &amp; Fixed</v>
          </cell>
          <cell r="F296" t="str">
            <v>EUR</v>
          </cell>
          <cell r="G296" t="str">
            <v>EBITDA - Capex</v>
          </cell>
          <cell r="H296">
            <v>2020</v>
          </cell>
          <cell r="I296">
            <v>350</v>
          </cell>
        </row>
        <row r="297">
          <cell r="B297" t="str">
            <v>Eir</v>
          </cell>
          <cell r="C297" t="str">
            <v>Ireland</v>
          </cell>
          <cell r="D297" t="str">
            <v>Europe</v>
          </cell>
          <cell r="E297" t="str">
            <v>Mobile &amp; Fixed</v>
          </cell>
          <cell r="F297" t="str">
            <v>EUR</v>
          </cell>
          <cell r="G297" t="str">
            <v>EBITDA - Capex Margin (%)</v>
          </cell>
          <cell r="H297">
            <v>2020</v>
          </cell>
          <cell r="I297">
            <v>0.29288702928870292</v>
          </cell>
        </row>
        <row r="298">
          <cell r="B298" t="str">
            <v>Eir</v>
          </cell>
          <cell r="C298" t="str">
            <v>Ireland</v>
          </cell>
          <cell r="D298" t="str">
            <v>Europe</v>
          </cell>
          <cell r="E298" t="str">
            <v>Mobile &amp; Fixed</v>
          </cell>
          <cell r="F298" t="str">
            <v>EUR</v>
          </cell>
          <cell r="G298" t="str">
            <v>Mobile share</v>
          </cell>
          <cell r="H298">
            <v>2020</v>
          </cell>
          <cell r="I298">
            <v>0.2778242677824268</v>
          </cell>
        </row>
        <row r="299">
          <cell r="B299" t="str">
            <v>Eir</v>
          </cell>
          <cell r="C299" t="str">
            <v>Ireland</v>
          </cell>
          <cell r="D299" t="str">
            <v>Europe</v>
          </cell>
          <cell r="E299" t="str">
            <v>Mobile &amp; Fixed</v>
          </cell>
          <cell r="F299" t="str">
            <v>EUR</v>
          </cell>
          <cell r="G299" t="str">
            <v>Capex/Revenue</v>
          </cell>
          <cell r="H299">
            <v>2020</v>
          </cell>
          <cell r="I299">
            <v>0.22845188284518828</v>
          </cell>
        </row>
        <row r="300">
          <cell r="B300" t="str">
            <v>Eir</v>
          </cell>
          <cell r="C300" t="str">
            <v>Ireland</v>
          </cell>
          <cell r="D300" t="str">
            <v>Europe</v>
          </cell>
          <cell r="E300" t="str">
            <v>Mobile &amp; Fixed</v>
          </cell>
          <cell r="F300" t="str">
            <v>EUR</v>
          </cell>
          <cell r="G300" t="str">
            <v>Revenue</v>
          </cell>
          <cell r="H300">
            <v>2019</v>
          </cell>
          <cell r="I300">
            <v>1217</v>
          </cell>
        </row>
        <row r="301">
          <cell r="B301" t="str">
            <v>Eir</v>
          </cell>
          <cell r="C301" t="str">
            <v>Ireland</v>
          </cell>
          <cell r="D301" t="str">
            <v>Europe</v>
          </cell>
          <cell r="E301" t="str">
            <v>Mobile &amp; Fixed</v>
          </cell>
          <cell r="F301" t="str">
            <v>EUR</v>
          </cell>
          <cell r="G301" t="str">
            <v>EBITDA</v>
          </cell>
          <cell r="H301">
            <v>2019</v>
          </cell>
          <cell r="I301">
            <v>563</v>
          </cell>
        </row>
        <row r="302">
          <cell r="B302" t="str">
            <v>Eir</v>
          </cell>
          <cell r="C302" t="str">
            <v>Ireland</v>
          </cell>
          <cell r="D302" t="str">
            <v>Europe</v>
          </cell>
          <cell r="E302" t="str">
            <v>Mobile &amp; Fixed</v>
          </cell>
          <cell r="F302" t="str">
            <v>EUR</v>
          </cell>
          <cell r="G302" t="str">
            <v>EBITDA Margin (%)</v>
          </cell>
          <cell r="H302">
            <v>2019</v>
          </cell>
          <cell r="I302">
            <v>0.46261298274445356</v>
          </cell>
        </row>
        <row r="303">
          <cell r="B303" t="str">
            <v>Eir</v>
          </cell>
          <cell r="C303" t="str">
            <v>Ireland</v>
          </cell>
          <cell r="D303" t="str">
            <v>Europe</v>
          </cell>
          <cell r="E303" t="str">
            <v>Mobile &amp; Fixed</v>
          </cell>
          <cell r="F303" t="str">
            <v>EUR</v>
          </cell>
          <cell r="G303" t="str">
            <v>Capex</v>
          </cell>
          <cell r="H303">
            <v>2019</v>
          </cell>
          <cell r="I303">
            <v>279</v>
          </cell>
        </row>
        <row r="304">
          <cell r="B304" t="str">
            <v>Eir</v>
          </cell>
          <cell r="C304" t="str">
            <v>Ireland</v>
          </cell>
          <cell r="D304" t="str">
            <v>Europe</v>
          </cell>
          <cell r="E304" t="str">
            <v>Mobile &amp; Fixed</v>
          </cell>
          <cell r="F304" t="str">
            <v>EUR</v>
          </cell>
          <cell r="G304" t="str">
            <v>EBITDA - Capex</v>
          </cell>
          <cell r="H304">
            <v>2019</v>
          </cell>
          <cell r="I304">
            <v>284</v>
          </cell>
        </row>
        <row r="305">
          <cell r="B305" t="str">
            <v>Eir</v>
          </cell>
          <cell r="C305" t="str">
            <v>Ireland</v>
          </cell>
          <cell r="D305" t="str">
            <v>Europe</v>
          </cell>
          <cell r="E305" t="str">
            <v>Mobile &amp; Fixed</v>
          </cell>
          <cell r="F305" t="str">
            <v>EUR</v>
          </cell>
          <cell r="G305" t="str">
            <v>EBITDA - Capex Margin (%)</v>
          </cell>
          <cell r="H305">
            <v>2019</v>
          </cell>
          <cell r="I305">
            <v>0.23336072308956451</v>
          </cell>
        </row>
        <row r="306">
          <cell r="B306" t="str">
            <v>Eir</v>
          </cell>
          <cell r="C306" t="str">
            <v>Ireland</v>
          </cell>
          <cell r="D306" t="str">
            <v>Europe</v>
          </cell>
          <cell r="E306" t="str">
            <v>Mobile &amp; Fixed</v>
          </cell>
          <cell r="F306" t="str">
            <v>EUR</v>
          </cell>
          <cell r="G306" t="str">
            <v>Mobile share</v>
          </cell>
          <cell r="H306">
            <v>2019</v>
          </cell>
          <cell r="I306">
            <v>0.27198027937551356</v>
          </cell>
        </row>
        <row r="307">
          <cell r="B307" t="str">
            <v>Eir</v>
          </cell>
          <cell r="C307" t="str">
            <v>Ireland</v>
          </cell>
          <cell r="D307" t="str">
            <v>Europe</v>
          </cell>
          <cell r="E307" t="str">
            <v>Mobile &amp; Fixed</v>
          </cell>
          <cell r="F307" t="str">
            <v>EUR</v>
          </cell>
          <cell r="G307" t="str">
            <v>Capex/Revenue</v>
          </cell>
          <cell r="H307">
            <v>2019</v>
          </cell>
          <cell r="I307">
            <v>0.22925225965488907</v>
          </cell>
        </row>
        <row r="308">
          <cell r="B308" t="str">
            <v>Eir</v>
          </cell>
          <cell r="C308" t="str">
            <v>Ireland</v>
          </cell>
          <cell r="D308" t="str">
            <v>Europe</v>
          </cell>
          <cell r="E308" t="str">
            <v>Mobile &amp; Fixed</v>
          </cell>
          <cell r="F308" t="str">
            <v>EUR</v>
          </cell>
          <cell r="G308" t="str">
            <v>Revenue</v>
          </cell>
          <cell r="H308">
            <v>2018</v>
          </cell>
          <cell r="I308">
            <v>1252</v>
          </cell>
        </row>
        <row r="309">
          <cell r="B309" t="str">
            <v>Eir</v>
          </cell>
          <cell r="C309" t="str">
            <v>Ireland</v>
          </cell>
          <cell r="D309" t="str">
            <v>Europe</v>
          </cell>
          <cell r="E309" t="str">
            <v>Mobile &amp; Fixed</v>
          </cell>
          <cell r="F309" t="str">
            <v>EUR</v>
          </cell>
          <cell r="G309" t="str">
            <v>EBITDA</v>
          </cell>
          <cell r="H309">
            <v>2018</v>
          </cell>
          <cell r="I309">
            <v>518</v>
          </cell>
        </row>
        <row r="310">
          <cell r="B310" t="str">
            <v>Eir</v>
          </cell>
          <cell r="C310" t="str">
            <v>Ireland</v>
          </cell>
          <cell r="D310" t="str">
            <v>Europe</v>
          </cell>
          <cell r="E310" t="str">
            <v>Mobile &amp; Fixed</v>
          </cell>
          <cell r="F310" t="str">
            <v>EUR</v>
          </cell>
          <cell r="G310" t="str">
            <v>EBITDA Margin (%)</v>
          </cell>
          <cell r="H310">
            <v>2018</v>
          </cell>
          <cell r="I310">
            <v>0.41373801916932906</v>
          </cell>
        </row>
        <row r="311">
          <cell r="B311" t="str">
            <v>Eir</v>
          </cell>
          <cell r="C311" t="str">
            <v>Ireland</v>
          </cell>
          <cell r="D311" t="str">
            <v>Europe</v>
          </cell>
          <cell r="E311" t="str">
            <v>Mobile &amp; Fixed</v>
          </cell>
          <cell r="F311" t="str">
            <v>EUR</v>
          </cell>
          <cell r="G311" t="str">
            <v>Capex</v>
          </cell>
          <cell r="H311">
            <v>2018</v>
          </cell>
          <cell r="I311">
            <v>318</v>
          </cell>
        </row>
        <row r="312">
          <cell r="B312" t="str">
            <v>Eir</v>
          </cell>
          <cell r="C312" t="str">
            <v>Ireland</v>
          </cell>
          <cell r="D312" t="str">
            <v>Europe</v>
          </cell>
          <cell r="E312" t="str">
            <v>Mobile &amp; Fixed</v>
          </cell>
          <cell r="F312" t="str">
            <v>EUR</v>
          </cell>
          <cell r="G312" t="str">
            <v>EBITDA - Capex</v>
          </cell>
          <cell r="H312">
            <v>2018</v>
          </cell>
          <cell r="I312">
            <v>200</v>
          </cell>
        </row>
        <row r="313">
          <cell r="B313" t="str">
            <v>Eir</v>
          </cell>
          <cell r="C313" t="str">
            <v>Ireland</v>
          </cell>
          <cell r="D313" t="str">
            <v>Europe</v>
          </cell>
          <cell r="E313" t="str">
            <v>Mobile &amp; Fixed</v>
          </cell>
          <cell r="F313" t="str">
            <v>EUR</v>
          </cell>
          <cell r="G313" t="str">
            <v>EBITDA - Capex Margin (%)</v>
          </cell>
          <cell r="H313">
            <v>2018</v>
          </cell>
          <cell r="I313">
            <v>0.15974440894568689</v>
          </cell>
        </row>
        <row r="314">
          <cell r="B314" t="str">
            <v>Eir</v>
          </cell>
          <cell r="C314" t="str">
            <v>Ireland</v>
          </cell>
          <cell r="D314" t="str">
            <v>Europe</v>
          </cell>
          <cell r="E314" t="str">
            <v>Mobile &amp; Fixed</v>
          </cell>
          <cell r="F314" t="str">
            <v>EUR</v>
          </cell>
          <cell r="G314" t="str">
            <v>Mobile share</v>
          </cell>
          <cell r="H314">
            <v>2018</v>
          </cell>
          <cell r="I314">
            <v>0.26996805111821087</v>
          </cell>
        </row>
        <row r="315">
          <cell r="B315" t="str">
            <v>Eir</v>
          </cell>
          <cell r="C315" t="str">
            <v>Ireland</v>
          </cell>
          <cell r="D315" t="str">
            <v>Europe</v>
          </cell>
          <cell r="E315" t="str">
            <v>Mobile &amp; Fixed</v>
          </cell>
          <cell r="F315" t="str">
            <v>EUR</v>
          </cell>
          <cell r="G315" t="str">
            <v>Capex/Revenue</v>
          </cell>
          <cell r="H315">
            <v>2018</v>
          </cell>
          <cell r="I315">
            <v>0.2539936102236422</v>
          </cell>
        </row>
        <row r="316">
          <cell r="B316" t="str">
            <v>Eir</v>
          </cell>
          <cell r="C316" t="str">
            <v>Ireland</v>
          </cell>
          <cell r="D316" t="str">
            <v>Europe</v>
          </cell>
          <cell r="E316" t="str">
            <v>Mobile &amp; Fixed</v>
          </cell>
          <cell r="F316" t="str">
            <v>EUR</v>
          </cell>
          <cell r="G316" t="str">
            <v>Revenue</v>
          </cell>
          <cell r="H316">
            <v>2017</v>
          </cell>
          <cell r="I316">
            <v>1283</v>
          </cell>
        </row>
        <row r="317">
          <cell r="B317" t="str">
            <v>Eir</v>
          </cell>
          <cell r="C317" t="str">
            <v>Ireland</v>
          </cell>
          <cell r="D317" t="str">
            <v>Europe</v>
          </cell>
          <cell r="E317" t="str">
            <v>Mobile &amp; Fixed</v>
          </cell>
          <cell r="F317" t="str">
            <v>EUR</v>
          </cell>
          <cell r="G317" t="str">
            <v>EBITDA</v>
          </cell>
          <cell r="H317">
            <v>2017</v>
          </cell>
          <cell r="I317">
            <v>509</v>
          </cell>
        </row>
        <row r="318">
          <cell r="B318" t="str">
            <v>Eir</v>
          </cell>
          <cell r="C318" t="str">
            <v>Ireland</v>
          </cell>
          <cell r="D318" t="str">
            <v>Europe</v>
          </cell>
          <cell r="E318" t="str">
            <v>Mobile &amp; Fixed</v>
          </cell>
          <cell r="F318" t="str">
            <v>EUR</v>
          </cell>
          <cell r="G318" t="str">
            <v>EBITDA Margin (%)</v>
          </cell>
          <cell r="H318">
            <v>2017</v>
          </cell>
          <cell r="I318">
            <v>0.39672642244738893</v>
          </cell>
        </row>
        <row r="319">
          <cell r="B319" t="str">
            <v>Eir</v>
          </cell>
          <cell r="C319" t="str">
            <v>Ireland</v>
          </cell>
          <cell r="D319" t="str">
            <v>Europe</v>
          </cell>
          <cell r="E319" t="str">
            <v>Mobile &amp; Fixed</v>
          </cell>
          <cell r="F319" t="str">
            <v>EUR</v>
          </cell>
          <cell r="G319" t="str">
            <v>Capex</v>
          </cell>
          <cell r="H319">
            <v>2017</v>
          </cell>
          <cell r="I319">
            <v>298</v>
          </cell>
        </row>
        <row r="320">
          <cell r="B320" t="str">
            <v>Eir</v>
          </cell>
          <cell r="C320" t="str">
            <v>Ireland</v>
          </cell>
          <cell r="D320" t="str">
            <v>Europe</v>
          </cell>
          <cell r="E320" t="str">
            <v>Mobile &amp; Fixed</v>
          </cell>
          <cell r="F320" t="str">
            <v>EUR</v>
          </cell>
          <cell r="G320" t="str">
            <v>EBITDA - Capex</v>
          </cell>
          <cell r="H320">
            <v>2017</v>
          </cell>
          <cell r="I320">
            <v>211</v>
          </cell>
        </row>
        <row r="321">
          <cell r="B321" t="str">
            <v>Eir</v>
          </cell>
          <cell r="C321" t="str">
            <v>Ireland</v>
          </cell>
          <cell r="D321" t="str">
            <v>Europe</v>
          </cell>
          <cell r="E321" t="str">
            <v>Mobile &amp; Fixed</v>
          </cell>
          <cell r="F321" t="str">
            <v>EUR</v>
          </cell>
          <cell r="G321" t="str">
            <v>EBITDA - Capex Margin (%)</v>
          </cell>
          <cell r="H321">
            <v>2017</v>
          </cell>
          <cell r="I321">
            <v>0.16445830085736554</v>
          </cell>
        </row>
        <row r="322">
          <cell r="B322" t="str">
            <v>Eir</v>
          </cell>
          <cell r="C322" t="str">
            <v>Ireland</v>
          </cell>
          <cell r="D322" t="str">
            <v>Europe</v>
          </cell>
          <cell r="E322" t="str">
            <v>Mobile &amp; Fixed</v>
          </cell>
          <cell r="F322" t="str">
            <v>EUR</v>
          </cell>
          <cell r="G322" t="str">
            <v>Mobile share</v>
          </cell>
          <cell r="H322">
            <v>2017</v>
          </cell>
          <cell r="I322">
            <v>0.26578332034294622</v>
          </cell>
        </row>
        <row r="323">
          <cell r="B323" t="str">
            <v>Eir</v>
          </cell>
          <cell r="C323" t="str">
            <v>Ireland</v>
          </cell>
          <cell r="D323" t="str">
            <v>Europe</v>
          </cell>
          <cell r="E323" t="str">
            <v>Mobile &amp; Fixed</v>
          </cell>
          <cell r="F323" t="str">
            <v>EUR</v>
          </cell>
          <cell r="G323" t="str">
            <v>Capex/Revenue</v>
          </cell>
          <cell r="H323">
            <v>2017</v>
          </cell>
          <cell r="I323">
            <v>0.23226812159002339</v>
          </cell>
        </row>
        <row r="324">
          <cell r="B324" t="str">
            <v>Eir</v>
          </cell>
          <cell r="C324" t="str">
            <v>Ireland</v>
          </cell>
          <cell r="D324" t="str">
            <v>Europe</v>
          </cell>
          <cell r="E324" t="str">
            <v>Mobile &amp; Fixed</v>
          </cell>
          <cell r="F324" t="str">
            <v>EUR</v>
          </cell>
          <cell r="G324" t="str">
            <v>Revenue</v>
          </cell>
          <cell r="H324">
            <v>2016</v>
          </cell>
          <cell r="I324">
            <v>1294</v>
          </cell>
        </row>
        <row r="325">
          <cell r="B325" t="str">
            <v>Eir</v>
          </cell>
          <cell r="C325" t="str">
            <v>Ireland</v>
          </cell>
          <cell r="D325" t="str">
            <v>Europe</v>
          </cell>
          <cell r="E325" t="str">
            <v>Mobile &amp; Fixed</v>
          </cell>
          <cell r="F325" t="str">
            <v>EUR</v>
          </cell>
          <cell r="G325" t="str">
            <v>EBITDA</v>
          </cell>
          <cell r="H325">
            <v>2016</v>
          </cell>
          <cell r="I325">
            <v>491</v>
          </cell>
        </row>
        <row r="326">
          <cell r="B326" t="str">
            <v>Eir</v>
          </cell>
          <cell r="C326" t="str">
            <v>Ireland</v>
          </cell>
          <cell r="D326" t="str">
            <v>Europe</v>
          </cell>
          <cell r="E326" t="str">
            <v>Mobile &amp; Fixed</v>
          </cell>
          <cell r="F326" t="str">
            <v>EUR</v>
          </cell>
          <cell r="G326" t="str">
            <v>EBITDA Margin (%)</v>
          </cell>
          <cell r="H326">
            <v>2016</v>
          </cell>
          <cell r="I326">
            <v>0.37944358578052551</v>
          </cell>
        </row>
        <row r="327">
          <cell r="B327" t="str">
            <v>Eir</v>
          </cell>
          <cell r="C327" t="str">
            <v>Ireland</v>
          </cell>
          <cell r="D327" t="str">
            <v>Europe</v>
          </cell>
          <cell r="E327" t="str">
            <v>Mobile &amp; Fixed</v>
          </cell>
          <cell r="F327" t="str">
            <v>EUR</v>
          </cell>
          <cell r="G327" t="str">
            <v>Capex</v>
          </cell>
          <cell r="H327">
            <v>2016</v>
          </cell>
          <cell r="I327">
            <v>285</v>
          </cell>
        </row>
        <row r="328">
          <cell r="B328" t="str">
            <v>Eir</v>
          </cell>
          <cell r="C328" t="str">
            <v>Ireland</v>
          </cell>
          <cell r="D328" t="str">
            <v>Europe</v>
          </cell>
          <cell r="E328" t="str">
            <v>Mobile &amp; Fixed</v>
          </cell>
          <cell r="F328" t="str">
            <v>EUR</v>
          </cell>
          <cell r="G328" t="str">
            <v>EBITDA - Capex</v>
          </cell>
          <cell r="H328">
            <v>2016</v>
          </cell>
          <cell r="I328">
            <v>206</v>
          </cell>
        </row>
        <row r="329">
          <cell r="B329" t="str">
            <v>Eir</v>
          </cell>
          <cell r="C329" t="str">
            <v>Ireland</v>
          </cell>
          <cell r="D329" t="str">
            <v>Europe</v>
          </cell>
          <cell r="E329" t="str">
            <v>Mobile &amp; Fixed</v>
          </cell>
          <cell r="F329" t="str">
            <v>EUR</v>
          </cell>
          <cell r="G329" t="str">
            <v>EBITDA - Capex Margin (%)</v>
          </cell>
          <cell r="H329">
            <v>2016</v>
          </cell>
          <cell r="I329">
            <v>0.15919629057187018</v>
          </cell>
        </row>
        <row r="330">
          <cell r="B330" t="str">
            <v>Eir</v>
          </cell>
          <cell r="C330" t="str">
            <v>Ireland</v>
          </cell>
          <cell r="D330" t="str">
            <v>Europe</v>
          </cell>
          <cell r="E330" t="str">
            <v>Mobile &amp; Fixed</v>
          </cell>
          <cell r="F330" t="str">
            <v>EUR</v>
          </cell>
          <cell r="G330" t="str">
            <v>Mobile share</v>
          </cell>
          <cell r="H330">
            <v>2016</v>
          </cell>
          <cell r="I330">
            <v>0.27666151468315303</v>
          </cell>
        </row>
        <row r="331">
          <cell r="B331" t="str">
            <v>Eir</v>
          </cell>
          <cell r="C331" t="str">
            <v>Ireland</v>
          </cell>
          <cell r="D331" t="str">
            <v>Europe</v>
          </cell>
          <cell r="E331" t="str">
            <v>Mobile &amp; Fixed</v>
          </cell>
          <cell r="F331" t="str">
            <v>EUR</v>
          </cell>
          <cell r="G331" t="str">
            <v>Capex/Revenue</v>
          </cell>
          <cell r="H331">
            <v>2016</v>
          </cell>
          <cell r="I331">
            <v>0.22024729520865532</v>
          </cell>
        </row>
        <row r="332">
          <cell r="B332" t="str">
            <v>Eir</v>
          </cell>
          <cell r="C332" t="str">
            <v>Ireland</v>
          </cell>
          <cell r="D332" t="str">
            <v>Europe</v>
          </cell>
          <cell r="E332" t="str">
            <v>Mobile &amp; Fixed</v>
          </cell>
          <cell r="F332" t="str">
            <v>EUR</v>
          </cell>
          <cell r="G332" t="str">
            <v>Revenue</v>
          </cell>
          <cell r="H332">
            <v>2015</v>
          </cell>
          <cell r="I332">
            <v>1249</v>
          </cell>
        </row>
        <row r="333">
          <cell r="B333" t="str">
            <v>Eir</v>
          </cell>
          <cell r="C333" t="str">
            <v>Ireland</v>
          </cell>
          <cell r="D333" t="str">
            <v>Europe</v>
          </cell>
          <cell r="E333" t="str">
            <v>Mobile &amp; Fixed</v>
          </cell>
          <cell r="F333" t="str">
            <v>EUR</v>
          </cell>
          <cell r="G333" t="str">
            <v>EBITDA</v>
          </cell>
          <cell r="H333">
            <v>2015</v>
          </cell>
          <cell r="I333">
            <v>472</v>
          </cell>
        </row>
        <row r="334">
          <cell r="B334" t="str">
            <v>Eir</v>
          </cell>
          <cell r="C334" t="str">
            <v>Ireland</v>
          </cell>
          <cell r="D334" t="str">
            <v>Europe</v>
          </cell>
          <cell r="E334" t="str">
            <v>Mobile &amp; Fixed</v>
          </cell>
          <cell r="F334" t="str">
            <v>EUR</v>
          </cell>
          <cell r="G334" t="str">
            <v>EBITDA Margin (%)</v>
          </cell>
          <cell r="H334">
            <v>2015</v>
          </cell>
          <cell r="I334">
            <v>0.37790232185748601</v>
          </cell>
        </row>
        <row r="335">
          <cell r="B335" t="str">
            <v>Eir</v>
          </cell>
          <cell r="C335" t="str">
            <v>Ireland</v>
          </cell>
          <cell r="D335" t="str">
            <v>Europe</v>
          </cell>
          <cell r="E335" t="str">
            <v>Mobile &amp; Fixed</v>
          </cell>
          <cell r="F335" t="str">
            <v>EUR</v>
          </cell>
          <cell r="G335" t="str">
            <v>Capex</v>
          </cell>
          <cell r="H335">
            <v>2015</v>
          </cell>
          <cell r="I335">
            <v>280</v>
          </cell>
        </row>
        <row r="336">
          <cell r="B336" t="str">
            <v>Eir</v>
          </cell>
          <cell r="C336" t="str">
            <v>Ireland</v>
          </cell>
          <cell r="D336" t="str">
            <v>Europe</v>
          </cell>
          <cell r="E336" t="str">
            <v>Mobile &amp; Fixed</v>
          </cell>
          <cell r="F336" t="str">
            <v>EUR</v>
          </cell>
          <cell r="G336" t="str">
            <v>EBITDA - Capex</v>
          </cell>
          <cell r="H336">
            <v>2015</v>
          </cell>
          <cell r="I336">
            <v>192</v>
          </cell>
        </row>
        <row r="337">
          <cell r="B337" t="str">
            <v>Eir</v>
          </cell>
          <cell r="C337" t="str">
            <v>Ireland</v>
          </cell>
          <cell r="D337" t="str">
            <v>Europe</v>
          </cell>
          <cell r="E337" t="str">
            <v>Mobile &amp; Fixed</v>
          </cell>
          <cell r="F337" t="str">
            <v>EUR</v>
          </cell>
          <cell r="G337" t="str">
            <v>EBITDA - Capex Margin (%)</v>
          </cell>
          <cell r="H337">
            <v>2015</v>
          </cell>
          <cell r="I337">
            <v>0.15372297838270615</v>
          </cell>
        </row>
        <row r="338">
          <cell r="B338" t="str">
            <v>Eir</v>
          </cell>
          <cell r="C338" t="str">
            <v>Ireland</v>
          </cell>
          <cell r="D338" t="str">
            <v>Europe</v>
          </cell>
          <cell r="E338" t="str">
            <v>Mobile &amp; Fixed</v>
          </cell>
          <cell r="F338" t="str">
            <v>EUR</v>
          </cell>
          <cell r="G338" t="str">
            <v>Mobile share</v>
          </cell>
          <cell r="H338">
            <v>2015</v>
          </cell>
          <cell r="I338">
            <v>0.28182546036829464</v>
          </cell>
        </row>
        <row r="339">
          <cell r="B339" t="str">
            <v>Eir</v>
          </cell>
          <cell r="C339" t="str">
            <v>Ireland</v>
          </cell>
          <cell r="D339" t="str">
            <v>Europe</v>
          </cell>
          <cell r="E339" t="str">
            <v>Mobile &amp; Fixed</v>
          </cell>
          <cell r="F339" t="str">
            <v>EUR</v>
          </cell>
          <cell r="G339" t="str">
            <v>Capex/Revenue</v>
          </cell>
          <cell r="H339">
            <v>2015</v>
          </cell>
          <cell r="I339">
            <v>0.22417934347477983</v>
          </cell>
        </row>
        <row r="340">
          <cell r="B340" t="str">
            <v>Eir</v>
          </cell>
          <cell r="C340" t="str">
            <v>Ireland</v>
          </cell>
          <cell r="D340" t="str">
            <v>Europe</v>
          </cell>
          <cell r="E340" t="str">
            <v>Mobile &amp; Fixed</v>
          </cell>
          <cell r="F340" t="str">
            <v>EUR</v>
          </cell>
          <cell r="G340" t="str">
            <v>Revenue</v>
          </cell>
          <cell r="H340">
            <v>2014</v>
          </cell>
          <cell r="I340">
            <v>1267</v>
          </cell>
        </row>
        <row r="341">
          <cell r="B341" t="str">
            <v>Eir</v>
          </cell>
          <cell r="C341" t="str">
            <v>Ireland</v>
          </cell>
          <cell r="D341" t="str">
            <v>Europe</v>
          </cell>
          <cell r="E341" t="str">
            <v>Mobile &amp; Fixed</v>
          </cell>
          <cell r="F341" t="str">
            <v>EUR</v>
          </cell>
          <cell r="G341" t="str">
            <v>EBITDA</v>
          </cell>
          <cell r="H341">
            <v>2014</v>
          </cell>
          <cell r="I341">
            <v>460</v>
          </cell>
        </row>
        <row r="342">
          <cell r="B342" t="str">
            <v>Eir</v>
          </cell>
          <cell r="C342" t="str">
            <v>Ireland</v>
          </cell>
          <cell r="D342" t="str">
            <v>Europe</v>
          </cell>
          <cell r="E342" t="str">
            <v>Mobile &amp; Fixed</v>
          </cell>
          <cell r="F342" t="str">
            <v>EUR</v>
          </cell>
          <cell r="G342" t="str">
            <v>EBITDA Margin (%)</v>
          </cell>
          <cell r="H342">
            <v>2014</v>
          </cell>
          <cell r="I342">
            <v>0.36306235201262826</v>
          </cell>
        </row>
        <row r="343">
          <cell r="B343" t="str">
            <v>Eir</v>
          </cell>
          <cell r="C343" t="str">
            <v>Ireland</v>
          </cell>
          <cell r="D343" t="str">
            <v>Europe</v>
          </cell>
          <cell r="E343" t="str">
            <v>Mobile &amp; Fixed</v>
          </cell>
          <cell r="F343" t="str">
            <v>EUR</v>
          </cell>
          <cell r="G343" t="str">
            <v>Capex</v>
          </cell>
          <cell r="H343">
            <v>2014</v>
          </cell>
          <cell r="I343">
            <v>325</v>
          </cell>
        </row>
        <row r="344">
          <cell r="B344" t="str">
            <v>Eir</v>
          </cell>
          <cell r="C344" t="str">
            <v>Ireland</v>
          </cell>
          <cell r="D344" t="str">
            <v>Europe</v>
          </cell>
          <cell r="E344" t="str">
            <v>Mobile &amp; Fixed</v>
          </cell>
          <cell r="F344" t="str">
            <v>EUR</v>
          </cell>
          <cell r="G344" t="str">
            <v>EBITDA - Capex</v>
          </cell>
          <cell r="H344">
            <v>2014</v>
          </cell>
          <cell r="I344">
            <v>135</v>
          </cell>
        </row>
        <row r="345">
          <cell r="B345" t="str">
            <v>Eir</v>
          </cell>
          <cell r="C345" t="str">
            <v>Ireland</v>
          </cell>
          <cell r="D345" t="str">
            <v>Europe</v>
          </cell>
          <cell r="E345" t="str">
            <v>Mobile &amp; Fixed</v>
          </cell>
          <cell r="F345" t="str">
            <v>EUR</v>
          </cell>
          <cell r="G345" t="str">
            <v>EBITDA - Capex Margin (%)</v>
          </cell>
          <cell r="H345">
            <v>2014</v>
          </cell>
          <cell r="I345">
            <v>0.10655090765588003</v>
          </cell>
        </row>
        <row r="346">
          <cell r="B346" t="str">
            <v>Eir</v>
          </cell>
          <cell r="C346" t="str">
            <v>Ireland</v>
          </cell>
          <cell r="D346" t="str">
            <v>Europe</v>
          </cell>
          <cell r="E346" t="str">
            <v>Mobile &amp; Fixed</v>
          </cell>
          <cell r="F346" t="str">
            <v>EUR</v>
          </cell>
          <cell r="G346" t="str">
            <v>Mobile share</v>
          </cell>
          <cell r="H346">
            <v>2014</v>
          </cell>
          <cell r="I346">
            <v>0.27387529597474347</v>
          </cell>
        </row>
        <row r="347">
          <cell r="B347" t="str">
            <v>Eir</v>
          </cell>
          <cell r="C347" t="str">
            <v>Ireland</v>
          </cell>
          <cell r="D347" t="str">
            <v>Europe</v>
          </cell>
          <cell r="E347" t="str">
            <v>Mobile &amp; Fixed</v>
          </cell>
          <cell r="F347" t="str">
            <v>EUR</v>
          </cell>
          <cell r="G347" t="str">
            <v>Capex/Revenue</v>
          </cell>
          <cell r="H347">
            <v>2014</v>
          </cell>
          <cell r="I347">
            <v>0.25651144435674822</v>
          </cell>
        </row>
        <row r="348">
          <cell r="B348" t="str">
            <v>Eir</v>
          </cell>
          <cell r="C348" t="str">
            <v>Ireland</v>
          </cell>
          <cell r="D348" t="str">
            <v>Europe</v>
          </cell>
          <cell r="E348" t="str">
            <v>Mobile &amp; Fixed</v>
          </cell>
          <cell r="F348" t="str">
            <v>EUR</v>
          </cell>
          <cell r="G348" t="str">
            <v>Revenue</v>
          </cell>
          <cell r="H348">
            <v>2013</v>
          </cell>
          <cell r="I348">
            <v>1394</v>
          </cell>
        </row>
        <row r="349">
          <cell r="B349" t="str">
            <v>Eir</v>
          </cell>
          <cell r="C349" t="str">
            <v>Ireland</v>
          </cell>
          <cell r="D349" t="str">
            <v>Europe</v>
          </cell>
          <cell r="E349" t="str">
            <v>Mobile &amp; Fixed</v>
          </cell>
          <cell r="F349" t="str">
            <v>EUR</v>
          </cell>
          <cell r="G349" t="str">
            <v>EBITDA</v>
          </cell>
          <cell r="H349">
            <v>2013</v>
          </cell>
          <cell r="I349">
            <v>493</v>
          </cell>
        </row>
        <row r="350">
          <cell r="B350" t="str">
            <v>Eir</v>
          </cell>
          <cell r="C350" t="str">
            <v>Ireland</v>
          </cell>
          <cell r="D350" t="str">
            <v>Europe</v>
          </cell>
          <cell r="E350" t="str">
            <v>Mobile &amp; Fixed</v>
          </cell>
          <cell r="F350" t="str">
            <v>EUR</v>
          </cell>
          <cell r="G350" t="str">
            <v>EBITDA Margin (%)</v>
          </cell>
          <cell r="H350">
            <v>2013</v>
          </cell>
          <cell r="I350">
            <v>0.35365853658536583</v>
          </cell>
        </row>
        <row r="351">
          <cell r="B351" t="str">
            <v>Eir</v>
          </cell>
          <cell r="C351" t="str">
            <v>Ireland</v>
          </cell>
          <cell r="D351" t="str">
            <v>Europe</v>
          </cell>
          <cell r="E351" t="str">
            <v>Mobile &amp; Fixed</v>
          </cell>
          <cell r="F351" t="str">
            <v>EUR</v>
          </cell>
          <cell r="G351" t="str">
            <v>Capex</v>
          </cell>
          <cell r="H351">
            <v>2013</v>
          </cell>
          <cell r="I351">
            <v>424</v>
          </cell>
        </row>
        <row r="352">
          <cell r="B352" t="str">
            <v>Eir</v>
          </cell>
          <cell r="C352" t="str">
            <v>Ireland</v>
          </cell>
          <cell r="D352" t="str">
            <v>Europe</v>
          </cell>
          <cell r="E352" t="str">
            <v>Mobile &amp; Fixed</v>
          </cell>
          <cell r="F352" t="str">
            <v>EUR</v>
          </cell>
          <cell r="G352" t="str">
            <v>EBITDA - Capex</v>
          </cell>
          <cell r="H352">
            <v>2013</v>
          </cell>
          <cell r="I352">
            <v>69</v>
          </cell>
        </row>
        <row r="353">
          <cell r="B353" t="str">
            <v>Eir</v>
          </cell>
          <cell r="C353" t="str">
            <v>Ireland</v>
          </cell>
          <cell r="D353" t="str">
            <v>Europe</v>
          </cell>
          <cell r="E353" t="str">
            <v>Mobile &amp; Fixed</v>
          </cell>
          <cell r="F353" t="str">
            <v>EUR</v>
          </cell>
          <cell r="G353" t="str">
            <v>EBITDA - Capex Margin (%)</v>
          </cell>
          <cell r="H353">
            <v>2013</v>
          </cell>
          <cell r="I353">
            <v>4.9497847919655669E-2</v>
          </cell>
        </row>
        <row r="354">
          <cell r="B354" t="str">
            <v>Eir</v>
          </cell>
          <cell r="C354" t="str">
            <v>Ireland</v>
          </cell>
          <cell r="D354" t="str">
            <v>Europe</v>
          </cell>
          <cell r="E354" t="str">
            <v>Mobile &amp; Fixed</v>
          </cell>
          <cell r="F354" t="str">
            <v>EUR</v>
          </cell>
          <cell r="G354" t="str">
            <v>Mobile share</v>
          </cell>
          <cell r="H354">
            <v>2013</v>
          </cell>
          <cell r="I354">
            <v>0.25322812051649929</v>
          </cell>
        </row>
        <row r="355">
          <cell r="B355" t="str">
            <v>Eir</v>
          </cell>
          <cell r="C355" t="str">
            <v>Ireland</v>
          </cell>
          <cell r="D355" t="str">
            <v>Europe</v>
          </cell>
          <cell r="E355" t="str">
            <v>Mobile &amp; Fixed</v>
          </cell>
          <cell r="F355" t="str">
            <v>EUR</v>
          </cell>
          <cell r="G355" t="str">
            <v>Capex/Revenue</v>
          </cell>
          <cell r="H355">
            <v>2013</v>
          </cell>
          <cell r="I355">
            <v>0.30416068866571017</v>
          </cell>
        </row>
        <row r="356">
          <cell r="B356" t="str">
            <v>Eir</v>
          </cell>
          <cell r="C356" t="str">
            <v>Ireland</v>
          </cell>
          <cell r="D356" t="str">
            <v>Europe</v>
          </cell>
          <cell r="E356" t="str">
            <v>Mobile &amp; Fixed</v>
          </cell>
          <cell r="F356" t="str">
            <v>EUR</v>
          </cell>
          <cell r="G356" t="str">
            <v>Revenue</v>
          </cell>
          <cell r="H356">
            <v>2012</v>
          </cell>
          <cell r="I356">
            <v>498</v>
          </cell>
        </row>
        <row r="357">
          <cell r="B357" t="str">
            <v>Eir</v>
          </cell>
          <cell r="C357" t="str">
            <v>Ireland</v>
          </cell>
          <cell r="D357" t="str">
            <v>Europe</v>
          </cell>
          <cell r="E357" t="str">
            <v>Mobile &amp; Fixed</v>
          </cell>
          <cell r="F357" t="str">
            <v>EUR</v>
          </cell>
          <cell r="G357" t="str">
            <v>EBITDA</v>
          </cell>
          <cell r="H357">
            <v>2012</v>
          </cell>
          <cell r="I357">
            <v>192</v>
          </cell>
        </row>
        <row r="358">
          <cell r="B358" t="str">
            <v>Eir</v>
          </cell>
          <cell r="C358" t="str">
            <v>Ireland</v>
          </cell>
          <cell r="D358" t="str">
            <v>Europe</v>
          </cell>
          <cell r="E358" t="str">
            <v>Mobile &amp; Fixed</v>
          </cell>
          <cell r="F358" t="str">
            <v>EUR</v>
          </cell>
          <cell r="G358" t="str">
            <v>EBITDA Margin (%)</v>
          </cell>
          <cell r="H358">
            <v>2012</v>
          </cell>
          <cell r="I358">
            <v>0.38554216867469882</v>
          </cell>
        </row>
        <row r="359">
          <cell r="B359" t="str">
            <v>Eir</v>
          </cell>
          <cell r="C359" t="str">
            <v>Ireland</v>
          </cell>
          <cell r="D359" t="str">
            <v>Europe</v>
          </cell>
          <cell r="E359" t="str">
            <v>Mobile &amp; Fixed</v>
          </cell>
          <cell r="F359" t="str">
            <v>EUR</v>
          </cell>
          <cell r="G359" t="str">
            <v>Capex</v>
          </cell>
          <cell r="H359">
            <v>2012</v>
          </cell>
          <cell r="I359">
            <v>78</v>
          </cell>
        </row>
        <row r="360">
          <cell r="B360" t="str">
            <v>Eir</v>
          </cell>
          <cell r="C360" t="str">
            <v>Ireland</v>
          </cell>
          <cell r="D360" t="str">
            <v>Europe</v>
          </cell>
          <cell r="E360" t="str">
            <v>Mobile &amp; Fixed</v>
          </cell>
          <cell r="F360" t="str">
            <v>EUR</v>
          </cell>
          <cell r="G360" t="str">
            <v>EBITDA - Capex</v>
          </cell>
          <cell r="H360">
            <v>2012</v>
          </cell>
          <cell r="I360">
            <v>114</v>
          </cell>
        </row>
        <row r="361">
          <cell r="B361" t="str">
            <v>Eir</v>
          </cell>
          <cell r="C361" t="str">
            <v>Ireland</v>
          </cell>
          <cell r="D361" t="str">
            <v>Europe</v>
          </cell>
          <cell r="E361" t="str">
            <v>Mobile &amp; Fixed</v>
          </cell>
          <cell r="F361" t="str">
            <v>EUR</v>
          </cell>
          <cell r="G361" t="str">
            <v>EBITDA - Capex Margin (%)</v>
          </cell>
          <cell r="H361">
            <v>2012</v>
          </cell>
          <cell r="I361">
            <v>0.2289156626506024</v>
          </cell>
        </row>
        <row r="362">
          <cell r="B362" t="str">
            <v>Eir</v>
          </cell>
          <cell r="C362" t="str">
            <v>Ireland</v>
          </cell>
          <cell r="D362" t="str">
            <v>Europe</v>
          </cell>
          <cell r="E362" t="str">
            <v>Mobile &amp; Fixed</v>
          </cell>
          <cell r="F362" t="str">
            <v>EUR</v>
          </cell>
          <cell r="G362" t="str">
            <v>Mobile share</v>
          </cell>
          <cell r="H362">
            <v>2012</v>
          </cell>
          <cell r="I362">
            <v>0.25301204819277107</v>
          </cell>
        </row>
        <row r="363">
          <cell r="B363" t="str">
            <v>Eir</v>
          </cell>
          <cell r="C363" t="str">
            <v>Ireland</v>
          </cell>
          <cell r="D363" t="str">
            <v>Europe</v>
          </cell>
          <cell r="E363" t="str">
            <v>Mobile &amp; Fixed</v>
          </cell>
          <cell r="F363" t="str">
            <v>EUR</v>
          </cell>
          <cell r="G363" t="str">
            <v>Capex/Revenue</v>
          </cell>
          <cell r="H363">
            <v>2012</v>
          </cell>
          <cell r="I363">
            <v>0.15662650602409639</v>
          </cell>
        </row>
        <row r="364">
          <cell r="B364" t="str">
            <v>Three</v>
          </cell>
          <cell r="C364" t="str">
            <v>Sweden</v>
          </cell>
          <cell r="D364" t="str">
            <v>Europe</v>
          </cell>
          <cell r="E364" t="str">
            <v>Mobile</v>
          </cell>
          <cell r="F364" t="str">
            <v>SEK</v>
          </cell>
          <cell r="G364" t="str">
            <v>Revenue</v>
          </cell>
          <cell r="H364">
            <v>2020</v>
          </cell>
          <cell r="I364">
            <v>6734</v>
          </cell>
        </row>
        <row r="365">
          <cell r="B365" t="str">
            <v>Three</v>
          </cell>
          <cell r="C365" t="str">
            <v>Sweden</v>
          </cell>
          <cell r="D365" t="str">
            <v>Europe</v>
          </cell>
          <cell r="E365" t="str">
            <v>Mobile</v>
          </cell>
          <cell r="F365" t="str">
            <v>SEK</v>
          </cell>
          <cell r="G365" t="str">
            <v>EBITDA</v>
          </cell>
          <cell r="H365">
            <v>2020</v>
          </cell>
          <cell r="I365">
            <v>2249</v>
          </cell>
        </row>
        <row r="366">
          <cell r="B366" t="str">
            <v>Three</v>
          </cell>
          <cell r="C366" t="str">
            <v>Sweden</v>
          </cell>
          <cell r="D366" t="str">
            <v>Europe</v>
          </cell>
          <cell r="E366" t="str">
            <v>Mobile</v>
          </cell>
          <cell r="F366" t="str">
            <v>SEK</v>
          </cell>
          <cell r="G366" t="str">
            <v>EBITDA Margin (%)</v>
          </cell>
          <cell r="H366">
            <v>2020</v>
          </cell>
          <cell r="I366">
            <v>0.33397683397683398</v>
          </cell>
        </row>
        <row r="367">
          <cell r="B367" t="str">
            <v>Three</v>
          </cell>
          <cell r="C367" t="str">
            <v>Sweden</v>
          </cell>
          <cell r="D367" t="str">
            <v>Europe</v>
          </cell>
          <cell r="E367" t="str">
            <v>Mobile</v>
          </cell>
          <cell r="F367" t="str">
            <v>SEK</v>
          </cell>
          <cell r="G367" t="str">
            <v>Capex</v>
          </cell>
          <cell r="H367">
            <v>2020</v>
          </cell>
          <cell r="I367">
            <v>1112</v>
          </cell>
        </row>
        <row r="368">
          <cell r="B368" t="str">
            <v>Three</v>
          </cell>
          <cell r="C368" t="str">
            <v>Sweden</v>
          </cell>
          <cell r="D368" t="str">
            <v>Europe</v>
          </cell>
          <cell r="E368" t="str">
            <v>Mobile</v>
          </cell>
          <cell r="F368" t="str">
            <v>SEK</v>
          </cell>
          <cell r="G368" t="str">
            <v>EBITDA - Capex</v>
          </cell>
          <cell r="H368">
            <v>2020</v>
          </cell>
          <cell r="I368">
            <v>1137</v>
          </cell>
        </row>
        <row r="369">
          <cell r="B369" t="str">
            <v>Three</v>
          </cell>
          <cell r="C369" t="str">
            <v>Sweden</v>
          </cell>
          <cell r="D369" t="str">
            <v>Europe</v>
          </cell>
          <cell r="E369" t="str">
            <v>Mobile</v>
          </cell>
          <cell r="F369" t="str">
            <v>SEK</v>
          </cell>
          <cell r="G369" t="str">
            <v>EBITDA - Capex Margin (%)</v>
          </cell>
          <cell r="H369">
            <v>2020</v>
          </cell>
          <cell r="I369">
            <v>0.16884466884466884</v>
          </cell>
        </row>
        <row r="370">
          <cell r="B370" t="str">
            <v>Three</v>
          </cell>
          <cell r="C370" t="str">
            <v>Sweden</v>
          </cell>
          <cell r="D370" t="str">
            <v>Europe</v>
          </cell>
          <cell r="E370" t="str">
            <v>Mobile</v>
          </cell>
          <cell r="F370" t="str">
            <v>SEK</v>
          </cell>
          <cell r="G370" t="str">
            <v>Mobile share</v>
          </cell>
          <cell r="H370">
            <v>2020</v>
          </cell>
          <cell r="I370">
            <v>1</v>
          </cell>
        </row>
        <row r="371">
          <cell r="B371" t="str">
            <v>Three</v>
          </cell>
          <cell r="C371" t="str">
            <v>Sweden</v>
          </cell>
          <cell r="D371" t="str">
            <v>Europe</v>
          </cell>
          <cell r="E371" t="str">
            <v>Mobile</v>
          </cell>
          <cell r="F371" t="str">
            <v>SEK</v>
          </cell>
          <cell r="G371" t="str">
            <v>Capex/Revenue</v>
          </cell>
          <cell r="H371">
            <v>2020</v>
          </cell>
          <cell r="I371">
            <v>0.16513216513216514</v>
          </cell>
        </row>
        <row r="372">
          <cell r="B372" t="str">
            <v>Three</v>
          </cell>
          <cell r="C372" t="str">
            <v>Sweden</v>
          </cell>
          <cell r="D372" t="str">
            <v>Europe</v>
          </cell>
          <cell r="E372" t="str">
            <v>Mobile</v>
          </cell>
          <cell r="F372" t="str">
            <v>SEK</v>
          </cell>
          <cell r="G372" t="str">
            <v>Revenue</v>
          </cell>
          <cell r="H372">
            <v>2019</v>
          </cell>
          <cell r="I372">
            <v>6757</v>
          </cell>
        </row>
        <row r="373">
          <cell r="B373" t="str">
            <v>Three</v>
          </cell>
          <cell r="C373" t="str">
            <v>Sweden</v>
          </cell>
          <cell r="D373" t="str">
            <v>Europe</v>
          </cell>
          <cell r="E373" t="str">
            <v>Mobile</v>
          </cell>
          <cell r="F373" t="str">
            <v>SEK</v>
          </cell>
          <cell r="G373" t="str">
            <v>EBITDA</v>
          </cell>
          <cell r="H373">
            <v>2019</v>
          </cell>
          <cell r="I373">
            <v>2179</v>
          </cell>
        </row>
        <row r="374">
          <cell r="B374" t="str">
            <v>Three</v>
          </cell>
          <cell r="C374" t="str">
            <v>Sweden</v>
          </cell>
          <cell r="D374" t="str">
            <v>Europe</v>
          </cell>
          <cell r="E374" t="str">
            <v>Mobile</v>
          </cell>
          <cell r="F374" t="str">
            <v>SEK</v>
          </cell>
          <cell r="G374" t="str">
            <v>EBITDA Margin (%)</v>
          </cell>
          <cell r="H374">
            <v>2019</v>
          </cell>
          <cell r="I374">
            <v>0.32248039070593459</v>
          </cell>
        </row>
        <row r="375">
          <cell r="B375" t="str">
            <v>Three</v>
          </cell>
          <cell r="C375" t="str">
            <v>Sweden</v>
          </cell>
          <cell r="D375" t="str">
            <v>Europe</v>
          </cell>
          <cell r="E375" t="str">
            <v>Mobile</v>
          </cell>
          <cell r="F375" t="str">
            <v>SEK</v>
          </cell>
          <cell r="G375" t="str">
            <v>Capex</v>
          </cell>
          <cell r="H375">
            <v>2019</v>
          </cell>
          <cell r="I375">
            <v>1170</v>
          </cell>
        </row>
        <row r="376">
          <cell r="B376" t="str">
            <v>Three</v>
          </cell>
          <cell r="C376" t="str">
            <v>Sweden</v>
          </cell>
          <cell r="D376" t="str">
            <v>Europe</v>
          </cell>
          <cell r="E376" t="str">
            <v>Mobile</v>
          </cell>
          <cell r="F376" t="str">
            <v>SEK</v>
          </cell>
          <cell r="G376" t="str">
            <v>EBITDA - Capex</v>
          </cell>
          <cell r="H376">
            <v>2019</v>
          </cell>
          <cell r="I376">
            <v>1009</v>
          </cell>
        </row>
        <row r="377">
          <cell r="B377" t="str">
            <v>Three</v>
          </cell>
          <cell r="C377" t="str">
            <v>Sweden</v>
          </cell>
          <cell r="D377" t="str">
            <v>Europe</v>
          </cell>
          <cell r="E377" t="str">
            <v>Mobile</v>
          </cell>
          <cell r="F377" t="str">
            <v>SEK</v>
          </cell>
          <cell r="G377" t="str">
            <v>EBITDA - Capex Margin (%)</v>
          </cell>
          <cell r="H377">
            <v>2019</v>
          </cell>
          <cell r="I377">
            <v>0.14932662424152732</v>
          </cell>
        </row>
        <row r="378">
          <cell r="B378" t="str">
            <v>Three</v>
          </cell>
          <cell r="C378" t="str">
            <v>Sweden</v>
          </cell>
          <cell r="D378" t="str">
            <v>Europe</v>
          </cell>
          <cell r="E378" t="str">
            <v>Mobile</v>
          </cell>
          <cell r="F378" t="str">
            <v>SEK</v>
          </cell>
          <cell r="G378" t="str">
            <v>Mobile share</v>
          </cell>
          <cell r="H378">
            <v>2019</v>
          </cell>
          <cell r="I378">
            <v>1</v>
          </cell>
        </row>
        <row r="379">
          <cell r="B379" t="str">
            <v>Three</v>
          </cell>
          <cell r="C379" t="str">
            <v>Sweden</v>
          </cell>
          <cell r="D379" t="str">
            <v>Europe</v>
          </cell>
          <cell r="E379" t="str">
            <v>Mobile</v>
          </cell>
          <cell r="F379" t="str">
            <v>SEK</v>
          </cell>
          <cell r="G379" t="str">
            <v>Capex/Revenue</v>
          </cell>
          <cell r="H379">
            <v>2019</v>
          </cell>
          <cell r="I379">
            <v>0.17315376646440728</v>
          </cell>
        </row>
        <row r="380">
          <cell r="B380" t="str">
            <v>Three</v>
          </cell>
          <cell r="C380" t="str">
            <v>Sweden</v>
          </cell>
          <cell r="D380" t="str">
            <v>Europe</v>
          </cell>
          <cell r="E380" t="str">
            <v>Mobile</v>
          </cell>
          <cell r="F380" t="str">
            <v>SEK</v>
          </cell>
          <cell r="G380" t="str">
            <v>Revenue</v>
          </cell>
          <cell r="H380">
            <v>2018</v>
          </cell>
          <cell r="I380">
            <v>7113</v>
          </cell>
        </row>
        <row r="381">
          <cell r="B381" t="str">
            <v>Three</v>
          </cell>
          <cell r="C381" t="str">
            <v>Sweden</v>
          </cell>
          <cell r="D381" t="str">
            <v>Europe</v>
          </cell>
          <cell r="E381" t="str">
            <v>Mobile</v>
          </cell>
          <cell r="F381" t="str">
            <v>SEK</v>
          </cell>
          <cell r="G381" t="str">
            <v>EBITDA</v>
          </cell>
          <cell r="H381">
            <v>2018</v>
          </cell>
          <cell r="I381">
            <v>2281</v>
          </cell>
        </row>
        <row r="382">
          <cell r="B382" t="str">
            <v>Three</v>
          </cell>
          <cell r="C382" t="str">
            <v>Sweden</v>
          </cell>
          <cell r="D382" t="str">
            <v>Europe</v>
          </cell>
          <cell r="E382" t="str">
            <v>Mobile</v>
          </cell>
          <cell r="F382" t="str">
            <v>SEK</v>
          </cell>
          <cell r="G382" t="str">
            <v>EBITDA Margin (%)</v>
          </cell>
          <cell r="H382">
            <v>2018</v>
          </cell>
          <cell r="I382">
            <v>0.32068044425699421</v>
          </cell>
        </row>
        <row r="383">
          <cell r="B383" t="str">
            <v>Three</v>
          </cell>
          <cell r="C383" t="str">
            <v>Sweden</v>
          </cell>
          <cell r="D383" t="str">
            <v>Europe</v>
          </cell>
          <cell r="E383" t="str">
            <v>Mobile</v>
          </cell>
          <cell r="F383" t="str">
            <v>SEK</v>
          </cell>
          <cell r="G383" t="str">
            <v>Capex</v>
          </cell>
          <cell r="H383">
            <v>2018</v>
          </cell>
          <cell r="I383">
            <v>1254</v>
          </cell>
        </row>
        <row r="384">
          <cell r="B384" t="str">
            <v>Three</v>
          </cell>
          <cell r="C384" t="str">
            <v>Sweden</v>
          </cell>
          <cell r="D384" t="str">
            <v>Europe</v>
          </cell>
          <cell r="E384" t="str">
            <v>Mobile</v>
          </cell>
          <cell r="F384" t="str">
            <v>SEK</v>
          </cell>
          <cell r="G384" t="str">
            <v>EBITDA - Capex</v>
          </cell>
          <cell r="H384">
            <v>2018</v>
          </cell>
          <cell r="I384">
            <v>1027</v>
          </cell>
        </row>
        <row r="385">
          <cell r="B385" t="str">
            <v>Three</v>
          </cell>
          <cell r="C385" t="str">
            <v>Sweden</v>
          </cell>
          <cell r="D385" t="str">
            <v>Europe</v>
          </cell>
          <cell r="E385" t="str">
            <v>Mobile</v>
          </cell>
          <cell r="F385" t="str">
            <v>SEK</v>
          </cell>
          <cell r="G385" t="str">
            <v>EBITDA - Capex Margin (%)</v>
          </cell>
          <cell r="H385">
            <v>2018</v>
          </cell>
          <cell r="I385">
            <v>0.14438352312666947</v>
          </cell>
        </row>
        <row r="386">
          <cell r="B386" t="str">
            <v>Three</v>
          </cell>
          <cell r="C386" t="str">
            <v>Sweden</v>
          </cell>
          <cell r="D386" t="str">
            <v>Europe</v>
          </cell>
          <cell r="E386" t="str">
            <v>Mobile</v>
          </cell>
          <cell r="F386" t="str">
            <v>SEK</v>
          </cell>
          <cell r="G386" t="str">
            <v>Mobile share</v>
          </cell>
          <cell r="H386">
            <v>2018</v>
          </cell>
          <cell r="I386">
            <v>1</v>
          </cell>
        </row>
        <row r="387">
          <cell r="B387" t="str">
            <v>Three</v>
          </cell>
          <cell r="C387" t="str">
            <v>Sweden</v>
          </cell>
          <cell r="D387" t="str">
            <v>Europe</v>
          </cell>
          <cell r="E387" t="str">
            <v>Mobile</v>
          </cell>
          <cell r="F387" t="str">
            <v>SEK</v>
          </cell>
          <cell r="G387" t="str">
            <v>Capex/Revenue</v>
          </cell>
          <cell r="H387">
            <v>2018</v>
          </cell>
          <cell r="I387">
            <v>0.17629692113032475</v>
          </cell>
        </row>
        <row r="388">
          <cell r="B388" t="str">
            <v>Three</v>
          </cell>
          <cell r="C388" t="str">
            <v>Sweden</v>
          </cell>
          <cell r="D388" t="str">
            <v>Europe</v>
          </cell>
          <cell r="E388" t="str">
            <v>Mobile</v>
          </cell>
          <cell r="F388" t="str">
            <v>SEK</v>
          </cell>
          <cell r="G388" t="str">
            <v>Revenue</v>
          </cell>
          <cell r="H388">
            <v>2017</v>
          </cell>
          <cell r="I388">
            <v>7508</v>
          </cell>
        </row>
        <row r="389">
          <cell r="B389" t="str">
            <v>Three</v>
          </cell>
          <cell r="C389" t="str">
            <v>Sweden</v>
          </cell>
          <cell r="D389" t="str">
            <v>Europe</v>
          </cell>
          <cell r="E389" t="str">
            <v>Mobile</v>
          </cell>
          <cell r="F389" t="str">
            <v>SEK</v>
          </cell>
          <cell r="G389" t="str">
            <v>EBITDA</v>
          </cell>
          <cell r="H389">
            <v>2017</v>
          </cell>
          <cell r="I389">
            <v>2150</v>
          </cell>
        </row>
        <row r="390">
          <cell r="B390" t="str">
            <v>Three</v>
          </cell>
          <cell r="C390" t="str">
            <v>Sweden</v>
          </cell>
          <cell r="D390" t="str">
            <v>Europe</v>
          </cell>
          <cell r="E390" t="str">
            <v>Mobile</v>
          </cell>
          <cell r="F390" t="str">
            <v>SEK</v>
          </cell>
          <cell r="G390" t="str">
            <v>EBITDA Margin (%)</v>
          </cell>
          <cell r="H390">
            <v>2017</v>
          </cell>
          <cell r="I390">
            <v>0.28636121470431541</v>
          </cell>
        </row>
        <row r="391">
          <cell r="B391" t="str">
            <v>Three</v>
          </cell>
          <cell r="C391" t="str">
            <v>Sweden</v>
          </cell>
          <cell r="D391" t="str">
            <v>Europe</v>
          </cell>
          <cell r="E391" t="str">
            <v>Mobile</v>
          </cell>
          <cell r="F391" t="str">
            <v>SEK</v>
          </cell>
          <cell r="G391" t="str">
            <v>Capex</v>
          </cell>
          <cell r="H391">
            <v>2017</v>
          </cell>
          <cell r="I391">
            <v>836</v>
          </cell>
        </row>
        <row r="392">
          <cell r="B392" t="str">
            <v>Three</v>
          </cell>
          <cell r="C392" t="str">
            <v>Sweden</v>
          </cell>
          <cell r="D392" t="str">
            <v>Europe</v>
          </cell>
          <cell r="E392" t="str">
            <v>Mobile</v>
          </cell>
          <cell r="F392" t="str">
            <v>SEK</v>
          </cell>
          <cell r="G392" t="str">
            <v>EBITDA - Capex</v>
          </cell>
          <cell r="H392">
            <v>2017</v>
          </cell>
          <cell r="I392">
            <v>1314</v>
          </cell>
        </row>
        <row r="393">
          <cell r="B393" t="str">
            <v>Three</v>
          </cell>
          <cell r="C393" t="str">
            <v>Sweden</v>
          </cell>
          <cell r="D393" t="str">
            <v>Europe</v>
          </cell>
          <cell r="E393" t="str">
            <v>Mobile</v>
          </cell>
          <cell r="F393" t="str">
            <v>SEK</v>
          </cell>
          <cell r="G393" t="str">
            <v>EBITDA - Capex Margin (%)</v>
          </cell>
          <cell r="H393">
            <v>2017</v>
          </cell>
          <cell r="I393">
            <v>0.1750133191262653</v>
          </cell>
        </row>
        <row r="394">
          <cell r="B394" t="str">
            <v>Three</v>
          </cell>
          <cell r="C394" t="str">
            <v>Sweden</v>
          </cell>
          <cell r="D394" t="str">
            <v>Europe</v>
          </cell>
          <cell r="E394" t="str">
            <v>Mobile</v>
          </cell>
          <cell r="F394" t="str">
            <v>SEK</v>
          </cell>
          <cell r="G394" t="str">
            <v>Mobile share</v>
          </cell>
          <cell r="H394">
            <v>2017</v>
          </cell>
          <cell r="I394">
            <v>1</v>
          </cell>
        </row>
        <row r="395">
          <cell r="B395" t="str">
            <v>Three</v>
          </cell>
          <cell r="C395" t="str">
            <v>Sweden</v>
          </cell>
          <cell r="D395" t="str">
            <v>Europe</v>
          </cell>
          <cell r="E395" t="str">
            <v>Mobile</v>
          </cell>
          <cell r="F395" t="str">
            <v>SEK</v>
          </cell>
          <cell r="G395" t="str">
            <v>Capex/Revenue</v>
          </cell>
          <cell r="H395">
            <v>2017</v>
          </cell>
          <cell r="I395">
            <v>0.11134789557805008</v>
          </cell>
        </row>
        <row r="396">
          <cell r="B396" t="str">
            <v>Three</v>
          </cell>
          <cell r="C396" t="str">
            <v>Sweden</v>
          </cell>
          <cell r="D396" t="str">
            <v>Europe</v>
          </cell>
          <cell r="E396" t="str">
            <v>Mobile</v>
          </cell>
          <cell r="F396" t="str">
            <v>SEK</v>
          </cell>
          <cell r="G396" t="str">
            <v>Revenue</v>
          </cell>
          <cell r="H396">
            <v>2016</v>
          </cell>
          <cell r="I396">
            <v>7221</v>
          </cell>
        </row>
        <row r="397">
          <cell r="B397" t="str">
            <v>Three</v>
          </cell>
          <cell r="C397" t="str">
            <v>Sweden</v>
          </cell>
          <cell r="D397" t="str">
            <v>Europe</v>
          </cell>
          <cell r="E397" t="str">
            <v>Mobile</v>
          </cell>
          <cell r="F397" t="str">
            <v>SEK</v>
          </cell>
          <cell r="G397" t="str">
            <v>EBITDA</v>
          </cell>
          <cell r="H397">
            <v>2016</v>
          </cell>
          <cell r="I397">
            <v>2116</v>
          </cell>
        </row>
        <row r="398">
          <cell r="B398" t="str">
            <v>Three</v>
          </cell>
          <cell r="C398" t="str">
            <v>Sweden</v>
          </cell>
          <cell r="D398" t="str">
            <v>Europe</v>
          </cell>
          <cell r="E398" t="str">
            <v>Mobile</v>
          </cell>
          <cell r="F398" t="str">
            <v>SEK</v>
          </cell>
          <cell r="G398" t="str">
            <v>EBITDA Margin (%)</v>
          </cell>
          <cell r="H398">
            <v>2016</v>
          </cell>
          <cell r="I398">
            <v>0.29303420578867195</v>
          </cell>
        </row>
        <row r="399">
          <cell r="B399" t="str">
            <v>Three</v>
          </cell>
          <cell r="C399" t="str">
            <v>Sweden</v>
          </cell>
          <cell r="D399" t="str">
            <v>Europe</v>
          </cell>
          <cell r="E399" t="str">
            <v>Mobile</v>
          </cell>
          <cell r="F399" t="str">
            <v>SEK</v>
          </cell>
          <cell r="G399" t="str">
            <v>Capex</v>
          </cell>
          <cell r="H399">
            <v>2016</v>
          </cell>
          <cell r="I399">
            <v>796</v>
          </cell>
        </row>
        <row r="400">
          <cell r="B400" t="str">
            <v>Three</v>
          </cell>
          <cell r="C400" t="str">
            <v>Sweden</v>
          </cell>
          <cell r="D400" t="str">
            <v>Europe</v>
          </cell>
          <cell r="E400" t="str">
            <v>Mobile</v>
          </cell>
          <cell r="F400" t="str">
            <v>SEK</v>
          </cell>
          <cell r="G400" t="str">
            <v>EBITDA - Capex</v>
          </cell>
          <cell r="H400">
            <v>2016</v>
          </cell>
          <cell r="I400">
            <v>1320</v>
          </cell>
        </row>
        <row r="401">
          <cell r="B401" t="str">
            <v>Three</v>
          </cell>
          <cell r="C401" t="str">
            <v>Sweden</v>
          </cell>
          <cell r="D401" t="str">
            <v>Europe</v>
          </cell>
          <cell r="E401" t="str">
            <v>Mobile</v>
          </cell>
          <cell r="F401" t="str">
            <v>SEK</v>
          </cell>
          <cell r="G401" t="str">
            <v>EBITDA - Capex Margin (%)</v>
          </cell>
          <cell r="H401">
            <v>2016</v>
          </cell>
          <cell r="I401">
            <v>0.18280016618196926</v>
          </cell>
        </row>
        <row r="402">
          <cell r="B402" t="str">
            <v>Three</v>
          </cell>
          <cell r="C402" t="str">
            <v>Sweden</v>
          </cell>
          <cell r="D402" t="str">
            <v>Europe</v>
          </cell>
          <cell r="E402" t="str">
            <v>Mobile</v>
          </cell>
          <cell r="F402" t="str">
            <v>SEK</v>
          </cell>
          <cell r="G402" t="str">
            <v>Mobile share</v>
          </cell>
          <cell r="H402">
            <v>2016</v>
          </cell>
          <cell r="I402">
            <v>1</v>
          </cell>
        </row>
        <row r="403">
          <cell r="B403" t="str">
            <v>Three</v>
          </cell>
          <cell r="C403" t="str">
            <v>Sweden</v>
          </cell>
          <cell r="D403" t="str">
            <v>Europe</v>
          </cell>
          <cell r="E403" t="str">
            <v>Mobile</v>
          </cell>
          <cell r="F403" t="str">
            <v>SEK</v>
          </cell>
          <cell r="G403" t="str">
            <v>Capex/Revenue</v>
          </cell>
          <cell r="H403">
            <v>2016</v>
          </cell>
          <cell r="I403">
            <v>0.11023403960670267</v>
          </cell>
        </row>
        <row r="404">
          <cell r="B404" t="str">
            <v>Three</v>
          </cell>
          <cell r="C404" t="str">
            <v>Sweden</v>
          </cell>
          <cell r="D404" t="str">
            <v>Europe</v>
          </cell>
          <cell r="E404" t="str">
            <v>Mobile</v>
          </cell>
          <cell r="F404" t="str">
            <v>SEK</v>
          </cell>
          <cell r="G404" t="str">
            <v>Revenue</v>
          </cell>
          <cell r="H404">
            <v>2015</v>
          </cell>
          <cell r="I404">
            <v>7019</v>
          </cell>
        </row>
        <row r="405">
          <cell r="B405" t="str">
            <v>Three</v>
          </cell>
          <cell r="C405" t="str">
            <v>Sweden</v>
          </cell>
          <cell r="D405" t="str">
            <v>Europe</v>
          </cell>
          <cell r="E405" t="str">
            <v>Mobile</v>
          </cell>
          <cell r="F405" t="str">
            <v>SEK</v>
          </cell>
          <cell r="G405" t="str">
            <v>EBITDA</v>
          </cell>
          <cell r="H405">
            <v>2015</v>
          </cell>
          <cell r="I405">
            <v>2025</v>
          </cell>
        </row>
        <row r="406">
          <cell r="B406" t="str">
            <v>Three</v>
          </cell>
          <cell r="C406" t="str">
            <v>Sweden</v>
          </cell>
          <cell r="D406" t="str">
            <v>Europe</v>
          </cell>
          <cell r="E406" t="str">
            <v>Mobile</v>
          </cell>
          <cell r="F406" t="str">
            <v>SEK</v>
          </cell>
          <cell r="G406" t="str">
            <v>EBITDA Margin (%)</v>
          </cell>
          <cell r="H406">
            <v>2015</v>
          </cell>
          <cell r="I406">
            <v>0.28850263570309159</v>
          </cell>
        </row>
        <row r="407">
          <cell r="B407" t="str">
            <v>Three</v>
          </cell>
          <cell r="C407" t="str">
            <v>Sweden</v>
          </cell>
          <cell r="D407" t="str">
            <v>Europe</v>
          </cell>
          <cell r="E407" t="str">
            <v>Mobile</v>
          </cell>
          <cell r="F407" t="str">
            <v>SEK</v>
          </cell>
          <cell r="G407" t="str">
            <v>Capex</v>
          </cell>
          <cell r="H407">
            <v>2015</v>
          </cell>
          <cell r="I407">
            <v>809</v>
          </cell>
        </row>
        <row r="408">
          <cell r="B408" t="str">
            <v>Three</v>
          </cell>
          <cell r="C408" t="str">
            <v>Sweden</v>
          </cell>
          <cell r="D408" t="str">
            <v>Europe</v>
          </cell>
          <cell r="E408" t="str">
            <v>Mobile</v>
          </cell>
          <cell r="F408" t="str">
            <v>SEK</v>
          </cell>
          <cell r="G408" t="str">
            <v>EBITDA - Capex</v>
          </cell>
          <cell r="H408">
            <v>2015</v>
          </cell>
          <cell r="I408">
            <v>1216</v>
          </cell>
        </row>
        <row r="409">
          <cell r="B409" t="str">
            <v>Three</v>
          </cell>
          <cell r="C409" t="str">
            <v>Sweden</v>
          </cell>
          <cell r="D409" t="str">
            <v>Europe</v>
          </cell>
          <cell r="E409" t="str">
            <v>Mobile</v>
          </cell>
          <cell r="F409" t="str">
            <v>SEK</v>
          </cell>
          <cell r="G409" t="str">
            <v>EBITDA - Capex Margin (%)</v>
          </cell>
          <cell r="H409">
            <v>2015</v>
          </cell>
          <cell r="I409">
            <v>0.17324405185923922</v>
          </cell>
        </row>
        <row r="410">
          <cell r="B410" t="str">
            <v>Three</v>
          </cell>
          <cell r="C410" t="str">
            <v>Sweden</v>
          </cell>
          <cell r="D410" t="str">
            <v>Europe</v>
          </cell>
          <cell r="E410" t="str">
            <v>Mobile</v>
          </cell>
          <cell r="F410" t="str">
            <v>SEK</v>
          </cell>
          <cell r="G410" t="str">
            <v>Mobile share</v>
          </cell>
          <cell r="H410">
            <v>2015</v>
          </cell>
          <cell r="I410">
            <v>1</v>
          </cell>
        </row>
        <row r="411">
          <cell r="B411" t="str">
            <v>Three</v>
          </cell>
          <cell r="C411" t="str">
            <v>Sweden</v>
          </cell>
          <cell r="D411" t="str">
            <v>Europe</v>
          </cell>
          <cell r="E411" t="str">
            <v>Mobile</v>
          </cell>
          <cell r="F411" t="str">
            <v>SEK</v>
          </cell>
          <cell r="G411" t="str">
            <v>Capex/Revenue</v>
          </cell>
          <cell r="H411">
            <v>2015</v>
          </cell>
          <cell r="I411">
            <v>0.1152585838438524</v>
          </cell>
        </row>
        <row r="412">
          <cell r="B412" t="str">
            <v>Three</v>
          </cell>
          <cell r="C412" t="str">
            <v>Sweden</v>
          </cell>
          <cell r="D412" t="str">
            <v>Europe</v>
          </cell>
          <cell r="E412" t="str">
            <v>Mobile</v>
          </cell>
          <cell r="F412" t="str">
            <v>SEK</v>
          </cell>
          <cell r="G412" t="str">
            <v>Revenue</v>
          </cell>
          <cell r="H412">
            <v>2014</v>
          </cell>
          <cell r="I412">
            <v>6407</v>
          </cell>
        </row>
        <row r="413">
          <cell r="B413" t="str">
            <v>Three</v>
          </cell>
          <cell r="C413" t="str">
            <v>Sweden</v>
          </cell>
          <cell r="D413" t="str">
            <v>Europe</v>
          </cell>
          <cell r="E413" t="str">
            <v>Mobile</v>
          </cell>
          <cell r="F413" t="str">
            <v>SEK</v>
          </cell>
          <cell r="G413" t="str">
            <v>EBITDA</v>
          </cell>
          <cell r="H413">
            <v>2014</v>
          </cell>
          <cell r="I413">
            <v>1746</v>
          </cell>
        </row>
        <row r="414">
          <cell r="B414" t="str">
            <v>Three</v>
          </cell>
          <cell r="C414" t="str">
            <v>Sweden</v>
          </cell>
          <cell r="D414" t="str">
            <v>Europe</v>
          </cell>
          <cell r="E414" t="str">
            <v>Mobile</v>
          </cell>
          <cell r="F414" t="str">
            <v>SEK</v>
          </cell>
          <cell r="G414" t="str">
            <v>EBITDA Margin (%)</v>
          </cell>
          <cell r="H414">
            <v>2014</v>
          </cell>
          <cell r="I414">
            <v>0.27251443733416575</v>
          </cell>
        </row>
        <row r="415">
          <cell r="B415" t="str">
            <v>Three</v>
          </cell>
          <cell r="C415" t="str">
            <v>Sweden</v>
          </cell>
          <cell r="D415" t="str">
            <v>Europe</v>
          </cell>
          <cell r="E415" t="str">
            <v>Mobile</v>
          </cell>
          <cell r="F415" t="str">
            <v>SEK</v>
          </cell>
          <cell r="G415" t="str">
            <v>Capex</v>
          </cell>
          <cell r="H415">
            <v>2014</v>
          </cell>
          <cell r="I415">
            <v>790</v>
          </cell>
        </row>
        <row r="416">
          <cell r="B416" t="str">
            <v>Three</v>
          </cell>
          <cell r="C416" t="str">
            <v>Sweden</v>
          </cell>
          <cell r="D416" t="str">
            <v>Europe</v>
          </cell>
          <cell r="E416" t="str">
            <v>Mobile</v>
          </cell>
          <cell r="F416" t="str">
            <v>SEK</v>
          </cell>
          <cell r="G416" t="str">
            <v>EBITDA - Capex</v>
          </cell>
          <cell r="H416">
            <v>2014</v>
          </cell>
          <cell r="I416">
            <v>956</v>
          </cell>
        </row>
        <row r="417">
          <cell r="B417" t="str">
            <v>Three</v>
          </cell>
          <cell r="C417" t="str">
            <v>Sweden</v>
          </cell>
          <cell r="D417" t="str">
            <v>Europe</v>
          </cell>
          <cell r="E417" t="str">
            <v>Mobile</v>
          </cell>
          <cell r="F417" t="str">
            <v>SEK</v>
          </cell>
          <cell r="G417" t="str">
            <v>EBITDA - Capex Margin (%)</v>
          </cell>
          <cell r="H417">
            <v>2014</v>
          </cell>
          <cell r="I417">
            <v>0.14921179959419384</v>
          </cell>
        </row>
        <row r="418">
          <cell r="B418" t="str">
            <v>Three</v>
          </cell>
          <cell r="C418" t="str">
            <v>Sweden</v>
          </cell>
          <cell r="D418" t="str">
            <v>Europe</v>
          </cell>
          <cell r="E418" t="str">
            <v>Mobile</v>
          </cell>
          <cell r="F418" t="str">
            <v>SEK</v>
          </cell>
          <cell r="G418" t="str">
            <v>Mobile share</v>
          </cell>
          <cell r="H418">
            <v>2014</v>
          </cell>
          <cell r="I418">
            <v>1</v>
          </cell>
        </row>
        <row r="419">
          <cell r="B419" t="str">
            <v>Three</v>
          </cell>
          <cell r="C419" t="str">
            <v>Sweden</v>
          </cell>
          <cell r="D419" t="str">
            <v>Europe</v>
          </cell>
          <cell r="E419" t="str">
            <v>Mobile</v>
          </cell>
          <cell r="F419" t="str">
            <v>SEK</v>
          </cell>
          <cell r="G419" t="str">
            <v>Capex/Revenue</v>
          </cell>
          <cell r="H419">
            <v>2014</v>
          </cell>
          <cell r="I419">
            <v>0.12330263773997191</v>
          </cell>
        </row>
        <row r="420">
          <cell r="B420" t="str">
            <v>Three</v>
          </cell>
          <cell r="C420" t="str">
            <v>Sweden</v>
          </cell>
          <cell r="D420" t="str">
            <v>Europe</v>
          </cell>
          <cell r="E420" t="str">
            <v>Mobile</v>
          </cell>
          <cell r="F420" t="str">
            <v>SEK</v>
          </cell>
          <cell r="G420" t="str">
            <v>Revenue</v>
          </cell>
          <cell r="H420">
            <v>2013</v>
          </cell>
          <cell r="I420"/>
        </row>
        <row r="421">
          <cell r="B421" t="str">
            <v>Three</v>
          </cell>
          <cell r="C421" t="str">
            <v>Sweden</v>
          </cell>
          <cell r="D421" t="str">
            <v>Europe</v>
          </cell>
          <cell r="E421" t="str">
            <v>Mobile</v>
          </cell>
          <cell r="F421" t="str">
            <v>SEK</v>
          </cell>
          <cell r="G421" t="str">
            <v>EBITDA</v>
          </cell>
          <cell r="H421">
            <v>2013</v>
          </cell>
          <cell r="I421"/>
        </row>
        <row r="422">
          <cell r="B422" t="str">
            <v>Three</v>
          </cell>
          <cell r="C422" t="str">
            <v>Sweden</v>
          </cell>
          <cell r="D422" t="str">
            <v>Europe</v>
          </cell>
          <cell r="E422" t="str">
            <v>Mobile</v>
          </cell>
          <cell r="F422" t="str">
            <v>SEK</v>
          </cell>
          <cell r="G422" t="str">
            <v>EBITDA Margin (%)</v>
          </cell>
          <cell r="H422">
            <v>2013</v>
          </cell>
          <cell r="I422" t="str">
            <v/>
          </cell>
        </row>
        <row r="423">
          <cell r="B423" t="str">
            <v>Three</v>
          </cell>
          <cell r="C423" t="str">
            <v>Sweden</v>
          </cell>
          <cell r="D423" t="str">
            <v>Europe</v>
          </cell>
          <cell r="E423" t="str">
            <v>Mobile</v>
          </cell>
          <cell r="F423" t="str">
            <v>SEK</v>
          </cell>
          <cell r="G423" t="str">
            <v>Capex</v>
          </cell>
          <cell r="H423">
            <v>2013</v>
          </cell>
          <cell r="I423"/>
        </row>
        <row r="424">
          <cell r="B424" t="str">
            <v>Three</v>
          </cell>
          <cell r="C424" t="str">
            <v>Sweden</v>
          </cell>
          <cell r="D424" t="str">
            <v>Europe</v>
          </cell>
          <cell r="E424" t="str">
            <v>Mobile</v>
          </cell>
          <cell r="F424" t="str">
            <v>SEK</v>
          </cell>
          <cell r="G424" t="str">
            <v>EBITDA - Capex</v>
          </cell>
          <cell r="H424">
            <v>2013</v>
          </cell>
          <cell r="I424" t="str">
            <v/>
          </cell>
        </row>
        <row r="425">
          <cell r="B425" t="str">
            <v>Three</v>
          </cell>
          <cell r="C425" t="str">
            <v>Sweden</v>
          </cell>
          <cell r="D425" t="str">
            <v>Europe</v>
          </cell>
          <cell r="E425" t="str">
            <v>Mobile</v>
          </cell>
          <cell r="F425" t="str">
            <v>SEK</v>
          </cell>
          <cell r="G425" t="str">
            <v>EBITDA - Capex Margin (%)</v>
          </cell>
          <cell r="H425">
            <v>2013</v>
          </cell>
          <cell r="I425" t="str">
            <v/>
          </cell>
        </row>
        <row r="426">
          <cell r="B426" t="str">
            <v>Three</v>
          </cell>
          <cell r="C426" t="str">
            <v>Sweden</v>
          </cell>
          <cell r="D426" t="str">
            <v>Europe</v>
          </cell>
          <cell r="E426" t="str">
            <v>Mobile</v>
          </cell>
          <cell r="F426" t="str">
            <v>SEK</v>
          </cell>
          <cell r="G426" t="str">
            <v>Mobile share</v>
          </cell>
          <cell r="H426">
            <v>2013</v>
          </cell>
          <cell r="I426">
            <v>1</v>
          </cell>
        </row>
        <row r="427">
          <cell r="B427" t="str">
            <v>Three</v>
          </cell>
          <cell r="C427" t="str">
            <v>Sweden</v>
          </cell>
          <cell r="D427" t="str">
            <v>Europe</v>
          </cell>
          <cell r="E427" t="str">
            <v>Mobile</v>
          </cell>
          <cell r="F427" t="str">
            <v>SEK</v>
          </cell>
          <cell r="G427" t="str">
            <v>Capex/Revenue</v>
          </cell>
          <cell r="H427">
            <v>2013</v>
          </cell>
          <cell r="I427" t="str">
            <v/>
          </cell>
        </row>
        <row r="428">
          <cell r="B428" t="str">
            <v>Three</v>
          </cell>
          <cell r="C428" t="str">
            <v>Sweden</v>
          </cell>
          <cell r="D428" t="str">
            <v>Europe</v>
          </cell>
          <cell r="E428" t="str">
            <v>Mobile</v>
          </cell>
          <cell r="F428" t="str">
            <v>SEK</v>
          </cell>
          <cell r="G428" t="str">
            <v>Revenue</v>
          </cell>
          <cell r="H428">
            <v>2012</v>
          </cell>
          <cell r="I428"/>
        </row>
        <row r="429">
          <cell r="B429" t="str">
            <v>Three</v>
          </cell>
          <cell r="C429" t="str">
            <v>Sweden</v>
          </cell>
          <cell r="D429" t="str">
            <v>Europe</v>
          </cell>
          <cell r="E429" t="str">
            <v>Mobile</v>
          </cell>
          <cell r="F429" t="str">
            <v>SEK</v>
          </cell>
          <cell r="G429" t="str">
            <v>EBITDA</v>
          </cell>
          <cell r="H429">
            <v>2012</v>
          </cell>
          <cell r="I429"/>
        </row>
        <row r="430">
          <cell r="B430" t="str">
            <v>Three</v>
          </cell>
          <cell r="C430" t="str">
            <v>Sweden</v>
          </cell>
          <cell r="D430" t="str">
            <v>Europe</v>
          </cell>
          <cell r="E430" t="str">
            <v>Mobile</v>
          </cell>
          <cell r="F430" t="str">
            <v>SEK</v>
          </cell>
          <cell r="G430" t="str">
            <v>EBITDA Margin (%)</v>
          </cell>
          <cell r="H430">
            <v>2012</v>
          </cell>
          <cell r="I430" t="str">
            <v/>
          </cell>
        </row>
        <row r="431">
          <cell r="B431" t="str">
            <v>Three</v>
          </cell>
          <cell r="C431" t="str">
            <v>Sweden</v>
          </cell>
          <cell r="D431" t="str">
            <v>Europe</v>
          </cell>
          <cell r="E431" t="str">
            <v>Mobile</v>
          </cell>
          <cell r="F431" t="str">
            <v>SEK</v>
          </cell>
          <cell r="G431" t="str">
            <v>Capex</v>
          </cell>
          <cell r="H431">
            <v>2012</v>
          </cell>
          <cell r="I431"/>
        </row>
        <row r="432">
          <cell r="B432" t="str">
            <v>Three</v>
          </cell>
          <cell r="C432" t="str">
            <v>Sweden</v>
          </cell>
          <cell r="D432" t="str">
            <v>Europe</v>
          </cell>
          <cell r="E432" t="str">
            <v>Mobile</v>
          </cell>
          <cell r="F432" t="str">
            <v>SEK</v>
          </cell>
          <cell r="G432" t="str">
            <v>EBITDA - Capex</v>
          </cell>
          <cell r="H432">
            <v>2012</v>
          </cell>
          <cell r="I432" t="str">
            <v/>
          </cell>
        </row>
        <row r="433">
          <cell r="B433" t="str">
            <v>Three</v>
          </cell>
          <cell r="C433" t="str">
            <v>Sweden</v>
          </cell>
          <cell r="D433" t="str">
            <v>Europe</v>
          </cell>
          <cell r="E433" t="str">
            <v>Mobile</v>
          </cell>
          <cell r="F433" t="str">
            <v>SEK</v>
          </cell>
          <cell r="G433" t="str">
            <v>EBITDA - Capex Margin (%)</v>
          </cell>
          <cell r="H433">
            <v>2012</v>
          </cell>
          <cell r="I433" t="str">
            <v/>
          </cell>
        </row>
        <row r="434">
          <cell r="B434" t="str">
            <v>Three</v>
          </cell>
          <cell r="C434" t="str">
            <v>Sweden</v>
          </cell>
          <cell r="D434" t="str">
            <v>Europe</v>
          </cell>
          <cell r="E434" t="str">
            <v>Mobile</v>
          </cell>
          <cell r="F434" t="str">
            <v>SEK</v>
          </cell>
          <cell r="G434" t="str">
            <v>Mobile share</v>
          </cell>
          <cell r="H434">
            <v>2012</v>
          </cell>
          <cell r="I434">
            <v>1</v>
          </cell>
        </row>
        <row r="435">
          <cell r="B435" t="str">
            <v>Three</v>
          </cell>
          <cell r="C435" t="str">
            <v>Sweden</v>
          </cell>
          <cell r="D435" t="str">
            <v>Europe</v>
          </cell>
          <cell r="E435" t="str">
            <v>Mobile</v>
          </cell>
          <cell r="F435" t="str">
            <v>SEK</v>
          </cell>
          <cell r="G435" t="str">
            <v>Capex/Revenue</v>
          </cell>
          <cell r="H435">
            <v>2012</v>
          </cell>
          <cell r="I435" t="str">
            <v/>
          </cell>
        </row>
        <row r="436">
          <cell r="B436" t="str">
            <v>Three</v>
          </cell>
          <cell r="C436" t="str">
            <v>Denmark</v>
          </cell>
          <cell r="D436" t="str">
            <v>Europe</v>
          </cell>
          <cell r="E436" t="str">
            <v>Mobile</v>
          </cell>
          <cell r="F436" t="str">
            <v>DKK</v>
          </cell>
          <cell r="G436" t="str">
            <v>Revenue</v>
          </cell>
          <cell r="H436">
            <v>2020</v>
          </cell>
          <cell r="I436">
            <v>2254</v>
          </cell>
        </row>
        <row r="437">
          <cell r="B437" t="str">
            <v>Three</v>
          </cell>
          <cell r="C437" t="str">
            <v>Denmark</v>
          </cell>
          <cell r="D437" t="str">
            <v>Europe</v>
          </cell>
          <cell r="E437" t="str">
            <v>Mobile</v>
          </cell>
          <cell r="F437" t="str">
            <v>DKK</v>
          </cell>
          <cell r="G437" t="str">
            <v>EBITDA</v>
          </cell>
          <cell r="H437">
            <v>2020</v>
          </cell>
          <cell r="I437">
            <v>821</v>
          </cell>
        </row>
        <row r="438">
          <cell r="B438" t="str">
            <v>Three</v>
          </cell>
          <cell r="C438" t="str">
            <v>Denmark</v>
          </cell>
          <cell r="D438" t="str">
            <v>Europe</v>
          </cell>
          <cell r="E438" t="str">
            <v>Mobile</v>
          </cell>
          <cell r="F438" t="str">
            <v>DKK</v>
          </cell>
          <cell r="G438" t="str">
            <v>EBITDA Margin (%)</v>
          </cell>
          <cell r="H438">
            <v>2020</v>
          </cell>
          <cell r="I438">
            <v>0.36424134871339842</v>
          </cell>
        </row>
        <row r="439">
          <cell r="B439" t="str">
            <v>Three</v>
          </cell>
          <cell r="C439" t="str">
            <v>Denmark</v>
          </cell>
          <cell r="D439" t="str">
            <v>Europe</v>
          </cell>
          <cell r="E439" t="str">
            <v>Mobile</v>
          </cell>
          <cell r="F439" t="str">
            <v>DKK</v>
          </cell>
          <cell r="G439" t="str">
            <v>Capex</v>
          </cell>
          <cell r="H439">
            <v>2020</v>
          </cell>
          <cell r="I439">
            <v>209</v>
          </cell>
        </row>
        <row r="440">
          <cell r="B440" t="str">
            <v>Three</v>
          </cell>
          <cell r="C440" t="str">
            <v>Denmark</v>
          </cell>
          <cell r="D440" t="str">
            <v>Europe</v>
          </cell>
          <cell r="E440" t="str">
            <v>Mobile</v>
          </cell>
          <cell r="F440" t="str">
            <v>DKK</v>
          </cell>
          <cell r="G440" t="str">
            <v>EBITDA - Capex</v>
          </cell>
          <cell r="H440">
            <v>2020</v>
          </cell>
          <cell r="I440">
            <v>612</v>
          </cell>
        </row>
        <row r="441">
          <cell r="B441" t="str">
            <v>Three</v>
          </cell>
          <cell r="C441" t="str">
            <v>Denmark</v>
          </cell>
          <cell r="D441" t="str">
            <v>Europe</v>
          </cell>
          <cell r="E441" t="str">
            <v>Mobile</v>
          </cell>
          <cell r="F441" t="str">
            <v>DKK</v>
          </cell>
          <cell r="G441" t="str">
            <v>EBITDA - Capex Margin (%)</v>
          </cell>
          <cell r="H441">
            <v>2020</v>
          </cell>
          <cell r="I441">
            <v>0.27151730257320317</v>
          </cell>
        </row>
        <row r="442">
          <cell r="B442" t="str">
            <v>Three</v>
          </cell>
          <cell r="C442" t="str">
            <v>Denmark</v>
          </cell>
          <cell r="D442" t="str">
            <v>Europe</v>
          </cell>
          <cell r="E442" t="str">
            <v>Mobile</v>
          </cell>
          <cell r="F442" t="str">
            <v>DKK</v>
          </cell>
          <cell r="G442" t="str">
            <v>Mobile share</v>
          </cell>
          <cell r="H442">
            <v>2020</v>
          </cell>
          <cell r="I442">
            <v>1</v>
          </cell>
        </row>
        <row r="443">
          <cell r="B443" t="str">
            <v>Three</v>
          </cell>
          <cell r="C443" t="str">
            <v>Denmark</v>
          </cell>
          <cell r="D443" t="str">
            <v>Europe</v>
          </cell>
          <cell r="E443" t="str">
            <v>Mobile</v>
          </cell>
          <cell r="F443" t="str">
            <v>DKK</v>
          </cell>
          <cell r="G443" t="str">
            <v>Capex/Revenue</v>
          </cell>
          <cell r="H443">
            <v>2020</v>
          </cell>
          <cell r="I443">
            <v>9.2724046140195207E-2</v>
          </cell>
        </row>
        <row r="444">
          <cell r="B444" t="str">
            <v>Three</v>
          </cell>
          <cell r="C444" t="str">
            <v>Denmark</v>
          </cell>
          <cell r="D444" t="str">
            <v>Europe</v>
          </cell>
          <cell r="E444" t="str">
            <v>Mobile</v>
          </cell>
          <cell r="F444" t="str">
            <v>DKK</v>
          </cell>
          <cell r="G444" t="str">
            <v>Revenue</v>
          </cell>
          <cell r="H444">
            <v>2019</v>
          </cell>
          <cell r="I444">
            <v>2182</v>
          </cell>
        </row>
        <row r="445">
          <cell r="B445" t="str">
            <v>Three</v>
          </cell>
          <cell r="C445" t="str">
            <v>Denmark</v>
          </cell>
          <cell r="D445" t="str">
            <v>Europe</v>
          </cell>
          <cell r="E445" t="str">
            <v>Mobile</v>
          </cell>
          <cell r="F445" t="str">
            <v>DKK</v>
          </cell>
          <cell r="G445" t="str">
            <v>EBITDA</v>
          </cell>
          <cell r="H445">
            <v>2019</v>
          </cell>
          <cell r="I445">
            <v>844</v>
          </cell>
        </row>
        <row r="446">
          <cell r="B446" t="str">
            <v>Three</v>
          </cell>
          <cell r="C446" t="str">
            <v>Denmark</v>
          </cell>
          <cell r="D446" t="str">
            <v>Europe</v>
          </cell>
          <cell r="E446" t="str">
            <v>Mobile</v>
          </cell>
          <cell r="F446" t="str">
            <v>DKK</v>
          </cell>
          <cell r="G446" t="str">
            <v>EBITDA Margin (%)</v>
          </cell>
          <cell r="H446">
            <v>2019</v>
          </cell>
          <cell r="I446">
            <v>0.386801099908341</v>
          </cell>
        </row>
        <row r="447">
          <cell r="B447" t="str">
            <v>Three</v>
          </cell>
          <cell r="C447" t="str">
            <v>Denmark</v>
          </cell>
          <cell r="D447" t="str">
            <v>Europe</v>
          </cell>
          <cell r="E447" t="str">
            <v>Mobile</v>
          </cell>
          <cell r="F447" t="str">
            <v>DKK</v>
          </cell>
          <cell r="G447" t="str">
            <v>Capex</v>
          </cell>
          <cell r="H447">
            <v>2019</v>
          </cell>
          <cell r="I447">
            <v>215</v>
          </cell>
        </row>
        <row r="448">
          <cell r="B448" t="str">
            <v>Three</v>
          </cell>
          <cell r="C448" t="str">
            <v>Denmark</v>
          </cell>
          <cell r="D448" t="str">
            <v>Europe</v>
          </cell>
          <cell r="E448" t="str">
            <v>Mobile</v>
          </cell>
          <cell r="F448" t="str">
            <v>DKK</v>
          </cell>
          <cell r="G448" t="str">
            <v>EBITDA - Capex</v>
          </cell>
          <cell r="H448">
            <v>2019</v>
          </cell>
          <cell r="I448">
            <v>629</v>
          </cell>
        </row>
        <row r="449">
          <cell r="B449" t="str">
            <v>Three</v>
          </cell>
          <cell r="C449" t="str">
            <v>Denmark</v>
          </cell>
          <cell r="D449" t="str">
            <v>Europe</v>
          </cell>
          <cell r="E449" t="str">
            <v>Mobile</v>
          </cell>
          <cell r="F449" t="str">
            <v>DKK</v>
          </cell>
          <cell r="G449" t="str">
            <v>EBITDA - Capex Margin (%)</v>
          </cell>
          <cell r="H449">
            <v>2019</v>
          </cell>
          <cell r="I449">
            <v>0.28826764436296975</v>
          </cell>
        </row>
        <row r="450">
          <cell r="B450" t="str">
            <v>Three</v>
          </cell>
          <cell r="C450" t="str">
            <v>Denmark</v>
          </cell>
          <cell r="D450" t="str">
            <v>Europe</v>
          </cell>
          <cell r="E450" t="str">
            <v>Mobile</v>
          </cell>
          <cell r="F450" t="str">
            <v>DKK</v>
          </cell>
          <cell r="G450" t="str">
            <v>Mobile share</v>
          </cell>
          <cell r="H450">
            <v>2019</v>
          </cell>
          <cell r="I450">
            <v>1</v>
          </cell>
        </row>
        <row r="451">
          <cell r="B451" t="str">
            <v>Three</v>
          </cell>
          <cell r="C451" t="str">
            <v>Denmark</v>
          </cell>
          <cell r="D451" t="str">
            <v>Europe</v>
          </cell>
          <cell r="E451" t="str">
            <v>Mobile</v>
          </cell>
          <cell r="F451" t="str">
            <v>DKK</v>
          </cell>
          <cell r="G451" t="str">
            <v>Capex/Revenue</v>
          </cell>
          <cell r="H451">
            <v>2019</v>
          </cell>
          <cell r="I451">
            <v>9.8533455545371212E-2</v>
          </cell>
        </row>
        <row r="452">
          <cell r="B452" t="str">
            <v>Three</v>
          </cell>
          <cell r="C452" t="str">
            <v>Denmark</v>
          </cell>
          <cell r="D452" t="str">
            <v>Europe</v>
          </cell>
          <cell r="E452" t="str">
            <v>Mobile</v>
          </cell>
          <cell r="F452" t="str">
            <v>DKK</v>
          </cell>
          <cell r="G452" t="str">
            <v>Revenue</v>
          </cell>
          <cell r="H452">
            <v>2018</v>
          </cell>
          <cell r="I452">
            <v>2186</v>
          </cell>
        </row>
        <row r="453">
          <cell r="B453" t="str">
            <v>Three</v>
          </cell>
          <cell r="C453" t="str">
            <v>Denmark</v>
          </cell>
          <cell r="D453" t="str">
            <v>Europe</v>
          </cell>
          <cell r="E453" t="str">
            <v>Mobile</v>
          </cell>
          <cell r="F453" t="str">
            <v>DKK</v>
          </cell>
          <cell r="G453" t="str">
            <v>EBITDA</v>
          </cell>
          <cell r="H453">
            <v>2018</v>
          </cell>
          <cell r="I453">
            <v>728</v>
          </cell>
        </row>
        <row r="454">
          <cell r="B454" t="str">
            <v>Three</v>
          </cell>
          <cell r="C454" t="str">
            <v>Denmark</v>
          </cell>
          <cell r="D454" t="str">
            <v>Europe</v>
          </cell>
          <cell r="E454" t="str">
            <v>Mobile</v>
          </cell>
          <cell r="F454" t="str">
            <v>DKK</v>
          </cell>
          <cell r="G454" t="str">
            <v>EBITDA Margin (%)</v>
          </cell>
          <cell r="H454">
            <v>2018</v>
          </cell>
          <cell r="I454">
            <v>0.33302836230558097</v>
          </cell>
        </row>
        <row r="455">
          <cell r="B455" t="str">
            <v>Three</v>
          </cell>
          <cell r="C455" t="str">
            <v>Denmark</v>
          </cell>
          <cell r="D455" t="str">
            <v>Europe</v>
          </cell>
          <cell r="E455" t="str">
            <v>Mobile</v>
          </cell>
          <cell r="F455" t="str">
            <v>DKK</v>
          </cell>
          <cell r="G455" t="str">
            <v>Capex</v>
          </cell>
          <cell r="H455">
            <v>2018</v>
          </cell>
          <cell r="I455">
            <v>225</v>
          </cell>
        </row>
        <row r="456">
          <cell r="B456" t="str">
            <v>Three</v>
          </cell>
          <cell r="C456" t="str">
            <v>Denmark</v>
          </cell>
          <cell r="D456" t="str">
            <v>Europe</v>
          </cell>
          <cell r="E456" t="str">
            <v>Mobile</v>
          </cell>
          <cell r="F456" t="str">
            <v>DKK</v>
          </cell>
          <cell r="G456" t="str">
            <v>EBITDA - Capex</v>
          </cell>
          <cell r="H456">
            <v>2018</v>
          </cell>
          <cell r="I456">
            <v>503</v>
          </cell>
        </row>
        <row r="457">
          <cell r="B457" t="str">
            <v>Three</v>
          </cell>
          <cell r="C457" t="str">
            <v>Denmark</v>
          </cell>
          <cell r="D457" t="str">
            <v>Europe</v>
          </cell>
          <cell r="E457" t="str">
            <v>Mobile</v>
          </cell>
          <cell r="F457" t="str">
            <v>DKK</v>
          </cell>
          <cell r="G457" t="str">
            <v>EBITDA - Capex Margin (%)</v>
          </cell>
          <cell r="H457">
            <v>2018</v>
          </cell>
          <cell r="I457">
            <v>0.23010064043915829</v>
          </cell>
        </row>
        <row r="458">
          <cell r="B458" t="str">
            <v>Three</v>
          </cell>
          <cell r="C458" t="str">
            <v>Denmark</v>
          </cell>
          <cell r="D458" t="str">
            <v>Europe</v>
          </cell>
          <cell r="E458" t="str">
            <v>Mobile</v>
          </cell>
          <cell r="F458" t="str">
            <v>DKK</v>
          </cell>
          <cell r="G458" t="str">
            <v>Mobile share</v>
          </cell>
          <cell r="H458">
            <v>2018</v>
          </cell>
          <cell r="I458">
            <v>1</v>
          </cell>
        </row>
        <row r="459">
          <cell r="B459" t="str">
            <v>Three</v>
          </cell>
          <cell r="C459" t="str">
            <v>Denmark</v>
          </cell>
          <cell r="D459" t="str">
            <v>Europe</v>
          </cell>
          <cell r="E459" t="str">
            <v>Mobile</v>
          </cell>
          <cell r="F459" t="str">
            <v>DKK</v>
          </cell>
          <cell r="G459" t="str">
            <v>Capex/Revenue</v>
          </cell>
          <cell r="H459">
            <v>2018</v>
          </cell>
          <cell r="I459">
            <v>0.10292772186642268</v>
          </cell>
        </row>
        <row r="460">
          <cell r="B460" t="str">
            <v>Three</v>
          </cell>
          <cell r="C460" t="str">
            <v>Denmark</v>
          </cell>
          <cell r="D460" t="str">
            <v>Europe</v>
          </cell>
          <cell r="E460" t="str">
            <v>Mobile</v>
          </cell>
          <cell r="F460" t="str">
            <v>DKK</v>
          </cell>
          <cell r="G460" t="str">
            <v>Revenue</v>
          </cell>
          <cell r="H460">
            <v>2017</v>
          </cell>
          <cell r="I460">
            <v>2246</v>
          </cell>
        </row>
        <row r="461">
          <cell r="B461" t="str">
            <v>Three</v>
          </cell>
          <cell r="C461" t="str">
            <v>Denmark</v>
          </cell>
          <cell r="D461" t="str">
            <v>Europe</v>
          </cell>
          <cell r="E461" t="str">
            <v>Mobile</v>
          </cell>
          <cell r="F461" t="str">
            <v>DKK</v>
          </cell>
          <cell r="G461" t="str">
            <v>EBITDA</v>
          </cell>
          <cell r="H461">
            <v>2017</v>
          </cell>
          <cell r="I461">
            <v>808</v>
          </cell>
        </row>
        <row r="462">
          <cell r="B462" t="str">
            <v>Three</v>
          </cell>
          <cell r="C462" t="str">
            <v>Denmark</v>
          </cell>
          <cell r="D462" t="str">
            <v>Europe</v>
          </cell>
          <cell r="E462" t="str">
            <v>Mobile</v>
          </cell>
          <cell r="F462" t="str">
            <v>DKK</v>
          </cell>
          <cell r="G462" t="str">
            <v>EBITDA Margin (%)</v>
          </cell>
          <cell r="H462">
            <v>2017</v>
          </cell>
          <cell r="I462">
            <v>0.35975066785396259</v>
          </cell>
        </row>
        <row r="463">
          <cell r="B463" t="str">
            <v>Three</v>
          </cell>
          <cell r="C463" t="str">
            <v>Denmark</v>
          </cell>
          <cell r="D463" t="str">
            <v>Europe</v>
          </cell>
          <cell r="E463" t="str">
            <v>Mobile</v>
          </cell>
          <cell r="F463" t="str">
            <v>DKK</v>
          </cell>
          <cell r="G463" t="str">
            <v>Capex</v>
          </cell>
          <cell r="H463">
            <v>2017</v>
          </cell>
          <cell r="I463">
            <v>201</v>
          </cell>
        </row>
        <row r="464">
          <cell r="B464" t="str">
            <v>Three</v>
          </cell>
          <cell r="C464" t="str">
            <v>Denmark</v>
          </cell>
          <cell r="D464" t="str">
            <v>Europe</v>
          </cell>
          <cell r="E464" t="str">
            <v>Mobile</v>
          </cell>
          <cell r="F464" t="str">
            <v>DKK</v>
          </cell>
          <cell r="G464" t="str">
            <v>EBITDA - Capex</v>
          </cell>
          <cell r="H464">
            <v>2017</v>
          </cell>
          <cell r="I464">
            <v>607</v>
          </cell>
        </row>
        <row r="465">
          <cell r="B465" t="str">
            <v>Three</v>
          </cell>
          <cell r="C465" t="str">
            <v>Denmark</v>
          </cell>
          <cell r="D465" t="str">
            <v>Europe</v>
          </cell>
          <cell r="E465" t="str">
            <v>Mobile</v>
          </cell>
          <cell r="F465" t="str">
            <v>DKK</v>
          </cell>
          <cell r="G465" t="str">
            <v>EBITDA - Capex Margin (%)</v>
          </cell>
          <cell r="H465">
            <v>2017</v>
          </cell>
          <cell r="I465">
            <v>0.27025823686553874</v>
          </cell>
        </row>
        <row r="466">
          <cell r="B466" t="str">
            <v>Three</v>
          </cell>
          <cell r="C466" t="str">
            <v>Denmark</v>
          </cell>
          <cell r="D466" t="str">
            <v>Europe</v>
          </cell>
          <cell r="E466" t="str">
            <v>Mobile</v>
          </cell>
          <cell r="F466" t="str">
            <v>DKK</v>
          </cell>
          <cell r="G466" t="str">
            <v>Mobile share</v>
          </cell>
          <cell r="H466">
            <v>2017</v>
          </cell>
          <cell r="I466">
            <v>1</v>
          </cell>
        </row>
        <row r="467">
          <cell r="B467" t="str">
            <v>Three</v>
          </cell>
          <cell r="C467" t="str">
            <v>Denmark</v>
          </cell>
          <cell r="D467" t="str">
            <v>Europe</v>
          </cell>
          <cell r="E467" t="str">
            <v>Mobile</v>
          </cell>
          <cell r="F467" t="str">
            <v>DKK</v>
          </cell>
          <cell r="G467" t="str">
            <v>Capex/Revenue</v>
          </cell>
          <cell r="H467">
            <v>2017</v>
          </cell>
          <cell r="I467">
            <v>8.9492430988423868E-2</v>
          </cell>
        </row>
        <row r="468">
          <cell r="B468" t="str">
            <v>Three</v>
          </cell>
          <cell r="C468" t="str">
            <v>Denmark</v>
          </cell>
          <cell r="D468" t="str">
            <v>Europe</v>
          </cell>
          <cell r="E468" t="str">
            <v>Mobile</v>
          </cell>
          <cell r="F468" t="str">
            <v>DKK</v>
          </cell>
          <cell r="G468" t="str">
            <v>Revenue</v>
          </cell>
          <cell r="H468">
            <v>2016</v>
          </cell>
          <cell r="I468">
            <v>2127</v>
          </cell>
        </row>
        <row r="469">
          <cell r="B469" t="str">
            <v>Three</v>
          </cell>
          <cell r="C469" t="str">
            <v>Denmark</v>
          </cell>
          <cell r="D469" t="str">
            <v>Europe</v>
          </cell>
          <cell r="E469" t="str">
            <v>Mobile</v>
          </cell>
          <cell r="F469" t="str">
            <v>DKK</v>
          </cell>
          <cell r="G469" t="str">
            <v>EBITDA</v>
          </cell>
          <cell r="H469">
            <v>2016</v>
          </cell>
          <cell r="I469">
            <v>743</v>
          </cell>
        </row>
        <row r="470">
          <cell r="B470" t="str">
            <v>Three</v>
          </cell>
          <cell r="C470" t="str">
            <v>Denmark</v>
          </cell>
          <cell r="D470" t="str">
            <v>Europe</v>
          </cell>
          <cell r="E470" t="str">
            <v>Mobile</v>
          </cell>
          <cell r="F470" t="str">
            <v>DKK</v>
          </cell>
          <cell r="G470" t="str">
            <v>EBITDA Margin (%)</v>
          </cell>
          <cell r="H470">
            <v>2016</v>
          </cell>
          <cell r="I470">
            <v>0.34931828866948755</v>
          </cell>
        </row>
        <row r="471">
          <cell r="B471" t="str">
            <v>Three</v>
          </cell>
          <cell r="C471" t="str">
            <v>Denmark</v>
          </cell>
          <cell r="D471" t="str">
            <v>Europe</v>
          </cell>
          <cell r="E471" t="str">
            <v>Mobile</v>
          </cell>
          <cell r="F471" t="str">
            <v>DKK</v>
          </cell>
          <cell r="G471" t="str">
            <v>Capex</v>
          </cell>
          <cell r="H471">
            <v>2016</v>
          </cell>
          <cell r="I471">
            <v>209</v>
          </cell>
        </row>
        <row r="472">
          <cell r="B472" t="str">
            <v>Three</v>
          </cell>
          <cell r="C472" t="str">
            <v>Denmark</v>
          </cell>
          <cell r="D472" t="str">
            <v>Europe</v>
          </cell>
          <cell r="E472" t="str">
            <v>Mobile</v>
          </cell>
          <cell r="F472" t="str">
            <v>DKK</v>
          </cell>
          <cell r="G472" t="str">
            <v>EBITDA - Capex</v>
          </cell>
          <cell r="H472">
            <v>2016</v>
          </cell>
          <cell r="I472">
            <v>534</v>
          </cell>
        </row>
        <row r="473">
          <cell r="B473" t="str">
            <v>Three</v>
          </cell>
          <cell r="C473" t="str">
            <v>Denmark</v>
          </cell>
          <cell r="D473" t="str">
            <v>Europe</v>
          </cell>
          <cell r="E473" t="str">
            <v>Mobile</v>
          </cell>
          <cell r="F473" t="str">
            <v>DKK</v>
          </cell>
          <cell r="G473" t="str">
            <v>EBITDA - Capex Margin (%)</v>
          </cell>
          <cell r="H473">
            <v>2016</v>
          </cell>
          <cell r="I473">
            <v>0.25105782792665726</v>
          </cell>
        </row>
        <row r="474">
          <cell r="B474" t="str">
            <v>Three</v>
          </cell>
          <cell r="C474" t="str">
            <v>Denmark</v>
          </cell>
          <cell r="D474" t="str">
            <v>Europe</v>
          </cell>
          <cell r="E474" t="str">
            <v>Mobile</v>
          </cell>
          <cell r="F474" t="str">
            <v>DKK</v>
          </cell>
          <cell r="G474" t="str">
            <v>Mobile share</v>
          </cell>
          <cell r="H474">
            <v>2016</v>
          </cell>
          <cell r="I474">
            <v>1</v>
          </cell>
        </row>
        <row r="475">
          <cell r="B475" t="str">
            <v>Three</v>
          </cell>
          <cell r="C475" t="str">
            <v>Denmark</v>
          </cell>
          <cell r="D475" t="str">
            <v>Europe</v>
          </cell>
          <cell r="E475" t="str">
            <v>Mobile</v>
          </cell>
          <cell r="F475" t="str">
            <v>DKK</v>
          </cell>
          <cell r="G475" t="str">
            <v>Capex/Revenue</v>
          </cell>
          <cell r="H475">
            <v>2016</v>
          </cell>
          <cell r="I475">
            <v>9.8260460742830277E-2</v>
          </cell>
        </row>
        <row r="476">
          <cell r="B476" t="str">
            <v>Three</v>
          </cell>
          <cell r="C476" t="str">
            <v>Denmark</v>
          </cell>
          <cell r="D476" t="str">
            <v>Europe</v>
          </cell>
          <cell r="E476" t="str">
            <v>Mobile</v>
          </cell>
          <cell r="F476" t="str">
            <v>DKK</v>
          </cell>
          <cell r="G476" t="str">
            <v>Revenue</v>
          </cell>
          <cell r="H476">
            <v>2015</v>
          </cell>
          <cell r="I476">
            <v>2078</v>
          </cell>
        </row>
        <row r="477">
          <cell r="B477" t="str">
            <v>Three</v>
          </cell>
          <cell r="C477" t="str">
            <v>Denmark</v>
          </cell>
          <cell r="D477" t="str">
            <v>Europe</v>
          </cell>
          <cell r="E477" t="str">
            <v>Mobile</v>
          </cell>
          <cell r="F477" t="str">
            <v>DKK</v>
          </cell>
          <cell r="G477" t="str">
            <v>EBITDA</v>
          </cell>
          <cell r="H477">
            <v>2015</v>
          </cell>
          <cell r="I477">
            <v>704</v>
          </cell>
        </row>
        <row r="478">
          <cell r="B478" t="str">
            <v>Three</v>
          </cell>
          <cell r="C478" t="str">
            <v>Denmark</v>
          </cell>
          <cell r="D478" t="str">
            <v>Europe</v>
          </cell>
          <cell r="E478" t="str">
            <v>Mobile</v>
          </cell>
          <cell r="F478" t="str">
            <v>DKK</v>
          </cell>
          <cell r="G478" t="str">
            <v>EBITDA Margin (%)</v>
          </cell>
          <cell r="H478">
            <v>2015</v>
          </cell>
          <cell r="I478">
            <v>0.33878729547641961</v>
          </cell>
        </row>
        <row r="479">
          <cell r="B479" t="str">
            <v>Three</v>
          </cell>
          <cell r="C479" t="str">
            <v>Denmark</v>
          </cell>
          <cell r="D479" t="str">
            <v>Europe</v>
          </cell>
          <cell r="E479" t="str">
            <v>Mobile</v>
          </cell>
          <cell r="F479" t="str">
            <v>DKK</v>
          </cell>
          <cell r="G479" t="str">
            <v>Capex</v>
          </cell>
          <cell r="H479">
            <v>2015</v>
          </cell>
          <cell r="I479">
            <v>161</v>
          </cell>
        </row>
        <row r="480">
          <cell r="B480" t="str">
            <v>Three</v>
          </cell>
          <cell r="C480" t="str">
            <v>Denmark</v>
          </cell>
          <cell r="D480" t="str">
            <v>Europe</v>
          </cell>
          <cell r="E480" t="str">
            <v>Mobile</v>
          </cell>
          <cell r="F480" t="str">
            <v>DKK</v>
          </cell>
          <cell r="G480" t="str">
            <v>EBITDA - Capex</v>
          </cell>
          <cell r="H480">
            <v>2015</v>
          </cell>
          <cell r="I480">
            <v>543</v>
          </cell>
        </row>
        <row r="481">
          <cell r="B481" t="str">
            <v>Three</v>
          </cell>
          <cell r="C481" t="str">
            <v>Denmark</v>
          </cell>
          <cell r="D481" t="str">
            <v>Europe</v>
          </cell>
          <cell r="E481" t="str">
            <v>Mobile</v>
          </cell>
          <cell r="F481" t="str">
            <v>DKK</v>
          </cell>
          <cell r="G481" t="str">
            <v>EBITDA - Capex Margin (%)</v>
          </cell>
          <cell r="H481">
            <v>2015</v>
          </cell>
          <cell r="I481">
            <v>0.2613089509143407</v>
          </cell>
        </row>
        <row r="482">
          <cell r="B482" t="str">
            <v>Three</v>
          </cell>
          <cell r="C482" t="str">
            <v>Denmark</v>
          </cell>
          <cell r="D482" t="str">
            <v>Europe</v>
          </cell>
          <cell r="E482" t="str">
            <v>Mobile</v>
          </cell>
          <cell r="F482" t="str">
            <v>DKK</v>
          </cell>
          <cell r="G482" t="str">
            <v>Mobile share</v>
          </cell>
          <cell r="H482">
            <v>2015</v>
          </cell>
          <cell r="I482">
            <v>1</v>
          </cell>
        </row>
        <row r="483">
          <cell r="B483" t="str">
            <v>Three</v>
          </cell>
          <cell r="C483" t="str">
            <v>Denmark</v>
          </cell>
          <cell r="D483" t="str">
            <v>Europe</v>
          </cell>
          <cell r="E483" t="str">
            <v>Mobile</v>
          </cell>
          <cell r="F483" t="str">
            <v>DKK</v>
          </cell>
          <cell r="G483" t="str">
            <v>Capex/Revenue</v>
          </cell>
          <cell r="H483">
            <v>2015</v>
          </cell>
          <cell r="I483">
            <v>7.7478344562078916E-2</v>
          </cell>
        </row>
        <row r="484">
          <cell r="B484" t="str">
            <v>Three</v>
          </cell>
          <cell r="C484" t="str">
            <v>Denmark</v>
          </cell>
          <cell r="D484" t="str">
            <v>Europe</v>
          </cell>
          <cell r="E484" t="str">
            <v>Mobile</v>
          </cell>
          <cell r="F484" t="str">
            <v>DKK</v>
          </cell>
          <cell r="G484" t="str">
            <v>Revenue</v>
          </cell>
          <cell r="H484">
            <v>2014</v>
          </cell>
          <cell r="I484">
            <v>2046</v>
          </cell>
        </row>
        <row r="485">
          <cell r="B485" t="str">
            <v>Three</v>
          </cell>
          <cell r="C485" t="str">
            <v>Denmark</v>
          </cell>
          <cell r="D485" t="str">
            <v>Europe</v>
          </cell>
          <cell r="E485" t="str">
            <v>Mobile</v>
          </cell>
          <cell r="F485" t="str">
            <v>DKK</v>
          </cell>
          <cell r="G485" t="str">
            <v>EBITDA</v>
          </cell>
          <cell r="H485">
            <v>2014</v>
          </cell>
          <cell r="I485">
            <v>734</v>
          </cell>
        </row>
        <row r="486">
          <cell r="B486" t="str">
            <v>Three</v>
          </cell>
          <cell r="C486" t="str">
            <v>Denmark</v>
          </cell>
          <cell r="D486" t="str">
            <v>Europe</v>
          </cell>
          <cell r="E486" t="str">
            <v>Mobile</v>
          </cell>
          <cell r="F486" t="str">
            <v>DKK</v>
          </cell>
          <cell r="G486" t="str">
            <v>EBITDA Margin (%)</v>
          </cell>
          <cell r="H486">
            <v>2014</v>
          </cell>
          <cell r="I486">
            <v>0.35874877810361683</v>
          </cell>
        </row>
        <row r="487">
          <cell r="B487" t="str">
            <v>Three</v>
          </cell>
          <cell r="C487" t="str">
            <v>Denmark</v>
          </cell>
          <cell r="D487" t="str">
            <v>Europe</v>
          </cell>
          <cell r="E487" t="str">
            <v>Mobile</v>
          </cell>
          <cell r="F487" t="str">
            <v>DKK</v>
          </cell>
          <cell r="G487" t="str">
            <v>Capex</v>
          </cell>
          <cell r="H487">
            <v>2014</v>
          </cell>
          <cell r="I487">
            <v>187</v>
          </cell>
        </row>
        <row r="488">
          <cell r="B488" t="str">
            <v>Three</v>
          </cell>
          <cell r="C488" t="str">
            <v>Denmark</v>
          </cell>
          <cell r="D488" t="str">
            <v>Europe</v>
          </cell>
          <cell r="E488" t="str">
            <v>Mobile</v>
          </cell>
          <cell r="F488" t="str">
            <v>DKK</v>
          </cell>
          <cell r="G488" t="str">
            <v>EBITDA - Capex</v>
          </cell>
          <cell r="H488">
            <v>2014</v>
          </cell>
          <cell r="I488">
            <v>547</v>
          </cell>
        </row>
        <row r="489">
          <cell r="B489" t="str">
            <v>Three</v>
          </cell>
          <cell r="C489" t="str">
            <v>Denmark</v>
          </cell>
          <cell r="D489" t="str">
            <v>Europe</v>
          </cell>
          <cell r="E489" t="str">
            <v>Mobile</v>
          </cell>
          <cell r="F489" t="str">
            <v>DKK</v>
          </cell>
          <cell r="G489" t="str">
            <v>EBITDA - Capex Margin (%)</v>
          </cell>
          <cell r="H489">
            <v>2014</v>
          </cell>
          <cell r="I489">
            <v>0.26735092864125121</v>
          </cell>
        </row>
        <row r="490">
          <cell r="B490" t="str">
            <v>Three</v>
          </cell>
          <cell r="C490" t="str">
            <v>Denmark</v>
          </cell>
          <cell r="D490" t="str">
            <v>Europe</v>
          </cell>
          <cell r="E490" t="str">
            <v>Mobile</v>
          </cell>
          <cell r="F490" t="str">
            <v>DKK</v>
          </cell>
          <cell r="G490" t="str">
            <v>Mobile share</v>
          </cell>
          <cell r="H490">
            <v>2014</v>
          </cell>
          <cell r="I490">
            <v>1</v>
          </cell>
        </row>
        <row r="491">
          <cell r="B491" t="str">
            <v>Three</v>
          </cell>
          <cell r="C491" t="str">
            <v>Denmark</v>
          </cell>
          <cell r="D491" t="str">
            <v>Europe</v>
          </cell>
          <cell r="E491" t="str">
            <v>Mobile</v>
          </cell>
          <cell r="F491" t="str">
            <v>DKK</v>
          </cell>
          <cell r="G491" t="str">
            <v>Capex/Revenue</v>
          </cell>
          <cell r="H491">
            <v>2014</v>
          </cell>
          <cell r="I491">
            <v>9.1397849462365593E-2</v>
          </cell>
        </row>
        <row r="492">
          <cell r="B492" t="str">
            <v>Three</v>
          </cell>
          <cell r="C492" t="str">
            <v>Denmark</v>
          </cell>
          <cell r="D492" t="str">
            <v>Europe</v>
          </cell>
          <cell r="E492" t="str">
            <v>Mobile</v>
          </cell>
          <cell r="F492" t="str">
            <v>DKK</v>
          </cell>
          <cell r="G492" t="str">
            <v>Revenue</v>
          </cell>
          <cell r="H492">
            <v>2013</v>
          </cell>
          <cell r="I492"/>
        </row>
        <row r="493">
          <cell r="B493" t="str">
            <v>Three</v>
          </cell>
          <cell r="C493" t="str">
            <v>Denmark</v>
          </cell>
          <cell r="D493" t="str">
            <v>Europe</v>
          </cell>
          <cell r="E493" t="str">
            <v>Mobile</v>
          </cell>
          <cell r="F493" t="str">
            <v>DKK</v>
          </cell>
          <cell r="G493" t="str">
            <v>EBITDA</v>
          </cell>
          <cell r="H493">
            <v>2013</v>
          </cell>
          <cell r="I493"/>
        </row>
        <row r="494">
          <cell r="B494" t="str">
            <v>Three</v>
          </cell>
          <cell r="C494" t="str">
            <v>Denmark</v>
          </cell>
          <cell r="D494" t="str">
            <v>Europe</v>
          </cell>
          <cell r="E494" t="str">
            <v>Mobile</v>
          </cell>
          <cell r="F494" t="str">
            <v>DKK</v>
          </cell>
          <cell r="G494" t="str">
            <v>EBITDA Margin (%)</v>
          </cell>
          <cell r="H494">
            <v>2013</v>
          </cell>
          <cell r="I494" t="str">
            <v/>
          </cell>
        </row>
        <row r="495">
          <cell r="B495" t="str">
            <v>Three</v>
          </cell>
          <cell r="C495" t="str">
            <v>Denmark</v>
          </cell>
          <cell r="D495" t="str">
            <v>Europe</v>
          </cell>
          <cell r="E495" t="str">
            <v>Mobile</v>
          </cell>
          <cell r="F495" t="str">
            <v>DKK</v>
          </cell>
          <cell r="G495" t="str">
            <v>Capex</v>
          </cell>
          <cell r="H495">
            <v>2013</v>
          </cell>
          <cell r="I495"/>
        </row>
        <row r="496">
          <cell r="B496" t="str">
            <v>Three</v>
          </cell>
          <cell r="C496" t="str">
            <v>Denmark</v>
          </cell>
          <cell r="D496" t="str">
            <v>Europe</v>
          </cell>
          <cell r="E496" t="str">
            <v>Mobile</v>
          </cell>
          <cell r="F496" t="str">
            <v>DKK</v>
          </cell>
          <cell r="G496" t="str">
            <v>EBITDA - Capex</v>
          </cell>
          <cell r="H496">
            <v>2013</v>
          </cell>
          <cell r="I496" t="str">
            <v/>
          </cell>
        </row>
        <row r="497">
          <cell r="B497" t="str">
            <v>Three</v>
          </cell>
          <cell r="C497" t="str">
            <v>Denmark</v>
          </cell>
          <cell r="D497" t="str">
            <v>Europe</v>
          </cell>
          <cell r="E497" t="str">
            <v>Mobile</v>
          </cell>
          <cell r="F497" t="str">
            <v>DKK</v>
          </cell>
          <cell r="G497" t="str">
            <v>EBITDA - Capex Margin (%)</v>
          </cell>
          <cell r="H497">
            <v>2013</v>
          </cell>
          <cell r="I497" t="str">
            <v/>
          </cell>
        </row>
        <row r="498">
          <cell r="B498" t="str">
            <v>Three</v>
          </cell>
          <cell r="C498" t="str">
            <v>Denmark</v>
          </cell>
          <cell r="D498" t="str">
            <v>Europe</v>
          </cell>
          <cell r="E498" t="str">
            <v>Mobile</v>
          </cell>
          <cell r="F498" t="str">
            <v>DKK</v>
          </cell>
          <cell r="G498" t="str">
            <v>Mobile share</v>
          </cell>
          <cell r="H498">
            <v>2013</v>
          </cell>
          <cell r="I498">
            <v>1</v>
          </cell>
        </row>
        <row r="499">
          <cell r="B499" t="str">
            <v>Three</v>
          </cell>
          <cell r="C499" t="str">
            <v>Denmark</v>
          </cell>
          <cell r="D499" t="str">
            <v>Europe</v>
          </cell>
          <cell r="E499" t="str">
            <v>Mobile</v>
          </cell>
          <cell r="F499" t="str">
            <v>DKK</v>
          </cell>
          <cell r="G499" t="str">
            <v>Capex/Revenue</v>
          </cell>
          <cell r="H499">
            <v>2013</v>
          </cell>
          <cell r="I499" t="str">
            <v/>
          </cell>
        </row>
        <row r="500">
          <cell r="B500" t="str">
            <v>Three</v>
          </cell>
          <cell r="C500" t="str">
            <v>Denmark</v>
          </cell>
          <cell r="D500" t="str">
            <v>Europe</v>
          </cell>
          <cell r="E500" t="str">
            <v>Mobile</v>
          </cell>
          <cell r="F500" t="str">
            <v>DKK</v>
          </cell>
          <cell r="G500" t="str">
            <v>Revenue</v>
          </cell>
          <cell r="H500">
            <v>2012</v>
          </cell>
          <cell r="I500"/>
        </row>
        <row r="501">
          <cell r="B501" t="str">
            <v>Three</v>
          </cell>
          <cell r="C501" t="str">
            <v>Denmark</v>
          </cell>
          <cell r="D501" t="str">
            <v>Europe</v>
          </cell>
          <cell r="E501" t="str">
            <v>Mobile</v>
          </cell>
          <cell r="F501" t="str">
            <v>DKK</v>
          </cell>
          <cell r="G501" t="str">
            <v>EBITDA</v>
          </cell>
          <cell r="H501">
            <v>2012</v>
          </cell>
          <cell r="I501"/>
        </row>
        <row r="502">
          <cell r="B502" t="str">
            <v>Three</v>
          </cell>
          <cell r="C502" t="str">
            <v>Denmark</v>
          </cell>
          <cell r="D502" t="str">
            <v>Europe</v>
          </cell>
          <cell r="E502" t="str">
            <v>Mobile</v>
          </cell>
          <cell r="F502" t="str">
            <v>DKK</v>
          </cell>
          <cell r="G502" t="str">
            <v>EBITDA Margin (%)</v>
          </cell>
          <cell r="H502">
            <v>2012</v>
          </cell>
          <cell r="I502" t="str">
            <v/>
          </cell>
        </row>
        <row r="503">
          <cell r="B503" t="str">
            <v>Three</v>
          </cell>
          <cell r="C503" t="str">
            <v>Denmark</v>
          </cell>
          <cell r="D503" t="str">
            <v>Europe</v>
          </cell>
          <cell r="E503" t="str">
            <v>Mobile</v>
          </cell>
          <cell r="F503" t="str">
            <v>DKK</v>
          </cell>
          <cell r="G503" t="str">
            <v>Capex</v>
          </cell>
          <cell r="H503">
            <v>2012</v>
          </cell>
          <cell r="I503"/>
        </row>
        <row r="504">
          <cell r="B504" t="str">
            <v>Three</v>
          </cell>
          <cell r="C504" t="str">
            <v>Denmark</v>
          </cell>
          <cell r="D504" t="str">
            <v>Europe</v>
          </cell>
          <cell r="E504" t="str">
            <v>Mobile</v>
          </cell>
          <cell r="F504" t="str">
            <v>DKK</v>
          </cell>
          <cell r="G504" t="str">
            <v>EBITDA - Capex</v>
          </cell>
          <cell r="H504">
            <v>2012</v>
          </cell>
          <cell r="I504" t="str">
            <v/>
          </cell>
        </row>
        <row r="505">
          <cell r="B505" t="str">
            <v>Three</v>
          </cell>
          <cell r="C505" t="str">
            <v>Denmark</v>
          </cell>
          <cell r="D505" t="str">
            <v>Europe</v>
          </cell>
          <cell r="E505" t="str">
            <v>Mobile</v>
          </cell>
          <cell r="F505" t="str">
            <v>DKK</v>
          </cell>
          <cell r="G505" t="str">
            <v>EBITDA - Capex Margin (%)</v>
          </cell>
          <cell r="H505">
            <v>2012</v>
          </cell>
          <cell r="I505" t="str">
            <v/>
          </cell>
        </row>
        <row r="506">
          <cell r="B506" t="str">
            <v>Three</v>
          </cell>
          <cell r="C506" t="str">
            <v>Denmark</v>
          </cell>
          <cell r="D506" t="str">
            <v>Europe</v>
          </cell>
          <cell r="E506" t="str">
            <v>Mobile</v>
          </cell>
          <cell r="F506" t="str">
            <v>DKK</v>
          </cell>
          <cell r="G506" t="str">
            <v>Mobile share</v>
          </cell>
          <cell r="H506">
            <v>2012</v>
          </cell>
          <cell r="I506">
            <v>1</v>
          </cell>
        </row>
        <row r="507">
          <cell r="B507" t="str">
            <v>Three</v>
          </cell>
          <cell r="C507" t="str">
            <v>Denmark</v>
          </cell>
          <cell r="D507" t="str">
            <v>Europe</v>
          </cell>
          <cell r="E507" t="str">
            <v>Mobile</v>
          </cell>
          <cell r="F507" t="str">
            <v>DKK</v>
          </cell>
          <cell r="G507" t="str">
            <v>Capex/Revenue</v>
          </cell>
          <cell r="H507">
            <v>2012</v>
          </cell>
          <cell r="I507" t="str">
            <v/>
          </cell>
        </row>
        <row r="508">
          <cell r="B508" t="str">
            <v>Three</v>
          </cell>
          <cell r="C508" t="str">
            <v>Austria</v>
          </cell>
          <cell r="D508" t="str">
            <v>Europe</v>
          </cell>
          <cell r="E508" t="str">
            <v>Mobile</v>
          </cell>
          <cell r="F508" t="str">
            <v>EUR</v>
          </cell>
          <cell r="G508" t="str">
            <v>Revenue</v>
          </cell>
          <cell r="H508">
            <v>2020</v>
          </cell>
          <cell r="I508">
            <v>850</v>
          </cell>
        </row>
        <row r="509">
          <cell r="B509" t="str">
            <v>Three</v>
          </cell>
          <cell r="C509" t="str">
            <v>Austria</v>
          </cell>
          <cell r="D509" t="str">
            <v>Europe</v>
          </cell>
          <cell r="E509" t="str">
            <v>Mobile</v>
          </cell>
          <cell r="F509" t="str">
            <v>EUR</v>
          </cell>
          <cell r="G509" t="str">
            <v>EBITDA</v>
          </cell>
          <cell r="H509">
            <v>2020</v>
          </cell>
          <cell r="I509">
            <v>378</v>
          </cell>
        </row>
        <row r="510">
          <cell r="B510" t="str">
            <v>Three</v>
          </cell>
          <cell r="C510" t="str">
            <v>Austria</v>
          </cell>
          <cell r="D510" t="str">
            <v>Europe</v>
          </cell>
          <cell r="E510" t="str">
            <v>Mobile</v>
          </cell>
          <cell r="F510" t="str">
            <v>EUR</v>
          </cell>
          <cell r="G510" t="str">
            <v>EBITDA Margin (%)</v>
          </cell>
          <cell r="H510">
            <v>2020</v>
          </cell>
          <cell r="I510">
            <v>0.44470588235294117</v>
          </cell>
        </row>
        <row r="511">
          <cell r="B511" t="str">
            <v>Three</v>
          </cell>
          <cell r="C511" t="str">
            <v>Austria</v>
          </cell>
          <cell r="D511" t="str">
            <v>Europe</v>
          </cell>
          <cell r="E511" t="str">
            <v>Mobile</v>
          </cell>
          <cell r="F511" t="str">
            <v>EUR</v>
          </cell>
          <cell r="G511" t="str">
            <v>Capex</v>
          </cell>
          <cell r="H511">
            <v>2020</v>
          </cell>
          <cell r="I511">
            <v>128</v>
          </cell>
        </row>
        <row r="512">
          <cell r="B512" t="str">
            <v>Three</v>
          </cell>
          <cell r="C512" t="str">
            <v>Austria</v>
          </cell>
          <cell r="D512" t="str">
            <v>Europe</v>
          </cell>
          <cell r="E512" t="str">
            <v>Mobile</v>
          </cell>
          <cell r="F512" t="str">
            <v>EUR</v>
          </cell>
          <cell r="G512" t="str">
            <v>EBITDA - Capex</v>
          </cell>
          <cell r="H512">
            <v>2020</v>
          </cell>
          <cell r="I512">
            <v>250</v>
          </cell>
        </row>
        <row r="513">
          <cell r="B513" t="str">
            <v>Three</v>
          </cell>
          <cell r="C513" t="str">
            <v>Austria</v>
          </cell>
          <cell r="D513" t="str">
            <v>Europe</v>
          </cell>
          <cell r="E513" t="str">
            <v>Mobile</v>
          </cell>
          <cell r="F513" t="str">
            <v>EUR</v>
          </cell>
          <cell r="G513" t="str">
            <v>EBITDA - Capex Margin (%)</v>
          </cell>
          <cell r="H513">
            <v>2020</v>
          </cell>
          <cell r="I513">
            <v>0.29411764705882354</v>
          </cell>
        </row>
        <row r="514">
          <cell r="B514" t="str">
            <v>Three</v>
          </cell>
          <cell r="C514" t="str">
            <v>Austria</v>
          </cell>
          <cell r="D514" t="str">
            <v>Europe</v>
          </cell>
          <cell r="E514" t="str">
            <v>Mobile</v>
          </cell>
          <cell r="F514" t="str">
            <v>EUR</v>
          </cell>
          <cell r="G514" t="str">
            <v>Mobile share</v>
          </cell>
          <cell r="H514">
            <v>2020</v>
          </cell>
          <cell r="I514">
            <v>1</v>
          </cell>
        </row>
        <row r="515">
          <cell r="B515" t="str">
            <v>Three</v>
          </cell>
          <cell r="C515" t="str">
            <v>Austria</v>
          </cell>
          <cell r="D515" t="str">
            <v>Europe</v>
          </cell>
          <cell r="E515" t="str">
            <v>Mobile</v>
          </cell>
          <cell r="F515" t="str">
            <v>EUR</v>
          </cell>
          <cell r="G515" t="str">
            <v>Capex/Revenue</v>
          </cell>
          <cell r="H515">
            <v>2020</v>
          </cell>
          <cell r="I515">
            <v>0.15058823529411763</v>
          </cell>
        </row>
        <row r="516">
          <cell r="B516" t="str">
            <v>Three</v>
          </cell>
          <cell r="C516" t="str">
            <v>Austria</v>
          </cell>
          <cell r="D516" t="str">
            <v>Europe</v>
          </cell>
          <cell r="E516" t="str">
            <v>Mobile</v>
          </cell>
          <cell r="F516" t="str">
            <v>EUR</v>
          </cell>
          <cell r="G516" t="str">
            <v>Revenue</v>
          </cell>
          <cell r="H516">
            <v>2019</v>
          </cell>
          <cell r="I516">
            <v>867</v>
          </cell>
        </row>
        <row r="517">
          <cell r="B517" t="str">
            <v>Three</v>
          </cell>
          <cell r="C517" t="str">
            <v>Austria</v>
          </cell>
          <cell r="D517" t="str">
            <v>Europe</v>
          </cell>
          <cell r="E517" t="str">
            <v>Mobile</v>
          </cell>
          <cell r="F517" t="str">
            <v>EUR</v>
          </cell>
          <cell r="G517" t="str">
            <v>EBITDA</v>
          </cell>
          <cell r="H517">
            <v>2019</v>
          </cell>
          <cell r="I517">
            <v>373</v>
          </cell>
        </row>
        <row r="518">
          <cell r="B518" t="str">
            <v>Three</v>
          </cell>
          <cell r="C518" t="str">
            <v>Austria</v>
          </cell>
          <cell r="D518" t="str">
            <v>Europe</v>
          </cell>
          <cell r="E518" t="str">
            <v>Mobile</v>
          </cell>
          <cell r="F518" t="str">
            <v>EUR</v>
          </cell>
          <cell r="G518" t="str">
            <v>EBITDA Margin (%)</v>
          </cell>
          <cell r="H518">
            <v>2019</v>
          </cell>
          <cell r="I518">
            <v>0.43021914648212228</v>
          </cell>
        </row>
        <row r="519">
          <cell r="B519" t="str">
            <v>Three</v>
          </cell>
          <cell r="C519" t="str">
            <v>Austria</v>
          </cell>
          <cell r="D519" t="str">
            <v>Europe</v>
          </cell>
          <cell r="E519" t="str">
            <v>Mobile</v>
          </cell>
          <cell r="F519" t="str">
            <v>EUR</v>
          </cell>
          <cell r="G519" t="str">
            <v>Capex</v>
          </cell>
          <cell r="H519">
            <v>2019</v>
          </cell>
          <cell r="I519">
            <v>129</v>
          </cell>
        </row>
        <row r="520">
          <cell r="B520" t="str">
            <v>Three</v>
          </cell>
          <cell r="C520" t="str">
            <v>Austria</v>
          </cell>
          <cell r="D520" t="str">
            <v>Europe</v>
          </cell>
          <cell r="E520" t="str">
            <v>Mobile</v>
          </cell>
          <cell r="F520" t="str">
            <v>EUR</v>
          </cell>
          <cell r="G520" t="str">
            <v>EBITDA - Capex</v>
          </cell>
          <cell r="H520">
            <v>2019</v>
          </cell>
          <cell r="I520">
            <v>244</v>
          </cell>
        </row>
        <row r="521">
          <cell r="B521" t="str">
            <v>Three</v>
          </cell>
          <cell r="C521" t="str">
            <v>Austria</v>
          </cell>
          <cell r="D521" t="str">
            <v>Europe</v>
          </cell>
          <cell r="E521" t="str">
            <v>Mobile</v>
          </cell>
          <cell r="F521" t="str">
            <v>EUR</v>
          </cell>
          <cell r="G521" t="str">
            <v>EBITDA - Capex Margin (%)</v>
          </cell>
          <cell r="H521">
            <v>2019</v>
          </cell>
          <cell r="I521">
            <v>0.28143021914648214</v>
          </cell>
        </row>
        <row r="522">
          <cell r="B522" t="str">
            <v>Three</v>
          </cell>
          <cell r="C522" t="str">
            <v>Austria</v>
          </cell>
          <cell r="D522" t="str">
            <v>Europe</v>
          </cell>
          <cell r="E522" t="str">
            <v>Mobile</v>
          </cell>
          <cell r="F522" t="str">
            <v>EUR</v>
          </cell>
          <cell r="G522" t="str">
            <v>Mobile share</v>
          </cell>
          <cell r="H522">
            <v>2019</v>
          </cell>
          <cell r="I522">
            <v>1</v>
          </cell>
        </row>
        <row r="523">
          <cell r="B523" t="str">
            <v>Three</v>
          </cell>
          <cell r="C523" t="str">
            <v>Austria</v>
          </cell>
          <cell r="D523" t="str">
            <v>Europe</v>
          </cell>
          <cell r="E523" t="str">
            <v>Mobile</v>
          </cell>
          <cell r="F523" t="str">
            <v>EUR</v>
          </cell>
          <cell r="G523" t="str">
            <v>Capex/Revenue</v>
          </cell>
          <cell r="H523">
            <v>2019</v>
          </cell>
          <cell r="I523">
            <v>0.14878892733564014</v>
          </cell>
        </row>
        <row r="524">
          <cell r="B524" t="str">
            <v>Three</v>
          </cell>
          <cell r="C524" t="str">
            <v>Austria</v>
          </cell>
          <cell r="D524" t="str">
            <v>Europe</v>
          </cell>
          <cell r="E524" t="str">
            <v>Mobile</v>
          </cell>
          <cell r="F524" t="str">
            <v>EUR</v>
          </cell>
          <cell r="G524" t="str">
            <v>Revenue</v>
          </cell>
          <cell r="H524">
            <v>2018</v>
          </cell>
          <cell r="I524">
            <v>881</v>
          </cell>
        </row>
        <row r="525">
          <cell r="B525" t="str">
            <v>Three</v>
          </cell>
          <cell r="C525" t="str">
            <v>Austria</v>
          </cell>
          <cell r="D525" t="str">
            <v>Europe</v>
          </cell>
          <cell r="E525" t="str">
            <v>Mobile</v>
          </cell>
          <cell r="F525" t="str">
            <v>EUR</v>
          </cell>
          <cell r="G525" t="str">
            <v>EBITDA</v>
          </cell>
          <cell r="H525">
            <v>2018</v>
          </cell>
          <cell r="I525">
            <v>375</v>
          </cell>
        </row>
        <row r="526">
          <cell r="B526" t="str">
            <v>Three</v>
          </cell>
          <cell r="C526" t="str">
            <v>Austria</v>
          </cell>
          <cell r="D526" t="str">
            <v>Europe</v>
          </cell>
          <cell r="E526" t="str">
            <v>Mobile</v>
          </cell>
          <cell r="F526" t="str">
            <v>EUR</v>
          </cell>
          <cell r="G526" t="str">
            <v>EBITDA Margin (%)</v>
          </cell>
          <cell r="H526">
            <v>2018</v>
          </cell>
          <cell r="I526">
            <v>0.42565266742338254</v>
          </cell>
        </row>
        <row r="527">
          <cell r="B527" t="str">
            <v>Three</v>
          </cell>
          <cell r="C527" t="str">
            <v>Austria</v>
          </cell>
          <cell r="D527" t="str">
            <v>Europe</v>
          </cell>
          <cell r="E527" t="str">
            <v>Mobile</v>
          </cell>
          <cell r="F527" t="str">
            <v>EUR</v>
          </cell>
          <cell r="G527" t="str">
            <v>Capex</v>
          </cell>
          <cell r="H527">
            <v>2018</v>
          </cell>
          <cell r="I527">
            <v>123</v>
          </cell>
        </row>
        <row r="528">
          <cell r="B528" t="str">
            <v>Three</v>
          </cell>
          <cell r="C528" t="str">
            <v>Austria</v>
          </cell>
          <cell r="D528" t="str">
            <v>Europe</v>
          </cell>
          <cell r="E528" t="str">
            <v>Mobile</v>
          </cell>
          <cell r="F528" t="str">
            <v>EUR</v>
          </cell>
          <cell r="G528" t="str">
            <v>EBITDA - Capex</v>
          </cell>
          <cell r="H528">
            <v>2018</v>
          </cell>
          <cell r="I528">
            <v>252</v>
          </cell>
        </row>
        <row r="529">
          <cell r="B529" t="str">
            <v>Three</v>
          </cell>
          <cell r="C529" t="str">
            <v>Austria</v>
          </cell>
          <cell r="D529" t="str">
            <v>Europe</v>
          </cell>
          <cell r="E529" t="str">
            <v>Mobile</v>
          </cell>
          <cell r="F529" t="str">
            <v>EUR</v>
          </cell>
          <cell r="G529" t="str">
            <v>EBITDA - Capex Margin (%)</v>
          </cell>
          <cell r="H529">
            <v>2018</v>
          </cell>
          <cell r="I529">
            <v>0.28603859250851305</v>
          </cell>
        </row>
        <row r="530">
          <cell r="B530" t="str">
            <v>Three</v>
          </cell>
          <cell r="C530" t="str">
            <v>Austria</v>
          </cell>
          <cell r="D530" t="str">
            <v>Europe</v>
          </cell>
          <cell r="E530" t="str">
            <v>Mobile</v>
          </cell>
          <cell r="F530" t="str">
            <v>EUR</v>
          </cell>
          <cell r="G530" t="str">
            <v>Mobile share</v>
          </cell>
          <cell r="H530">
            <v>2018</v>
          </cell>
          <cell r="I530">
            <v>1</v>
          </cell>
        </row>
        <row r="531">
          <cell r="B531" t="str">
            <v>Three</v>
          </cell>
          <cell r="C531" t="str">
            <v>Austria</v>
          </cell>
          <cell r="D531" t="str">
            <v>Europe</v>
          </cell>
          <cell r="E531" t="str">
            <v>Mobile</v>
          </cell>
          <cell r="F531" t="str">
            <v>EUR</v>
          </cell>
          <cell r="G531" t="str">
            <v>Capex/Revenue</v>
          </cell>
          <cell r="H531">
            <v>2018</v>
          </cell>
          <cell r="I531">
            <v>0.13961407491486946</v>
          </cell>
        </row>
        <row r="532">
          <cell r="B532" t="str">
            <v>Three</v>
          </cell>
          <cell r="C532" t="str">
            <v>Austria</v>
          </cell>
          <cell r="D532" t="str">
            <v>Europe</v>
          </cell>
          <cell r="E532" t="str">
            <v>Mobile</v>
          </cell>
          <cell r="F532" t="str">
            <v>EUR</v>
          </cell>
          <cell r="G532" t="str">
            <v>Revenue</v>
          </cell>
          <cell r="H532">
            <v>2017</v>
          </cell>
          <cell r="I532">
            <v>812</v>
          </cell>
        </row>
        <row r="533">
          <cell r="B533" t="str">
            <v>Three</v>
          </cell>
          <cell r="C533" t="str">
            <v>Austria</v>
          </cell>
          <cell r="D533" t="str">
            <v>Europe</v>
          </cell>
          <cell r="E533" t="str">
            <v>Mobile</v>
          </cell>
          <cell r="F533" t="str">
            <v>EUR</v>
          </cell>
          <cell r="G533" t="str">
            <v>EBITDA</v>
          </cell>
          <cell r="H533">
            <v>2017</v>
          </cell>
          <cell r="I533">
            <v>342</v>
          </cell>
        </row>
        <row r="534">
          <cell r="B534" t="str">
            <v>Three</v>
          </cell>
          <cell r="C534" t="str">
            <v>Austria</v>
          </cell>
          <cell r="D534" t="str">
            <v>Europe</v>
          </cell>
          <cell r="E534" t="str">
            <v>Mobile</v>
          </cell>
          <cell r="F534" t="str">
            <v>EUR</v>
          </cell>
          <cell r="G534" t="str">
            <v>EBITDA Margin (%)</v>
          </cell>
          <cell r="H534">
            <v>2017</v>
          </cell>
          <cell r="I534">
            <v>0.4211822660098522</v>
          </cell>
        </row>
        <row r="535">
          <cell r="B535" t="str">
            <v>Three</v>
          </cell>
          <cell r="C535" t="str">
            <v>Austria</v>
          </cell>
          <cell r="D535" t="str">
            <v>Europe</v>
          </cell>
          <cell r="E535" t="str">
            <v>Mobile</v>
          </cell>
          <cell r="F535" t="str">
            <v>EUR</v>
          </cell>
          <cell r="G535" t="str">
            <v>Capex</v>
          </cell>
          <cell r="H535">
            <v>2017</v>
          </cell>
          <cell r="I535">
            <v>115</v>
          </cell>
        </row>
        <row r="536">
          <cell r="B536" t="str">
            <v>Three</v>
          </cell>
          <cell r="C536" t="str">
            <v>Austria</v>
          </cell>
          <cell r="D536" t="str">
            <v>Europe</v>
          </cell>
          <cell r="E536" t="str">
            <v>Mobile</v>
          </cell>
          <cell r="F536" t="str">
            <v>EUR</v>
          </cell>
          <cell r="G536" t="str">
            <v>EBITDA - Capex</v>
          </cell>
          <cell r="H536">
            <v>2017</v>
          </cell>
          <cell r="I536">
            <v>227</v>
          </cell>
        </row>
        <row r="537">
          <cell r="B537" t="str">
            <v>Three</v>
          </cell>
          <cell r="C537" t="str">
            <v>Austria</v>
          </cell>
          <cell r="D537" t="str">
            <v>Europe</v>
          </cell>
          <cell r="E537" t="str">
            <v>Mobile</v>
          </cell>
          <cell r="F537" t="str">
            <v>EUR</v>
          </cell>
          <cell r="G537" t="str">
            <v>EBITDA - Capex Margin (%)</v>
          </cell>
          <cell r="H537">
            <v>2017</v>
          </cell>
          <cell r="I537">
            <v>0.27955665024630544</v>
          </cell>
        </row>
        <row r="538">
          <cell r="B538" t="str">
            <v>Three</v>
          </cell>
          <cell r="C538" t="str">
            <v>Austria</v>
          </cell>
          <cell r="D538" t="str">
            <v>Europe</v>
          </cell>
          <cell r="E538" t="str">
            <v>Mobile</v>
          </cell>
          <cell r="F538" t="str">
            <v>EUR</v>
          </cell>
          <cell r="G538" t="str">
            <v>Mobile share</v>
          </cell>
          <cell r="H538">
            <v>2017</v>
          </cell>
          <cell r="I538">
            <v>1</v>
          </cell>
        </row>
        <row r="539">
          <cell r="B539" t="str">
            <v>Three</v>
          </cell>
          <cell r="C539" t="str">
            <v>Austria</v>
          </cell>
          <cell r="D539" t="str">
            <v>Europe</v>
          </cell>
          <cell r="E539" t="str">
            <v>Mobile</v>
          </cell>
          <cell r="F539" t="str">
            <v>EUR</v>
          </cell>
          <cell r="G539" t="str">
            <v>Capex/Revenue</v>
          </cell>
          <cell r="H539">
            <v>2017</v>
          </cell>
          <cell r="I539">
            <v>0.14162561576354679</v>
          </cell>
        </row>
        <row r="540">
          <cell r="B540" t="str">
            <v>Three</v>
          </cell>
          <cell r="C540" t="str">
            <v>Austria</v>
          </cell>
          <cell r="D540" t="str">
            <v>Europe</v>
          </cell>
          <cell r="E540" t="str">
            <v>Mobile</v>
          </cell>
          <cell r="F540" t="str">
            <v>EUR</v>
          </cell>
          <cell r="G540" t="str">
            <v>Revenue</v>
          </cell>
          <cell r="H540">
            <v>2016</v>
          </cell>
          <cell r="I540">
            <v>772</v>
          </cell>
        </row>
        <row r="541">
          <cell r="B541" t="str">
            <v>Three</v>
          </cell>
          <cell r="C541" t="str">
            <v>Austria</v>
          </cell>
          <cell r="D541" t="str">
            <v>Europe</v>
          </cell>
          <cell r="E541" t="str">
            <v>Mobile</v>
          </cell>
          <cell r="F541" t="str">
            <v>EUR</v>
          </cell>
          <cell r="G541" t="str">
            <v>EBITDA</v>
          </cell>
          <cell r="H541">
            <v>2016</v>
          </cell>
          <cell r="I541">
            <v>342</v>
          </cell>
        </row>
        <row r="542">
          <cell r="B542" t="str">
            <v>Three</v>
          </cell>
          <cell r="C542" t="str">
            <v>Austria</v>
          </cell>
          <cell r="D542" t="str">
            <v>Europe</v>
          </cell>
          <cell r="E542" t="str">
            <v>Mobile</v>
          </cell>
          <cell r="F542" t="str">
            <v>EUR</v>
          </cell>
          <cell r="G542" t="str">
            <v>EBITDA Margin (%)</v>
          </cell>
          <cell r="H542">
            <v>2016</v>
          </cell>
          <cell r="I542">
            <v>0.44300518134715028</v>
          </cell>
        </row>
        <row r="543">
          <cell r="B543" t="str">
            <v>Three</v>
          </cell>
          <cell r="C543" t="str">
            <v>Austria</v>
          </cell>
          <cell r="D543" t="str">
            <v>Europe</v>
          </cell>
          <cell r="E543" t="str">
            <v>Mobile</v>
          </cell>
          <cell r="F543" t="str">
            <v>EUR</v>
          </cell>
          <cell r="G543" t="str">
            <v>Capex</v>
          </cell>
          <cell r="H543">
            <v>2016</v>
          </cell>
          <cell r="I543">
            <v>90</v>
          </cell>
        </row>
        <row r="544">
          <cell r="B544" t="str">
            <v>Three</v>
          </cell>
          <cell r="C544" t="str">
            <v>Austria</v>
          </cell>
          <cell r="D544" t="str">
            <v>Europe</v>
          </cell>
          <cell r="E544" t="str">
            <v>Mobile</v>
          </cell>
          <cell r="F544" t="str">
            <v>EUR</v>
          </cell>
          <cell r="G544" t="str">
            <v>EBITDA - Capex</v>
          </cell>
          <cell r="H544">
            <v>2016</v>
          </cell>
          <cell r="I544">
            <v>252</v>
          </cell>
        </row>
        <row r="545">
          <cell r="B545" t="str">
            <v>Three</v>
          </cell>
          <cell r="C545" t="str">
            <v>Austria</v>
          </cell>
          <cell r="D545" t="str">
            <v>Europe</v>
          </cell>
          <cell r="E545" t="str">
            <v>Mobile</v>
          </cell>
          <cell r="F545" t="str">
            <v>EUR</v>
          </cell>
          <cell r="G545" t="str">
            <v>EBITDA - Capex Margin (%)</v>
          </cell>
          <cell r="H545">
            <v>2016</v>
          </cell>
          <cell r="I545">
            <v>0.32642487046632124</v>
          </cell>
        </row>
        <row r="546">
          <cell r="B546" t="str">
            <v>Three</v>
          </cell>
          <cell r="C546" t="str">
            <v>Austria</v>
          </cell>
          <cell r="D546" t="str">
            <v>Europe</v>
          </cell>
          <cell r="E546" t="str">
            <v>Mobile</v>
          </cell>
          <cell r="F546" t="str">
            <v>EUR</v>
          </cell>
          <cell r="G546" t="str">
            <v>Mobile share</v>
          </cell>
          <cell r="H546">
            <v>2016</v>
          </cell>
          <cell r="I546">
            <v>1</v>
          </cell>
        </row>
        <row r="547">
          <cell r="B547" t="str">
            <v>Three</v>
          </cell>
          <cell r="C547" t="str">
            <v>Austria</v>
          </cell>
          <cell r="D547" t="str">
            <v>Europe</v>
          </cell>
          <cell r="E547" t="str">
            <v>Mobile</v>
          </cell>
          <cell r="F547" t="str">
            <v>EUR</v>
          </cell>
          <cell r="G547" t="str">
            <v>Capex/Revenue</v>
          </cell>
          <cell r="H547">
            <v>2016</v>
          </cell>
          <cell r="I547">
            <v>0.11658031088082901</v>
          </cell>
        </row>
        <row r="548">
          <cell r="B548" t="str">
            <v>Three</v>
          </cell>
          <cell r="C548" t="str">
            <v>Austria</v>
          </cell>
          <cell r="D548" t="str">
            <v>Europe</v>
          </cell>
          <cell r="E548" t="str">
            <v>Mobile</v>
          </cell>
          <cell r="F548" t="str">
            <v>EUR</v>
          </cell>
          <cell r="G548" t="str">
            <v>Revenue</v>
          </cell>
          <cell r="H548">
            <v>2015</v>
          </cell>
          <cell r="I548">
            <v>736</v>
          </cell>
        </row>
        <row r="549">
          <cell r="B549" t="str">
            <v>Three</v>
          </cell>
          <cell r="C549" t="str">
            <v>Austria</v>
          </cell>
          <cell r="D549" t="str">
            <v>Europe</v>
          </cell>
          <cell r="E549" t="str">
            <v>Mobile</v>
          </cell>
          <cell r="F549" t="str">
            <v>EUR</v>
          </cell>
          <cell r="G549" t="str">
            <v>EBITDA</v>
          </cell>
          <cell r="H549">
            <v>2015</v>
          </cell>
          <cell r="I549">
            <v>316</v>
          </cell>
        </row>
        <row r="550">
          <cell r="B550" t="str">
            <v>Three</v>
          </cell>
          <cell r="C550" t="str">
            <v>Austria</v>
          </cell>
          <cell r="D550" t="str">
            <v>Europe</v>
          </cell>
          <cell r="E550" t="str">
            <v>Mobile</v>
          </cell>
          <cell r="F550" t="str">
            <v>EUR</v>
          </cell>
          <cell r="G550" t="str">
            <v>EBITDA Margin (%)</v>
          </cell>
          <cell r="H550">
            <v>2015</v>
          </cell>
          <cell r="I550">
            <v>0.42934782608695654</v>
          </cell>
        </row>
        <row r="551">
          <cell r="B551" t="str">
            <v>Three</v>
          </cell>
          <cell r="C551" t="str">
            <v>Austria</v>
          </cell>
          <cell r="D551" t="str">
            <v>Europe</v>
          </cell>
          <cell r="E551" t="str">
            <v>Mobile</v>
          </cell>
          <cell r="F551" t="str">
            <v>EUR</v>
          </cell>
          <cell r="G551" t="str">
            <v>Capex</v>
          </cell>
          <cell r="H551">
            <v>2015</v>
          </cell>
          <cell r="I551">
            <v>116</v>
          </cell>
        </row>
        <row r="552">
          <cell r="B552" t="str">
            <v>Three</v>
          </cell>
          <cell r="C552" t="str">
            <v>Austria</v>
          </cell>
          <cell r="D552" t="str">
            <v>Europe</v>
          </cell>
          <cell r="E552" t="str">
            <v>Mobile</v>
          </cell>
          <cell r="F552" t="str">
            <v>EUR</v>
          </cell>
          <cell r="G552" t="str">
            <v>EBITDA - Capex</v>
          </cell>
          <cell r="H552">
            <v>2015</v>
          </cell>
          <cell r="I552">
            <v>200</v>
          </cell>
        </row>
        <row r="553">
          <cell r="B553" t="str">
            <v>Three</v>
          </cell>
          <cell r="C553" t="str">
            <v>Austria</v>
          </cell>
          <cell r="D553" t="str">
            <v>Europe</v>
          </cell>
          <cell r="E553" t="str">
            <v>Mobile</v>
          </cell>
          <cell r="F553" t="str">
            <v>EUR</v>
          </cell>
          <cell r="G553" t="str">
            <v>EBITDA - Capex Margin (%)</v>
          </cell>
          <cell r="H553">
            <v>2015</v>
          </cell>
          <cell r="I553">
            <v>0.27173913043478259</v>
          </cell>
        </row>
        <row r="554">
          <cell r="B554" t="str">
            <v>Three</v>
          </cell>
          <cell r="C554" t="str">
            <v>Austria</v>
          </cell>
          <cell r="D554" t="str">
            <v>Europe</v>
          </cell>
          <cell r="E554" t="str">
            <v>Mobile</v>
          </cell>
          <cell r="F554" t="str">
            <v>EUR</v>
          </cell>
          <cell r="G554" t="str">
            <v>Mobile share</v>
          </cell>
          <cell r="H554">
            <v>2015</v>
          </cell>
          <cell r="I554">
            <v>1</v>
          </cell>
        </row>
        <row r="555">
          <cell r="B555" t="str">
            <v>Three</v>
          </cell>
          <cell r="C555" t="str">
            <v>Austria</v>
          </cell>
          <cell r="D555" t="str">
            <v>Europe</v>
          </cell>
          <cell r="E555" t="str">
            <v>Mobile</v>
          </cell>
          <cell r="F555" t="str">
            <v>EUR</v>
          </cell>
          <cell r="G555" t="str">
            <v>Capex/Revenue</v>
          </cell>
          <cell r="H555">
            <v>2015</v>
          </cell>
          <cell r="I555">
            <v>0.15760869565217392</v>
          </cell>
        </row>
        <row r="556">
          <cell r="B556" t="str">
            <v>Three</v>
          </cell>
          <cell r="C556" t="str">
            <v>Austria</v>
          </cell>
          <cell r="D556" t="str">
            <v>Europe</v>
          </cell>
          <cell r="E556" t="str">
            <v>Mobile</v>
          </cell>
          <cell r="F556" t="str">
            <v>EUR</v>
          </cell>
          <cell r="G556" t="str">
            <v>Revenue</v>
          </cell>
          <cell r="H556">
            <v>2014</v>
          </cell>
          <cell r="I556">
            <v>686</v>
          </cell>
        </row>
        <row r="557">
          <cell r="B557" t="str">
            <v>Three</v>
          </cell>
          <cell r="C557" t="str">
            <v>Austria</v>
          </cell>
          <cell r="D557" t="str">
            <v>Europe</v>
          </cell>
          <cell r="E557" t="str">
            <v>Mobile</v>
          </cell>
          <cell r="F557" t="str">
            <v>EUR</v>
          </cell>
          <cell r="G557" t="str">
            <v>EBITDA</v>
          </cell>
          <cell r="H557">
            <v>2014</v>
          </cell>
          <cell r="I557">
            <v>245</v>
          </cell>
        </row>
        <row r="558">
          <cell r="B558" t="str">
            <v>Three</v>
          </cell>
          <cell r="C558" t="str">
            <v>Austria</v>
          </cell>
          <cell r="D558" t="str">
            <v>Europe</v>
          </cell>
          <cell r="E558" t="str">
            <v>Mobile</v>
          </cell>
          <cell r="F558" t="str">
            <v>EUR</v>
          </cell>
          <cell r="G558" t="str">
            <v>EBITDA Margin (%)</v>
          </cell>
          <cell r="H558">
            <v>2014</v>
          </cell>
          <cell r="I558">
            <v>0.35714285714285715</v>
          </cell>
        </row>
        <row r="559">
          <cell r="B559" t="str">
            <v>Three</v>
          </cell>
          <cell r="C559" t="str">
            <v>Austria</v>
          </cell>
          <cell r="D559" t="str">
            <v>Europe</v>
          </cell>
          <cell r="E559" t="str">
            <v>Mobile</v>
          </cell>
          <cell r="F559" t="str">
            <v>EUR</v>
          </cell>
          <cell r="G559" t="str">
            <v>Capex</v>
          </cell>
          <cell r="H559">
            <v>2014</v>
          </cell>
          <cell r="I559">
            <v>135</v>
          </cell>
        </row>
        <row r="560">
          <cell r="B560" t="str">
            <v>Three</v>
          </cell>
          <cell r="C560" t="str">
            <v>Austria</v>
          </cell>
          <cell r="D560" t="str">
            <v>Europe</v>
          </cell>
          <cell r="E560" t="str">
            <v>Mobile</v>
          </cell>
          <cell r="F560" t="str">
            <v>EUR</v>
          </cell>
          <cell r="G560" t="str">
            <v>EBITDA - Capex</v>
          </cell>
          <cell r="H560">
            <v>2014</v>
          </cell>
          <cell r="I560">
            <v>110</v>
          </cell>
        </row>
        <row r="561">
          <cell r="B561" t="str">
            <v>Three</v>
          </cell>
          <cell r="C561" t="str">
            <v>Austria</v>
          </cell>
          <cell r="D561" t="str">
            <v>Europe</v>
          </cell>
          <cell r="E561" t="str">
            <v>Mobile</v>
          </cell>
          <cell r="F561" t="str">
            <v>EUR</v>
          </cell>
          <cell r="G561" t="str">
            <v>EBITDA - Capex Margin (%)</v>
          </cell>
          <cell r="H561">
            <v>2014</v>
          </cell>
          <cell r="I561">
            <v>0.16034985422740525</v>
          </cell>
        </row>
        <row r="562">
          <cell r="B562" t="str">
            <v>Three</v>
          </cell>
          <cell r="C562" t="str">
            <v>Austria</v>
          </cell>
          <cell r="D562" t="str">
            <v>Europe</v>
          </cell>
          <cell r="E562" t="str">
            <v>Mobile</v>
          </cell>
          <cell r="F562" t="str">
            <v>EUR</v>
          </cell>
          <cell r="G562" t="str">
            <v>Mobile share</v>
          </cell>
          <cell r="H562">
            <v>2014</v>
          </cell>
          <cell r="I562">
            <v>1</v>
          </cell>
        </row>
        <row r="563">
          <cell r="B563" t="str">
            <v>Three</v>
          </cell>
          <cell r="C563" t="str">
            <v>Austria</v>
          </cell>
          <cell r="D563" t="str">
            <v>Europe</v>
          </cell>
          <cell r="E563" t="str">
            <v>Mobile</v>
          </cell>
          <cell r="F563" t="str">
            <v>EUR</v>
          </cell>
          <cell r="G563" t="str">
            <v>Capex/Revenue</v>
          </cell>
          <cell r="H563">
            <v>2014</v>
          </cell>
          <cell r="I563">
            <v>0.1967930029154519</v>
          </cell>
        </row>
        <row r="564">
          <cell r="B564" t="str">
            <v>Three</v>
          </cell>
          <cell r="C564" t="str">
            <v>Austria</v>
          </cell>
          <cell r="D564" t="str">
            <v>Europe</v>
          </cell>
          <cell r="E564" t="str">
            <v>Mobile</v>
          </cell>
          <cell r="F564" t="str">
            <v>EUR</v>
          </cell>
          <cell r="G564" t="str">
            <v>Revenue</v>
          </cell>
          <cell r="H564">
            <v>2013</v>
          </cell>
          <cell r="I564"/>
        </row>
        <row r="565">
          <cell r="B565" t="str">
            <v>Three</v>
          </cell>
          <cell r="C565" t="str">
            <v>Austria</v>
          </cell>
          <cell r="D565" t="str">
            <v>Europe</v>
          </cell>
          <cell r="E565" t="str">
            <v>Mobile</v>
          </cell>
          <cell r="F565" t="str">
            <v>EUR</v>
          </cell>
          <cell r="G565" t="str">
            <v>EBITDA</v>
          </cell>
          <cell r="H565">
            <v>2013</v>
          </cell>
          <cell r="I565"/>
        </row>
        <row r="566">
          <cell r="B566" t="str">
            <v>Three</v>
          </cell>
          <cell r="C566" t="str">
            <v>Austria</v>
          </cell>
          <cell r="D566" t="str">
            <v>Europe</v>
          </cell>
          <cell r="E566" t="str">
            <v>Mobile</v>
          </cell>
          <cell r="F566" t="str">
            <v>EUR</v>
          </cell>
          <cell r="G566" t="str">
            <v>EBITDA Margin (%)</v>
          </cell>
          <cell r="H566">
            <v>2013</v>
          </cell>
          <cell r="I566" t="str">
            <v/>
          </cell>
        </row>
        <row r="567">
          <cell r="B567" t="str">
            <v>Three</v>
          </cell>
          <cell r="C567" t="str">
            <v>Austria</v>
          </cell>
          <cell r="D567" t="str">
            <v>Europe</v>
          </cell>
          <cell r="E567" t="str">
            <v>Mobile</v>
          </cell>
          <cell r="F567" t="str">
            <v>EUR</v>
          </cell>
          <cell r="G567" t="str">
            <v>Capex</v>
          </cell>
          <cell r="H567">
            <v>2013</v>
          </cell>
          <cell r="I567"/>
        </row>
        <row r="568">
          <cell r="B568" t="str">
            <v>Three</v>
          </cell>
          <cell r="C568" t="str">
            <v>Austria</v>
          </cell>
          <cell r="D568" t="str">
            <v>Europe</v>
          </cell>
          <cell r="E568" t="str">
            <v>Mobile</v>
          </cell>
          <cell r="F568" t="str">
            <v>EUR</v>
          </cell>
          <cell r="G568" t="str">
            <v>EBITDA - Capex</v>
          </cell>
          <cell r="H568">
            <v>2013</v>
          </cell>
          <cell r="I568" t="str">
            <v/>
          </cell>
        </row>
        <row r="569">
          <cell r="B569" t="str">
            <v>Three</v>
          </cell>
          <cell r="C569" t="str">
            <v>Austria</v>
          </cell>
          <cell r="D569" t="str">
            <v>Europe</v>
          </cell>
          <cell r="E569" t="str">
            <v>Mobile</v>
          </cell>
          <cell r="F569" t="str">
            <v>EUR</v>
          </cell>
          <cell r="G569" t="str">
            <v>EBITDA - Capex Margin (%)</v>
          </cell>
          <cell r="H569">
            <v>2013</v>
          </cell>
          <cell r="I569" t="str">
            <v/>
          </cell>
        </row>
        <row r="570">
          <cell r="B570" t="str">
            <v>Three</v>
          </cell>
          <cell r="C570" t="str">
            <v>Austria</v>
          </cell>
          <cell r="D570" t="str">
            <v>Europe</v>
          </cell>
          <cell r="E570" t="str">
            <v>Mobile</v>
          </cell>
          <cell r="F570" t="str">
            <v>EUR</v>
          </cell>
          <cell r="G570" t="str">
            <v>Mobile share</v>
          </cell>
          <cell r="H570">
            <v>2013</v>
          </cell>
          <cell r="I570">
            <v>1</v>
          </cell>
        </row>
        <row r="571">
          <cell r="B571" t="str">
            <v>Three</v>
          </cell>
          <cell r="C571" t="str">
            <v>Austria</v>
          </cell>
          <cell r="D571" t="str">
            <v>Europe</v>
          </cell>
          <cell r="E571" t="str">
            <v>Mobile</v>
          </cell>
          <cell r="F571" t="str">
            <v>EUR</v>
          </cell>
          <cell r="G571" t="str">
            <v>Capex/Revenue</v>
          </cell>
          <cell r="H571">
            <v>2013</v>
          </cell>
          <cell r="I571" t="str">
            <v/>
          </cell>
        </row>
        <row r="572">
          <cell r="B572" t="str">
            <v>Three</v>
          </cell>
          <cell r="C572" t="str">
            <v>Austria</v>
          </cell>
          <cell r="D572" t="str">
            <v>Europe</v>
          </cell>
          <cell r="E572" t="str">
            <v>Mobile</v>
          </cell>
          <cell r="F572" t="str">
            <v>EUR</v>
          </cell>
          <cell r="G572" t="str">
            <v>Revenue</v>
          </cell>
          <cell r="H572">
            <v>2012</v>
          </cell>
          <cell r="I572"/>
        </row>
        <row r="573">
          <cell r="B573" t="str">
            <v>Three</v>
          </cell>
          <cell r="C573" t="str">
            <v>Austria</v>
          </cell>
          <cell r="D573" t="str">
            <v>Europe</v>
          </cell>
          <cell r="E573" t="str">
            <v>Mobile</v>
          </cell>
          <cell r="F573" t="str">
            <v>EUR</v>
          </cell>
          <cell r="G573" t="str">
            <v>EBITDA</v>
          </cell>
          <cell r="H573">
            <v>2012</v>
          </cell>
          <cell r="I573"/>
        </row>
        <row r="574">
          <cell r="B574" t="str">
            <v>Three</v>
          </cell>
          <cell r="C574" t="str">
            <v>Austria</v>
          </cell>
          <cell r="D574" t="str">
            <v>Europe</v>
          </cell>
          <cell r="E574" t="str">
            <v>Mobile</v>
          </cell>
          <cell r="F574" t="str">
            <v>EUR</v>
          </cell>
          <cell r="G574" t="str">
            <v>EBITDA Margin (%)</v>
          </cell>
          <cell r="H574">
            <v>2012</v>
          </cell>
          <cell r="I574" t="str">
            <v/>
          </cell>
        </row>
        <row r="575">
          <cell r="B575" t="str">
            <v>Three</v>
          </cell>
          <cell r="C575" t="str">
            <v>Austria</v>
          </cell>
          <cell r="D575" t="str">
            <v>Europe</v>
          </cell>
          <cell r="E575" t="str">
            <v>Mobile</v>
          </cell>
          <cell r="F575" t="str">
            <v>EUR</v>
          </cell>
          <cell r="G575" t="str">
            <v>Capex</v>
          </cell>
          <cell r="H575">
            <v>2012</v>
          </cell>
          <cell r="I575"/>
        </row>
        <row r="576">
          <cell r="B576" t="str">
            <v>Three</v>
          </cell>
          <cell r="C576" t="str">
            <v>Austria</v>
          </cell>
          <cell r="D576" t="str">
            <v>Europe</v>
          </cell>
          <cell r="E576" t="str">
            <v>Mobile</v>
          </cell>
          <cell r="F576" t="str">
            <v>EUR</v>
          </cell>
          <cell r="G576" t="str">
            <v>EBITDA - Capex</v>
          </cell>
          <cell r="H576">
            <v>2012</v>
          </cell>
          <cell r="I576" t="str">
            <v/>
          </cell>
        </row>
        <row r="577">
          <cell r="B577" t="str">
            <v>Three</v>
          </cell>
          <cell r="C577" t="str">
            <v>Austria</v>
          </cell>
          <cell r="D577" t="str">
            <v>Europe</v>
          </cell>
          <cell r="E577" t="str">
            <v>Mobile</v>
          </cell>
          <cell r="F577" t="str">
            <v>EUR</v>
          </cell>
          <cell r="G577" t="str">
            <v>EBITDA - Capex Margin (%)</v>
          </cell>
          <cell r="H577">
            <v>2012</v>
          </cell>
          <cell r="I577" t="str">
            <v/>
          </cell>
        </row>
        <row r="578">
          <cell r="B578" t="str">
            <v>Three</v>
          </cell>
          <cell r="C578" t="str">
            <v>Austria</v>
          </cell>
          <cell r="D578" t="str">
            <v>Europe</v>
          </cell>
          <cell r="E578" t="str">
            <v>Mobile</v>
          </cell>
          <cell r="F578" t="str">
            <v>EUR</v>
          </cell>
          <cell r="G578" t="str">
            <v>Mobile share</v>
          </cell>
          <cell r="H578">
            <v>2012</v>
          </cell>
          <cell r="I578">
            <v>1</v>
          </cell>
        </row>
        <row r="579">
          <cell r="B579" t="str">
            <v>Three</v>
          </cell>
          <cell r="C579" t="str">
            <v>Austria</v>
          </cell>
          <cell r="D579" t="str">
            <v>Europe</v>
          </cell>
          <cell r="E579" t="str">
            <v>Mobile</v>
          </cell>
          <cell r="F579" t="str">
            <v>EUR</v>
          </cell>
          <cell r="G579" t="str">
            <v>Capex/Revenue</v>
          </cell>
          <cell r="H579">
            <v>2012</v>
          </cell>
          <cell r="I579" t="str">
            <v/>
          </cell>
        </row>
        <row r="580">
          <cell r="B580" t="str">
            <v>Three</v>
          </cell>
          <cell r="C580" t="str">
            <v>Ireland</v>
          </cell>
          <cell r="D580" t="str">
            <v>Europe</v>
          </cell>
          <cell r="E580" t="str">
            <v>Mobile</v>
          </cell>
          <cell r="F580" t="str">
            <v>EUR</v>
          </cell>
          <cell r="G580" t="str">
            <v>Revenue</v>
          </cell>
          <cell r="H580">
            <v>2020</v>
          </cell>
          <cell r="I580">
            <v>593</v>
          </cell>
        </row>
        <row r="581">
          <cell r="B581" t="str">
            <v>Three</v>
          </cell>
          <cell r="C581" t="str">
            <v>Ireland</v>
          </cell>
          <cell r="D581" t="str">
            <v>Europe</v>
          </cell>
          <cell r="E581" t="str">
            <v>Mobile</v>
          </cell>
          <cell r="F581" t="str">
            <v>EUR</v>
          </cell>
          <cell r="G581" t="str">
            <v>EBITDA</v>
          </cell>
          <cell r="H581">
            <v>2020</v>
          </cell>
          <cell r="I581">
            <v>217</v>
          </cell>
        </row>
        <row r="582">
          <cell r="B582" t="str">
            <v>Three</v>
          </cell>
          <cell r="C582" t="str">
            <v>Ireland</v>
          </cell>
          <cell r="D582" t="str">
            <v>Europe</v>
          </cell>
          <cell r="E582" t="str">
            <v>Mobile</v>
          </cell>
          <cell r="F582" t="str">
            <v>EUR</v>
          </cell>
          <cell r="G582" t="str">
            <v>EBITDA Margin (%)</v>
          </cell>
          <cell r="H582">
            <v>2020</v>
          </cell>
          <cell r="I582">
            <v>0.36593591905564926</v>
          </cell>
        </row>
        <row r="583">
          <cell r="B583" t="str">
            <v>Three</v>
          </cell>
          <cell r="C583" t="str">
            <v>Ireland</v>
          </cell>
          <cell r="D583" t="str">
            <v>Europe</v>
          </cell>
          <cell r="E583" t="str">
            <v>Mobile</v>
          </cell>
          <cell r="F583" t="str">
            <v>EUR</v>
          </cell>
          <cell r="G583" t="str">
            <v>Capex</v>
          </cell>
          <cell r="H583">
            <v>2020</v>
          </cell>
          <cell r="I583">
            <v>132</v>
          </cell>
        </row>
        <row r="584">
          <cell r="B584" t="str">
            <v>Three</v>
          </cell>
          <cell r="C584" t="str">
            <v>Ireland</v>
          </cell>
          <cell r="D584" t="str">
            <v>Europe</v>
          </cell>
          <cell r="E584" t="str">
            <v>Mobile</v>
          </cell>
          <cell r="F584" t="str">
            <v>EUR</v>
          </cell>
          <cell r="G584" t="str">
            <v>EBITDA - Capex</v>
          </cell>
          <cell r="H584">
            <v>2020</v>
          </cell>
          <cell r="I584">
            <v>85</v>
          </cell>
        </row>
        <row r="585">
          <cell r="B585" t="str">
            <v>Three</v>
          </cell>
          <cell r="C585" t="str">
            <v>Ireland</v>
          </cell>
          <cell r="D585" t="str">
            <v>Europe</v>
          </cell>
          <cell r="E585" t="str">
            <v>Mobile</v>
          </cell>
          <cell r="F585" t="str">
            <v>EUR</v>
          </cell>
          <cell r="G585" t="str">
            <v>EBITDA - Capex Margin (%)</v>
          </cell>
          <cell r="H585">
            <v>2020</v>
          </cell>
          <cell r="I585">
            <v>0.14333895446880271</v>
          </cell>
        </row>
        <row r="586">
          <cell r="B586" t="str">
            <v>Three</v>
          </cell>
          <cell r="C586" t="str">
            <v>Ireland</v>
          </cell>
          <cell r="D586" t="str">
            <v>Europe</v>
          </cell>
          <cell r="E586" t="str">
            <v>Mobile</v>
          </cell>
          <cell r="F586" t="str">
            <v>EUR</v>
          </cell>
          <cell r="G586" t="str">
            <v>Mobile share</v>
          </cell>
          <cell r="H586">
            <v>2020</v>
          </cell>
          <cell r="I586">
            <v>1</v>
          </cell>
        </row>
        <row r="587">
          <cell r="B587" t="str">
            <v>Three</v>
          </cell>
          <cell r="C587" t="str">
            <v>Ireland</v>
          </cell>
          <cell r="D587" t="str">
            <v>Europe</v>
          </cell>
          <cell r="E587" t="str">
            <v>Mobile</v>
          </cell>
          <cell r="F587" t="str">
            <v>EUR</v>
          </cell>
          <cell r="G587" t="str">
            <v>Capex/Revenue</v>
          </cell>
          <cell r="H587">
            <v>2020</v>
          </cell>
          <cell r="I587">
            <v>0.22259696458684655</v>
          </cell>
        </row>
        <row r="588">
          <cell r="B588" t="str">
            <v>Three</v>
          </cell>
          <cell r="C588" t="str">
            <v>Ireland</v>
          </cell>
          <cell r="D588" t="str">
            <v>Europe</v>
          </cell>
          <cell r="E588" t="str">
            <v>Mobile</v>
          </cell>
          <cell r="F588" t="str">
            <v>EUR</v>
          </cell>
          <cell r="G588" t="str">
            <v>Revenue</v>
          </cell>
          <cell r="H588">
            <v>2019</v>
          </cell>
          <cell r="I588">
            <v>603</v>
          </cell>
        </row>
        <row r="589">
          <cell r="B589" t="str">
            <v>Three</v>
          </cell>
          <cell r="C589" t="str">
            <v>Ireland</v>
          </cell>
          <cell r="D589" t="str">
            <v>Europe</v>
          </cell>
          <cell r="E589" t="str">
            <v>Mobile</v>
          </cell>
          <cell r="F589" t="str">
            <v>EUR</v>
          </cell>
          <cell r="G589" t="str">
            <v>EBITDA</v>
          </cell>
          <cell r="H589">
            <v>2019</v>
          </cell>
          <cell r="I589">
            <v>211</v>
          </cell>
        </row>
        <row r="590">
          <cell r="B590" t="str">
            <v>Three</v>
          </cell>
          <cell r="C590" t="str">
            <v>Ireland</v>
          </cell>
          <cell r="D590" t="str">
            <v>Europe</v>
          </cell>
          <cell r="E590" t="str">
            <v>Mobile</v>
          </cell>
          <cell r="F590" t="str">
            <v>EUR</v>
          </cell>
          <cell r="G590" t="str">
            <v>EBITDA Margin (%)</v>
          </cell>
          <cell r="H590">
            <v>2019</v>
          </cell>
          <cell r="I590">
            <v>0.34991708126036486</v>
          </cell>
        </row>
        <row r="591">
          <cell r="B591" t="str">
            <v>Three</v>
          </cell>
          <cell r="C591" t="str">
            <v>Ireland</v>
          </cell>
          <cell r="D591" t="str">
            <v>Europe</v>
          </cell>
          <cell r="E591" t="str">
            <v>Mobile</v>
          </cell>
          <cell r="F591" t="str">
            <v>EUR</v>
          </cell>
          <cell r="G591" t="str">
            <v>Capex</v>
          </cell>
          <cell r="H591">
            <v>2019</v>
          </cell>
          <cell r="I591">
            <v>133</v>
          </cell>
        </row>
        <row r="592">
          <cell r="B592" t="str">
            <v>Three</v>
          </cell>
          <cell r="C592" t="str">
            <v>Ireland</v>
          </cell>
          <cell r="D592" t="str">
            <v>Europe</v>
          </cell>
          <cell r="E592" t="str">
            <v>Mobile</v>
          </cell>
          <cell r="F592" t="str">
            <v>EUR</v>
          </cell>
          <cell r="G592" t="str">
            <v>EBITDA - Capex</v>
          </cell>
          <cell r="H592">
            <v>2019</v>
          </cell>
          <cell r="I592">
            <v>78</v>
          </cell>
        </row>
        <row r="593">
          <cell r="B593" t="str">
            <v>Three</v>
          </cell>
          <cell r="C593" t="str">
            <v>Ireland</v>
          </cell>
          <cell r="D593" t="str">
            <v>Europe</v>
          </cell>
          <cell r="E593" t="str">
            <v>Mobile</v>
          </cell>
          <cell r="F593" t="str">
            <v>EUR</v>
          </cell>
          <cell r="G593" t="str">
            <v>EBITDA - Capex Margin (%)</v>
          </cell>
          <cell r="H593">
            <v>2019</v>
          </cell>
          <cell r="I593">
            <v>0.12935323383084577</v>
          </cell>
        </row>
        <row r="594">
          <cell r="B594" t="str">
            <v>Three</v>
          </cell>
          <cell r="C594" t="str">
            <v>Ireland</v>
          </cell>
          <cell r="D594" t="str">
            <v>Europe</v>
          </cell>
          <cell r="E594" t="str">
            <v>Mobile</v>
          </cell>
          <cell r="F594" t="str">
            <v>EUR</v>
          </cell>
          <cell r="G594" t="str">
            <v>Mobile share</v>
          </cell>
          <cell r="H594">
            <v>2019</v>
          </cell>
          <cell r="I594">
            <v>1</v>
          </cell>
        </row>
        <row r="595">
          <cell r="B595" t="str">
            <v>Three</v>
          </cell>
          <cell r="C595" t="str">
            <v>Ireland</v>
          </cell>
          <cell r="D595" t="str">
            <v>Europe</v>
          </cell>
          <cell r="E595" t="str">
            <v>Mobile</v>
          </cell>
          <cell r="F595" t="str">
            <v>EUR</v>
          </cell>
          <cell r="G595" t="str">
            <v>Capex/Revenue</v>
          </cell>
          <cell r="H595">
            <v>2019</v>
          </cell>
          <cell r="I595">
            <v>0.22056384742951907</v>
          </cell>
        </row>
        <row r="596">
          <cell r="B596" t="str">
            <v>Three</v>
          </cell>
          <cell r="C596" t="str">
            <v>Ireland</v>
          </cell>
          <cell r="D596" t="str">
            <v>Europe</v>
          </cell>
          <cell r="E596" t="str">
            <v>Mobile</v>
          </cell>
          <cell r="F596" t="str">
            <v>EUR</v>
          </cell>
          <cell r="G596" t="str">
            <v>Revenue</v>
          </cell>
          <cell r="H596">
            <v>2018</v>
          </cell>
          <cell r="I596">
            <v>591</v>
          </cell>
        </row>
        <row r="597">
          <cell r="B597" t="str">
            <v>Three</v>
          </cell>
          <cell r="C597" t="str">
            <v>Ireland</v>
          </cell>
          <cell r="D597" t="str">
            <v>Europe</v>
          </cell>
          <cell r="E597" t="str">
            <v>Mobile</v>
          </cell>
          <cell r="F597" t="str">
            <v>EUR</v>
          </cell>
          <cell r="G597" t="str">
            <v>EBITDA</v>
          </cell>
          <cell r="H597">
            <v>2018</v>
          </cell>
          <cell r="I597">
            <v>200</v>
          </cell>
        </row>
        <row r="598">
          <cell r="B598" t="str">
            <v>Three</v>
          </cell>
          <cell r="C598" t="str">
            <v>Ireland</v>
          </cell>
          <cell r="D598" t="str">
            <v>Europe</v>
          </cell>
          <cell r="E598" t="str">
            <v>Mobile</v>
          </cell>
          <cell r="F598" t="str">
            <v>EUR</v>
          </cell>
          <cell r="G598" t="str">
            <v>EBITDA Margin (%)</v>
          </cell>
          <cell r="H598">
            <v>2018</v>
          </cell>
          <cell r="I598">
            <v>0.33840947546531303</v>
          </cell>
        </row>
        <row r="599">
          <cell r="B599" t="str">
            <v>Three</v>
          </cell>
          <cell r="C599" t="str">
            <v>Ireland</v>
          </cell>
          <cell r="D599" t="str">
            <v>Europe</v>
          </cell>
          <cell r="E599" t="str">
            <v>Mobile</v>
          </cell>
          <cell r="F599" t="str">
            <v>EUR</v>
          </cell>
          <cell r="G599" t="str">
            <v>Capex</v>
          </cell>
          <cell r="H599">
            <v>2018</v>
          </cell>
          <cell r="I599">
            <v>118</v>
          </cell>
        </row>
        <row r="600">
          <cell r="B600" t="str">
            <v>Three</v>
          </cell>
          <cell r="C600" t="str">
            <v>Ireland</v>
          </cell>
          <cell r="D600" t="str">
            <v>Europe</v>
          </cell>
          <cell r="E600" t="str">
            <v>Mobile</v>
          </cell>
          <cell r="F600" t="str">
            <v>EUR</v>
          </cell>
          <cell r="G600" t="str">
            <v>EBITDA - Capex</v>
          </cell>
          <cell r="H600">
            <v>2018</v>
          </cell>
          <cell r="I600">
            <v>82</v>
          </cell>
        </row>
        <row r="601">
          <cell r="B601" t="str">
            <v>Three</v>
          </cell>
          <cell r="C601" t="str">
            <v>Ireland</v>
          </cell>
          <cell r="D601" t="str">
            <v>Europe</v>
          </cell>
          <cell r="E601" t="str">
            <v>Mobile</v>
          </cell>
          <cell r="F601" t="str">
            <v>EUR</v>
          </cell>
          <cell r="G601" t="str">
            <v>EBITDA - Capex Margin (%)</v>
          </cell>
          <cell r="H601">
            <v>2018</v>
          </cell>
          <cell r="I601">
            <v>0.13874788494077833</v>
          </cell>
        </row>
        <row r="602">
          <cell r="B602" t="str">
            <v>Three</v>
          </cell>
          <cell r="C602" t="str">
            <v>Ireland</v>
          </cell>
          <cell r="D602" t="str">
            <v>Europe</v>
          </cell>
          <cell r="E602" t="str">
            <v>Mobile</v>
          </cell>
          <cell r="F602" t="str">
            <v>EUR</v>
          </cell>
          <cell r="G602" t="str">
            <v>Mobile share</v>
          </cell>
          <cell r="H602">
            <v>2018</v>
          </cell>
          <cell r="I602">
            <v>1</v>
          </cell>
        </row>
        <row r="603">
          <cell r="B603" t="str">
            <v>Three</v>
          </cell>
          <cell r="C603" t="str">
            <v>Ireland</v>
          </cell>
          <cell r="D603" t="str">
            <v>Europe</v>
          </cell>
          <cell r="E603" t="str">
            <v>Mobile</v>
          </cell>
          <cell r="F603" t="str">
            <v>EUR</v>
          </cell>
          <cell r="G603" t="str">
            <v>Capex/Revenue</v>
          </cell>
          <cell r="H603">
            <v>2018</v>
          </cell>
          <cell r="I603">
            <v>0.19966159052453469</v>
          </cell>
        </row>
        <row r="604">
          <cell r="B604" t="str">
            <v>Three</v>
          </cell>
          <cell r="C604" t="str">
            <v>Ireland</v>
          </cell>
          <cell r="D604" t="str">
            <v>Europe</v>
          </cell>
          <cell r="E604" t="str">
            <v>Mobile</v>
          </cell>
          <cell r="F604" t="str">
            <v>EUR</v>
          </cell>
          <cell r="G604" t="str">
            <v>Revenue</v>
          </cell>
          <cell r="H604">
            <v>2017</v>
          </cell>
          <cell r="I604">
            <v>603</v>
          </cell>
        </row>
        <row r="605">
          <cell r="B605" t="str">
            <v>Three</v>
          </cell>
          <cell r="C605" t="str">
            <v>Ireland</v>
          </cell>
          <cell r="D605" t="str">
            <v>Europe</v>
          </cell>
          <cell r="E605" t="str">
            <v>Mobile</v>
          </cell>
          <cell r="F605" t="str">
            <v>EUR</v>
          </cell>
          <cell r="G605" t="str">
            <v>EBITDA</v>
          </cell>
          <cell r="H605">
            <v>2017</v>
          </cell>
          <cell r="I605">
            <v>169</v>
          </cell>
        </row>
        <row r="606">
          <cell r="B606" t="str">
            <v>Three</v>
          </cell>
          <cell r="C606" t="str">
            <v>Ireland</v>
          </cell>
          <cell r="D606" t="str">
            <v>Europe</v>
          </cell>
          <cell r="E606" t="str">
            <v>Mobile</v>
          </cell>
          <cell r="F606" t="str">
            <v>EUR</v>
          </cell>
          <cell r="G606" t="str">
            <v>EBITDA Margin (%)</v>
          </cell>
          <cell r="H606">
            <v>2017</v>
          </cell>
          <cell r="I606">
            <v>0.28026533996683251</v>
          </cell>
        </row>
        <row r="607">
          <cell r="B607" t="str">
            <v>Three</v>
          </cell>
          <cell r="C607" t="str">
            <v>Ireland</v>
          </cell>
          <cell r="D607" t="str">
            <v>Europe</v>
          </cell>
          <cell r="E607" t="str">
            <v>Mobile</v>
          </cell>
          <cell r="F607" t="str">
            <v>EUR</v>
          </cell>
          <cell r="G607" t="str">
            <v>Capex</v>
          </cell>
          <cell r="H607">
            <v>2017</v>
          </cell>
          <cell r="I607">
            <v>109</v>
          </cell>
        </row>
        <row r="608">
          <cell r="B608" t="str">
            <v>Three</v>
          </cell>
          <cell r="C608" t="str">
            <v>Ireland</v>
          </cell>
          <cell r="D608" t="str">
            <v>Europe</v>
          </cell>
          <cell r="E608" t="str">
            <v>Mobile</v>
          </cell>
          <cell r="F608" t="str">
            <v>EUR</v>
          </cell>
          <cell r="G608" t="str">
            <v>EBITDA - Capex</v>
          </cell>
          <cell r="H608">
            <v>2017</v>
          </cell>
          <cell r="I608">
            <v>60</v>
          </cell>
        </row>
        <row r="609">
          <cell r="B609" t="str">
            <v>Three</v>
          </cell>
          <cell r="C609" t="str">
            <v>Ireland</v>
          </cell>
          <cell r="D609" t="str">
            <v>Europe</v>
          </cell>
          <cell r="E609" t="str">
            <v>Mobile</v>
          </cell>
          <cell r="F609" t="str">
            <v>EUR</v>
          </cell>
          <cell r="G609" t="str">
            <v>EBITDA - Capex Margin (%)</v>
          </cell>
          <cell r="H609">
            <v>2017</v>
          </cell>
          <cell r="I609">
            <v>9.950248756218906E-2</v>
          </cell>
        </row>
        <row r="610">
          <cell r="B610" t="str">
            <v>Three</v>
          </cell>
          <cell r="C610" t="str">
            <v>Ireland</v>
          </cell>
          <cell r="D610" t="str">
            <v>Europe</v>
          </cell>
          <cell r="E610" t="str">
            <v>Mobile</v>
          </cell>
          <cell r="F610" t="str">
            <v>EUR</v>
          </cell>
          <cell r="G610" t="str">
            <v>Mobile share</v>
          </cell>
          <cell r="H610">
            <v>2017</v>
          </cell>
          <cell r="I610">
            <v>1</v>
          </cell>
        </row>
        <row r="611">
          <cell r="B611" t="str">
            <v>Three</v>
          </cell>
          <cell r="C611" t="str">
            <v>Ireland</v>
          </cell>
          <cell r="D611" t="str">
            <v>Europe</v>
          </cell>
          <cell r="E611" t="str">
            <v>Mobile</v>
          </cell>
          <cell r="F611" t="str">
            <v>EUR</v>
          </cell>
          <cell r="G611" t="str">
            <v>Capex/Revenue</v>
          </cell>
          <cell r="H611">
            <v>2017</v>
          </cell>
          <cell r="I611">
            <v>0.18076285240464346</v>
          </cell>
        </row>
        <row r="612">
          <cell r="B612" t="str">
            <v>Three</v>
          </cell>
          <cell r="C612" t="str">
            <v>Ireland</v>
          </cell>
          <cell r="D612" t="str">
            <v>Europe</v>
          </cell>
          <cell r="E612" t="str">
            <v>Mobile</v>
          </cell>
          <cell r="F612" t="str">
            <v>EUR</v>
          </cell>
          <cell r="G612" t="str">
            <v>Revenue</v>
          </cell>
          <cell r="H612">
            <v>2016</v>
          </cell>
          <cell r="I612">
            <v>655</v>
          </cell>
        </row>
        <row r="613">
          <cell r="B613" t="str">
            <v>Three</v>
          </cell>
          <cell r="C613" t="str">
            <v>Ireland</v>
          </cell>
          <cell r="D613" t="str">
            <v>Europe</v>
          </cell>
          <cell r="E613" t="str">
            <v>Mobile</v>
          </cell>
          <cell r="F613" t="str">
            <v>EUR</v>
          </cell>
          <cell r="G613" t="str">
            <v>EBITDA</v>
          </cell>
          <cell r="H613">
            <v>2016</v>
          </cell>
          <cell r="I613">
            <v>188</v>
          </cell>
        </row>
        <row r="614">
          <cell r="B614" t="str">
            <v>Three</v>
          </cell>
          <cell r="C614" t="str">
            <v>Ireland</v>
          </cell>
          <cell r="D614" t="str">
            <v>Europe</v>
          </cell>
          <cell r="E614" t="str">
            <v>Mobile</v>
          </cell>
          <cell r="F614" t="str">
            <v>EUR</v>
          </cell>
          <cell r="G614" t="str">
            <v>EBITDA Margin (%)</v>
          </cell>
          <cell r="H614">
            <v>2016</v>
          </cell>
          <cell r="I614">
            <v>0.28702290076335879</v>
          </cell>
        </row>
        <row r="615">
          <cell r="B615" t="str">
            <v>Three</v>
          </cell>
          <cell r="C615" t="str">
            <v>Ireland</v>
          </cell>
          <cell r="D615" t="str">
            <v>Europe</v>
          </cell>
          <cell r="E615" t="str">
            <v>Mobile</v>
          </cell>
          <cell r="F615" t="str">
            <v>EUR</v>
          </cell>
          <cell r="G615" t="str">
            <v>Capex</v>
          </cell>
          <cell r="H615">
            <v>2016</v>
          </cell>
          <cell r="I615">
            <v>103</v>
          </cell>
        </row>
        <row r="616">
          <cell r="B616" t="str">
            <v>Three</v>
          </cell>
          <cell r="C616" t="str">
            <v>Ireland</v>
          </cell>
          <cell r="D616" t="str">
            <v>Europe</v>
          </cell>
          <cell r="E616" t="str">
            <v>Mobile</v>
          </cell>
          <cell r="F616" t="str">
            <v>EUR</v>
          </cell>
          <cell r="G616" t="str">
            <v>EBITDA - Capex</v>
          </cell>
          <cell r="H616">
            <v>2016</v>
          </cell>
          <cell r="I616">
            <v>85</v>
          </cell>
        </row>
        <row r="617">
          <cell r="B617" t="str">
            <v>Three</v>
          </cell>
          <cell r="C617" t="str">
            <v>Ireland</v>
          </cell>
          <cell r="D617" t="str">
            <v>Europe</v>
          </cell>
          <cell r="E617" t="str">
            <v>Mobile</v>
          </cell>
          <cell r="F617" t="str">
            <v>EUR</v>
          </cell>
          <cell r="G617" t="str">
            <v>EBITDA - Capex Margin (%)</v>
          </cell>
          <cell r="H617">
            <v>2016</v>
          </cell>
          <cell r="I617">
            <v>0.12977099236641221</v>
          </cell>
        </row>
        <row r="618">
          <cell r="B618" t="str">
            <v>Three</v>
          </cell>
          <cell r="C618" t="str">
            <v>Ireland</v>
          </cell>
          <cell r="D618" t="str">
            <v>Europe</v>
          </cell>
          <cell r="E618" t="str">
            <v>Mobile</v>
          </cell>
          <cell r="F618" t="str">
            <v>EUR</v>
          </cell>
          <cell r="G618" t="str">
            <v>Mobile share</v>
          </cell>
          <cell r="H618">
            <v>2016</v>
          </cell>
          <cell r="I618">
            <v>1</v>
          </cell>
        </row>
        <row r="619">
          <cell r="B619" t="str">
            <v>Three</v>
          </cell>
          <cell r="C619" t="str">
            <v>Ireland</v>
          </cell>
          <cell r="D619" t="str">
            <v>Europe</v>
          </cell>
          <cell r="E619" t="str">
            <v>Mobile</v>
          </cell>
          <cell r="F619" t="str">
            <v>EUR</v>
          </cell>
          <cell r="G619" t="str">
            <v>Capex/Revenue</v>
          </cell>
          <cell r="H619">
            <v>2016</v>
          </cell>
          <cell r="I619">
            <v>0.15725190839694655</v>
          </cell>
        </row>
        <row r="620">
          <cell r="B620" t="str">
            <v>Three</v>
          </cell>
          <cell r="C620" t="str">
            <v>Ireland</v>
          </cell>
          <cell r="D620" t="str">
            <v>Europe</v>
          </cell>
          <cell r="E620" t="str">
            <v>Mobile</v>
          </cell>
          <cell r="F620" t="str">
            <v>EUR</v>
          </cell>
          <cell r="G620" t="str">
            <v>Revenue</v>
          </cell>
          <cell r="H620">
            <v>2015</v>
          </cell>
          <cell r="I620">
            <v>689</v>
          </cell>
        </row>
        <row r="621">
          <cell r="B621" t="str">
            <v>Three</v>
          </cell>
          <cell r="C621" t="str">
            <v>Ireland</v>
          </cell>
          <cell r="D621" t="str">
            <v>Europe</v>
          </cell>
          <cell r="E621" t="str">
            <v>Mobile</v>
          </cell>
          <cell r="F621" t="str">
            <v>EUR</v>
          </cell>
          <cell r="G621" t="str">
            <v>EBITDA</v>
          </cell>
          <cell r="H621">
            <v>2015</v>
          </cell>
          <cell r="I621">
            <v>174</v>
          </cell>
        </row>
        <row r="622">
          <cell r="B622" t="str">
            <v>Three</v>
          </cell>
          <cell r="C622" t="str">
            <v>Ireland</v>
          </cell>
          <cell r="D622" t="str">
            <v>Europe</v>
          </cell>
          <cell r="E622" t="str">
            <v>Mobile</v>
          </cell>
          <cell r="F622" t="str">
            <v>EUR</v>
          </cell>
          <cell r="G622" t="str">
            <v>EBITDA Margin (%)</v>
          </cell>
          <cell r="H622">
            <v>2015</v>
          </cell>
          <cell r="I622">
            <v>0.2525399129172714</v>
          </cell>
        </row>
        <row r="623">
          <cell r="B623" t="str">
            <v>Three</v>
          </cell>
          <cell r="C623" t="str">
            <v>Ireland</v>
          </cell>
          <cell r="D623" t="str">
            <v>Europe</v>
          </cell>
          <cell r="E623" t="str">
            <v>Mobile</v>
          </cell>
          <cell r="F623" t="str">
            <v>EUR</v>
          </cell>
          <cell r="G623" t="str">
            <v>Capex</v>
          </cell>
          <cell r="H623">
            <v>2015</v>
          </cell>
          <cell r="I623">
            <v>132</v>
          </cell>
        </row>
        <row r="624">
          <cell r="B624" t="str">
            <v>Three</v>
          </cell>
          <cell r="C624" t="str">
            <v>Ireland</v>
          </cell>
          <cell r="D624" t="str">
            <v>Europe</v>
          </cell>
          <cell r="E624" t="str">
            <v>Mobile</v>
          </cell>
          <cell r="F624" t="str">
            <v>EUR</v>
          </cell>
          <cell r="G624" t="str">
            <v>EBITDA - Capex</v>
          </cell>
          <cell r="H624">
            <v>2015</v>
          </cell>
          <cell r="I624">
            <v>42</v>
          </cell>
        </row>
        <row r="625">
          <cell r="B625" t="str">
            <v>Three</v>
          </cell>
          <cell r="C625" t="str">
            <v>Ireland</v>
          </cell>
          <cell r="D625" t="str">
            <v>Europe</v>
          </cell>
          <cell r="E625" t="str">
            <v>Mobile</v>
          </cell>
          <cell r="F625" t="str">
            <v>EUR</v>
          </cell>
          <cell r="G625" t="str">
            <v>EBITDA - Capex Margin (%)</v>
          </cell>
          <cell r="H625">
            <v>2015</v>
          </cell>
          <cell r="I625">
            <v>6.095791001451379E-2</v>
          </cell>
        </row>
        <row r="626">
          <cell r="B626" t="str">
            <v>Three</v>
          </cell>
          <cell r="C626" t="str">
            <v>Ireland</v>
          </cell>
          <cell r="D626" t="str">
            <v>Europe</v>
          </cell>
          <cell r="E626" t="str">
            <v>Mobile</v>
          </cell>
          <cell r="F626" t="str">
            <v>EUR</v>
          </cell>
          <cell r="G626" t="str">
            <v>Mobile share</v>
          </cell>
          <cell r="H626">
            <v>2015</v>
          </cell>
          <cell r="I626">
            <v>1</v>
          </cell>
        </row>
        <row r="627">
          <cell r="B627" t="str">
            <v>Three</v>
          </cell>
          <cell r="C627" t="str">
            <v>Ireland</v>
          </cell>
          <cell r="D627" t="str">
            <v>Europe</v>
          </cell>
          <cell r="E627" t="str">
            <v>Mobile</v>
          </cell>
          <cell r="F627" t="str">
            <v>EUR</v>
          </cell>
          <cell r="G627" t="str">
            <v>Capex/Revenue</v>
          </cell>
          <cell r="H627">
            <v>2015</v>
          </cell>
          <cell r="I627">
            <v>0.19158200290275762</v>
          </cell>
        </row>
        <row r="628">
          <cell r="B628" t="str">
            <v>Three</v>
          </cell>
          <cell r="C628" t="str">
            <v>Ireland</v>
          </cell>
          <cell r="D628" t="str">
            <v>Europe</v>
          </cell>
          <cell r="E628" t="str">
            <v>Mobile</v>
          </cell>
          <cell r="F628" t="str">
            <v>EUR</v>
          </cell>
          <cell r="G628" t="str">
            <v>Revenue</v>
          </cell>
          <cell r="H628">
            <v>2014</v>
          </cell>
          <cell r="I628">
            <v>436</v>
          </cell>
        </row>
        <row r="629">
          <cell r="B629" t="str">
            <v>Three</v>
          </cell>
          <cell r="C629" t="str">
            <v>Ireland</v>
          </cell>
          <cell r="D629" t="str">
            <v>Europe</v>
          </cell>
          <cell r="E629" t="str">
            <v>Mobile</v>
          </cell>
          <cell r="F629" t="str">
            <v>EUR</v>
          </cell>
          <cell r="G629" t="str">
            <v>EBITDA</v>
          </cell>
          <cell r="H629">
            <v>2014</v>
          </cell>
          <cell r="I629">
            <v>64</v>
          </cell>
        </row>
        <row r="630">
          <cell r="B630" t="str">
            <v>Three</v>
          </cell>
          <cell r="C630" t="str">
            <v>Ireland</v>
          </cell>
          <cell r="D630" t="str">
            <v>Europe</v>
          </cell>
          <cell r="E630" t="str">
            <v>Mobile</v>
          </cell>
          <cell r="F630" t="str">
            <v>EUR</v>
          </cell>
          <cell r="G630" t="str">
            <v>EBITDA Margin (%)</v>
          </cell>
          <cell r="H630">
            <v>2014</v>
          </cell>
          <cell r="I630">
            <v>0.14678899082568808</v>
          </cell>
        </row>
        <row r="631">
          <cell r="B631" t="str">
            <v>Three</v>
          </cell>
          <cell r="C631" t="str">
            <v>Ireland</v>
          </cell>
          <cell r="D631" t="str">
            <v>Europe</v>
          </cell>
          <cell r="E631" t="str">
            <v>Mobile</v>
          </cell>
          <cell r="F631" t="str">
            <v>EUR</v>
          </cell>
          <cell r="G631" t="str">
            <v>Capex</v>
          </cell>
          <cell r="H631">
            <v>2014</v>
          </cell>
          <cell r="I631">
            <v>126</v>
          </cell>
        </row>
        <row r="632">
          <cell r="B632" t="str">
            <v>Three</v>
          </cell>
          <cell r="C632" t="str">
            <v>Ireland</v>
          </cell>
          <cell r="D632" t="str">
            <v>Europe</v>
          </cell>
          <cell r="E632" t="str">
            <v>Mobile</v>
          </cell>
          <cell r="F632" t="str">
            <v>EUR</v>
          </cell>
          <cell r="G632" t="str">
            <v>EBITDA - Capex</v>
          </cell>
          <cell r="H632">
            <v>2014</v>
          </cell>
          <cell r="I632">
            <v>-62</v>
          </cell>
        </row>
        <row r="633">
          <cell r="B633" t="str">
            <v>Three</v>
          </cell>
          <cell r="C633" t="str">
            <v>Ireland</v>
          </cell>
          <cell r="D633" t="str">
            <v>Europe</v>
          </cell>
          <cell r="E633" t="str">
            <v>Mobile</v>
          </cell>
          <cell r="F633" t="str">
            <v>EUR</v>
          </cell>
          <cell r="G633" t="str">
            <v>EBITDA - Capex Margin (%)</v>
          </cell>
          <cell r="H633">
            <v>2014</v>
          </cell>
          <cell r="I633">
            <v>-0.14220183486238533</v>
          </cell>
        </row>
        <row r="634">
          <cell r="B634" t="str">
            <v>Three</v>
          </cell>
          <cell r="C634" t="str">
            <v>Ireland</v>
          </cell>
          <cell r="D634" t="str">
            <v>Europe</v>
          </cell>
          <cell r="E634" t="str">
            <v>Mobile</v>
          </cell>
          <cell r="F634" t="str">
            <v>EUR</v>
          </cell>
          <cell r="G634" t="str">
            <v>Mobile share</v>
          </cell>
          <cell r="H634">
            <v>2014</v>
          </cell>
          <cell r="I634">
            <v>1</v>
          </cell>
        </row>
        <row r="635">
          <cell r="B635" t="str">
            <v>Three</v>
          </cell>
          <cell r="C635" t="str">
            <v>Ireland</v>
          </cell>
          <cell r="D635" t="str">
            <v>Europe</v>
          </cell>
          <cell r="E635" t="str">
            <v>Mobile</v>
          </cell>
          <cell r="F635" t="str">
            <v>EUR</v>
          </cell>
          <cell r="G635" t="str">
            <v>Capex/Revenue</v>
          </cell>
          <cell r="H635">
            <v>2014</v>
          </cell>
          <cell r="I635">
            <v>0.28899082568807338</v>
          </cell>
        </row>
        <row r="636">
          <cell r="B636" t="str">
            <v>Three</v>
          </cell>
          <cell r="C636" t="str">
            <v>Ireland</v>
          </cell>
          <cell r="D636" t="str">
            <v>Europe</v>
          </cell>
          <cell r="E636" t="str">
            <v>Mobile</v>
          </cell>
          <cell r="F636" t="str">
            <v>EUR</v>
          </cell>
          <cell r="G636" t="str">
            <v>Revenue</v>
          </cell>
          <cell r="H636">
            <v>2013</v>
          </cell>
          <cell r="I636"/>
        </row>
        <row r="637">
          <cell r="B637" t="str">
            <v>Three</v>
          </cell>
          <cell r="C637" t="str">
            <v>Ireland</v>
          </cell>
          <cell r="D637" t="str">
            <v>Europe</v>
          </cell>
          <cell r="E637" t="str">
            <v>Mobile</v>
          </cell>
          <cell r="F637" t="str">
            <v>EUR</v>
          </cell>
          <cell r="G637" t="str">
            <v>EBITDA</v>
          </cell>
          <cell r="H637">
            <v>2013</v>
          </cell>
          <cell r="I637"/>
        </row>
        <row r="638">
          <cell r="B638" t="str">
            <v>Three</v>
          </cell>
          <cell r="C638" t="str">
            <v>Ireland</v>
          </cell>
          <cell r="D638" t="str">
            <v>Europe</v>
          </cell>
          <cell r="E638" t="str">
            <v>Mobile</v>
          </cell>
          <cell r="F638" t="str">
            <v>EUR</v>
          </cell>
          <cell r="G638" t="str">
            <v>EBITDA Margin (%)</v>
          </cell>
          <cell r="H638">
            <v>2013</v>
          </cell>
          <cell r="I638" t="str">
            <v/>
          </cell>
        </row>
        <row r="639">
          <cell r="B639" t="str">
            <v>Three</v>
          </cell>
          <cell r="C639" t="str">
            <v>Ireland</v>
          </cell>
          <cell r="D639" t="str">
            <v>Europe</v>
          </cell>
          <cell r="E639" t="str">
            <v>Mobile</v>
          </cell>
          <cell r="F639" t="str">
            <v>EUR</v>
          </cell>
          <cell r="G639" t="str">
            <v>Capex</v>
          </cell>
          <cell r="H639">
            <v>2013</v>
          </cell>
          <cell r="I639"/>
        </row>
        <row r="640">
          <cell r="B640" t="str">
            <v>Three</v>
          </cell>
          <cell r="C640" t="str">
            <v>Ireland</v>
          </cell>
          <cell r="D640" t="str">
            <v>Europe</v>
          </cell>
          <cell r="E640" t="str">
            <v>Mobile</v>
          </cell>
          <cell r="F640" t="str">
            <v>EUR</v>
          </cell>
          <cell r="G640" t="str">
            <v>EBITDA - Capex</v>
          </cell>
          <cell r="H640">
            <v>2013</v>
          </cell>
          <cell r="I640" t="str">
            <v/>
          </cell>
        </row>
        <row r="641">
          <cell r="B641" t="str">
            <v>Three</v>
          </cell>
          <cell r="C641" t="str">
            <v>Ireland</v>
          </cell>
          <cell r="D641" t="str">
            <v>Europe</v>
          </cell>
          <cell r="E641" t="str">
            <v>Mobile</v>
          </cell>
          <cell r="F641" t="str">
            <v>EUR</v>
          </cell>
          <cell r="G641" t="str">
            <v>EBITDA - Capex Margin (%)</v>
          </cell>
          <cell r="H641">
            <v>2013</v>
          </cell>
          <cell r="I641" t="str">
            <v/>
          </cell>
        </row>
        <row r="642">
          <cell r="B642" t="str">
            <v>Three</v>
          </cell>
          <cell r="C642" t="str">
            <v>Ireland</v>
          </cell>
          <cell r="D642" t="str">
            <v>Europe</v>
          </cell>
          <cell r="E642" t="str">
            <v>Mobile</v>
          </cell>
          <cell r="F642" t="str">
            <v>EUR</v>
          </cell>
          <cell r="G642" t="str">
            <v>Mobile share</v>
          </cell>
          <cell r="H642">
            <v>2013</v>
          </cell>
          <cell r="I642">
            <v>1</v>
          </cell>
        </row>
        <row r="643">
          <cell r="B643" t="str">
            <v>Three</v>
          </cell>
          <cell r="C643" t="str">
            <v>Ireland</v>
          </cell>
          <cell r="D643" t="str">
            <v>Europe</v>
          </cell>
          <cell r="E643" t="str">
            <v>Mobile</v>
          </cell>
          <cell r="F643" t="str">
            <v>EUR</v>
          </cell>
          <cell r="G643" t="str">
            <v>Capex/Revenue</v>
          </cell>
          <cell r="H643">
            <v>2013</v>
          </cell>
          <cell r="I643" t="str">
            <v/>
          </cell>
        </row>
        <row r="644">
          <cell r="B644" t="str">
            <v>Three</v>
          </cell>
          <cell r="C644" t="str">
            <v>Ireland</v>
          </cell>
          <cell r="D644" t="str">
            <v>Europe</v>
          </cell>
          <cell r="E644" t="str">
            <v>Mobile</v>
          </cell>
          <cell r="F644" t="str">
            <v>EUR</v>
          </cell>
          <cell r="G644" t="str">
            <v>Revenue</v>
          </cell>
          <cell r="H644">
            <v>2012</v>
          </cell>
          <cell r="I644"/>
        </row>
        <row r="645">
          <cell r="B645" t="str">
            <v>Three</v>
          </cell>
          <cell r="C645" t="str">
            <v>Ireland</v>
          </cell>
          <cell r="D645" t="str">
            <v>Europe</v>
          </cell>
          <cell r="E645" t="str">
            <v>Mobile</v>
          </cell>
          <cell r="F645" t="str">
            <v>EUR</v>
          </cell>
          <cell r="G645" t="str">
            <v>EBITDA</v>
          </cell>
          <cell r="H645">
            <v>2012</v>
          </cell>
          <cell r="I645"/>
        </row>
        <row r="646">
          <cell r="B646" t="str">
            <v>Three</v>
          </cell>
          <cell r="C646" t="str">
            <v>Ireland</v>
          </cell>
          <cell r="D646" t="str">
            <v>Europe</v>
          </cell>
          <cell r="E646" t="str">
            <v>Mobile</v>
          </cell>
          <cell r="F646" t="str">
            <v>EUR</v>
          </cell>
          <cell r="G646" t="str">
            <v>EBITDA Margin (%)</v>
          </cell>
          <cell r="H646">
            <v>2012</v>
          </cell>
          <cell r="I646" t="str">
            <v/>
          </cell>
        </row>
        <row r="647">
          <cell r="B647" t="str">
            <v>Three</v>
          </cell>
          <cell r="C647" t="str">
            <v>Ireland</v>
          </cell>
          <cell r="D647" t="str">
            <v>Europe</v>
          </cell>
          <cell r="E647" t="str">
            <v>Mobile</v>
          </cell>
          <cell r="F647" t="str">
            <v>EUR</v>
          </cell>
          <cell r="G647" t="str">
            <v>Capex</v>
          </cell>
          <cell r="H647">
            <v>2012</v>
          </cell>
          <cell r="I647"/>
        </row>
        <row r="648">
          <cell r="B648" t="str">
            <v>Three</v>
          </cell>
          <cell r="C648" t="str">
            <v>Ireland</v>
          </cell>
          <cell r="D648" t="str">
            <v>Europe</v>
          </cell>
          <cell r="E648" t="str">
            <v>Mobile</v>
          </cell>
          <cell r="F648" t="str">
            <v>EUR</v>
          </cell>
          <cell r="G648" t="str">
            <v>EBITDA - Capex</v>
          </cell>
          <cell r="H648">
            <v>2012</v>
          </cell>
          <cell r="I648" t="str">
            <v/>
          </cell>
        </row>
        <row r="649">
          <cell r="B649" t="str">
            <v>Three</v>
          </cell>
          <cell r="C649" t="str">
            <v>Ireland</v>
          </cell>
          <cell r="D649" t="str">
            <v>Europe</v>
          </cell>
          <cell r="E649" t="str">
            <v>Mobile</v>
          </cell>
          <cell r="F649" t="str">
            <v>EUR</v>
          </cell>
          <cell r="G649" t="str">
            <v>EBITDA - Capex Margin (%)</v>
          </cell>
          <cell r="H649">
            <v>2012</v>
          </cell>
          <cell r="I649" t="str">
            <v/>
          </cell>
        </row>
        <row r="650">
          <cell r="B650" t="str">
            <v>Three</v>
          </cell>
          <cell r="C650" t="str">
            <v>Ireland</v>
          </cell>
          <cell r="D650" t="str">
            <v>Europe</v>
          </cell>
          <cell r="E650" t="str">
            <v>Mobile</v>
          </cell>
          <cell r="F650" t="str">
            <v>EUR</v>
          </cell>
          <cell r="G650" t="str">
            <v>Mobile share</v>
          </cell>
          <cell r="H650">
            <v>2012</v>
          </cell>
          <cell r="I650">
            <v>1</v>
          </cell>
        </row>
        <row r="651">
          <cell r="B651" t="str">
            <v>Three</v>
          </cell>
          <cell r="C651" t="str">
            <v>Ireland</v>
          </cell>
          <cell r="D651" t="str">
            <v>Europe</v>
          </cell>
          <cell r="E651" t="str">
            <v>Mobile</v>
          </cell>
          <cell r="F651" t="str">
            <v>EUR</v>
          </cell>
          <cell r="G651" t="str">
            <v>Capex/Revenue</v>
          </cell>
          <cell r="H651">
            <v>2012</v>
          </cell>
          <cell r="I651" t="str">
            <v/>
          </cell>
        </row>
        <row r="652">
          <cell r="B652" t="str">
            <v>Three</v>
          </cell>
          <cell r="C652" t="str">
            <v>Italy</v>
          </cell>
          <cell r="D652" t="str">
            <v>Europe</v>
          </cell>
          <cell r="E652" t="str">
            <v>Mobile</v>
          </cell>
          <cell r="F652" t="str">
            <v>EUR</v>
          </cell>
          <cell r="G652" t="str">
            <v>Revenue</v>
          </cell>
          <cell r="H652">
            <v>2020</v>
          </cell>
          <cell r="I652">
            <v>4656</v>
          </cell>
        </row>
        <row r="653">
          <cell r="B653" t="str">
            <v>Three</v>
          </cell>
          <cell r="C653" t="str">
            <v>Italy</v>
          </cell>
          <cell r="D653" t="str">
            <v>Europe</v>
          </cell>
          <cell r="E653" t="str">
            <v>Mobile</v>
          </cell>
          <cell r="F653" t="str">
            <v>EUR</v>
          </cell>
          <cell r="G653" t="str">
            <v>EBITDA</v>
          </cell>
          <cell r="H653">
            <v>2020</v>
          </cell>
          <cell r="I653">
            <v>2000</v>
          </cell>
        </row>
        <row r="654">
          <cell r="B654" t="str">
            <v>Three</v>
          </cell>
          <cell r="C654" t="str">
            <v>Italy</v>
          </cell>
          <cell r="D654" t="str">
            <v>Europe</v>
          </cell>
          <cell r="E654" t="str">
            <v>Mobile</v>
          </cell>
          <cell r="F654" t="str">
            <v>EUR</v>
          </cell>
          <cell r="G654" t="str">
            <v>EBITDA Margin (%)</v>
          </cell>
          <cell r="H654">
            <v>2020</v>
          </cell>
          <cell r="I654">
            <v>0.42955326460481097</v>
          </cell>
        </row>
        <row r="655">
          <cell r="B655" t="str">
            <v>Three</v>
          </cell>
          <cell r="C655" t="str">
            <v>Italy</v>
          </cell>
          <cell r="D655" t="str">
            <v>Europe</v>
          </cell>
          <cell r="E655" t="str">
            <v>Mobile</v>
          </cell>
          <cell r="F655" t="str">
            <v>EUR</v>
          </cell>
          <cell r="G655" t="str">
            <v>Capex</v>
          </cell>
          <cell r="H655">
            <v>2020</v>
          </cell>
          <cell r="I655">
            <v>990</v>
          </cell>
        </row>
        <row r="656">
          <cell r="B656" t="str">
            <v>Three</v>
          </cell>
          <cell r="C656" t="str">
            <v>Italy</v>
          </cell>
          <cell r="D656" t="str">
            <v>Europe</v>
          </cell>
          <cell r="E656" t="str">
            <v>Mobile</v>
          </cell>
          <cell r="F656" t="str">
            <v>EUR</v>
          </cell>
          <cell r="G656" t="str">
            <v>EBITDA - Capex</v>
          </cell>
          <cell r="H656">
            <v>2020</v>
          </cell>
          <cell r="I656">
            <v>1010</v>
          </cell>
        </row>
        <row r="657">
          <cell r="B657" t="str">
            <v>Three</v>
          </cell>
          <cell r="C657" t="str">
            <v>Italy</v>
          </cell>
          <cell r="D657" t="str">
            <v>Europe</v>
          </cell>
          <cell r="E657" t="str">
            <v>Mobile</v>
          </cell>
          <cell r="F657" t="str">
            <v>EUR</v>
          </cell>
          <cell r="G657" t="str">
            <v>EBITDA - Capex Margin (%)</v>
          </cell>
          <cell r="H657">
            <v>2020</v>
          </cell>
          <cell r="I657">
            <v>0.21692439862542956</v>
          </cell>
        </row>
        <row r="658">
          <cell r="B658" t="str">
            <v>Three</v>
          </cell>
          <cell r="C658" t="str">
            <v>Italy</v>
          </cell>
          <cell r="D658" t="str">
            <v>Europe</v>
          </cell>
          <cell r="E658" t="str">
            <v>Mobile</v>
          </cell>
          <cell r="F658" t="str">
            <v>EUR</v>
          </cell>
          <cell r="G658" t="str">
            <v>Mobile share</v>
          </cell>
          <cell r="H658">
            <v>2020</v>
          </cell>
          <cell r="I658">
            <v>1</v>
          </cell>
        </row>
        <row r="659">
          <cell r="B659" t="str">
            <v>Three</v>
          </cell>
          <cell r="C659" t="str">
            <v>Italy</v>
          </cell>
          <cell r="D659" t="str">
            <v>Europe</v>
          </cell>
          <cell r="E659" t="str">
            <v>Mobile</v>
          </cell>
          <cell r="F659" t="str">
            <v>EUR</v>
          </cell>
          <cell r="G659" t="str">
            <v>Capex/Revenue</v>
          </cell>
          <cell r="H659">
            <v>2020</v>
          </cell>
          <cell r="I659">
            <v>0.21262886597938144</v>
          </cell>
        </row>
        <row r="660">
          <cell r="B660" t="str">
            <v>Three</v>
          </cell>
          <cell r="C660" t="str">
            <v>Italy</v>
          </cell>
          <cell r="D660" t="str">
            <v>Europe</v>
          </cell>
          <cell r="E660" t="str">
            <v>Mobile</v>
          </cell>
          <cell r="F660" t="str">
            <v>EUR</v>
          </cell>
          <cell r="G660" t="str">
            <v>Revenue</v>
          </cell>
          <cell r="H660">
            <v>2019</v>
          </cell>
          <cell r="I660">
            <v>4854</v>
          </cell>
        </row>
        <row r="661">
          <cell r="B661" t="str">
            <v>Three</v>
          </cell>
          <cell r="C661" t="str">
            <v>Italy</v>
          </cell>
          <cell r="D661" t="str">
            <v>Europe</v>
          </cell>
          <cell r="E661" t="str">
            <v>Mobile</v>
          </cell>
          <cell r="F661" t="str">
            <v>EUR</v>
          </cell>
          <cell r="G661" t="str">
            <v>EBITDA</v>
          </cell>
          <cell r="H661">
            <v>2019</v>
          </cell>
          <cell r="I661">
            <v>2100</v>
          </cell>
        </row>
        <row r="662">
          <cell r="B662" t="str">
            <v>Three</v>
          </cell>
          <cell r="C662" t="str">
            <v>Italy</v>
          </cell>
          <cell r="D662" t="str">
            <v>Europe</v>
          </cell>
          <cell r="E662" t="str">
            <v>Mobile</v>
          </cell>
          <cell r="F662" t="str">
            <v>EUR</v>
          </cell>
          <cell r="G662" t="str">
            <v>EBITDA Margin (%)</v>
          </cell>
          <cell r="H662">
            <v>2019</v>
          </cell>
          <cell r="I662">
            <v>0.43263288009888751</v>
          </cell>
        </row>
        <row r="663">
          <cell r="B663" t="str">
            <v>Three</v>
          </cell>
          <cell r="C663" t="str">
            <v>Italy</v>
          </cell>
          <cell r="D663" t="str">
            <v>Europe</v>
          </cell>
          <cell r="E663" t="str">
            <v>Mobile</v>
          </cell>
          <cell r="F663" t="str">
            <v>EUR</v>
          </cell>
          <cell r="G663" t="str">
            <v>Capex</v>
          </cell>
          <cell r="H663">
            <v>2019</v>
          </cell>
          <cell r="I663">
            <v>1190</v>
          </cell>
        </row>
        <row r="664">
          <cell r="B664" t="str">
            <v>Three</v>
          </cell>
          <cell r="C664" t="str">
            <v>Italy</v>
          </cell>
          <cell r="D664" t="str">
            <v>Europe</v>
          </cell>
          <cell r="E664" t="str">
            <v>Mobile</v>
          </cell>
          <cell r="F664" t="str">
            <v>EUR</v>
          </cell>
          <cell r="G664" t="str">
            <v>EBITDA - Capex</v>
          </cell>
          <cell r="H664">
            <v>2019</v>
          </cell>
          <cell r="I664">
            <v>910</v>
          </cell>
        </row>
        <row r="665">
          <cell r="B665" t="str">
            <v>Three</v>
          </cell>
          <cell r="C665" t="str">
            <v>Italy</v>
          </cell>
          <cell r="D665" t="str">
            <v>Europe</v>
          </cell>
          <cell r="E665" t="str">
            <v>Mobile</v>
          </cell>
          <cell r="F665" t="str">
            <v>EUR</v>
          </cell>
          <cell r="G665" t="str">
            <v>EBITDA - Capex Margin (%)</v>
          </cell>
          <cell r="H665">
            <v>2019</v>
          </cell>
          <cell r="I665">
            <v>0.18747424804285126</v>
          </cell>
        </row>
        <row r="666">
          <cell r="B666" t="str">
            <v>Three</v>
          </cell>
          <cell r="C666" t="str">
            <v>Italy</v>
          </cell>
          <cell r="D666" t="str">
            <v>Europe</v>
          </cell>
          <cell r="E666" t="str">
            <v>Mobile</v>
          </cell>
          <cell r="F666" t="str">
            <v>EUR</v>
          </cell>
          <cell r="G666" t="str">
            <v>Mobile share</v>
          </cell>
          <cell r="H666">
            <v>2019</v>
          </cell>
          <cell r="I666">
            <v>1</v>
          </cell>
        </row>
        <row r="667">
          <cell r="B667" t="str">
            <v>Three</v>
          </cell>
          <cell r="C667" t="str">
            <v>Italy</v>
          </cell>
          <cell r="D667" t="str">
            <v>Europe</v>
          </cell>
          <cell r="E667" t="str">
            <v>Mobile</v>
          </cell>
          <cell r="F667" t="str">
            <v>EUR</v>
          </cell>
          <cell r="G667" t="str">
            <v>Capex/Revenue</v>
          </cell>
          <cell r="H667">
            <v>2019</v>
          </cell>
          <cell r="I667">
            <v>0.24515863205603625</v>
          </cell>
        </row>
        <row r="668">
          <cell r="B668" t="str">
            <v>Three</v>
          </cell>
          <cell r="C668" t="str">
            <v>Italy</v>
          </cell>
          <cell r="D668" t="str">
            <v>Europe</v>
          </cell>
          <cell r="E668" t="str">
            <v>Mobile</v>
          </cell>
          <cell r="F668" t="str">
            <v>EUR</v>
          </cell>
          <cell r="G668" t="str">
            <v>Revenue</v>
          </cell>
          <cell r="H668">
            <v>2018</v>
          </cell>
          <cell r="I668">
            <v>4926</v>
          </cell>
        </row>
        <row r="669">
          <cell r="B669" t="str">
            <v>Three</v>
          </cell>
          <cell r="C669" t="str">
            <v>Italy</v>
          </cell>
          <cell r="D669" t="str">
            <v>Europe</v>
          </cell>
          <cell r="E669" t="str">
            <v>Mobile</v>
          </cell>
          <cell r="F669" t="str">
            <v>EUR</v>
          </cell>
          <cell r="G669" t="str">
            <v>EBITDA</v>
          </cell>
          <cell r="H669">
            <v>2018</v>
          </cell>
          <cell r="I669">
            <v>2008</v>
          </cell>
        </row>
        <row r="670">
          <cell r="B670" t="str">
            <v>Three</v>
          </cell>
          <cell r="C670" t="str">
            <v>Italy</v>
          </cell>
          <cell r="D670" t="str">
            <v>Europe</v>
          </cell>
          <cell r="E670" t="str">
            <v>Mobile</v>
          </cell>
          <cell r="F670" t="str">
            <v>EUR</v>
          </cell>
          <cell r="G670" t="str">
            <v>EBITDA Margin (%)</v>
          </cell>
          <cell r="H670">
            <v>2018</v>
          </cell>
          <cell r="I670">
            <v>0.40763296792529435</v>
          </cell>
        </row>
        <row r="671">
          <cell r="B671" t="str">
            <v>Three</v>
          </cell>
          <cell r="C671" t="str">
            <v>Italy</v>
          </cell>
          <cell r="D671" t="str">
            <v>Europe</v>
          </cell>
          <cell r="E671" t="str">
            <v>Mobile</v>
          </cell>
          <cell r="F671" t="str">
            <v>EUR</v>
          </cell>
          <cell r="G671" t="str">
            <v>Capex</v>
          </cell>
          <cell r="H671">
            <v>2018</v>
          </cell>
          <cell r="I671">
            <v>968</v>
          </cell>
        </row>
        <row r="672">
          <cell r="B672" t="str">
            <v>Three</v>
          </cell>
          <cell r="C672" t="str">
            <v>Italy</v>
          </cell>
          <cell r="D672" t="str">
            <v>Europe</v>
          </cell>
          <cell r="E672" t="str">
            <v>Mobile</v>
          </cell>
          <cell r="F672" t="str">
            <v>EUR</v>
          </cell>
          <cell r="G672" t="str">
            <v>EBITDA - Capex</v>
          </cell>
          <cell r="H672">
            <v>2018</v>
          </cell>
          <cell r="I672">
            <v>1040</v>
          </cell>
        </row>
        <row r="673">
          <cell r="B673" t="str">
            <v>Three</v>
          </cell>
          <cell r="C673" t="str">
            <v>Italy</v>
          </cell>
          <cell r="D673" t="str">
            <v>Europe</v>
          </cell>
          <cell r="E673" t="str">
            <v>Mobile</v>
          </cell>
          <cell r="F673" t="str">
            <v>EUR</v>
          </cell>
          <cell r="G673" t="str">
            <v>EBITDA - Capex Margin (%)</v>
          </cell>
          <cell r="H673">
            <v>2018</v>
          </cell>
          <cell r="I673">
            <v>0.21112464474218431</v>
          </cell>
        </row>
        <row r="674">
          <cell r="B674" t="str">
            <v>Three</v>
          </cell>
          <cell r="C674" t="str">
            <v>Italy</v>
          </cell>
          <cell r="D674" t="str">
            <v>Europe</v>
          </cell>
          <cell r="E674" t="str">
            <v>Mobile</v>
          </cell>
          <cell r="F674" t="str">
            <v>EUR</v>
          </cell>
          <cell r="G674" t="str">
            <v>Mobile share</v>
          </cell>
          <cell r="H674">
            <v>2018</v>
          </cell>
          <cell r="I674">
            <v>1</v>
          </cell>
        </row>
        <row r="675">
          <cell r="B675" t="str">
            <v>Three</v>
          </cell>
          <cell r="C675" t="str">
            <v>Italy</v>
          </cell>
          <cell r="D675" t="str">
            <v>Europe</v>
          </cell>
          <cell r="E675" t="str">
            <v>Mobile</v>
          </cell>
          <cell r="F675" t="str">
            <v>EUR</v>
          </cell>
          <cell r="G675" t="str">
            <v>Capex/Revenue</v>
          </cell>
          <cell r="H675">
            <v>2018</v>
          </cell>
          <cell r="I675">
            <v>0.19650832318311004</v>
          </cell>
        </row>
        <row r="676">
          <cell r="B676" t="str">
            <v>Three</v>
          </cell>
          <cell r="C676" t="str">
            <v>Italy</v>
          </cell>
          <cell r="D676" t="str">
            <v>Europe</v>
          </cell>
          <cell r="E676" t="str">
            <v>Mobile</v>
          </cell>
          <cell r="F676" t="str">
            <v>EUR</v>
          </cell>
          <cell r="G676" t="str">
            <v>Revenue</v>
          </cell>
          <cell r="H676">
            <v>2017</v>
          </cell>
          <cell r="I676">
            <v>2734</v>
          </cell>
        </row>
        <row r="677">
          <cell r="B677" t="str">
            <v>Three</v>
          </cell>
          <cell r="C677" t="str">
            <v>Italy</v>
          </cell>
          <cell r="D677" t="str">
            <v>Europe</v>
          </cell>
          <cell r="E677" t="str">
            <v>Mobile</v>
          </cell>
          <cell r="F677" t="str">
            <v>EUR</v>
          </cell>
          <cell r="G677" t="str">
            <v>EBITDA</v>
          </cell>
          <cell r="H677">
            <v>2017</v>
          </cell>
          <cell r="I677">
            <v>1105</v>
          </cell>
        </row>
        <row r="678">
          <cell r="B678" t="str">
            <v>Three</v>
          </cell>
          <cell r="C678" t="str">
            <v>Italy</v>
          </cell>
          <cell r="D678" t="str">
            <v>Europe</v>
          </cell>
          <cell r="E678" t="str">
            <v>Mobile</v>
          </cell>
          <cell r="F678" t="str">
            <v>EUR</v>
          </cell>
          <cell r="G678" t="str">
            <v>EBITDA Margin (%)</v>
          </cell>
          <cell r="H678">
            <v>2017</v>
          </cell>
          <cell r="I678">
            <v>0.40416971470373081</v>
          </cell>
        </row>
        <row r="679">
          <cell r="B679" t="str">
            <v>Three</v>
          </cell>
          <cell r="C679" t="str">
            <v>Italy</v>
          </cell>
          <cell r="D679" t="str">
            <v>Europe</v>
          </cell>
          <cell r="E679" t="str">
            <v>Mobile</v>
          </cell>
          <cell r="F679" t="str">
            <v>EUR</v>
          </cell>
          <cell r="G679" t="str">
            <v>Capex</v>
          </cell>
          <cell r="H679">
            <v>2017</v>
          </cell>
          <cell r="I679">
            <v>975</v>
          </cell>
        </row>
        <row r="680">
          <cell r="B680" t="str">
            <v>Three</v>
          </cell>
          <cell r="C680" t="str">
            <v>Italy</v>
          </cell>
          <cell r="D680" t="str">
            <v>Europe</v>
          </cell>
          <cell r="E680" t="str">
            <v>Mobile</v>
          </cell>
          <cell r="F680" t="str">
            <v>EUR</v>
          </cell>
          <cell r="G680" t="str">
            <v>EBITDA - Capex</v>
          </cell>
          <cell r="H680">
            <v>2017</v>
          </cell>
          <cell r="I680">
            <v>130</v>
          </cell>
        </row>
        <row r="681">
          <cell r="B681" t="str">
            <v>Three</v>
          </cell>
          <cell r="C681" t="str">
            <v>Italy</v>
          </cell>
          <cell r="D681" t="str">
            <v>Europe</v>
          </cell>
          <cell r="E681" t="str">
            <v>Mobile</v>
          </cell>
          <cell r="F681" t="str">
            <v>EUR</v>
          </cell>
          <cell r="G681" t="str">
            <v>EBITDA - Capex Margin (%)</v>
          </cell>
          <cell r="H681">
            <v>2017</v>
          </cell>
          <cell r="I681">
            <v>4.7549378200438919E-2</v>
          </cell>
        </row>
        <row r="682">
          <cell r="B682" t="str">
            <v>Three</v>
          </cell>
          <cell r="C682" t="str">
            <v>Italy</v>
          </cell>
          <cell r="D682" t="str">
            <v>Europe</v>
          </cell>
          <cell r="E682" t="str">
            <v>Mobile</v>
          </cell>
          <cell r="F682" t="str">
            <v>EUR</v>
          </cell>
          <cell r="G682" t="str">
            <v>Mobile share</v>
          </cell>
          <cell r="H682">
            <v>2017</v>
          </cell>
          <cell r="I682">
            <v>1</v>
          </cell>
        </row>
        <row r="683">
          <cell r="B683" t="str">
            <v>Three</v>
          </cell>
          <cell r="C683" t="str">
            <v>Italy</v>
          </cell>
          <cell r="D683" t="str">
            <v>Europe</v>
          </cell>
          <cell r="E683" t="str">
            <v>Mobile</v>
          </cell>
          <cell r="F683" t="str">
            <v>EUR</v>
          </cell>
          <cell r="G683" t="str">
            <v>Capex/Revenue</v>
          </cell>
          <cell r="H683">
            <v>2017</v>
          </cell>
          <cell r="I683">
            <v>0.35662033650329189</v>
          </cell>
        </row>
        <row r="684">
          <cell r="B684" t="str">
            <v>Three</v>
          </cell>
          <cell r="C684" t="str">
            <v>Italy</v>
          </cell>
          <cell r="D684" t="str">
            <v>Europe</v>
          </cell>
          <cell r="E684" t="str">
            <v>Mobile</v>
          </cell>
          <cell r="F684" t="str">
            <v>EUR</v>
          </cell>
          <cell r="G684" t="str">
            <v>Revenue</v>
          </cell>
          <cell r="H684">
            <v>2016</v>
          </cell>
          <cell r="I684">
            <v>2893</v>
          </cell>
        </row>
        <row r="685">
          <cell r="B685" t="str">
            <v>Three</v>
          </cell>
          <cell r="C685" t="str">
            <v>Italy</v>
          </cell>
          <cell r="D685" t="str">
            <v>Europe</v>
          </cell>
          <cell r="E685" t="str">
            <v>Mobile</v>
          </cell>
          <cell r="F685" t="str">
            <v>EUR</v>
          </cell>
          <cell r="G685" t="str">
            <v>EBITDA</v>
          </cell>
          <cell r="H685">
            <v>2016</v>
          </cell>
          <cell r="I685">
            <v>777</v>
          </cell>
        </row>
        <row r="686">
          <cell r="B686" t="str">
            <v>Three</v>
          </cell>
          <cell r="C686" t="str">
            <v>Italy</v>
          </cell>
          <cell r="D686" t="str">
            <v>Europe</v>
          </cell>
          <cell r="E686" t="str">
            <v>Mobile</v>
          </cell>
          <cell r="F686" t="str">
            <v>EUR</v>
          </cell>
          <cell r="G686" t="str">
            <v>EBITDA Margin (%)</v>
          </cell>
          <cell r="H686">
            <v>2016</v>
          </cell>
          <cell r="I686">
            <v>0.26857932941583129</v>
          </cell>
        </row>
        <row r="687">
          <cell r="B687" t="str">
            <v>Three</v>
          </cell>
          <cell r="C687" t="str">
            <v>Italy</v>
          </cell>
          <cell r="D687" t="str">
            <v>Europe</v>
          </cell>
          <cell r="E687" t="str">
            <v>Mobile</v>
          </cell>
          <cell r="F687" t="str">
            <v>EUR</v>
          </cell>
          <cell r="G687" t="str">
            <v>Capex</v>
          </cell>
          <cell r="H687">
            <v>2016</v>
          </cell>
          <cell r="I687">
            <v>322</v>
          </cell>
        </row>
        <row r="688">
          <cell r="B688" t="str">
            <v>Three</v>
          </cell>
          <cell r="C688" t="str">
            <v>Italy</v>
          </cell>
          <cell r="D688" t="str">
            <v>Europe</v>
          </cell>
          <cell r="E688" t="str">
            <v>Mobile</v>
          </cell>
          <cell r="F688" t="str">
            <v>EUR</v>
          </cell>
          <cell r="G688" t="str">
            <v>EBITDA - Capex</v>
          </cell>
          <cell r="H688">
            <v>2016</v>
          </cell>
          <cell r="I688">
            <v>455</v>
          </cell>
        </row>
        <row r="689">
          <cell r="B689" t="str">
            <v>Three</v>
          </cell>
          <cell r="C689" t="str">
            <v>Italy</v>
          </cell>
          <cell r="D689" t="str">
            <v>Europe</v>
          </cell>
          <cell r="E689" t="str">
            <v>Mobile</v>
          </cell>
          <cell r="F689" t="str">
            <v>EUR</v>
          </cell>
          <cell r="G689" t="str">
            <v>EBITDA - Capex Margin (%)</v>
          </cell>
          <cell r="H689">
            <v>2016</v>
          </cell>
          <cell r="I689">
            <v>0.15727618389215348</v>
          </cell>
        </row>
        <row r="690">
          <cell r="B690" t="str">
            <v>Three</v>
          </cell>
          <cell r="C690" t="str">
            <v>Italy</v>
          </cell>
          <cell r="D690" t="str">
            <v>Europe</v>
          </cell>
          <cell r="E690" t="str">
            <v>Mobile</v>
          </cell>
          <cell r="F690" t="str">
            <v>EUR</v>
          </cell>
          <cell r="G690" t="str">
            <v>Mobile share</v>
          </cell>
          <cell r="H690">
            <v>2016</v>
          </cell>
          <cell r="I690">
            <v>1</v>
          </cell>
        </row>
        <row r="691">
          <cell r="B691" t="str">
            <v>Three</v>
          </cell>
          <cell r="C691" t="str">
            <v>Italy</v>
          </cell>
          <cell r="D691" t="str">
            <v>Europe</v>
          </cell>
          <cell r="E691" t="str">
            <v>Mobile</v>
          </cell>
          <cell r="F691" t="str">
            <v>EUR</v>
          </cell>
          <cell r="G691" t="str">
            <v>Capex/Revenue</v>
          </cell>
          <cell r="H691">
            <v>2016</v>
          </cell>
          <cell r="I691">
            <v>0.11130314552367784</v>
          </cell>
        </row>
        <row r="692">
          <cell r="B692" t="str">
            <v xml:space="preserve">Telefonica </v>
          </cell>
          <cell r="C692" t="str">
            <v>Spain</v>
          </cell>
          <cell r="D692" t="str">
            <v>Europe</v>
          </cell>
          <cell r="E692" t="str">
            <v>Mobile &amp; Fixed</v>
          </cell>
          <cell r="F692" t="str">
            <v>EUR</v>
          </cell>
          <cell r="G692" t="str">
            <v>Revenue</v>
          </cell>
          <cell r="H692">
            <v>2020</v>
          </cell>
          <cell r="I692">
            <v>12401</v>
          </cell>
        </row>
        <row r="693">
          <cell r="B693" t="str">
            <v xml:space="preserve">Telefonica </v>
          </cell>
          <cell r="C693" t="str">
            <v>Spain</v>
          </cell>
          <cell r="D693" t="str">
            <v>Europe</v>
          </cell>
          <cell r="E693" t="str">
            <v>Mobile &amp; Fixed</v>
          </cell>
          <cell r="F693" t="str">
            <v>EUR</v>
          </cell>
          <cell r="G693" t="str">
            <v>EBITDA</v>
          </cell>
          <cell r="H693">
            <v>2020</v>
          </cell>
          <cell r="I693">
            <v>5046</v>
          </cell>
        </row>
        <row r="694">
          <cell r="B694" t="str">
            <v xml:space="preserve">Telefonica </v>
          </cell>
          <cell r="C694" t="str">
            <v>Spain</v>
          </cell>
          <cell r="D694" t="str">
            <v>Europe</v>
          </cell>
          <cell r="E694" t="str">
            <v>Mobile &amp; Fixed</v>
          </cell>
          <cell r="F694" t="str">
            <v>EUR</v>
          </cell>
          <cell r="G694" t="str">
            <v>EBITDA Margin (%)</v>
          </cell>
          <cell r="H694">
            <v>2020</v>
          </cell>
          <cell r="I694">
            <v>0.4069026691395855</v>
          </cell>
        </row>
        <row r="695">
          <cell r="B695" t="str">
            <v xml:space="preserve">Telefonica </v>
          </cell>
          <cell r="C695" t="str">
            <v>Spain</v>
          </cell>
          <cell r="D695" t="str">
            <v>Europe</v>
          </cell>
          <cell r="E695" t="str">
            <v>Mobile &amp; Fixed</v>
          </cell>
          <cell r="F695" t="str">
            <v>EUR</v>
          </cell>
          <cell r="G695" t="str">
            <v>Capex</v>
          </cell>
          <cell r="H695">
            <v>2020</v>
          </cell>
          <cell r="I695">
            <v>1408</v>
          </cell>
        </row>
        <row r="696">
          <cell r="B696" t="str">
            <v xml:space="preserve">Telefonica </v>
          </cell>
          <cell r="C696" t="str">
            <v>Spain</v>
          </cell>
          <cell r="D696" t="str">
            <v>Europe</v>
          </cell>
          <cell r="E696" t="str">
            <v>Mobile &amp; Fixed</v>
          </cell>
          <cell r="F696" t="str">
            <v>EUR</v>
          </cell>
          <cell r="G696" t="str">
            <v>EBITDA - Capex</v>
          </cell>
          <cell r="H696">
            <v>2020</v>
          </cell>
          <cell r="I696">
            <v>3638</v>
          </cell>
        </row>
        <row r="697">
          <cell r="B697" t="str">
            <v xml:space="preserve">Telefonica </v>
          </cell>
          <cell r="C697" t="str">
            <v>Spain</v>
          </cell>
          <cell r="D697" t="str">
            <v>Europe</v>
          </cell>
          <cell r="E697" t="str">
            <v>Mobile &amp; Fixed</v>
          </cell>
          <cell r="F697" t="str">
            <v>EUR</v>
          </cell>
          <cell r="G697" t="str">
            <v>EBITDA - Capex Margin (%)</v>
          </cell>
          <cell r="H697">
            <v>2020</v>
          </cell>
          <cell r="I697">
            <v>0.29336343843238449</v>
          </cell>
        </row>
        <row r="698">
          <cell r="B698" t="str">
            <v xml:space="preserve">Telefonica </v>
          </cell>
          <cell r="C698" t="str">
            <v>Spain</v>
          </cell>
          <cell r="D698" t="str">
            <v>Europe</v>
          </cell>
          <cell r="E698" t="str">
            <v>Mobile &amp; Fixed</v>
          </cell>
          <cell r="F698" t="str">
            <v>EUR</v>
          </cell>
          <cell r="G698" t="str">
            <v>Mobile share</v>
          </cell>
          <cell r="H698">
            <v>2020</v>
          </cell>
          <cell r="I698"/>
        </row>
        <row r="699">
          <cell r="B699" t="str">
            <v xml:space="preserve">Telefonica </v>
          </cell>
          <cell r="C699" t="str">
            <v>Spain</v>
          </cell>
          <cell r="D699" t="str">
            <v>Europe</v>
          </cell>
          <cell r="E699" t="str">
            <v>Mobile &amp; Fixed</v>
          </cell>
          <cell r="F699" t="str">
            <v>EUR</v>
          </cell>
          <cell r="G699" t="str">
            <v>Capex/Revenue</v>
          </cell>
          <cell r="H699">
            <v>2020</v>
          </cell>
          <cell r="I699">
            <v>0.11353923070720104</v>
          </cell>
        </row>
        <row r="700">
          <cell r="B700" t="str">
            <v xml:space="preserve">Telefonica </v>
          </cell>
          <cell r="C700" t="str">
            <v>Spain</v>
          </cell>
          <cell r="D700" t="str">
            <v>Europe</v>
          </cell>
          <cell r="E700" t="str">
            <v>Mobile &amp; Fixed</v>
          </cell>
          <cell r="F700" t="str">
            <v>EUR</v>
          </cell>
          <cell r="G700" t="str">
            <v>Revenue</v>
          </cell>
          <cell r="H700">
            <v>2019</v>
          </cell>
          <cell r="I700">
            <v>12850</v>
          </cell>
        </row>
        <row r="701">
          <cell r="B701" t="str">
            <v xml:space="preserve">Telefonica </v>
          </cell>
          <cell r="C701" t="str">
            <v>Spain</v>
          </cell>
          <cell r="D701" t="str">
            <v>Europe</v>
          </cell>
          <cell r="E701" t="str">
            <v>Mobile &amp; Fixed</v>
          </cell>
          <cell r="F701" t="str">
            <v>EUR</v>
          </cell>
          <cell r="G701" t="str">
            <v>EBITDA</v>
          </cell>
          <cell r="H701">
            <v>2019</v>
          </cell>
          <cell r="I701">
            <v>3719</v>
          </cell>
        </row>
        <row r="702">
          <cell r="B702" t="str">
            <v xml:space="preserve">Telefonica </v>
          </cell>
          <cell r="C702" t="str">
            <v>Spain</v>
          </cell>
          <cell r="D702" t="str">
            <v>Europe</v>
          </cell>
          <cell r="E702" t="str">
            <v>Mobile &amp; Fixed</v>
          </cell>
          <cell r="F702" t="str">
            <v>EUR</v>
          </cell>
          <cell r="G702" t="str">
            <v>EBITDA Margin (%)</v>
          </cell>
          <cell r="H702">
            <v>2019</v>
          </cell>
          <cell r="I702">
            <v>0.28941634241245134</v>
          </cell>
        </row>
        <row r="703">
          <cell r="B703" t="str">
            <v xml:space="preserve">Telefonica </v>
          </cell>
          <cell r="C703" t="str">
            <v>Spain</v>
          </cell>
          <cell r="D703" t="str">
            <v>Europe</v>
          </cell>
          <cell r="E703" t="str">
            <v>Mobile &amp; Fixed</v>
          </cell>
          <cell r="F703" t="str">
            <v>EUR</v>
          </cell>
          <cell r="G703" t="str">
            <v>Capex</v>
          </cell>
          <cell r="H703">
            <v>2019</v>
          </cell>
          <cell r="I703">
            <v>1667</v>
          </cell>
        </row>
        <row r="704">
          <cell r="B704" t="str">
            <v xml:space="preserve">Telefonica </v>
          </cell>
          <cell r="C704" t="str">
            <v>Spain</v>
          </cell>
          <cell r="D704" t="str">
            <v>Europe</v>
          </cell>
          <cell r="E704" t="str">
            <v>Mobile &amp; Fixed</v>
          </cell>
          <cell r="F704" t="str">
            <v>EUR</v>
          </cell>
          <cell r="G704" t="str">
            <v>EBITDA - Capex</v>
          </cell>
          <cell r="H704">
            <v>2019</v>
          </cell>
          <cell r="I704">
            <v>2052</v>
          </cell>
        </row>
        <row r="705">
          <cell r="B705" t="str">
            <v xml:space="preserve">Telefonica </v>
          </cell>
          <cell r="C705" t="str">
            <v>Spain</v>
          </cell>
          <cell r="D705" t="str">
            <v>Europe</v>
          </cell>
          <cell r="E705" t="str">
            <v>Mobile &amp; Fixed</v>
          </cell>
          <cell r="F705" t="str">
            <v>EUR</v>
          </cell>
          <cell r="G705" t="str">
            <v>EBITDA - Capex Margin (%)</v>
          </cell>
          <cell r="H705">
            <v>2019</v>
          </cell>
          <cell r="I705">
            <v>0.15968871595330739</v>
          </cell>
        </row>
        <row r="706">
          <cell r="B706" t="str">
            <v xml:space="preserve">Telefonica </v>
          </cell>
          <cell r="C706" t="str">
            <v>Spain</v>
          </cell>
          <cell r="D706" t="str">
            <v>Europe</v>
          </cell>
          <cell r="E706" t="str">
            <v>Mobile &amp; Fixed</v>
          </cell>
          <cell r="F706" t="str">
            <v>EUR</v>
          </cell>
          <cell r="G706" t="str">
            <v>Mobile share</v>
          </cell>
          <cell r="H706">
            <v>2019</v>
          </cell>
          <cell r="I706"/>
        </row>
        <row r="707">
          <cell r="B707" t="str">
            <v xml:space="preserve">Telefonica </v>
          </cell>
          <cell r="C707" t="str">
            <v>Spain</v>
          </cell>
          <cell r="D707" t="str">
            <v>Europe</v>
          </cell>
          <cell r="E707" t="str">
            <v>Mobile &amp; Fixed</v>
          </cell>
          <cell r="F707" t="str">
            <v>EUR</v>
          </cell>
          <cell r="G707" t="str">
            <v>Capex/Revenue</v>
          </cell>
          <cell r="H707">
            <v>2019</v>
          </cell>
          <cell r="I707">
            <v>0.12972762645914396</v>
          </cell>
        </row>
        <row r="708">
          <cell r="B708" t="str">
            <v xml:space="preserve">Telefonica </v>
          </cell>
          <cell r="C708" t="str">
            <v>Spain</v>
          </cell>
          <cell r="D708" t="str">
            <v>Europe</v>
          </cell>
          <cell r="E708" t="str">
            <v>Mobile &amp; Fixed</v>
          </cell>
          <cell r="F708" t="str">
            <v>EUR</v>
          </cell>
          <cell r="G708" t="str">
            <v>Revenue</v>
          </cell>
          <cell r="H708">
            <v>2018</v>
          </cell>
          <cell r="I708">
            <v>12788</v>
          </cell>
        </row>
        <row r="709">
          <cell r="B709" t="str">
            <v xml:space="preserve">Telefonica </v>
          </cell>
          <cell r="C709" t="str">
            <v>Spain</v>
          </cell>
          <cell r="D709" t="str">
            <v>Europe</v>
          </cell>
          <cell r="E709" t="str">
            <v>Mobile &amp; Fixed</v>
          </cell>
          <cell r="F709" t="str">
            <v>EUR</v>
          </cell>
          <cell r="G709" t="str">
            <v>EBITDA</v>
          </cell>
          <cell r="H709">
            <v>2018</v>
          </cell>
          <cell r="I709">
            <v>4795</v>
          </cell>
        </row>
        <row r="710">
          <cell r="B710" t="str">
            <v xml:space="preserve">Telefonica </v>
          </cell>
          <cell r="C710" t="str">
            <v>Spain</v>
          </cell>
          <cell r="D710" t="str">
            <v>Europe</v>
          </cell>
          <cell r="E710" t="str">
            <v>Mobile &amp; Fixed</v>
          </cell>
          <cell r="F710" t="str">
            <v>EUR</v>
          </cell>
          <cell r="G710" t="str">
            <v>EBITDA Margin (%)</v>
          </cell>
          <cell r="H710">
            <v>2018</v>
          </cell>
          <cell r="I710">
            <v>0.37496090084454176</v>
          </cell>
        </row>
        <row r="711">
          <cell r="B711" t="str">
            <v xml:space="preserve">Telefonica </v>
          </cell>
          <cell r="C711" t="str">
            <v>Spain</v>
          </cell>
          <cell r="D711" t="str">
            <v>Europe</v>
          </cell>
          <cell r="E711" t="str">
            <v>Mobile &amp; Fixed</v>
          </cell>
          <cell r="F711" t="str">
            <v>EUR</v>
          </cell>
          <cell r="G711" t="str">
            <v>Capex</v>
          </cell>
          <cell r="H711">
            <v>2018</v>
          </cell>
          <cell r="I711">
            <v>1741</v>
          </cell>
        </row>
        <row r="712">
          <cell r="B712" t="str">
            <v xml:space="preserve">Telefonica </v>
          </cell>
          <cell r="C712" t="str">
            <v>Spain</v>
          </cell>
          <cell r="D712" t="str">
            <v>Europe</v>
          </cell>
          <cell r="E712" t="str">
            <v>Mobile &amp; Fixed</v>
          </cell>
          <cell r="F712" t="str">
            <v>EUR</v>
          </cell>
          <cell r="G712" t="str">
            <v>EBITDA - Capex</v>
          </cell>
          <cell r="H712">
            <v>2018</v>
          </cell>
          <cell r="I712">
            <v>3054</v>
          </cell>
        </row>
        <row r="713">
          <cell r="B713" t="str">
            <v xml:space="preserve">Telefonica </v>
          </cell>
          <cell r="C713" t="str">
            <v>Spain</v>
          </cell>
          <cell r="D713" t="str">
            <v>Europe</v>
          </cell>
          <cell r="E713" t="str">
            <v>Mobile &amp; Fixed</v>
          </cell>
          <cell r="F713" t="str">
            <v>EUR</v>
          </cell>
          <cell r="G713" t="str">
            <v>EBITDA - Capex Margin (%)</v>
          </cell>
          <cell r="H713">
            <v>2018</v>
          </cell>
          <cell r="I713">
            <v>0.23881764153894275</v>
          </cell>
        </row>
        <row r="714">
          <cell r="B714" t="str">
            <v xml:space="preserve">Telefonica </v>
          </cell>
          <cell r="C714" t="str">
            <v>Spain</v>
          </cell>
          <cell r="D714" t="str">
            <v>Europe</v>
          </cell>
          <cell r="E714" t="str">
            <v>Mobile &amp; Fixed</v>
          </cell>
          <cell r="F714" t="str">
            <v>EUR</v>
          </cell>
          <cell r="G714" t="str">
            <v>Mobile share</v>
          </cell>
          <cell r="H714">
            <v>2018</v>
          </cell>
          <cell r="I714"/>
        </row>
        <row r="715">
          <cell r="B715" t="str">
            <v xml:space="preserve">Telefonica </v>
          </cell>
          <cell r="C715" t="str">
            <v>Spain</v>
          </cell>
          <cell r="D715" t="str">
            <v>Europe</v>
          </cell>
          <cell r="E715" t="str">
            <v>Mobile &amp; Fixed</v>
          </cell>
          <cell r="F715" t="str">
            <v>EUR</v>
          </cell>
          <cell r="G715" t="str">
            <v>Capex/Revenue</v>
          </cell>
          <cell r="H715">
            <v>2018</v>
          </cell>
          <cell r="I715">
            <v>0.13614325930559901</v>
          </cell>
        </row>
        <row r="716">
          <cell r="B716" t="str">
            <v xml:space="preserve">Telefonica </v>
          </cell>
          <cell r="C716" t="str">
            <v>Spain</v>
          </cell>
          <cell r="D716" t="str">
            <v>Europe</v>
          </cell>
          <cell r="E716" t="str">
            <v>Mobile &amp; Fixed</v>
          </cell>
          <cell r="F716" t="str">
            <v>EUR</v>
          </cell>
          <cell r="G716" t="str">
            <v>Revenue</v>
          </cell>
          <cell r="H716">
            <v>2017</v>
          </cell>
          <cell r="I716">
            <v>12653</v>
          </cell>
        </row>
        <row r="717">
          <cell r="B717" t="str">
            <v xml:space="preserve">Telefonica </v>
          </cell>
          <cell r="C717" t="str">
            <v>Spain</v>
          </cell>
          <cell r="D717" t="str">
            <v>Europe</v>
          </cell>
          <cell r="E717" t="str">
            <v>Mobile &amp; Fixed</v>
          </cell>
          <cell r="F717" t="str">
            <v>EUR</v>
          </cell>
          <cell r="G717" t="str">
            <v>EBITDA</v>
          </cell>
          <cell r="H717">
            <v>2017</v>
          </cell>
          <cell r="I717">
            <v>4952</v>
          </cell>
        </row>
        <row r="718">
          <cell r="B718" t="str">
            <v xml:space="preserve">Telefonica </v>
          </cell>
          <cell r="C718" t="str">
            <v>Spain</v>
          </cell>
          <cell r="D718" t="str">
            <v>Europe</v>
          </cell>
          <cell r="E718" t="str">
            <v>Mobile &amp; Fixed</v>
          </cell>
          <cell r="F718" t="str">
            <v>EUR</v>
          </cell>
          <cell r="G718" t="str">
            <v>EBITDA Margin (%)</v>
          </cell>
          <cell r="H718">
            <v>2017</v>
          </cell>
          <cell r="I718">
            <v>0.39136963565952737</v>
          </cell>
        </row>
        <row r="719">
          <cell r="B719" t="str">
            <v xml:space="preserve">Telefonica </v>
          </cell>
          <cell r="C719" t="str">
            <v>Spain</v>
          </cell>
          <cell r="D719" t="str">
            <v>Europe</v>
          </cell>
          <cell r="E719" t="str">
            <v>Mobile &amp; Fixed</v>
          </cell>
          <cell r="F719" t="str">
            <v>EUR</v>
          </cell>
          <cell r="G719" t="str">
            <v>Capex</v>
          </cell>
          <cell r="H719">
            <v>2017</v>
          </cell>
          <cell r="I719">
            <v>1683</v>
          </cell>
        </row>
        <row r="720">
          <cell r="B720" t="str">
            <v xml:space="preserve">Telefonica </v>
          </cell>
          <cell r="C720" t="str">
            <v>Spain</v>
          </cell>
          <cell r="D720" t="str">
            <v>Europe</v>
          </cell>
          <cell r="E720" t="str">
            <v>Mobile &amp; Fixed</v>
          </cell>
          <cell r="F720" t="str">
            <v>EUR</v>
          </cell>
          <cell r="G720" t="str">
            <v>EBITDA - Capex</v>
          </cell>
          <cell r="H720">
            <v>2017</v>
          </cell>
          <cell r="I720">
            <v>3269</v>
          </cell>
        </row>
        <row r="721">
          <cell r="B721" t="str">
            <v xml:space="preserve">Telefonica </v>
          </cell>
          <cell r="C721" t="str">
            <v>Spain</v>
          </cell>
          <cell r="D721" t="str">
            <v>Europe</v>
          </cell>
          <cell r="E721" t="str">
            <v>Mobile &amp; Fixed</v>
          </cell>
          <cell r="F721" t="str">
            <v>EUR</v>
          </cell>
          <cell r="G721" t="str">
            <v>EBITDA - Capex Margin (%)</v>
          </cell>
          <cell r="H721">
            <v>2017</v>
          </cell>
          <cell r="I721">
            <v>0.25835770173081485</v>
          </cell>
        </row>
        <row r="722">
          <cell r="B722" t="str">
            <v xml:space="preserve">Telefonica </v>
          </cell>
          <cell r="C722" t="str">
            <v>Spain</v>
          </cell>
          <cell r="D722" t="str">
            <v>Europe</v>
          </cell>
          <cell r="E722" t="str">
            <v>Mobile &amp; Fixed</v>
          </cell>
          <cell r="F722" t="str">
            <v>EUR</v>
          </cell>
          <cell r="G722" t="str">
            <v>Mobile share</v>
          </cell>
          <cell r="H722">
            <v>2017</v>
          </cell>
          <cell r="I722">
            <v>1</v>
          </cell>
        </row>
        <row r="723">
          <cell r="B723" t="str">
            <v xml:space="preserve">Telefonica </v>
          </cell>
          <cell r="C723" t="str">
            <v>Spain</v>
          </cell>
          <cell r="D723" t="str">
            <v>Europe</v>
          </cell>
          <cell r="E723" t="str">
            <v>Mobile &amp; Fixed</v>
          </cell>
          <cell r="F723" t="str">
            <v>EUR</v>
          </cell>
          <cell r="G723" t="str">
            <v>Capex/Revenue</v>
          </cell>
          <cell r="H723">
            <v>2017</v>
          </cell>
          <cell r="I723">
            <v>0.13301193392871255</v>
          </cell>
        </row>
        <row r="724">
          <cell r="B724" t="str">
            <v xml:space="preserve">Telefonica </v>
          </cell>
          <cell r="C724" t="str">
            <v>Spain</v>
          </cell>
          <cell r="D724" t="str">
            <v>Europe</v>
          </cell>
          <cell r="E724" t="str">
            <v>Mobile &amp; Fixed</v>
          </cell>
          <cell r="F724" t="str">
            <v>EUR</v>
          </cell>
          <cell r="G724" t="str">
            <v>Revenue</v>
          </cell>
          <cell r="H724">
            <v>2016</v>
          </cell>
          <cell r="I724">
            <v>12815</v>
          </cell>
        </row>
        <row r="725">
          <cell r="B725" t="str">
            <v xml:space="preserve">Telefonica </v>
          </cell>
          <cell r="C725" t="str">
            <v>Spain</v>
          </cell>
          <cell r="D725" t="str">
            <v>Europe</v>
          </cell>
          <cell r="E725" t="str">
            <v>Mobile &amp; Fixed</v>
          </cell>
          <cell r="F725" t="str">
            <v>EUR</v>
          </cell>
          <cell r="G725" t="str">
            <v>EBITDA</v>
          </cell>
          <cell r="H725">
            <v>2016</v>
          </cell>
          <cell r="I725">
            <v>4403</v>
          </cell>
        </row>
        <row r="726">
          <cell r="B726" t="str">
            <v xml:space="preserve">Telefonica </v>
          </cell>
          <cell r="C726" t="str">
            <v>Spain</v>
          </cell>
          <cell r="D726" t="str">
            <v>Europe</v>
          </cell>
          <cell r="E726" t="str">
            <v>Mobile &amp; Fixed</v>
          </cell>
          <cell r="F726" t="str">
            <v>EUR</v>
          </cell>
          <cell r="G726" t="str">
            <v>EBITDA Margin (%)</v>
          </cell>
          <cell r="H726">
            <v>2016</v>
          </cell>
          <cell r="I726">
            <v>0.34358174014826376</v>
          </cell>
        </row>
        <row r="727">
          <cell r="B727" t="str">
            <v xml:space="preserve">Telefonica </v>
          </cell>
          <cell r="C727" t="str">
            <v>Spain</v>
          </cell>
          <cell r="D727" t="str">
            <v>Europe</v>
          </cell>
          <cell r="E727" t="str">
            <v>Mobile &amp; Fixed</v>
          </cell>
          <cell r="F727" t="str">
            <v>EUR</v>
          </cell>
          <cell r="G727" t="str">
            <v>Capex</v>
          </cell>
          <cell r="H727">
            <v>2016</v>
          </cell>
          <cell r="I727">
            <v>1852</v>
          </cell>
        </row>
        <row r="728">
          <cell r="B728" t="str">
            <v xml:space="preserve">Telefonica </v>
          </cell>
          <cell r="C728" t="str">
            <v>Spain</v>
          </cell>
          <cell r="D728" t="str">
            <v>Europe</v>
          </cell>
          <cell r="E728" t="str">
            <v>Mobile &amp; Fixed</v>
          </cell>
          <cell r="F728" t="str">
            <v>EUR</v>
          </cell>
          <cell r="G728" t="str">
            <v>EBITDA - Capex</v>
          </cell>
          <cell r="H728">
            <v>2016</v>
          </cell>
          <cell r="I728">
            <v>2551</v>
          </cell>
        </row>
        <row r="729">
          <cell r="B729" t="str">
            <v xml:space="preserve">Telefonica </v>
          </cell>
          <cell r="C729" t="str">
            <v>Spain</v>
          </cell>
          <cell r="D729" t="str">
            <v>Europe</v>
          </cell>
          <cell r="E729" t="str">
            <v>Mobile &amp; Fixed</v>
          </cell>
          <cell r="F729" t="str">
            <v>EUR</v>
          </cell>
          <cell r="G729" t="str">
            <v>EBITDA - Capex Margin (%)</v>
          </cell>
          <cell r="H729">
            <v>2016</v>
          </cell>
          <cell r="I729">
            <v>0.19906359734685916</v>
          </cell>
        </row>
        <row r="730">
          <cell r="B730" t="str">
            <v xml:space="preserve">Telefonica </v>
          </cell>
          <cell r="C730" t="str">
            <v>Spain</v>
          </cell>
          <cell r="D730" t="str">
            <v>Europe</v>
          </cell>
          <cell r="E730" t="str">
            <v>Mobile &amp; Fixed</v>
          </cell>
          <cell r="F730" t="str">
            <v>EUR</v>
          </cell>
          <cell r="G730" t="str">
            <v>Mobile share</v>
          </cell>
          <cell r="H730">
            <v>2016</v>
          </cell>
          <cell r="I730">
            <v>1</v>
          </cell>
        </row>
        <row r="731">
          <cell r="B731" t="str">
            <v xml:space="preserve">Telefonica </v>
          </cell>
          <cell r="C731" t="str">
            <v>Spain</v>
          </cell>
          <cell r="D731" t="str">
            <v>Europe</v>
          </cell>
          <cell r="E731" t="str">
            <v>Mobile &amp; Fixed</v>
          </cell>
          <cell r="F731" t="str">
            <v>EUR</v>
          </cell>
          <cell r="G731" t="str">
            <v>Capex/Revenue</v>
          </cell>
          <cell r="H731">
            <v>2016</v>
          </cell>
          <cell r="I731">
            <v>0.1445181428014046</v>
          </cell>
        </row>
        <row r="732">
          <cell r="B732" t="str">
            <v xml:space="preserve">Telefonica </v>
          </cell>
          <cell r="C732" t="str">
            <v>Spain</v>
          </cell>
          <cell r="D732" t="str">
            <v>Europe</v>
          </cell>
          <cell r="E732" t="str">
            <v>Mobile &amp; Fixed</v>
          </cell>
          <cell r="F732" t="str">
            <v>EUR</v>
          </cell>
          <cell r="G732" t="str">
            <v>Revenue</v>
          </cell>
          <cell r="H732">
            <v>2015</v>
          </cell>
          <cell r="I732">
            <v>12402</v>
          </cell>
        </row>
        <row r="733">
          <cell r="B733" t="str">
            <v xml:space="preserve">Telefonica </v>
          </cell>
          <cell r="C733" t="str">
            <v>Spain</v>
          </cell>
          <cell r="D733" t="str">
            <v>Europe</v>
          </cell>
          <cell r="E733" t="str">
            <v>Mobile &amp; Fixed</v>
          </cell>
          <cell r="F733" t="str">
            <v>EUR</v>
          </cell>
          <cell r="G733" t="str">
            <v>EBITDA</v>
          </cell>
          <cell r="H733">
            <v>2015</v>
          </cell>
          <cell r="I733">
            <v>2336</v>
          </cell>
        </row>
        <row r="734">
          <cell r="B734" t="str">
            <v xml:space="preserve">Telefonica </v>
          </cell>
          <cell r="C734" t="str">
            <v>Spain</v>
          </cell>
          <cell r="D734" t="str">
            <v>Europe</v>
          </cell>
          <cell r="E734" t="str">
            <v>Mobile &amp; Fixed</v>
          </cell>
          <cell r="F734" t="str">
            <v>EUR</v>
          </cell>
          <cell r="G734" t="str">
            <v>EBITDA Margin (%)</v>
          </cell>
          <cell r="H734">
            <v>2015</v>
          </cell>
          <cell r="I734">
            <v>0.18835671665860346</v>
          </cell>
        </row>
        <row r="735">
          <cell r="B735" t="str">
            <v xml:space="preserve">Telefonica </v>
          </cell>
          <cell r="C735" t="str">
            <v>Spain</v>
          </cell>
          <cell r="D735" t="str">
            <v>Europe</v>
          </cell>
          <cell r="E735" t="str">
            <v>Mobile &amp; Fixed</v>
          </cell>
          <cell r="F735" t="str">
            <v>EUR</v>
          </cell>
          <cell r="G735" t="str">
            <v>Capex</v>
          </cell>
          <cell r="H735">
            <v>2015</v>
          </cell>
          <cell r="I735">
            <v>1827</v>
          </cell>
        </row>
        <row r="736">
          <cell r="B736" t="str">
            <v xml:space="preserve">Telefonica </v>
          </cell>
          <cell r="C736" t="str">
            <v>Spain</v>
          </cell>
          <cell r="D736" t="str">
            <v>Europe</v>
          </cell>
          <cell r="E736" t="str">
            <v>Mobile &amp; Fixed</v>
          </cell>
          <cell r="F736" t="str">
            <v>EUR</v>
          </cell>
          <cell r="G736" t="str">
            <v>EBITDA - Capex</v>
          </cell>
          <cell r="H736">
            <v>2015</v>
          </cell>
          <cell r="I736">
            <v>509</v>
          </cell>
        </row>
        <row r="737">
          <cell r="B737" t="str">
            <v xml:space="preserve">Telefonica </v>
          </cell>
          <cell r="C737" t="str">
            <v>Spain</v>
          </cell>
          <cell r="D737" t="str">
            <v>Europe</v>
          </cell>
          <cell r="E737" t="str">
            <v>Mobile &amp; Fixed</v>
          </cell>
          <cell r="F737" t="str">
            <v>EUR</v>
          </cell>
          <cell r="G737" t="str">
            <v>EBITDA - Capex Margin (%)</v>
          </cell>
          <cell r="H737">
            <v>2015</v>
          </cell>
          <cell r="I737">
            <v>4.1041767456861798E-2</v>
          </cell>
        </row>
        <row r="738">
          <cell r="B738" t="str">
            <v xml:space="preserve">Telefonica </v>
          </cell>
          <cell r="C738" t="str">
            <v>Spain</v>
          </cell>
          <cell r="D738" t="str">
            <v>Europe</v>
          </cell>
          <cell r="E738" t="str">
            <v>Mobile &amp; Fixed</v>
          </cell>
          <cell r="F738" t="str">
            <v>EUR</v>
          </cell>
          <cell r="G738" t="str">
            <v>Mobile share</v>
          </cell>
          <cell r="H738">
            <v>2015</v>
          </cell>
          <cell r="I738">
            <v>1</v>
          </cell>
        </row>
        <row r="739">
          <cell r="B739" t="str">
            <v xml:space="preserve">Telefonica </v>
          </cell>
          <cell r="C739" t="str">
            <v>Spain</v>
          </cell>
          <cell r="D739" t="str">
            <v>Europe</v>
          </cell>
          <cell r="E739" t="str">
            <v>Mobile &amp; Fixed</v>
          </cell>
          <cell r="F739" t="str">
            <v>EUR</v>
          </cell>
          <cell r="G739" t="str">
            <v>Capex/Revenue</v>
          </cell>
          <cell r="H739">
            <v>2015</v>
          </cell>
          <cell r="I739">
            <v>0.14731494920174165</v>
          </cell>
        </row>
        <row r="740">
          <cell r="B740" t="str">
            <v xml:space="preserve">Telefonica </v>
          </cell>
          <cell r="C740" t="str">
            <v>Spain</v>
          </cell>
          <cell r="D740" t="str">
            <v>Europe</v>
          </cell>
          <cell r="E740" t="str">
            <v>Mobile &amp; Fixed</v>
          </cell>
          <cell r="F740" t="str">
            <v>EUR</v>
          </cell>
          <cell r="G740" t="str">
            <v>Revenue</v>
          </cell>
          <cell r="H740">
            <v>2014</v>
          </cell>
          <cell r="I740">
            <v>12023</v>
          </cell>
        </row>
        <row r="741">
          <cell r="B741" t="str">
            <v xml:space="preserve">Telefonica </v>
          </cell>
          <cell r="C741" t="str">
            <v>Spain</v>
          </cell>
          <cell r="D741" t="str">
            <v>Europe</v>
          </cell>
          <cell r="E741" t="str">
            <v>Mobile &amp; Fixed</v>
          </cell>
          <cell r="F741" t="str">
            <v>EUR</v>
          </cell>
          <cell r="G741" t="str">
            <v>EBITDA</v>
          </cell>
          <cell r="H741">
            <v>2014</v>
          </cell>
          <cell r="I741">
            <v>5671</v>
          </cell>
        </row>
        <row r="742">
          <cell r="B742" t="str">
            <v xml:space="preserve">Telefonica </v>
          </cell>
          <cell r="C742" t="str">
            <v>Spain</v>
          </cell>
          <cell r="D742" t="str">
            <v>Europe</v>
          </cell>
          <cell r="E742" t="str">
            <v>Mobile &amp; Fixed</v>
          </cell>
          <cell r="F742" t="str">
            <v>EUR</v>
          </cell>
          <cell r="G742" t="str">
            <v>EBITDA Margin (%)</v>
          </cell>
          <cell r="H742">
            <v>2014</v>
          </cell>
          <cell r="I742">
            <v>0.47167928137736004</v>
          </cell>
        </row>
        <row r="743">
          <cell r="B743" t="str">
            <v xml:space="preserve">Telefonica </v>
          </cell>
          <cell r="C743" t="str">
            <v>Spain</v>
          </cell>
          <cell r="D743" t="str">
            <v>Europe</v>
          </cell>
          <cell r="E743" t="str">
            <v>Mobile &amp; Fixed</v>
          </cell>
          <cell r="F743" t="str">
            <v>EUR</v>
          </cell>
          <cell r="G743" t="str">
            <v>Capex</v>
          </cell>
          <cell r="H743">
            <v>2014</v>
          </cell>
          <cell r="I743">
            <v>1732</v>
          </cell>
        </row>
        <row r="744">
          <cell r="B744" t="str">
            <v xml:space="preserve">Telefonica </v>
          </cell>
          <cell r="C744" t="str">
            <v>Spain</v>
          </cell>
          <cell r="D744" t="str">
            <v>Europe</v>
          </cell>
          <cell r="E744" t="str">
            <v>Mobile &amp; Fixed</v>
          </cell>
          <cell r="F744" t="str">
            <v>EUR</v>
          </cell>
          <cell r="G744" t="str">
            <v>EBITDA - Capex</v>
          </cell>
          <cell r="H744">
            <v>2014</v>
          </cell>
          <cell r="I744">
            <v>3939</v>
          </cell>
        </row>
        <row r="745">
          <cell r="B745" t="str">
            <v xml:space="preserve">Telefonica </v>
          </cell>
          <cell r="C745" t="str">
            <v>Spain</v>
          </cell>
          <cell r="D745" t="str">
            <v>Europe</v>
          </cell>
          <cell r="E745" t="str">
            <v>Mobile &amp; Fixed</v>
          </cell>
          <cell r="F745" t="str">
            <v>EUR</v>
          </cell>
          <cell r="G745" t="str">
            <v>EBITDA - Capex Margin (%)</v>
          </cell>
          <cell r="H745">
            <v>2014</v>
          </cell>
          <cell r="I745">
            <v>0.32762205772269815</v>
          </cell>
        </row>
        <row r="746">
          <cell r="B746" t="str">
            <v xml:space="preserve">Telefonica </v>
          </cell>
          <cell r="C746" t="str">
            <v>Spain</v>
          </cell>
          <cell r="D746" t="str">
            <v>Europe</v>
          </cell>
          <cell r="E746" t="str">
            <v>Mobile &amp; Fixed</v>
          </cell>
          <cell r="F746" t="str">
            <v>EUR</v>
          </cell>
          <cell r="G746" t="str">
            <v>Mobile share</v>
          </cell>
          <cell r="H746">
            <v>2014</v>
          </cell>
          <cell r="I746">
            <v>1</v>
          </cell>
        </row>
        <row r="747">
          <cell r="B747" t="str">
            <v xml:space="preserve">Telefonica </v>
          </cell>
          <cell r="C747" t="str">
            <v>Spain</v>
          </cell>
          <cell r="D747" t="str">
            <v>Europe</v>
          </cell>
          <cell r="E747" t="str">
            <v>Mobile &amp; Fixed</v>
          </cell>
          <cell r="F747" t="str">
            <v>EUR</v>
          </cell>
          <cell r="G747" t="str">
            <v>Capex/Revenue</v>
          </cell>
          <cell r="H747">
            <v>2014</v>
          </cell>
          <cell r="I747">
            <v>0.14405722365466189</v>
          </cell>
        </row>
        <row r="748">
          <cell r="B748" t="str">
            <v xml:space="preserve">Telefonica </v>
          </cell>
          <cell r="C748" t="str">
            <v>Spain</v>
          </cell>
          <cell r="D748" t="str">
            <v>Europe</v>
          </cell>
          <cell r="E748" t="str">
            <v>Mobile &amp; Fixed</v>
          </cell>
          <cell r="F748" t="str">
            <v>EUR</v>
          </cell>
          <cell r="G748" t="str">
            <v>Revenue</v>
          </cell>
          <cell r="H748">
            <v>2013</v>
          </cell>
          <cell r="I748">
            <v>12959</v>
          </cell>
        </row>
        <row r="749">
          <cell r="B749" t="str">
            <v xml:space="preserve">Telefonica </v>
          </cell>
          <cell r="C749" t="str">
            <v>Spain</v>
          </cell>
          <cell r="D749" t="str">
            <v>Europe</v>
          </cell>
          <cell r="E749" t="str">
            <v>Mobile &amp; Fixed</v>
          </cell>
          <cell r="F749" t="str">
            <v>EUR</v>
          </cell>
          <cell r="G749" t="str">
            <v>EBITDA</v>
          </cell>
          <cell r="H749">
            <v>2013</v>
          </cell>
          <cell r="I749">
            <v>6340</v>
          </cell>
        </row>
        <row r="750">
          <cell r="B750" t="str">
            <v xml:space="preserve">Telefonica </v>
          </cell>
          <cell r="C750" t="str">
            <v>Spain</v>
          </cell>
          <cell r="D750" t="str">
            <v>Europe</v>
          </cell>
          <cell r="E750" t="str">
            <v>Mobile &amp; Fixed</v>
          </cell>
          <cell r="F750" t="str">
            <v>EUR</v>
          </cell>
          <cell r="G750" t="str">
            <v>EBITDA Margin (%)</v>
          </cell>
          <cell r="H750">
            <v>2013</v>
          </cell>
          <cell r="I750">
            <v>0.48923528050003856</v>
          </cell>
        </row>
        <row r="751">
          <cell r="B751" t="str">
            <v xml:space="preserve">Telefonica </v>
          </cell>
          <cell r="C751" t="str">
            <v>Spain</v>
          </cell>
          <cell r="D751" t="str">
            <v>Europe</v>
          </cell>
          <cell r="E751" t="str">
            <v>Mobile &amp; Fixed</v>
          </cell>
          <cell r="F751" t="str">
            <v>EUR</v>
          </cell>
          <cell r="G751" t="str">
            <v>Capex</v>
          </cell>
          <cell r="H751">
            <v>2013</v>
          </cell>
          <cell r="I751">
            <v>1529</v>
          </cell>
        </row>
        <row r="752">
          <cell r="B752" t="str">
            <v xml:space="preserve">Telefonica </v>
          </cell>
          <cell r="C752" t="str">
            <v>Spain</v>
          </cell>
          <cell r="D752" t="str">
            <v>Europe</v>
          </cell>
          <cell r="E752" t="str">
            <v>Mobile &amp; Fixed</v>
          </cell>
          <cell r="F752" t="str">
            <v>EUR</v>
          </cell>
          <cell r="G752" t="str">
            <v>EBITDA - Capex</v>
          </cell>
          <cell r="H752">
            <v>2013</v>
          </cell>
          <cell r="I752">
            <v>4811</v>
          </cell>
        </row>
        <row r="753">
          <cell r="B753" t="str">
            <v xml:space="preserve">Telefonica </v>
          </cell>
          <cell r="C753" t="str">
            <v>Spain</v>
          </cell>
          <cell r="D753" t="str">
            <v>Europe</v>
          </cell>
          <cell r="E753" t="str">
            <v>Mobile &amp; Fixed</v>
          </cell>
          <cell r="F753" t="str">
            <v>EUR</v>
          </cell>
          <cell r="G753" t="str">
            <v>EBITDA - Capex Margin (%)</v>
          </cell>
          <cell r="H753">
            <v>2013</v>
          </cell>
          <cell r="I753">
            <v>0.37124778146461918</v>
          </cell>
        </row>
        <row r="754">
          <cell r="B754" t="str">
            <v xml:space="preserve">Telefonica </v>
          </cell>
          <cell r="C754" t="str">
            <v>Spain</v>
          </cell>
          <cell r="D754" t="str">
            <v>Europe</v>
          </cell>
          <cell r="E754" t="str">
            <v>Mobile &amp; Fixed</v>
          </cell>
          <cell r="F754" t="str">
            <v>EUR</v>
          </cell>
          <cell r="G754" t="str">
            <v>Mobile share</v>
          </cell>
          <cell r="H754">
            <v>2013</v>
          </cell>
          <cell r="I754">
            <v>1</v>
          </cell>
        </row>
        <row r="755">
          <cell r="B755" t="str">
            <v xml:space="preserve">Telefonica </v>
          </cell>
          <cell r="C755" t="str">
            <v>Spain</v>
          </cell>
          <cell r="D755" t="str">
            <v>Europe</v>
          </cell>
          <cell r="E755" t="str">
            <v>Mobile &amp; Fixed</v>
          </cell>
          <cell r="F755" t="str">
            <v>EUR</v>
          </cell>
          <cell r="G755" t="str">
            <v>Capex/Revenue</v>
          </cell>
          <cell r="H755">
            <v>2013</v>
          </cell>
          <cell r="I755">
            <v>0.1179874990354194</v>
          </cell>
        </row>
        <row r="756">
          <cell r="B756" t="str">
            <v xml:space="preserve">Telefonica </v>
          </cell>
          <cell r="C756" t="str">
            <v>Spain</v>
          </cell>
          <cell r="D756" t="str">
            <v>Europe</v>
          </cell>
          <cell r="E756" t="str">
            <v>Mobile &amp; Fixed</v>
          </cell>
          <cell r="F756" t="str">
            <v>EUR</v>
          </cell>
          <cell r="G756" t="str">
            <v>Revenue</v>
          </cell>
          <cell r="H756">
            <v>2012</v>
          </cell>
          <cell r="I756">
            <v>14996</v>
          </cell>
        </row>
        <row r="757">
          <cell r="B757" t="str">
            <v xml:space="preserve">Telefonica </v>
          </cell>
          <cell r="C757" t="str">
            <v>Spain</v>
          </cell>
          <cell r="D757" t="str">
            <v>Europe</v>
          </cell>
          <cell r="E757" t="str">
            <v>Mobile &amp; Fixed</v>
          </cell>
          <cell r="F757" t="str">
            <v>EUR</v>
          </cell>
          <cell r="G757" t="str">
            <v>EBITDA</v>
          </cell>
          <cell r="H757">
            <v>2012</v>
          </cell>
          <cell r="I757">
            <v>6815</v>
          </cell>
        </row>
        <row r="758">
          <cell r="B758" t="str">
            <v xml:space="preserve">Telefonica </v>
          </cell>
          <cell r="C758" t="str">
            <v>Spain</v>
          </cell>
          <cell r="D758" t="str">
            <v>Europe</v>
          </cell>
          <cell r="E758" t="str">
            <v>Mobile &amp; Fixed</v>
          </cell>
          <cell r="F758" t="str">
            <v>EUR</v>
          </cell>
          <cell r="G758" t="str">
            <v>EBITDA Margin (%)</v>
          </cell>
          <cell r="H758">
            <v>2012</v>
          </cell>
          <cell r="I758">
            <v>0.45445452120565483</v>
          </cell>
        </row>
        <row r="759">
          <cell r="B759" t="str">
            <v xml:space="preserve">Telefonica </v>
          </cell>
          <cell r="C759" t="str">
            <v>Spain</v>
          </cell>
          <cell r="D759" t="str">
            <v>Europe</v>
          </cell>
          <cell r="E759" t="str">
            <v>Mobile &amp; Fixed</v>
          </cell>
          <cell r="F759" t="str">
            <v>EUR</v>
          </cell>
          <cell r="G759" t="str">
            <v>Capex</v>
          </cell>
          <cell r="H759">
            <v>2012</v>
          </cell>
          <cell r="I759">
            <v>1692</v>
          </cell>
        </row>
        <row r="760">
          <cell r="B760" t="str">
            <v xml:space="preserve">Telefonica </v>
          </cell>
          <cell r="C760" t="str">
            <v>Spain</v>
          </cell>
          <cell r="D760" t="str">
            <v>Europe</v>
          </cell>
          <cell r="E760" t="str">
            <v>Mobile &amp; Fixed</v>
          </cell>
          <cell r="F760" t="str">
            <v>EUR</v>
          </cell>
          <cell r="G760" t="str">
            <v>EBITDA - Capex</v>
          </cell>
          <cell r="H760">
            <v>2012</v>
          </cell>
          <cell r="I760">
            <v>5123</v>
          </cell>
        </row>
        <row r="761">
          <cell r="B761" t="str">
            <v xml:space="preserve">Telefonica </v>
          </cell>
          <cell r="C761" t="str">
            <v>Spain</v>
          </cell>
          <cell r="D761" t="str">
            <v>Europe</v>
          </cell>
          <cell r="E761" t="str">
            <v>Mobile &amp; Fixed</v>
          </cell>
          <cell r="F761" t="str">
            <v>EUR</v>
          </cell>
          <cell r="G761" t="str">
            <v>EBITDA - Capex Margin (%)</v>
          </cell>
          <cell r="H761">
            <v>2012</v>
          </cell>
          <cell r="I761">
            <v>0.34162443318218194</v>
          </cell>
        </row>
        <row r="762">
          <cell r="B762" t="str">
            <v xml:space="preserve">Telefonica </v>
          </cell>
          <cell r="C762" t="str">
            <v>Spain</v>
          </cell>
          <cell r="D762" t="str">
            <v>Europe</v>
          </cell>
          <cell r="E762" t="str">
            <v>Mobile &amp; Fixed</v>
          </cell>
          <cell r="F762" t="str">
            <v>EUR</v>
          </cell>
          <cell r="G762" t="str">
            <v>Mobile share</v>
          </cell>
          <cell r="H762">
            <v>2012</v>
          </cell>
          <cell r="I762">
            <v>1</v>
          </cell>
        </row>
        <row r="763">
          <cell r="B763" t="str">
            <v xml:space="preserve">Telefonica </v>
          </cell>
          <cell r="C763" t="str">
            <v>Spain</v>
          </cell>
          <cell r="D763" t="str">
            <v>Europe</v>
          </cell>
          <cell r="E763" t="str">
            <v>Mobile &amp; Fixed</v>
          </cell>
          <cell r="F763" t="str">
            <v>EUR</v>
          </cell>
          <cell r="G763" t="str">
            <v>Capex/Revenue</v>
          </cell>
          <cell r="H763">
            <v>2012</v>
          </cell>
          <cell r="I763">
            <v>0.11283008802347293</v>
          </cell>
        </row>
        <row r="764">
          <cell r="B764" t="str">
            <v xml:space="preserve">Telefonica </v>
          </cell>
          <cell r="C764" t="str">
            <v>Germany</v>
          </cell>
          <cell r="D764" t="str">
            <v>Europe</v>
          </cell>
          <cell r="E764" t="str">
            <v>Mobile &amp; Fixed</v>
          </cell>
          <cell r="F764" t="str">
            <v>EUR</v>
          </cell>
          <cell r="G764" t="str">
            <v>Revenue</v>
          </cell>
          <cell r="H764">
            <v>2020</v>
          </cell>
          <cell r="I764">
            <v>7532</v>
          </cell>
        </row>
        <row r="765">
          <cell r="B765" t="str">
            <v xml:space="preserve">Telefonica </v>
          </cell>
          <cell r="C765" t="str">
            <v>Germany</v>
          </cell>
          <cell r="D765" t="str">
            <v>Europe</v>
          </cell>
          <cell r="E765" t="str">
            <v>Mobile &amp; Fixed</v>
          </cell>
          <cell r="F765" t="str">
            <v>EUR</v>
          </cell>
          <cell r="G765" t="str">
            <v>EBITDA</v>
          </cell>
          <cell r="H765">
            <v>2020</v>
          </cell>
          <cell r="I765">
            <v>2309</v>
          </cell>
        </row>
        <row r="766">
          <cell r="B766" t="str">
            <v xml:space="preserve">Telefonica </v>
          </cell>
          <cell r="C766" t="str">
            <v>Germany</v>
          </cell>
          <cell r="D766" t="str">
            <v>Europe</v>
          </cell>
          <cell r="E766" t="str">
            <v>Mobile &amp; Fixed</v>
          </cell>
          <cell r="F766" t="str">
            <v>EUR</v>
          </cell>
          <cell r="G766" t="str">
            <v>EBITDA Margin (%)</v>
          </cell>
          <cell r="H766">
            <v>2020</v>
          </cell>
          <cell r="I766">
            <v>0.30655868295273497</v>
          </cell>
        </row>
        <row r="767">
          <cell r="B767" t="str">
            <v xml:space="preserve">Telefonica </v>
          </cell>
          <cell r="C767" t="str">
            <v>Germany</v>
          </cell>
          <cell r="D767" t="str">
            <v>Europe</v>
          </cell>
          <cell r="E767" t="str">
            <v>Mobile &amp; Fixed</v>
          </cell>
          <cell r="F767" t="str">
            <v>EUR</v>
          </cell>
          <cell r="G767" t="str">
            <v>Capex</v>
          </cell>
          <cell r="H767">
            <v>2020</v>
          </cell>
          <cell r="I767">
            <v>1094</v>
          </cell>
        </row>
        <row r="768">
          <cell r="B768" t="str">
            <v xml:space="preserve">Telefonica </v>
          </cell>
          <cell r="C768" t="str">
            <v>Germany</v>
          </cell>
          <cell r="D768" t="str">
            <v>Europe</v>
          </cell>
          <cell r="E768" t="str">
            <v>Mobile &amp; Fixed</v>
          </cell>
          <cell r="F768" t="str">
            <v>EUR</v>
          </cell>
          <cell r="G768" t="str">
            <v>EBITDA - Capex</v>
          </cell>
          <cell r="H768">
            <v>2020</v>
          </cell>
          <cell r="I768">
            <v>1215</v>
          </cell>
        </row>
        <row r="769">
          <cell r="B769" t="str">
            <v xml:space="preserve">Telefonica </v>
          </cell>
          <cell r="C769" t="str">
            <v>Germany</v>
          </cell>
          <cell r="D769" t="str">
            <v>Europe</v>
          </cell>
          <cell r="E769" t="str">
            <v>Mobile &amp; Fixed</v>
          </cell>
          <cell r="F769" t="str">
            <v>EUR</v>
          </cell>
          <cell r="G769" t="str">
            <v>EBITDA - Capex Margin (%)</v>
          </cell>
          <cell r="H769">
            <v>2020</v>
          </cell>
          <cell r="I769">
            <v>0.16131173659054701</v>
          </cell>
        </row>
        <row r="770">
          <cell r="B770" t="str">
            <v xml:space="preserve">Telefonica </v>
          </cell>
          <cell r="C770" t="str">
            <v>Germany</v>
          </cell>
          <cell r="D770" t="str">
            <v>Europe</v>
          </cell>
          <cell r="E770" t="str">
            <v>Mobile &amp; Fixed</v>
          </cell>
          <cell r="F770" t="str">
            <v>EUR</v>
          </cell>
          <cell r="G770" t="str">
            <v>Mobile share</v>
          </cell>
          <cell r="H770">
            <v>2020</v>
          </cell>
          <cell r="I770">
            <v>0.89352097716409984</v>
          </cell>
        </row>
        <row r="771">
          <cell r="B771" t="str">
            <v xml:space="preserve">Telefonica </v>
          </cell>
          <cell r="C771" t="str">
            <v>Germany</v>
          </cell>
          <cell r="D771" t="str">
            <v>Europe</v>
          </cell>
          <cell r="E771" t="str">
            <v>Mobile &amp; Fixed</v>
          </cell>
          <cell r="F771" t="str">
            <v>EUR</v>
          </cell>
          <cell r="G771" t="str">
            <v>Capex/Revenue</v>
          </cell>
          <cell r="H771">
            <v>2020</v>
          </cell>
          <cell r="I771">
            <v>0.14524694636218799</v>
          </cell>
        </row>
        <row r="772">
          <cell r="B772" t="str">
            <v xml:space="preserve">Telefonica </v>
          </cell>
          <cell r="C772" t="str">
            <v>Germany</v>
          </cell>
          <cell r="D772" t="str">
            <v>Europe</v>
          </cell>
          <cell r="E772" t="str">
            <v>Mobile &amp; Fixed</v>
          </cell>
          <cell r="F772" t="str">
            <v>EUR</v>
          </cell>
          <cell r="G772" t="str">
            <v>Revenue</v>
          </cell>
          <cell r="H772">
            <v>2019</v>
          </cell>
          <cell r="I772">
            <v>7399</v>
          </cell>
        </row>
        <row r="773">
          <cell r="B773" t="str">
            <v xml:space="preserve">Telefonica </v>
          </cell>
          <cell r="C773" t="str">
            <v>Germany</v>
          </cell>
          <cell r="D773" t="str">
            <v>Europe</v>
          </cell>
          <cell r="E773" t="str">
            <v>Mobile &amp; Fixed</v>
          </cell>
          <cell r="F773" t="str">
            <v>EUR</v>
          </cell>
          <cell r="G773" t="str">
            <v>EBITDA</v>
          </cell>
          <cell r="H773">
            <v>2019</v>
          </cell>
          <cell r="I773">
            <v>2326</v>
          </cell>
        </row>
        <row r="774">
          <cell r="B774" t="str">
            <v xml:space="preserve">Telefonica </v>
          </cell>
          <cell r="C774" t="str">
            <v>Germany</v>
          </cell>
          <cell r="D774" t="str">
            <v>Europe</v>
          </cell>
          <cell r="E774" t="str">
            <v>Mobile &amp; Fixed</v>
          </cell>
          <cell r="F774" t="str">
            <v>EUR</v>
          </cell>
          <cell r="G774" t="str">
            <v>EBITDA Margin (%)</v>
          </cell>
          <cell r="H774">
            <v>2019</v>
          </cell>
          <cell r="I774">
            <v>0.3143668063251791</v>
          </cell>
        </row>
        <row r="775">
          <cell r="B775" t="str">
            <v xml:space="preserve">Telefonica </v>
          </cell>
          <cell r="C775" t="str">
            <v>Germany</v>
          </cell>
          <cell r="D775" t="str">
            <v>Europe</v>
          </cell>
          <cell r="E775" t="str">
            <v>Mobile &amp; Fixed</v>
          </cell>
          <cell r="F775" t="str">
            <v>EUR</v>
          </cell>
          <cell r="G775" t="str">
            <v>Capex</v>
          </cell>
          <cell r="H775">
            <v>2019</v>
          </cell>
          <cell r="I775">
            <v>1044</v>
          </cell>
        </row>
        <row r="776">
          <cell r="B776" t="str">
            <v xml:space="preserve">Telefonica </v>
          </cell>
          <cell r="C776" t="str">
            <v>Germany</v>
          </cell>
          <cell r="D776" t="str">
            <v>Europe</v>
          </cell>
          <cell r="E776" t="str">
            <v>Mobile &amp; Fixed</v>
          </cell>
          <cell r="F776" t="str">
            <v>EUR</v>
          </cell>
          <cell r="G776" t="str">
            <v>EBITDA - Capex</v>
          </cell>
          <cell r="H776">
            <v>2019</v>
          </cell>
          <cell r="I776">
            <v>1282</v>
          </cell>
        </row>
        <row r="777">
          <cell r="B777" t="str">
            <v xml:space="preserve">Telefonica </v>
          </cell>
          <cell r="C777" t="str">
            <v>Germany</v>
          </cell>
          <cell r="D777" t="str">
            <v>Europe</v>
          </cell>
          <cell r="E777" t="str">
            <v>Mobile &amp; Fixed</v>
          </cell>
          <cell r="F777" t="str">
            <v>EUR</v>
          </cell>
          <cell r="G777" t="str">
            <v>EBITDA - Capex Margin (%)</v>
          </cell>
          <cell r="H777">
            <v>2019</v>
          </cell>
          <cell r="I777">
            <v>0.17326665765644006</v>
          </cell>
        </row>
        <row r="778">
          <cell r="B778" t="str">
            <v xml:space="preserve">Telefonica </v>
          </cell>
          <cell r="C778" t="str">
            <v>Germany</v>
          </cell>
          <cell r="D778" t="str">
            <v>Europe</v>
          </cell>
          <cell r="E778" t="str">
            <v>Mobile &amp; Fixed</v>
          </cell>
          <cell r="F778" t="str">
            <v>EUR</v>
          </cell>
          <cell r="G778" t="str">
            <v>Mobile share</v>
          </cell>
          <cell r="H778">
            <v>2019</v>
          </cell>
          <cell r="I778">
            <v>0.8983646438707934</v>
          </cell>
        </row>
        <row r="779">
          <cell r="B779" t="str">
            <v xml:space="preserve">Telefonica </v>
          </cell>
          <cell r="C779" t="str">
            <v>Germany</v>
          </cell>
          <cell r="D779" t="str">
            <v>Europe</v>
          </cell>
          <cell r="E779" t="str">
            <v>Mobile &amp; Fixed</v>
          </cell>
          <cell r="F779" t="str">
            <v>EUR</v>
          </cell>
          <cell r="G779" t="str">
            <v>Capex/Revenue</v>
          </cell>
          <cell r="H779">
            <v>2019</v>
          </cell>
          <cell r="I779">
            <v>0.14110014866873902</v>
          </cell>
        </row>
        <row r="780">
          <cell r="B780" t="str">
            <v xml:space="preserve">Telefonica </v>
          </cell>
          <cell r="C780" t="str">
            <v>Germany</v>
          </cell>
          <cell r="D780" t="str">
            <v>Europe</v>
          </cell>
          <cell r="E780" t="str">
            <v>Mobile &amp; Fixed</v>
          </cell>
          <cell r="F780" t="str">
            <v>EUR</v>
          </cell>
          <cell r="G780" t="str">
            <v>Revenue</v>
          </cell>
          <cell r="H780">
            <v>2018</v>
          </cell>
          <cell r="I780">
            <v>7320</v>
          </cell>
        </row>
        <row r="781">
          <cell r="B781" t="str">
            <v xml:space="preserve">Telefonica </v>
          </cell>
          <cell r="C781" t="str">
            <v>Germany</v>
          </cell>
          <cell r="D781" t="str">
            <v>Europe</v>
          </cell>
          <cell r="E781" t="str">
            <v>Mobile &amp; Fixed</v>
          </cell>
          <cell r="F781" t="str">
            <v>EUR</v>
          </cell>
          <cell r="G781" t="str">
            <v>EBITDA</v>
          </cell>
          <cell r="H781">
            <v>2018</v>
          </cell>
          <cell r="I781">
            <v>1834</v>
          </cell>
        </row>
        <row r="782">
          <cell r="B782" t="str">
            <v xml:space="preserve">Telefonica </v>
          </cell>
          <cell r="C782" t="str">
            <v>Germany</v>
          </cell>
          <cell r="D782" t="str">
            <v>Europe</v>
          </cell>
          <cell r="E782" t="str">
            <v>Mobile &amp; Fixed</v>
          </cell>
          <cell r="F782" t="str">
            <v>EUR</v>
          </cell>
          <cell r="G782" t="str">
            <v>EBITDA Margin (%)</v>
          </cell>
          <cell r="H782">
            <v>2018</v>
          </cell>
          <cell r="I782">
            <v>0.25054644808743171</v>
          </cell>
        </row>
        <row r="783">
          <cell r="B783" t="str">
            <v xml:space="preserve">Telefonica </v>
          </cell>
          <cell r="C783" t="str">
            <v>Germany</v>
          </cell>
          <cell r="D783" t="str">
            <v>Europe</v>
          </cell>
          <cell r="E783" t="str">
            <v>Mobile &amp; Fixed</v>
          </cell>
          <cell r="F783" t="str">
            <v>EUR</v>
          </cell>
          <cell r="G783" t="str">
            <v>Capex</v>
          </cell>
          <cell r="H783">
            <v>2018</v>
          </cell>
          <cell r="I783">
            <v>966</v>
          </cell>
        </row>
        <row r="784">
          <cell r="B784" t="str">
            <v xml:space="preserve">Telefonica </v>
          </cell>
          <cell r="C784" t="str">
            <v>Germany</v>
          </cell>
          <cell r="D784" t="str">
            <v>Europe</v>
          </cell>
          <cell r="E784" t="str">
            <v>Mobile &amp; Fixed</v>
          </cell>
          <cell r="F784" t="str">
            <v>EUR</v>
          </cell>
          <cell r="G784" t="str">
            <v>EBITDA - Capex</v>
          </cell>
          <cell r="H784">
            <v>2018</v>
          </cell>
          <cell r="I784">
            <v>868</v>
          </cell>
        </row>
        <row r="785">
          <cell r="B785" t="str">
            <v xml:space="preserve">Telefonica </v>
          </cell>
          <cell r="C785" t="str">
            <v>Germany</v>
          </cell>
          <cell r="D785" t="str">
            <v>Europe</v>
          </cell>
          <cell r="E785" t="str">
            <v>Mobile &amp; Fixed</v>
          </cell>
          <cell r="F785" t="str">
            <v>EUR</v>
          </cell>
          <cell r="G785" t="str">
            <v>EBITDA - Capex Margin (%)</v>
          </cell>
          <cell r="H785">
            <v>2018</v>
          </cell>
          <cell r="I785">
            <v>0.1185792349726776</v>
          </cell>
        </row>
        <row r="786">
          <cell r="B786" t="str">
            <v xml:space="preserve">Telefonica </v>
          </cell>
          <cell r="C786" t="str">
            <v>Germany</v>
          </cell>
          <cell r="D786" t="str">
            <v>Europe</v>
          </cell>
          <cell r="E786" t="str">
            <v>Mobile &amp; Fixed</v>
          </cell>
          <cell r="F786" t="str">
            <v>EUR</v>
          </cell>
          <cell r="G786" t="str">
            <v>Mobile share</v>
          </cell>
          <cell r="H786">
            <v>2018</v>
          </cell>
          <cell r="I786">
            <v>0.89330601092896178</v>
          </cell>
        </row>
        <row r="787">
          <cell r="B787" t="str">
            <v xml:space="preserve">Telefonica </v>
          </cell>
          <cell r="C787" t="str">
            <v>Germany</v>
          </cell>
          <cell r="D787" t="str">
            <v>Europe</v>
          </cell>
          <cell r="E787" t="str">
            <v>Mobile &amp; Fixed</v>
          </cell>
          <cell r="F787" t="str">
            <v>EUR</v>
          </cell>
          <cell r="G787" t="str">
            <v>Capex/Revenue</v>
          </cell>
          <cell r="H787">
            <v>2018</v>
          </cell>
          <cell r="I787">
            <v>0.13196721311475409</v>
          </cell>
        </row>
        <row r="788">
          <cell r="B788" t="str">
            <v xml:space="preserve">Telefonica </v>
          </cell>
          <cell r="C788" t="str">
            <v>Germany</v>
          </cell>
          <cell r="D788" t="str">
            <v>Europe</v>
          </cell>
          <cell r="E788" t="str">
            <v>Mobile &amp; Fixed</v>
          </cell>
          <cell r="F788" t="str">
            <v>EUR</v>
          </cell>
          <cell r="G788" t="str">
            <v>Revenue</v>
          </cell>
          <cell r="H788">
            <v>2017</v>
          </cell>
          <cell r="I788">
            <v>7296</v>
          </cell>
        </row>
        <row r="789">
          <cell r="B789" t="str">
            <v xml:space="preserve">Telefonica </v>
          </cell>
          <cell r="C789" t="str">
            <v>Germany</v>
          </cell>
          <cell r="D789" t="str">
            <v>Europe</v>
          </cell>
          <cell r="E789" t="str">
            <v>Mobile &amp; Fixed</v>
          </cell>
          <cell r="F789" t="str">
            <v>EUR</v>
          </cell>
          <cell r="G789" t="str">
            <v>EBITDA</v>
          </cell>
          <cell r="H789">
            <v>2017</v>
          </cell>
          <cell r="I789">
            <v>1821</v>
          </cell>
        </row>
        <row r="790">
          <cell r="B790" t="str">
            <v xml:space="preserve">Telefonica </v>
          </cell>
          <cell r="C790" t="str">
            <v>Germany</v>
          </cell>
          <cell r="D790" t="str">
            <v>Europe</v>
          </cell>
          <cell r="E790" t="str">
            <v>Mobile &amp; Fixed</v>
          </cell>
          <cell r="F790" t="str">
            <v>EUR</v>
          </cell>
          <cell r="G790" t="str">
            <v>EBITDA Margin (%)</v>
          </cell>
          <cell r="H790">
            <v>2017</v>
          </cell>
          <cell r="I790">
            <v>0.24958881578947367</v>
          </cell>
        </row>
        <row r="791">
          <cell r="B791" t="str">
            <v xml:space="preserve">Telefonica </v>
          </cell>
          <cell r="C791" t="str">
            <v>Germany</v>
          </cell>
          <cell r="D791" t="str">
            <v>Europe</v>
          </cell>
          <cell r="E791" t="str">
            <v>Mobile &amp; Fixed</v>
          </cell>
          <cell r="F791" t="str">
            <v>EUR</v>
          </cell>
          <cell r="G791" t="str">
            <v>Capex</v>
          </cell>
          <cell r="H791">
            <v>2017</v>
          </cell>
          <cell r="I791">
            <v>951</v>
          </cell>
        </row>
        <row r="792">
          <cell r="B792" t="str">
            <v xml:space="preserve">Telefonica </v>
          </cell>
          <cell r="C792" t="str">
            <v>Germany</v>
          </cell>
          <cell r="D792" t="str">
            <v>Europe</v>
          </cell>
          <cell r="E792" t="str">
            <v>Mobile &amp; Fixed</v>
          </cell>
          <cell r="F792" t="str">
            <v>EUR</v>
          </cell>
          <cell r="G792" t="str">
            <v>EBITDA - Capex</v>
          </cell>
          <cell r="H792">
            <v>2017</v>
          </cell>
          <cell r="I792">
            <v>870</v>
          </cell>
        </row>
        <row r="793">
          <cell r="B793" t="str">
            <v xml:space="preserve">Telefonica </v>
          </cell>
          <cell r="C793" t="str">
            <v>Germany</v>
          </cell>
          <cell r="D793" t="str">
            <v>Europe</v>
          </cell>
          <cell r="E793" t="str">
            <v>Mobile &amp; Fixed</v>
          </cell>
          <cell r="F793" t="str">
            <v>EUR</v>
          </cell>
          <cell r="G793" t="str">
            <v>EBITDA - Capex Margin (%)</v>
          </cell>
          <cell r="H793">
            <v>2017</v>
          </cell>
          <cell r="I793">
            <v>0.11924342105263158</v>
          </cell>
        </row>
        <row r="794">
          <cell r="B794" t="str">
            <v xml:space="preserve">Telefonica </v>
          </cell>
          <cell r="C794" t="str">
            <v>Germany</v>
          </cell>
          <cell r="D794" t="str">
            <v>Europe</v>
          </cell>
          <cell r="E794" t="str">
            <v>Mobile &amp; Fixed</v>
          </cell>
          <cell r="F794" t="str">
            <v>EUR</v>
          </cell>
          <cell r="G794" t="str">
            <v>Mobile share</v>
          </cell>
          <cell r="H794">
            <v>2017</v>
          </cell>
          <cell r="I794">
            <v>1</v>
          </cell>
        </row>
        <row r="795">
          <cell r="B795" t="str">
            <v xml:space="preserve">Telefonica </v>
          </cell>
          <cell r="C795" t="str">
            <v>Germany</v>
          </cell>
          <cell r="D795" t="str">
            <v>Europe</v>
          </cell>
          <cell r="E795" t="str">
            <v>Mobile &amp; Fixed</v>
          </cell>
          <cell r="F795" t="str">
            <v>EUR</v>
          </cell>
          <cell r="G795" t="str">
            <v>Capex/Revenue</v>
          </cell>
          <cell r="H795">
            <v>2017</v>
          </cell>
          <cell r="I795">
            <v>0.13034539473684212</v>
          </cell>
        </row>
        <row r="796">
          <cell r="B796" t="str">
            <v xml:space="preserve">Telefonica </v>
          </cell>
          <cell r="C796" t="str">
            <v>Germany</v>
          </cell>
          <cell r="D796" t="str">
            <v>Europe</v>
          </cell>
          <cell r="E796" t="str">
            <v>Mobile &amp; Fixed</v>
          </cell>
          <cell r="F796" t="str">
            <v>EUR</v>
          </cell>
          <cell r="G796" t="str">
            <v>Revenue</v>
          </cell>
          <cell r="H796">
            <v>2016</v>
          </cell>
          <cell r="I796">
            <v>7503</v>
          </cell>
        </row>
        <row r="797">
          <cell r="B797" t="str">
            <v xml:space="preserve">Telefonica </v>
          </cell>
          <cell r="C797" t="str">
            <v>Germany</v>
          </cell>
          <cell r="D797" t="str">
            <v>Europe</v>
          </cell>
          <cell r="E797" t="str">
            <v>Mobile &amp; Fixed</v>
          </cell>
          <cell r="F797" t="str">
            <v>EUR</v>
          </cell>
          <cell r="G797" t="str">
            <v>EBITDA</v>
          </cell>
          <cell r="H797">
            <v>2016</v>
          </cell>
          <cell r="I797">
            <v>1771</v>
          </cell>
        </row>
        <row r="798">
          <cell r="B798" t="str">
            <v xml:space="preserve">Telefonica </v>
          </cell>
          <cell r="C798" t="str">
            <v>Germany</v>
          </cell>
          <cell r="D798" t="str">
            <v>Europe</v>
          </cell>
          <cell r="E798" t="str">
            <v>Mobile &amp; Fixed</v>
          </cell>
          <cell r="F798" t="str">
            <v>EUR</v>
          </cell>
          <cell r="G798" t="str">
            <v>EBITDA Margin (%)</v>
          </cell>
          <cell r="H798">
            <v>2016</v>
          </cell>
          <cell r="I798">
            <v>0.23603891776622685</v>
          </cell>
        </row>
        <row r="799">
          <cell r="B799" t="str">
            <v xml:space="preserve">Telefonica </v>
          </cell>
          <cell r="C799" t="str">
            <v>Germany</v>
          </cell>
          <cell r="D799" t="str">
            <v>Europe</v>
          </cell>
          <cell r="E799" t="str">
            <v>Mobile &amp; Fixed</v>
          </cell>
          <cell r="F799" t="str">
            <v>EUR</v>
          </cell>
          <cell r="G799" t="str">
            <v>Capex</v>
          </cell>
          <cell r="H799">
            <v>2016</v>
          </cell>
          <cell r="I799">
            <v>1107</v>
          </cell>
        </row>
        <row r="800">
          <cell r="B800" t="str">
            <v xml:space="preserve">Telefonica </v>
          </cell>
          <cell r="C800" t="str">
            <v>Germany</v>
          </cell>
          <cell r="D800" t="str">
            <v>Europe</v>
          </cell>
          <cell r="E800" t="str">
            <v>Mobile &amp; Fixed</v>
          </cell>
          <cell r="F800" t="str">
            <v>EUR</v>
          </cell>
          <cell r="G800" t="str">
            <v>EBITDA - Capex</v>
          </cell>
          <cell r="H800">
            <v>2016</v>
          </cell>
          <cell r="I800">
            <v>664</v>
          </cell>
        </row>
        <row r="801">
          <cell r="B801" t="str">
            <v xml:space="preserve">Telefonica </v>
          </cell>
          <cell r="C801" t="str">
            <v>Germany</v>
          </cell>
          <cell r="D801" t="str">
            <v>Europe</v>
          </cell>
          <cell r="E801" t="str">
            <v>Mobile &amp; Fixed</v>
          </cell>
          <cell r="F801" t="str">
            <v>EUR</v>
          </cell>
          <cell r="G801" t="str">
            <v>EBITDA - Capex Margin (%)</v>
          </cell>
          <cell r="H801">
            <v>2016</v>
          </cell>
          <cell r="I801">
            <v>8.8497934159669472E-2</v>
          </cell>
        </row>
        <row r="802">
          <cell r="B802" t="str">
            <v xml:space="preserve">Telefonica </v>
          </cell>
          <cell r="C802" t="str">
            <v>Germany</v>
          </cell>
          <cell r="D802" t="str">
            <v>Europe</v>
          </cell>
          <cell r="E802" t="str">
            <v>Mobile &amp; Fixed</v>
          </cell>
          <cell r="F802" t="str">
            <v>EUR</v>
          </cell>
          <cell r="G802" t="str">
            <v>Mobile share</v>
          </cell>
          <cell r="H802">
            <v>2016</v>
          </cell>
          <cell r="I802">
            <v>1</v>
          </cell>
        </row>
        <row r="803">
          <cell r="B803" t="str">
            <v xml:space="preserve">Telefonica </v>
          </cell>
          <cell r="C803" t="str">
            <v>Germany</v>
          </cell>
          <cell r="D803" t="str">
            <v>Europe</v>
          </cell>
          <cell r="E803" t="str">
            <v>Mobile &amp; Fixed</v>
          </cell>
          <cell r="F803" t="str">
            <v>EUR</v>
          </cell>
          <cell r="G803" t="str">
            <v>Capex/Revenue</v>
          </cell>
          <cell r="H803">
            <v>2016</v>
          </cell>
          <cell r="I803">
            <v>0.14754098360655737</v>
          </cell>
        </row>
        <row r="804">
          <cell r="B804" t="str">
            <v xml:space="preserve">Telefonica </v>
          </cell>
          <cell r="C804" t="str">
            <v>Germany</v>
          </cell>
          <cell r="D804" t="str">
            <v>Europe</v>
          </cell>
          <cell r="E804" t="str">
            <v>Mobile &amp; Fixed</v>
          </cell>
          <cell r="F804" t="str">
            <v>EUR</v>
          </cell>
          <cell r="G804" t="str">
            <v>Revenue</v>
          </cell>
          <cell r="H804">
            <v>2015</v>
          </cell>
          <cell r="I804">
            <v>7888</v>
          </cell>
        </row>
        <row r="805">
          <cell r="B805" t="str">
            <v xml:space="preserve">Telefonica </v>
          </cell>
          <cell r="C805" t="str">
            <v>Germany</v>
          </cell>
          <cell r="D805" t="str">
            <v>Europe</v>
          </cell>
          <cell r="E805" t="str">
            <v>Mobile &amp; Fixed</v>
          </cell>
          <cell r="F805" t="str">
            <v>EUR</v>
          </cell>
          <cell r="G805" t="str">
            <v>EBITDA</v>
          </cell>
          <cell r="H805">
            <v>2015</v>
          </cell>
          <cell r="I805">
            <v>1858</v>
          </cell>
        </row>
        <row r="806">
          <cell r="B806" t="str">
            <v xml:space="preserve">Telefonica </v>
          </cell>
          <cell r="C806" t="str">
            <v>Germany</v>
          </cell>
          <cell r="D806" t="str">
            <v>Europe</v>
          </cell>
          <cell r="E806" t="str">
            <v>Mobile &amp; Fixed</v>
          </cell>
          <cell r="F806" t="str">
            <v>EUR</v>
          </cell>
          <cell r="G806" t="str">
            <v>EBITDA Margin (%)</v>
          </cell>
          <cell r="H806">
            <v>2015</v>
          </cell>
          <cell r="I806">
            <v>0.23554766734279919</v>
          </cell>
        </row>
        <row r="807">
          <cell r="B807" t="str">
            <v xml:space="preserve">Telefonica </v>
          </cell>
          <cell r="C807" t="str">
            <v>Germany</v>
          </cell>
          <cell r="D807" t="str">
            <v>Europe</v>
          </cell>
          <cell r="E807" t="str">
            <v>Mobile &amp; Fixed</v>
          </cell>
          <cell r="F807" t="str">
            <v>EUR</v>
          </cell>
          <cell r="G807" t="str">
            <v>Capex</v>
          </cell>
          <cell r="H807">
            <v>2015</v>
          </cell>
          <cell r="I807">
            <v>2230</v>
          </cell>
        </row>
        <row r="808">
          <cell r="B808" t="str">
            <v xml:space="preserve">Telefonica </v>
          </cell>
          <cell r="C808" t="str">
            <v>Germany</v>
          </cell>
          <cell r="D808" t="str">
            <v>Europe</v>
          </cell>
          <cell r="E808" t="str">
            <v>Mobile &amp; Fixed</v>
          </cell>
          <cell r="F808" t="str">
            <v>EUR</v>
          </cell>
          <cell r="G808" t="str">
            <v>EBITDA - Capex</v>
          </cell>
          <cell r="H808">
            <v>2015</v>
          </cell>
          <cell r="I808">
            <v>-372</v>
          </cell>
        </row>
        <row r="809">
          <cell r="B809" t="str">
            <v xml:space="preserve">Telefonica </v>
          </cell>
          <cell r="C809" t="str">
            <v>Germany</v>
          </cell>
          <cell r="D809" t="str">
            <v>Europe</v>
          </cell>
          <cell r="E809" t="str">
            <v>Mobile &amp; Fixed</v>
          </cell>
          <cell r="F809" t="str">
            <v>EUR</v>
          </cell>
          <cell r="G809" t="str">
            <v>EBITDA - Capex Margin (%)</v>
          </cell>
          <cell r="H809">
            <v>2015</v>
          </cell>
          <cell r="I809">
            <v>-4.7160243407707914E-2</v>
          </cell>
        </row>
        <row r="810">
          <cell r="B810" t="str">
            <v xml:space="preserve">Telefonica </v>
          </cell>
          <cell r="C810" t="str">
            <v>Germany</v>
          </cell>
          <cell r="D810" t="str">
            <v>Europe</v>
          </cell>
          <cell r="E810" t="str">
            <v>Mobile &amp; Fixed</v>
          </cell>
          <cell r="F810" t="str">
            <v>EUR</v>
          </cell>
          <cell r="G810" t="str">
            <v>Mobile share</v>
          </cell>
          <cell r="H810">
            <v>2015</v>
          </cell>
          <cell r="I810">
            <v>1</v>
          </cell>
        </row>
        <row r="811">
          <cell r="B811" t="str">
            <v xml:space="preserve">Telefonica </v>
          </cell>
          <cell r="C811" t="str">
            <v>Germany</v>
          </cell>
          <cell r="D811" t="str">
            <v>Europe</v>
          </cell>
          <cell r="E811" t="str">
            <v>Mobile &amp; Fixed</v>
          </cell>
          <cell r="F811" t="str">
            <v>EUR</v>
          </cell>
          <cell r="G811" t="str">
            <v>Capex/Revenue</v>
          </cell>
          <cell r="H811">
            <v>2015</v>
          </cell>
          <cell r="I811">
            <v>0.28270791075050711</v>
          </cell>
        </row>
        <row r="812">
          <cell r="B812" t="str">
            <v xml:space="preserve">Telefonica </v>
          </cell>
          <cell r="C812" t="str">
            <v>Germany</v>
          </cell>
          <cell r="D812" t="str">
            <v>Europe</v>
          </cell>
          <cell r="E812" t="str">
            <v>Mobile &amp; Fixed</v>
          </cell>
          <cell r="F812" t="str">
            <v>EUR</v>
          </cell>
          <cell r="G812" t="str">
            <v>Revenue</v>
          </cell>
          <cell r="H812">
            <v>2014</v>
          </cell>
          <cell r="I812">
            <v>5522</v>
          </cell>
        </row>
        <row r="813">
          <cell r="B813" t="str">
            <v xml:space="preserve">Telefonica </v>
          </cell>
          <cell r="C813" t="str">
            <v>Germany</v>
          </cell>
          <cell r="D813" t="str">
            <v>Europe</v>
          </cell>
          <cell r="E813" t="str">
            <v>Mobile &amp; Fixed</v>
          </cell>
          <cell r="F813" t="str">
            <v>EUR</v>
          </cell>
          <cell r="G813" t="str">
            <v>EBITDA</v>
          </cell>
          <cell r="H813">
            <v>2014</v>
          </cell>
          <cell r="I813">
            <v>733</v>
          </cell>
        </row>
        <row r="814">
          <cell r="B814" t="str">
            <v xml:space="preserve">Telefonica </v>
          </cell>
          <cell r="C814" t="str">
            <v>Germany</v>
          </cell>
          <cell r="D814" t="str">
            <v>Europe</v>
          </cell>
          <cell r="E814" t="str">
            <v>Mobile &amp; Fixed</v>
          </cell>
          <cell r="F814" t="str">
            <v>EUR</v>
          </cell>
          <cell r="G814" t="str">
            <v>EBITDA Margin (%)</v>
          </cell>
          <cell r="H814">
            <v>2014</v>
          </cell>
          <cell r="I814">
            <v>0.13274176023180007</v>
          </cell>
        </row>
        <row r="815">
          <cell r="B815" t="str">
            <v xml:space="preserve">Telefonica </v>
          </cell>
          <cell r="C815" t="str">
            <v>Germany</v>
          </cell>
          <cell r="D815" t="str">
            <v>Europe</v>
          </cell>
          <cell r="E815" t="str">
            <v>Mobile &amp; Fixed</v>
          </cell>
          <cell r="F815" t="str">
            <v>EUR</v>
          </cell>
          <cell r="G815" t="str">
            <v>Capex</v>
          </cell>
          <cell r="H815">
            <v>2014</v>
          </cell>
          <cell r="I815">
            <v>849</v>
          </cell>
        </row>
        <row r="816">
          <cell r="B816" t="str">
            <v xml:space="preserve">Telefonica </v>
          </cell>
          <cell r="C816" t="str">
            <v>Germany</v>
          </cell>
          <cell r="D816" t="str">
            <v>Europe</v>
          </cell>
          <cell r="E816" t="str">
            <v>Mobile &amp; Fixed</v>
          </cell>
          <cell r="F816" t="str">
            <v>EUR</v>
          </cell>
          <cell r="G816" t="str">
            <v>EBITDA - Capex</v>
          </cell>
          <cell r="H816">
            <v>2014</v>
          </cell>
          <cell r="I816">
            <v>-116</v>
          </cell>
        </row>
        <row r="817">
          <cell r="B817" t="str">
            <v xml:space="preserve">Telefonica </v>
          </cell>
          <cell r="C817" t="str">
            <v>Germany</v>
          </cell>
          <cell r="D817" t="str">
            <v>Europe</v>
          </cell>
          <cell r="E817" t="str">
            <v>Mobile &amp; Fixed</v>
          </cell>
          <cell r="F817" t="str">
            <v>EUR</v>
          </cell>
          <cell r="G817" t="str">
            <v>EBITDA - Capex Margin (%)</v>
          </cell>
          <cell r="H817">
            <v>2014</v>
          </cell>
          <cell r="I817">
            <v>-2.1006881564650488E-2</v>
          </cell>
        </row>
        <row r="818">
          <cell r="B818" t="str">
            <v xml:space="preserve">Telefonica </v>
          </cell>
          <cell r="C818" t="str">
            <v>Germany</v>
          </cell>
          <cell r="D818" t="str">
            <v>Europe</v>
          </cell>
          <cell r="E818" t="str">
            <v>Mobile &amp; Fixed</v>
          </cell>
          <cell r="F818" t="str">
            <v>EUR</v>
          </cell>
          <cell r="G818" t="str">
            <v>Mobile share</v>
          </cell>
          <cell r="H818">
            <v>2014</v>
          </cell>
          <cell r="I818">
            <v>1</v>
          </cell>
        </row>
        <row r="819">
          <cell r="B819" t="str">
            <v xml:space="preserve">Telefonica </v>
          </cell>
          <cell r="C819" t="str">
            <v>Germany</v>
          </cell>
          <cell r="D819" t="str">
            <v>Europe</v>
          </cell>
          <cell r="E819" t="str">
            <v>Mobile &amp; Fixed</v>
          </cell>
          <cell r="F819" t="str">
            <v>EUR</v>
          </cell>
          <cell r="G819" t="str">
            <v>Capex/Revenue</v>
          </cell>
          <cell r="H819">
            <v>2014</v>
          </cell>
          <cell r="I819">
            <v>0.15374864179645056</v>
          </cell>
        </row>
        <row r="820">
          <cell r="B820" t="str">
            <v xml:space="preserve">Telefonica </v>
          </cell>
          <cell r="C820" t="str">
            <v>Germany</v>
          </cell>
          <cell r="D820" t="str">
            <v>Europe</v>
          </cell>
          <cell r="E820" t="str">
            <v>Mobile &amp; Fixed</v>
          </cell>
          <cell r="F820" t="str">
            <v>EUR</v>
          </cell>
          <cell r="G820" t="str">
            <v>Revenue</v>
          </cell>
          <cell r="H820">
            <v>2013</v>
          </cell>
          <cell r="I820">
            <v>4914</v>
          </cell>
        </row>
        <row r="821">
          <cell r="B821" t="str">
            <v xml:space="preserve">Telefonica </v>
          </cell>
          <cell r="C821" t="str">
            <v>Germany</v>
          </cell>
          <cell r="D821" t="str">
            <v>Europe</v>
          </cell>
          <cell r="E821" t="str">
            <v>Mobile &amp; Fixed</v>
          </cell>
          <cell r="F821" t="str">
            <v>EUR</v>
          </cell>
          <cell r="G821" t="str">
            <v>EBITDA</v>
          </cell>
          <cell r="H821">
            <v>2013</v>
          </cell>
          <cell r="I821">
            <v>1308</v>
          </cell>
        </row>
        <row r="822">
          <cell r="B822" t="str">
            <v xml:space="preserve">Telefonica </v>
          </cell>
          <cell r="C822" t="str">
            <v>Germany</v>
          </cell>
          <cell r="D822" t="str">
            <v>Europe</v>
          </cell>
          <cell r="E822" t="str">
            <v>Mobile &amp; Fixed</v>
          </cell>
          <cell r="F822" t="str">
            <v>EUR</v>
          </cell>
          <cell r="G822" t="str">
            <v>EBITDA Margin (%)</v>
          </cell>
          <cell r="H822">
            <v>2013</v>
          </cell>
          <cell r="I822">
            <v>0.26617826617826618</v>
          </cell>
        </row>
        <row r="823">
          <cell r="B823" t="str">
            <v xml:space="preserve">Telefonica </v>
          </cell>
          <cell r="C823" t="str">
            <v>Germany</v>
          </cell>
          <cell r="D823" t="str">
            <v>Europe</v>
          </cell>
          <cell r="E823" t="str">
            <v>Mobile &amp; Fixed</v>
          </cell>
          <cell r="F823" t="str">
            <v>EUR</v>
          </cell>
          <cell r="G823" t="str">
            <v>Capex</v>
          </cell>
          <cell r="H823">
            <v>2013</v>
          </cell>
          <cell r="I823">
            <v>666</v>
          </cell>
        </row>
        <row r="824">
          <cell r="B824" t="str">
            <v xml:space="preserve">Telefonica </v>
          </cell>
          <cell r="C824" t="str">
            <v>Germany</v>
          </cell>
          <cell r="D824" t="str">
            <v>Europe</v>
          </cell>
          <cell r="E824" t="str">
            <v>Mobile &amp; Fixed</v>
          </cell>
          <cell r="F824" t="str">
            <v>EUR</v>
          </cell>
          <cell r="G824" t="str">
            <v>EBITDA - Capex</v>
          </cell>
          <cell r="H824">
            <v>2013</v>
          </cell>
          <cell r="I824">
            <v>642</v>
          </cell>
        </row>
        <row r="825">
          <cell r="B825" t="str">
            <v xml:space="preserve">Telefonica </v>
          </cell>
          <cell r="C825" t="str">
            <v>Germany</v>
          </cell>
          <cell r="D825" t="str">
            <v>Europe</v>
          </cell>
          <cell r="E825" t="str">
            <v>Mobile &amp; Fixed</v>
          </cell>
          <cell r="F825" t="str">
            <v>EUR</v>
          </cell>
          <cell r="G825" t="str">
            <v>EBITDA - Capex Margin (%)</v>
          </cell>
          <cell r="H825">
            <v>2013</v>
          </cell>
          <cell r="I825">
            <v>0.13064713064713065</v>
          </cell>
        </row>
        <row r="826">
          <cell r="B826" t="str">
            <v xml:space="preserve">Telefonica </v>
          </cell>
          <cell r="C826" t="str">
            <v>Germany</v>
          </cell>
          <cell r="D826" t="str">
            <v>Europe</v>
          </cell>
          <cell r="E826" t="str">
            <v>Mobile &amp; Fixed</v>
          </cell>
          <cell r="F826" t="str">
            <v>EUR</v>
          </cell>
          <cell r="G826" t="str">
            <v>Mobile share</v>
          </cell>
          <cell r="H826">
            <v>2013</v>
          </cell>
          <cell r="I826">
            <v>1</v>
          </cell>
        </row>
        <row r="827">
          <cell r="B827" t="str">
            <v xml:space="preserve">Telefonica </v>
          </cell>
          <cell r="C827" t="str">
            <v>Germany</v>
          </cell>
          <cell r="D827" t="str">
            <v>Europe</v>
          </cell>
          <cell r="E827" t="str">
            <v>Mobile &amp; Fixed</v>
          </cell>
          <cell r="F827" t="str">
            <v>EUR</v>
          </cell>
          <cell r="G827" t="str">
            <v>Capex/Revenue</v>
          </cell>
          <cell r="H827">
            <v>2013</v>
          </cell>
          <cell r="I827">
            <v>0.13553113553113552</v>
          </cell>
        </row>
        <row r="828">
          <cell r="B828" t="str">
            <v xml:space="preserve">Telefonica </v>
          </cell>
          <cell r="C828" t="str">
            <v>Germany</v>
          </cell>
          <cell r="D828" t="str">
            <v>Europe</v>
          </cell>
          <cell r="E828" t="str">
            <v>Mobile &amp; Fixed</v>
          </cell>
          <cell r="F828" t="str">
            <v>EUR</v>
          </cell>
          <cell r="G828" t="str">
            <v>Revenue</v>
          </cell>
          <cell r="H828">
            <v>2012</v>
          </cell>
          <cell r="I828">
            <v>5213</v>
          </cell>
        </row>
        <row r="829">
          <cell r="B829" t="str">
            <v xml:space="preserve">Telefonica </v>
          </cell>
          <cell r="C829" t="str">
            <v>Germany</v>
          </cell>
          <cell r="D829" t="str">
            <v>Europe</v>
          </cell>
          <cell r="E829" t="str">
            <v>Mobile &amp; Fixed</v>
          </cell>
          <cell r="F829" t="str">
            <v>EUR</v>
          </cell>
          <cell r="G829" t="str">
            <v>EBITDA</v>
          </cell>
          <cell r="H829">
            <v>2012</v>
          </cell>
          <cell r="I829">
            <v>1351</v>
          </cell>
        </row>
        <row r="830">
          <cell r="B830" t="str">
            <v xml:space="preserve">Telefonica </v>
          </cell>
          <cell r="C830" t="str">
            <v>Germany</v>
          </cell>
          <cell r="D830" t="str">
            <v>Europe</v>
          </cell>
          <cell r="E830" t="str">
            <v>Mobile &amp; Fixed</v>
          </cell>
          <cell r="F830" t="str">
            <v>EUR</v>
          </cell>
          <cell r="G830" t="str">
            <v>EBITDA Margin (%)</v>
          </cell>
          <cell r="H830">
            <v>2012</v>
          </cell>
          <cell r="I830">
            <v>0.25915979282562823</v>
          </cell>
        </row>
        <row r="831">
          <cell r="B831" t="str">
            <v xml:space="preserve">Telefonica </v>
          </cell>
          <cell r="C831" t="str">
            <v>Germany</v>
          </cell>
          <cell r="D831" t="str">
            <v>Europe</v>
          </cell>
          <cell r="E831" t="str">
            <v>Mobile &amp; Fixed</v>
          </cell>
          <cell r="F831" t="str">
            <v>EUR</v>
          </cell>
          <cell r="G831" t="str">
            <v>Capex</v>
          </cell>
          <cell r="H831">
            <v>2012</v>
          </cell>
          <cell r="I831">
            <v>609</v>
          </cell>
        </row>
        <row r="832">
          <cell r="B832" t="str">
            <v xml:space="preserve">Telefonica </v>
          </cell>
          <cell r="C832" t="str">
            <v>Germany</v>
          </cell>
          <cell r="D832" t="str">
            <v>Europe</v>
          </cell>
          <cell r="E832" t="str">
            <v>Mobile &amp; Fixed</v>
          </cell>
          <cell r="F832" t="str">
            <v>EUR</v>
          </cell>
          <cell r="G832" t="str">
            <v>EBITDA - Capex</v>
          </cell>
          <cell r="H832">
            <v>2012</v>
          </cell>
          <cell r="I832">
            <v>742</v>
          </cell>
        </row>
        <row r="833">
          <cell r="B833" t="str">
            <v xml:space="preserve">Telefonica </v>
          </cell>
          <cell r="C833" t="str">
            <v>Germany</v>
          </cell>
          <cell r="D833" t="str">
            <v>Europe</v>
          </cell>
          <cell r="E833" t="str">
            <v>Mobile &amp; Fixed</v>
          </cell>
          <cell r="F833" t="str">
            <v>EUR</v>
          </cell>
          <cell r="G833" t="str">
            <v>EBITDA - Capex Margin (%)</v>
          </cell>
          <cell r="H833">
            <v>2012</v>
          </cell>
          <cell r="I833">
            <v>0.14233646652599272</v>
          </cell>
        </row>
        <row r="834">
          <cell r="B834" t="str">
            <v xml:space="preserve">Telefonica </v>
          </cell>
          <cell r="C834" t="str">
            <v>Germany</v>
          </cell>
          <cell r="D834" t="str">
            <v>Europe</v>
          </cell>
          <cell r="E834" t="str">
            <v>Mobile &amp; Fixed</v>
          </cell>
          <cell r="F834" t="str">
            <v>EUR</v>
          </cell>
          <cell r="G834" t="str">
            <v>Mobile share</v>
          </cell>
          <cell r="H834">
            <v>2012</v>
          </cell>
          <cell r="I834">
            <v>1</v>
          </cell>
        </row>
        <row r="835">
          <cell r="B835" t="str">
            <v xml:space="preserve">Telefonica </v>
          </cell>
          <cell r="C835" t="str">
            <v>Germany</v>
          </cell>
          <cell r="D835" t="str">
            <v>Europe</v>
          </cell>
          <cell r="E835" t="str">
            <v>Mobile &amp; Fixed</v>
          </cell>
          <cell r="F835" t="str">
            <v>EUR</v>
          </cell>
          <cell r="G835" t="str">
            <v>Capex/Revenue</v>
          </cell>
          <cell r="H835">
            <v>2012</v>
          </cell>
          <cell r="I835">
            <v>0.11682332629963553</v>
          </cell>
        </row>
        <row r="836">
          <cell r="B836" t="str">
            <v xml:space="preserve">Telefonica </v>
          </cell>
          <cell r="C836" t="str">
            <v>Brazil</v>
          </cell>
          <cell r="D836" t="str">
            <v>RoW</v>
          </cell>
          <cell r="E836" t="str">
            <v>Mobile &amp; Fixed</v>
          </cell>
          <cell r="F836" t="str">
            <v>EUR</v>
          </cell>
          <cell r="G836" t="str">
            <v>Revenue</v>
          </cell>
          <cell r="H836">
            <v>2020</v>
          </cell>
          <cell r="I836">
            <v>7422</v>
          </cell>
        </row>
        <row r="837">
          <cell r="B837" t="str">
            <v xml:space="preserve">Telefonica </v>
          </cell>
          <cell r="C837" t="str">
            <v>Brazil</v>
          </cell>
          <cell r="D837" t="str">
            <v>RoW</v>
          </cell>
          <cell r="E837" t="str">
            <v>Mobile &amp; Fixed</v>
          </cell>
          <cell r="F837" t="str">
            <v>EUR</v>
          </cell>
          <cell r="G837" t="str">
            <v>EBITDA</v>
          </cell>
          <cell r="H837">
            <v>2020</v>
          </cell>
          <cell r="I837">
            <v>3188</v>
          </cell>
        </row>
        <row r="838">
          <cell r="B838" t="str">
            <v xml:space="preserve">Telefonica </v>
          </cell>
          <cell r="C838" t="str">
            <v>Brazil</v>
          </cell>
          <cell r="D838" t="str">
            <v>RoW</v>
          </cell>
          <cell r="E838" t="str">
            <v>Mobile &amp; Fixed</v>
          </cell>
          <cell r="F838" t="str">
            <v>EUR</v>
          </cell>
          <cell r="G838" t="str">
            <v>EBITDA Margin (%)</v>
          </cell>
          <cell r="H838">
            <v>2020</v>
          </cell>
          <cell r="I838">
            <v>0.42953381837779575</v>
          </cell>
        </row>
        <row r="839">
          <cell r="B839" t="str">
            <v xml:space="preserve">Telefonica </v>
          </cell>
          <cell r="C839" t="str">
            <v>Brazil</v>
          </cell>
          <cell r="D839" t="str">
            <v>RoW</v>
          </cell>
          <cell r="E839" t="str">
            <v>Mobile &amp; Fixed</v>
          </cell>
          <cell r="F839" t="str">
            <v>EUR</v>
          </cell>
          <cell r="G839" t="str">
            <v>Capex</v>
          </cell>
          <cell r="H839">
            <v>2020</v>
          </cell>
          <cell r="I839">
            <v>1372</v>
          </cell>
        </row>
        <row r="840">
          <cell r="B840" t="str">
            <v xml:space="preserve">Telefonica </v>
          </cell>
          <cell r="C840" t="str">
            <v>Brazil</v>
          </cell>
          <cell r="D840" t="str">
            <v>RoW</v>
          </cell>
          <cell r="E840" t="str">
            <v>Mobile &amp; Fixed</v>
          </cell>
          <cell r="F840" t="str">
            <v>EUR</v>
          </cell>
          <cell r="G840" t="str">
            <v>EBITDA - Capex</v>
          </cell>
          <cell r="H840">
            <v>2020</v>
          </cell>
          <cell r="I840">
            <v>1816</v>
          </cell>
        </row>
        <row r="841">
          <cell r="B841" t="str">
            <v xml:space="preserve">Telefonica </v>
          </cell>
          <cell r="C841" t="str">
            <v>Brazil</v>
          </cell>
          <cell r="D841" t="str">
            <v>RoW</v>
          </cell>
          <cell r="E841" t="str">
            <v>Mobile &amp; Fixed</v>
          </cell>
          <cell r="F841" t="str">
            <v>EUR</v>
          </cell>
          <cell r="G841" t="str">
            <v>EBITDA - Capex Margin (%)</v>
          </cell>
          <cell r="H841">
            <v>2020</v>
          </cell>
          <cell r="I841">
            <v>0.24467798437078955</v>
          </cell>
        </row>
        <row r="842">
          <cell r="B842" t="str">
            <v xml:space="preserve">Telefonica </v>
          </cell>
          <cell r="C842" t="str">
            <v>Brazil</v>
          </cell>
          <cell r="D842" t="str">
            <v>RoW</v>
          </cell>
          <cell r="E842" t="str">
            <v>Mobile &amp; Fixed</v>
          </cell>
          <cell r="F842" t="str">
            <v>EUR</v>
          </cell>
          <cell r="G842" t="str">
            <v>Mobile share</v>
          </cell>
          <cell r="H842">
            <v>2020</v>
          </cell>
          <cell r="I842">
            <v>0.65898679601185661</v>
          </cell>
        </row>
        <row r="843">
          <cell r="B843" t="str">
            <v xml:space="preserve">Telefonica </v>
          </cell>
          <cell r="C843" t="str">
            <v>Brazil</v>
          </cell>
          <cell r="D843" t="str">
            <v>RoW</v>
          </cell>
          <cell r="E843" t="str">
            <v>Mobile &amp; Fixed</v>
          </cell>
          <cell r="F843" t="str">
            <v>EUR</v>
          </cell>
          <cell r="G843" t="str">
            <v>Capex/Revenue</v>
          </cell>
          <cell r="H843">
            <v>2020</v>
          </cell>
          <cell r="I843">
            <v>0.1848558340070062</v>
          </cell>
        </row>
        <row r="844">
          <cell r="B844" t="str">
            <v xml:space="preserve">Telefonica </v>
          </cell>
          <cell r="C844" t="str">
            <v>Brazil</v>
          </cell>
          <cell r="D844" t="str">
            <v>RoW</v>
          </cell>
          <cell r="E844" t="str">
            <v>Mobile &amp; Fixed</v>
          </cell>
          <cell r="F844" t="str">
            <v>EUR</v>
          </cell>
          <cell r="G844" t="str">
            <v>Revenue</v>
          </cell>
          <cell r="H844">
            <v>2019</v>
          </cell>
          <cell r="I844">
            <v>10035</v>
          </cell>
        </row>
        <row r="845">
          <cell r="B845" t="str">
            <v xml:space="preserve">Telefonica </v>
          </cell>
          <cell r="C845" t="str">
            <v>Brazil</v>
          </cell>
          <cell r="D845" t="str">
            <v>RoW</v>
          </cell>
          <cell r="E845" t="str">
            <v>Mobile &amp; Fixed</v>
          </cell>
          <cell r="F845" t="str">
            <v>EUR</v>
          </cell>
          <cell r="G845" t="str">
            <v>EBITDA</v>
          </cell>
          <cell r="H845">
            <v>2019</v>
          </cell>
          <cell r="I845">
            <v>4262</v>
          </cell>
        </row>
        <row r="846">
          <cell r="B846" t="str">
            <v xml:space="preserve">Telefonica </v>
          </cell>
          <cell r="C846" t="str">
            <v>Brazil</v>
          </cell>
          <cell r="D846" t="str">
            <v>RoW</v>
          </cell>
          <cell r="E846" t="str">
            <v>Mobile &amp; Fixed</v>
          </cell>
          <cell r="F846" t="str">
            <v>EUR</v>
          </cell>
          <cell r="G846" t="str">
            <v>EBITDA Margin (%)</v>
          </cell>
          <cell r="H846">
            <v>2019</v>
          </cell>
          <cell r="I846">
            <v>0.42471350274040859</v>
          </cell>
        </row>
        <row r="847">
          <cell r="B847" t="str">
            <v xml:space="preserve">Telefonica </v>
          </cell>
          <cell r="C847" t="str">
            <v>Brazil</v>
          </cell>
          <cell r="D847" t="str">
            <v>RoW</v>
          </cell>
          <cell r="E847" t="str">
            <v>Mobile &amp; Fixed</v>
          </cell>
          <cell r="F847" t="str">
            <v>EUR</v>
          </cell>
          <cell r="G847" t="str">
            <v>Capex</v>
          </cell>
          <cell r="H847">
            <v>2019</v>
          </cell>
          <cell r="I847">
            <v>2005</v>
          </cell>
        </row>
        <row r="848">
          <cell r="B848" t="str">
            <v xml:space="preserve">Telefonica </v>
          </cell>
          <cell r="C848" t="str">
            <v>Brazil</v>
          </cell>
          <cell r="D848" t="str">
            <v>RoW</v>
          </cell>
          <cell r="E848" t="str">
            <v>Mobile &amp; Fixed</v>
          </cell>
          <cell r="F848" t="str">
            <v>EUR</v>
          </cell>
          <cell r="G848" t="str">
            <v>EBITDA - Capex</v>
          </cell>
          <cell r="H848">
            <v>2019</v>
          </cell>
          <cell r="I848">
            <v>2257</v>
          </cell>
        </row>
        <row r="849">
          <cell r="B849" t="str">
            <v xml:space="preserve">Telefonica </v>
          </cell>
          <cell r="C849" t="str">
            <v>Brazil</v>
          </cell>
          <cell r="D849" t="str">
            <v>RoW</v>
          </cell>
          <cell r="E849" t="str">
            <v>Mobile &amp; Fixed</v>
          </cell>
          <cell r="F849" t="str">
            <v>EUR</v>
          </cell>
          <cell r="G849" t="str">
            <v>EBITDA - Capex Margin (%)</v>
          </cell>
          <cell r="H849">
            <v>2019</v>
          </cell>
          <cell r="I849">
            <v>0.22491280518186349</v>
          </cell>
        </row>
        <row r="850">
          <cell r="B850" t="str">
            <v xml:space="preserve">Telefonica </v>
          </cell>
          <cell r="C850" t="str">
            <v>Brazil</v>
          </cell>
          <cell r="D850" t="str">
            <v>RoW</v>
          </cell>
          <cell r="E850" t="str">
            <v>Mobile &amp; Fixed</v>
          </cell>
          <cell r="F850" t="str">
            <v>EUR</v>
          </cell>
          <cell r="G850" t="str">
            <v>Mobile share</v>
          </cell>
          <cell r="H850">
            <v>2019</v>
          </cell>
          <cell r="I850">
            <v>0.64753363228699556</v>
          </cell>
        </row>
        <row r="851">
          <cell r="B851" t="str">
            <v xml:space="preserve">Telefonica </v>
          </cell>
          <cell r="C851" t="str">
            <v>Brazil</v>
          </cell>
          <cell r="D851" t="str">
            <v>RoW</v>
          </cell>
          <cell r="E851" t="str">
            <v>Mobile &amp; Fixed</v>
          </cell>
          <cell r="F851" t="str">
            <v>EUR</v>
          </cell>
          <cell r="G851" t="str">
            <v>Capex/Revenue</v>
          </cell>
          <cell r="H851">
            <v>2019</v>
          </cell>
          <cell r="I851">
            <v>0.1998006975585451</v>
          </cell>
        </row>
        <row r="852">
          <cell r="B852" t="str">
            <v xml:space="preserve">Telefonica </v>
          </cell>
          <cell r="C852" t="str">
            <v>Brazil</v>
          </cell>
          <cell r="D852" t="str">
            <v>RoW</v>
          </cell>
          <cell r="E852" t="str">
            <v>Mobile &amp; Fixed</v>
          </cell>
          <cell r="F852" t="str">
            <v>EUR</v>
          </cell>
          <cell r="G852" t="str">
            <v>Revenue</v>
          </cell>
          <cell r="H852">
            <v>2018</v>
          </cell>
          <cell r="I852">
            <v>10126</v>
          </cell>
        </row>
        <row r="853">
          <cell r="B853" t="str">
            <v xml:space="preserve">Telefonica </v>
          </cell>
          <cell r="C853" t="str">
            <v>Brazil</v>
          </cell>
          <cell r="D853" t="str">
            <v>RoW</v>
          </cell>
          <cell r="E853" t="str">
            <v>Mobile &amp; Fixed</v>
          </cell>
          <cell r="F853" t="str">
            <v>EUR</v>
          </cell>
          <cell r="G853" t="str">
            <v>EBITDA</v>
          </cell>
          <cell r="H853">
            <v>2018</v>
          </cell>
          <cell r="I853">
            <v>4311</v>
          </cell>
        </row>
        <row r="854">
          <cell r="B854" t="str">
            <v xml:space="preserve">Telefonica </v>
          </cell>
          <cell r="C854" t="str">
            <v>Brazil</v>
          </cell>
          <cell r="D854" t="str">
            <v>RoW</v>
          </cell>
          <cell r="E854" t="str">
            <v>Mobile &amp; Fixed</v>
          </cell>
          <cell r="F854" t="str">
            <v>EUR</v>
          </cell>
          <cell r="G854" t="str">
            <v>EBITDA Margin (%)</v>
          </cell>
          <cell r="H854">
            <v>2018</v>
          </cell>
          <cell r="I854">
            <v>0.42573572980446378</v>
          </cell>
        </row>
        <row r="855">
          <cell r="B855" t="str">
            <v xml:space="preserve">Telefonica </v>
          </cell>
          <cell r="C855" t="str">
            <v>Brazil</v>
          </cell>
          <cell r="D855" t="str">
            <v>RoW</v>
          </cell>
          <cell r="E855" t="str">
            <v>Mobile &amp; Fixed</v>
          </cell>
          <cell r="F855" t="str">
            <v>EUR</v>
          </cell>
          <cell r="G855" t="str">
            <v>Capex</v>
          </cell>
          <cell r="H855">
            <v>2018</v>
          </cell>
          <cell r="I855">
            <v>1910</v>
          </cell>
        </row>
        <row r="856">
          <cell r="B856" t="str">
            <v xml:space="preserve">Telefonica </v>
          </cell>
          <cell r="C856" t="str">
            <v>Brazil</v>
          </cell>
          <cell r="D856" t="str">
            <v>RoW</v>
          </cell>
          <cell r="E856" t="str">
            <v>Mobile &amp; Fixed</v>
          </cell>
          <cell r="F856" t="str">
            <v>EUR</v>
          </cell>
          <cell r="G856" t="str">
            <v>EBITDA - Capex</v>
          </cell>
          <cell r="H856">
            <v>2018</v>
          </cell>
          <cell r="I856">
            <v>2401</v>
          </cell>
        </row>
        <row r="857">
          <cell r="B857" t="str">
            <v xml:space="preserve">Telefonica </v>
          </cell>
          <cell r="C857" t="str">
            <v>Brazil</v>
          </cell>
          <cell r="D857" t="str">
            <v>RoW</v>
          </cell>
          <cell r="E857" t="str">
            <v>Mobile &amp; Fixed</v>
          </cell>
          <cell r="F857" t="str">
            <v>EUR</v>
          </cell>
          <cell r="G857" t="str">
            <v>EBITDA - Capex Margin (%)</v>
          </cell>
          <cell r="H857">
            <v>2018</v>
          </cell>
          <cell r="I857">
            <v>0.23711238396207782</v>
          </cell>
        </row>
        <row r="858">
          <cell r="B858" t="str">
            <v xml:space="preserve">Telefonica </v>
          </cell>
          <cell r="C858" t="str">
            <v>Brazil</v>
          </cell>
          <cell r="D858" t="str">
            <v>RoW</v>
          </cell>
          <cell r="E858" t="str">
            <v>Mobile &amp; Fixed</v>
          </cell>
          <cell r="F858" t="str">
            <v>EUR</v>
          </cell>
          <cell r="G858" t="str">
            <v>Mobile share</v>
          </cell>
          <cell r="H858">
            <v>2018</v>
          </cell>
          <cell r="I858">
            <v>0.62927118309302787</v>
          </cell>
        </row>
        <row r="859">
          <cell r="B859" t="str">
            <v xml:space="preserve">Telefonica </v>
          </cell>
          <cell r="C859" t="str">
            <v>Brazil</v>
          </cell>
          <cell r="D859" t="str">
            <v>RoW</v>
          </cell>
          <cell r="E859" t="str">
            <v>Mobile &amp; Fixed</v>
          </cell>
          <cell r="F859" t="str">
            <v>EUR</v>
          </cell>
          <cell r="G859" t="str">
            <v>Capex/Revenue</v>
          </cell>
          <cell r="H859">
            <v>2018</v>
          </cell>
          <cell r="I859">
            <v>0.18862334584238594</v>
          </cell>
        </row>
        <row r="860">
          <cell r="B860" t="str">
            <v xml:space="preserve">Telefonica </v>
          </cell>
          <cell r="C860" t="str">
            <v>Brazil</v>
          </cell>
          <cell r="D860" t="str">
            <v>RoW</v>
          </cell>
          <cell r="E860" t="str">
            <v>Mobile &amp; Fixed</v>
          </cell>
          <cell r="F860" t="str">
            <v>EUR</v>
          </cell>
          <cell r="G860" t="str">
            <v>Revenue</v>
          </cell>
          <cell r="H860">
            <v>2017</v>
          </cell>
          <cell r="I860">
            <v>12019</v>
          </cell>
        </row>
        <row r="861">
          <cell r="B861" t="str">
            <v xml:space="preserve">Telefonica </v>
          </cell>
          <cell r="C861" t="str">
            <v>Brazil</v>
          </cell>
          <cell r="D861" t="str">
            <v>RoW</v>
          </cell>
          <cell r="E861" t="str">
            <v>Mobile &amp; Fixed</v>
          </cell>
          <cell r="F861" t="str">
            <v>EUR</v>
          </cell>
          <cell r="G861" t="str">
            <v>EBITDA</v>
          </cell>
          <cell r="H861">
            <v>2017</v>
          </cell>
          <cell r="I861">
            <v>4191</v>
          </cell>
        </row>
        <row r="862">
          <cell r="B862" t="str">
            <v xml:space="preserve">Telefonica </v>
          </cell>
          <cell r="C862" t="str">
            <v>Brazil</v>
          </cell>
          <cell r="D862" t="str">
            <v>RoW</v>
          </cell>
          <cell r="E862" t="str">
            <v>Mobile &amp; Fixed</v>
          </cell>
          <cell r="F862" t="str">
            <v>EUR</v>
          </cell>
          <cell r="G862" t="str">
            <v>EBITDA Margin (%)</v>
          </cell>
          <cell r="H862">
            <v>2017</v>
          </cell>
          <cell r="I862">
            <v>0.34869789499958398</v>
          </cell>
        </row>
        <row r="863">
          <cell r="B863" t="str">
            <v xml:space="preserve">Telefonica </v>
          </cell>
          <cell r="C863" t="str">
            <v>Brazil</v>
          </cell>
          <cell r="D863" t="str">
            <v>RoW</v>
          </cell>
          <cell r="E863" t="str">
            <v>Mobile &amp; Fixed</v>
          </cell>
          <cell r="F863" t="str">
            <v>EUR</v>
          </cell>
          <cell r="G863" t="str">
            <v>Capex</v>
          </cell>
          <cell r="H863">
            <v>2017</v>
          </cell>
          <cell r="I863">
            <v>2225</v>
          </cell>
        </row>
        <row r="864">
          <cell r="B864" t="str">
            <v xml:space="preserve">Telefonica </v>
          </cell>
          <cell r="C864" t="str">
            <v>Brazil</v>
          </cell>
          <cell r="D864" t="str">
            <v>RoW</v>
          </cell>
          <cell r="E864" t="str">
            <v>Mobile &amp; Fixed</v>
          </cell>
          <cell r="F864" t="str">
            <v>EUR</v>
          </cell>
          <cell r="G864" t="str">
            <v>EBITDA - Capex</v>
          </cell>
          <cell r="H864">
            <v>2017</v>
          </cell>
          <cell r="I864">
            <v>1966</v>
          </cell>
        </row>
        <row r="865">
          <cell r="B865" t="str">
            <v xml:space="preserve">Telefonica </v>
          </cell>
          <cell r="C865" t="str">
            <v>Brazil</v>
          </cell>
          <cell r="D865" t="str">
            <v>RoW</v>
          </cell>
          <cell r="E865" t="str">
            <v>Mobile &amp; Fixed</v>
          </cell>
          <cell r="F865" t="str">
            <v>EUR</v>
          </cell>
          <cell r="G865" t="str">
            <v>EBITDA - Capex Margin (%)</v>
          </cell>
          <cell r="H865">
            <v>2017</v>
          </cell>
          <cell r="I865">
            <v>0.16357434062734005</v>
          </cell>
        </row>
        <row r="866">
          <cell r="B866" t="str">
            <v xml:space="preserve">Telefonica </v>
          </cell>
          <cell r="C866" t="str">
            <v>Brazil</v>
          </cell>
          <cell r="D866" t="str">
            <v>RoW</v>
          </cell>
          <cell r="E866" t="str">
            <v>Mobile &amp; Fixed</v>
          </cell>
          <cell r="F866" t="str">
            <v>EUR</v>
          </cell>
          <cell r="G866" t="str">
            <v>Mobile share</v>
          </cell>
          <cell r="H866">
            <v>2017</v>
          </cell>
          <cell r="I866">
            <v>1</v>
          </cell>
        </row>
        <row r="867">
          <cell r="B867" t="str">
            <v xml:space="preserve">Telefonica </v>
          </cell>
          <cell r="C867" t="str">
            <v>Brazil</v>
          </cell>
          <cell r="D867" t="str">
            <v>RoW</v>
          </cell>
          <cell r="E867" t="str">
            <v>Mobile &amp; Fixed</v>
          </cell>
          <cell r="F867" t="str">
            <v>EUR</v>
          </cell>
          <cell r="G867" t="str">
            <v>Capex/Revenue</v>
          </cell>
          <cell r="H867">
            <v>2017</v>
          </cell>
          <cell r="I867">
            <v>0.18512355437224395</v>
          </cell>
        </row>
        <row r="868">
          <cell r="B868" t="str">
            <v xml:space="preserve">Telefonica </v>
          </cell>
          <cell r="C868" t="str">
            <v>Brazil</v>
          </cell>
          <cell r="D868" t="str">
            <v>RoW</v>
          </cell>
          <cell r="E868" t="str">
            <v>Mobile &amp; Fixed</v>
          </cell>
          <cell r="F868" t="str">
            <v>EUR</v>
          </cell>
          <cell r="G868" t="str">
            <v>Revenue</v>
          </cell>
          <cell r="H868">
            <v>2016</v>
          </cell>
          <cell r="I868">
            <v>11090</v>
          </cell>
        </row>
        <row r="869">
          <cell r="B869" t="str">
            <v xml:space="preserve">Telefonica </v>
          </cell>
          <cell r="C869" t="str">
            <v>Brazil</v>
          </cell>
          <cell r="D869" t="str">
            <v>RoW</v>
          </cell>
          <cell r="E869" t="str">
            <v>Mobile &amp; Fixed</v>
          </cell>
          <cell r="F869" t="str">
            <v>EUR</v>
          </cell>
          <cell r="G869" t="str">
            <v>EBITDA</v>
          </cell>
          <cell r="H869">
            <v>2016</v>
          </cell>
          <cell r="I869">
            <v>3702</v>
          </cell>
        </row>
        <row r="870">
          <cell r="B870" t="str">
            <v xml:space="preserve">Telefonica </v>
          </cell>
          <cell r="C870" t="str">
            <v>Brazil</v>
          </cell>
          <cell r="D870" t="str">
            <v>RoW</v>
          </cell>
          <cell r="E870" t="str">
            <v>Mobile &amp; Fixed</v>
          </cell>
          <cell r="F870" t="str">
            <v>EUR</v>
          </cell>
          <cell r="G870" t="str">
            <v>EBITDA Margin (%)</v>
          </cell>
          <cell r="H870">
            <v>2016</v>
          </cell>
          <cell r="I870">
            <v>0.33381424706943191</v>
          </cell>
        </row>
        <row r="871">
          <cell r="B871" t="str">
            <v xml:space="preserve">Telefonica </v>
          </cell>
          <cell r="C871" t="str">
            <v>Brazil</v>
          </cell>
          <cell r="D871" t="str">
            <v>RoW</v>
          </cell>
          <cell r="E871" t="str">
            <v>Mobile &amp; Fixed</v>
          </cell>
          <cell r="F871" t="str">
            <v>EUR</v>
          </cell>
          <cell r="G871" t="str">
            <v>Capex</v>
          </cell>
          <cell r="H871">
            <v>2016</v>
          </cell>
          <cell r="I871">
            <v>2137</v>
          </cell>
        </row>
        <row r="872">
          <cell r="B872" t="str">
            <v xml:space="preserve">Telefonica </v>
          </cell>
          <cell r="C872" t="str">
            <v>Brazil</v>
          </cell>
          <cell r="D872" t="str">
            <v>RoW</v>
          </cell>
          <cell r="E872" t="str">
            <v>Mobile &amp; Fixed</v>
          </cell>
          <cell r="F872" t="str">
            <v>EUR</v>
          </cell>
          <cell r="G872" t="str">
            <v>EBITDA - Capex</v>
          </cell>
          <cell r="H872">
            <v>2016</v>
          </cell>
          <cell r="I872">
            <v>1565</v>
          </cell>
        </row>
        <row r="873">
          <cell r="B873" t="str">
            <v xml:space="preserve">Telefonica </v>
          </cell>
          <cell r="C873" t="str">
            <v>Brazil</v>
          </cell>
          <cell r="D873" t="str">
            <v>RoW</v>
          </cell>
          <cell r="E873" t="str">
            <v>Mobile &amp; Fixed</v>
          </cell>
          <cell r="F873" t="str">
            <v>EUR</v>
          </cell>
          <cell r="G873" t="str">
            <v>EBITDA - Capex Margin (%)</v>
          </cell>
          <cell r="H873">
            <v>2016</v>
          </cell>
          <cell r="I873">
            <v>0.14111812443642921</v>
          </cell>
        </row>
        <row r="874">
          <cell r="B874" t="str">
            <v xml:space="preserve">Telefonica </v>
          </cell>
          <cell r="C874" t="str">
            <v>Brazil</v>
          </cell>
          <cell r="D874" t="str">
            <v>RoW</v>
          </cell>
          <cell r="E874" t="str">
            <v>Mobile &amp; Fixed</v>
          </cell>
          <cell r="F874" t="str">
            <v>EUR</v>
          </cell>
          <cell r="G874" t="str">
            <v>Mobile share</v>
          </cell>
          <cell r="H874">
            <v>2016</v>
          </cell>
          <cell r="I874">
            <v>1</v>
          </cell>
        </row>
        <row r="875">
          <cell r="B875" t="str">
            <v xml:space="preserve">Telefonica </v>
          </cell>
          <cell r="C875" t="str">
            <v>Brazil</v>
          </cell>
          <cell r="D875" t="str">
            <v>RoW</v>
          </cell>
          <cell r="E875" t="str">
            <v>Mobile &amp; Fixed</v>
          </cell>
          <cell r="F875" t="str">
            <v>EUR</v>
          </cell>
          <cell r="G875" t="str">
            <v>Capex/Revenue</v>
          </cell>
          <cell r="H875">
            <v>2016</v>
          </cell>
          <cell r="I875">
            <v>0.1926961226330027</v>
          </cell>
        </row>
        <row r="876">
          <cell r="B876" t="str">
            <v xml:space="preserve">Telefonica </v>
          </cell>
          <cell r="C876" t="str">
            <v>Brazil</v>
          </cell>
          <cell r="D876" t="str">
            <v>RoW</v>
          </cell>
          <cell r="E876" t="str">
            <v>Mobile &amp; Fixed</v>
          </cell>
          <cell r="F876" t="str">
            <v>EUR</v>
          </cell>
          <cell r="G876" t="str">
            <v>Revenue</v>
          </cell>
          <cell r="H876">
            <v>2015</v>
          </cell>
          <cell r="I876">
            <v>11060</v>
          </cell>
        </row>
        <row r="877">
          <cell r="B877" t="str">
            <v xml:space="preserve">Telefonica </v>
          </cell>
          <cell r="C877" t="str">
            <v>Brazil</v>
          </cell>
          <cell r="D877" t="str">
            <v>RoW</v>
          </cell>
          <cell r="E877" t="str">
            <v>Mobile &amp; Fixed</v>
          </cell>
          <cell r="F877" t="str">
            <v>EUR</v>
          </cell>
          <cell r="G877" t="str">
            <v>EBITDA</v>
          </cell>
          <cell r="H877">
            <v>2015</v>
          </cell>
          <cell r="I877">
            <v>3573</v>
          </cell>
        </row>
        <row r="878">
          <cell r="B878" t="str">
            <v xml:space="preserve">Telefonica </v>
          </cell>
          <cell r="C878" t="str">
            <v>Brazil</v>
          </cell>
          <cell r="D878" t="str">
            <v>RoW</v>
          </cell>
          <cell r="E878" t="str">
            <v>Mobile &amp; Fixed</v>
          </cell>
          <cell r="F878" t="str">
            <v>EUR</v>
          </cell>
          <cell r="G878" t="str">
            <v>EBITDA Margin (%)</v>
          </cell>
          <cell r="H878">
            <v>2015</v>
          </cell>
          <cell r="I878">
            <v>0.32305605786618447</v>
          </cell>
        </row>
        <row r="879">
          <cell r="B879" t="str">
            <v xml:space="preserve">Telefonica </v>
          </cell>
          <cell r="C879" t="str">
            <v>Brazil</v>
          </cell>
          <cell r="D879" t="str">
            <v>RoW</v>
          </cell>
          <cell r="E879" t="str">
            <v>Mobile &amp; Fixed</v>
          </cell>
          <cell r="F879" t="str">
            <v>EUR</v>
          </cell>
          <cell r="G879" t="str">
            <v>Capex</v>
          </cell>
          <cell r="H879">
            <v>2015</v>
          </cell>
          <cell r="I879">
            <v>2105</v>
          </cell>
        </row>
        <row r="880">
          <cell r="B880" t="str">
            <v xml:space="preserve">Telefonica </v>
          </cell>
          <cell r="C880" t="str">
            <v>Brazil</v>
          </cell>
          <cell r="D880" t="str">
            <v>RoW</v>
          </cell>
          <cell r="E880" t="str">
            <v>Mobile &amp; Fixed</v>
          </cell>
          <cell r="F880" t="str">
            <v>EUR</v>
          </cell>
          <cell r="G880" t="str">
            <v>EBITDA - Capex</v>
          </cell>
          <cell r="H880">
            <v>2015</v>
          </cell>
          <cell r="I880">
            <v>1468</v>
          </cell>
        </row>
        <row r="881">
          <cell r="B881" t="str">
            <v xml:space="preserve">Telefonica </v>
          </cell>
          <cell r="C881" t="str">
            <v>Brazil</v>
          </cell>
          <cell r="D881" t="str">
            <v>RoW</v>
          </cell>
          <cell r="E881" t="str">
            <v>Mobile &amp; Fixed</v>
          </cell>
          <cell r="F881" t="str">
            <v>EUR</v>
          </cell>
          <cell r="G881" t="str">
            <v>EBITDA - Capex Margin (%)</v>
          </cell>
          <cell r="H881">
            <v>2015</v>
          </cell>
          <cell r="I881">
            <v>0.13273056057866184</v>
          </cell>
        </row>
        <row r="882">
          <cell r="B882" t="str">
            <v xml:space="preserve">Telefonica </v>
          </cell>
          <cell r="C882" t="str">
            <v>Brazil</v>
          </cell>
          <cell r="D882" t="str">
            <v>RoW</v>
          </cell>
          <cell r="E882" t="str">
            <v>Mobile &amp; Fixed</v>
          </cell>
          <cell r="F882" t="str">
            <v>EUR</v>
          </cell>
          <cell r="G882" t="str">
            <v>Mobile share</v>
          </cell>
          <cell r="H882">
            <v>2015</v>
          </cell>
          <cell r="I882">
            <v>1</v>
          </cell>
        </row>
        <row r="883">
          <cell r="B883" t="str">
            <v xml:space="preserve">Telefonica </v>
          </cell>
          <cell r="C883" t="str">
            <v>Brazil</v>
          </cell>
          <cell r="D883" t="str">
            <v>RoW</v>
          </cell>
          <cell r="E883" t="str">
            <v>Mobile &amp; Fixed</v>
          </cell>
          <cell r="F883" t="str">
            <v>EUR</v>
          </cell>
          <cell r="G883" t="str">
            <v>Capex/Revenue</v>
          </cell>
          <cell r="H883">
            <v>2015</v>
          </cell>
          <cell r="I883">
            <v>0.1903254972875226</v>
          </cell>
        </row>
        <row r="884">
          <cell r="B884" t="str">
            <v xml:space="preserve">Telefonica </v>
          </cell>
          <cell r="C884" t="str">
            <v>Brazil</v>
          </cell>
          <cell r="D884" t="str">
            <v>RoW</v>
          </cell>
          <cell r="E884" t="str">
            <v>Mobile &amp; Fixed</v>
          </cell>
          <cell r="F884" t="str">
            <v>EUR</v>
          </cell>
          <cell r="G884" t="str">
            <v>Revenue</v>
          </cell>
          <cell r="H884">
            <v>2014</v>
          </cell>
          <cell r="I884">
            <v>11231</v>
          </cell>
        </row>
        <row r="885">
          <cell r="B885" t="str">
            <v xml:space="preserve">Telefonica </v>
          </cell>
          <cell r="C885" t="str">
            <v>Brazil</v>
          </cell>
          <cell r="D885" t="str">
            <v>RoW</v>
          </cell>
          <cell r="E885" t="str">
            <v>Mobile &amp; Fixed</v>
          </cell>
          <cell r="F885" t="str">
            <v>EUR</v>
          </cell>
          <cell r="G885" t="str">
            <v>EBITDA</v>
          </cell>
          <cell r="H885">
            <v>2014</v>
          </cell>
          <cell r="I885">
            <v>3543</v>
          </cell>
        </row>
        <row r="886">
          <cell r="B886" t="str">
            <v xml:space="preserve">Telefonica </v>
          </cell>
          <cell r="C886" t="str">
            <v>Brazil</v>
          </cell>
          <cell r="D886" t="str">
            <v>RoW</v>
          </cell>
          <cell r="E886" t="str">
            <v>Mobile &amp; Fixed</v>
          </cell>
          <cell r="F886" t="str">
            <v>EUR</v>
          </cell>
          <cell r="G886" t="str">
            <v>EBITDA Margin (%)</v>
          </cell>
          <cell r="H886">
            <v>2014</v>
          </cell>
          <cell r="I886">
            <v>0.31546612055916662</v>
          </cell>
        </row>
        <row r="887">
          <cell r="B887" t="str">
            <v xml:space="preserve">Telefonica </v>
          </cell>
          <cell r="C887" t="str">
            <v>Brazil</v>
          </cell>
          <cell r="D887" t="str">
            <v>RoW</v>
          </cell>
          <cell r="E887" t="str">
            <v>Mobile &amp; Fixed</v>
          </cell>
          <cell r="F887" t="str">
            <v>EUR</v>
          </cell>
          <cell r="G887" t="str">
            <v>Capex</v>
          </cell>
          <cell r="H887">
            <v>2014</v>
          </cell>
          <cell r="I887">
            <v>2933</v>
          </cell>
        </row>
        <row r="888">
          <cell r="B888" t="str">
            <v xml:space="preserve">Telefonica </v>
          </cell>
          <cell r="C888" t="str">
            <v>Brazil</v>
          </cell>
          <cell r="D888" t="str">
            <v>RoW</v>
          </cell>
          <cell r="E888" t="str">
            <v>Mobile &amp; Fixed</v>
          </cell>
          <cell r="F888" t="str">
            <v>EUR</v>
          </cell>
          <cell r="G888" t="str">
            <v>EBITDA - Capex</v>
          </cell>
          <cell r="H888">
            <v>2014</v>
          </cell>
          <cell r="I888">
            <v>610</v>
          </cell>
        </row>
        <row r="889">
          <cell r="B889" t="str">
            <v xml:space="preserve">Telefonica </v>
          </cell>
          <cell r="C889" t="str">
            <v>Brazil</v>
          </cell>
          <cell r="D889" t="str">
            <v>RoW</v>
          </cell>
          <cell r="E889" t="str">
            <v>Mobile &amp; Fixed</v>
          </cell>
          <cell r="F889" t="str">
            <v>EUR</v>
          </cell>
          <cell r="G889" t="str">
            <v>EBITDA - Capex Margin (%)</v>
          </cell>
          <cell r="H889">
            <v>2014</v>
          </cell>
          <cell r="I889">
            <v>5.4313952453031784E-2</v>
          </cell>
        </row>
        <row r="890">
          <cell r="B890" t="str">
            <v xml:space="preserve">Telefonica </v>
          </cell>
          <cell r="C890" t="str">
            <v>Brazil</v>
          </cell>
          <cell r="D890" t="str">
            <v>RoW</v>
          </cell>
          <cell r="E890" t="str">
            <v>Mobile &amp; Fixed</v>
          </cell>
          <cell r="F890" t="str">
            <v>EUR</v>
          </cell>
          <cell r="G890" t="str">
            <v>Mobile share</v>
          </cell>
          <cell r="H890">
            <v>2014</v>
          </cell>
          <cell r="I890">
            <v>1</v>
          </cell>
        </row>
        <row r="891">
          <cell r="B891" t="str">
            <v xml:space="preserve">Telefonica </v>
          </cell>
          <cell r="C891" t="str">
            <v>Brazil</v>
          </cell>
          <cell r="D891" t="str">
            <v>RoW</v>
          </cell>
          <cell r="E891" t="str">
            <v>Mobile &amp; Fixed</v>
          </cell>
          <cell r="F891" t="str">
            <v>EUR</v>
          </cell>
          <cell r="G891" t="str">
            <v>Capex/Revenue</v>
          </cell>
          <cell r="H891">
            <v>2014</v>
          </cell>
          <cell r="I891">
            <v>0.26115216810613479</v>
          </cell>
        </row>
        <row r="892">
          <cell r="B892" t="str">
            <v xml:space="preserve">Telefonica </v>
          </cell>
          <cell r="C892" t="str">
            <v>Brazil</v>
          </cell>
          <cell r="D892" t="str">
            <v>RoW</v>
          </cell>
          <cell r="E892" t="str">
            <v>Mobile &amp; Fixed</v>
          </cell>
          <cell r="F892" t="str">
            <v>EUR</v>
          </cell>
          <cell r="G892" t="str">
            <v>Revenue</v>
          </cell>
          <cell r="H892">
            <v>2013</v>
          </cell>
          <cell r="I892">
            <v>12217</v>
          </cell>
        </row>
        <row r="893">
          <cell r="B893" t="str">
            <v xml:space="preserve">Telefonica </v>
          </cell>
          <cell r="C893" t="str">
            <v>Brazil</v>
          </cell>
          <cell r="D893" t="str">
            <v>RoW</v>
          </cell>
          <cell r="E893" t="str">
            <v>Mobile &amp; Fixed</v>
          </cell>
          <cell r="F893" t="str">
            <v>EUR</v>
          </cell>
          <cell r="G893" t="str">
            <v>EBITDA</v>
          </cell>
          <cell r="H893">
            <v>2013</v>
          </cell>
          <cell r="I893">
            <v>3940</v>
          </cell>
        </row>
        <row r="894">
          <cell r="B894" t="str">
            <v xml:space="preserve">Telefonica </v>
          </cell>
          <cell r="C894" t="str">
            <v>Brazil</v>
          </cell>
          <cell r="D894" t="str">
            <v>RoW</v>
          </cell>
          <cell r="E894" t="str">
            <v>Mobile &amp; Fixed</v>
          </cell>
          <cell r="F894" t="str">
            <v>EUR</v>
          </cell>
          <cell r="G894" t="str">
            <v>EBITDA Margin (%)</v>
          </cell>
          <cell r="H894">
            <v>2013</v>
          </cell>
          <cell r="I894">
            <v>0.32250143243022017</v>
          </cell>
        </row>
        <row r="895">
          <cell r="B895" t="str">
            <v xml:space="preserve">Telefonica </v>
          </cell>
          <cell r="C895" t="str">
            <v>Brazil</v>
          </cell>
          <cell r="D895" t="str">
            <v>RoW</v>
          </cell>
          <cell r="E895" t="str">
            <v>Mobile &amp; Fixed</v>
          </cell>
          <cell r="F895" t="str">
            <v>EUR</v>
          </cell>
          <cell r="G895" t="str">
            <v>Capex</v>
          </cell>
          <cell r="H895">
            <v>2013</v>
          </cell>
          <cell r="I895">
            <v>2127</v>
          </cell>
        </row>
        <row r="896">
          <cell r="B896" t="str">
            <v xml:space="preserve">Telefonica </v>
          </cell>
          <cell r="C896" t="str">
            <v>Brazil</v>
          </cell>
          <cell r="D896" t="str">
            <v>RoW</v>
          </cell>
          <cell r="E896" t="str">
            <v>Mobile &amp; Fixed</v>
          </cell>
          <cell r="F896" t="str">
            <v>EUR</v>
          </cell>
          <cell r="G896" t="str">
            <v>EBITDA - Capex</v>
          </cell>
          <cell r="H896">
            <v>2013</v>
          </cell>
          <cell r="I896">
            <v>1813</v>
          </cell>
        </row>
        <row r="897">
          <cell r="B897" t="str">
            <v xml:space="preserve">Telefonica </v>
          </cell>
          <cell r="C897" t="str">
            <v>Brazil</v>
          </cell>
          <cell r="D897" t="str">
            <v>RoW</v>
          </cell>
          <cell r="E897" t="str">
            <v>Mobile &amp; Fixed</v>
          </cell>
          <cell r="F897" t="str">
            <v>EUR</v>
          </cell>
          <cell r="G897" t="str">
            <v>EBITDA - Capex Margin (%)</v>
          </cell>
          <cell r="H897">
            <v>2013</v>
          </cell>
          <cell r="I897">
            <v>0.14839977081116476</v>
          </cell>
        </row>
        <row r="898">
          <cell r="B898" t="str">
            <v xml:space="preserve">Telefonica </v>
          </cell>
          <cell r="C898" t="str">
            <v>Brazil</v>
          </cell>
          <cell r="D898" t="str">
            <v>RoW</v>
          </cell>
          <cell r="E898" t="str">
            <v>Mobile &amp; Fixed</v>
          </cell>
          <cell r="F898" t="str">
            <v>EUR</v>
          </cell>
          <cell r="G898" t="str">
            <v>Mobile share</v>
          </cell>
          <cell r="H898">
            <v>2013</v>
          </cell>
          <cell r="I898">
            <v>1</v>
          </cell>
        </row>
        <row r="899">
          <cell r="B899" t="str">
            <v xml:space="preserve">Telefonica </v>
          </cell>
          <cell r="C899" t="str">
            <v>Brazil</v>
          </cell>
          <cell r="D899" t="str">
            <v>RoW</v>
          </cell>
          <cell r="E899" t="str">
            <v>Mobile &amp; Fixed</v>
          </cell>
          <cell r="F899" t="str">
            <v>EUR</v>
          </cell>
          <cell r="G899" t="str">
            <v>Capex/Revenue</v>
          </cell>
          <cell r="H899">
            <v>2013</v>
          </cell>
          <cell r="I899">
            <v>0.17410166161905541</v>
          </cell>
        </row>
        <row r="900">
          <cell r="B900" t="str">
            <v xml:space="preserve">Telefonica </v>
          </cell>
          <cell r="C900" t="str">
            <v>Brazil</v>
          </cell>
          <cell r="D900" t="str">
            <v>RoW</v>
          </cell>
          <cell r="E900" t="str">
            <v>Mobile &amp; Fixed</v>
          </cell>
          <cell r="F900" t="str">
            <v>EUR</v>
          </cell>
          <cell r="G900" t="str">
            <v>Revenue</v>
          </cell>
          <cell r="H900">
            <v>2012</v>
          </cell>
          <cell r="I900">
            <v>13618</v>
          </cell>
        </row>
        <row r="901">
          <cell r="B901" t="str">
            <v xml:space="preserve">Telefonica </v>
          </cell>
          <cell r="C901" t="str">
            <v>Brazil</v>
          </cell>
          <cell r="D901" t="str">
            <v>RoW</v>
          </cell>
          <cell r="E901" t="str">
            <v>Mobile &amp; Fixed</v>
          </cell>
          <cell r="F901" t="str">
            <v>EUR</v>
          </cell>
          <cell r="G901" t="str">
            <v>EBITDA</v>
          </cell>
          <cell r="H901">
            <v>2012</v>
          </cell>
          <cell r="I901">
            <v>5161</v>
          </cell>
        </row>
        <row r="902">
          <cell r="B902" t="str">
            <v xml:space="preserve">Telefonica </v>
          </cell>
          <cell r="C902" t="str">
            <v>Brazil</v>
          </cell>
          <cell r="D902" t="str">
            <v>RoW</v>
          </cell>
          <cell r="E902" t="str">
            <v>Mobile &amp; Fixed</v>
          </cell>
          <cell r="F902" t="str">
            <v>EUR</v>
          </cell>
          <cell r="G902" t="str">
            <v>EBITDA Margin (%)</v>
          </cell>
          <cell r="H902">
            <v>2012</v>
          </cell>
          <cell r="I902">
            <v>0.3789836980467029</v>
          </cell>
        </row>
        <row r="903">
          <cell r="B903" t="str">
            <v xml:space="preserve">Telefonica </v>
          </cell>
          <cell r="C903" t="str">
            <v>Brazil</v>
          </cell>
          <cell r="D903" t="str">
            <v>RoW</v>
          </cell>
          <cell r="E903" t="str">
            <v>Mobile &amp; Fixed</v>
          </cell>
          <cell r="F903" t="str">
            <v>EUR</v>
          </cell>
          <cell r="G903" t="str">
            <v>Capex</v>
          </cell>
          <cell r="H903">
            <v>2012</v>
          </cell>
          <cell r="I903">
            <v>2444</v>
          </cell>
        </row>
        <row r="904">
          <cell r="B904" t="str">
            <v xml:space="preserve">Telefonica </v>
          </cell>
          <cell r="C904" t="str">
            <v>Brazil</v>
          </cell>
          <cell r="D904" t="str">
            <v>RoW</v>
          </cell>
          <cell r="E904" t="str">
            <v>Mobile &amp; Fixed</v>
          </cell>
          <cell r="F904" t="str">
            <v>EUR</v>
          </cell>
          <cell r="G904" t="str">
            <v>EBITDA - Capex</v>
          </cell>
          <cell r="H904">
            <v>2012</v>
          </cell>
          <cell r="I904">
            <v>2717</v>
          </cell>
        </row>
        <row r="905">
          <cell r="B905" t="str">
            <v xml:space="preserve">Telefonica </v>
          </cell>
          <cell r="C905" t="str">
            <v>Brazil</v>
          </cell>
          <cell r="D905" t="str">
            <v>RoW</v>
          </cell>
          <cell r="E905" t="str">
            <v>Mobile &amp; Fixed</v>
          </cell>
          <cell r="F905" t="str">
            <v>EUR</v>
          </cell>
          <cell r="G905" t="str">
            <v>EBITDA - Capex Margin (%)</v>
          </cell>
          <cell r="H905">
            <v>2012</v>
          </cell>
          <cell r="I905">
            <v>0.19951534733441034</v>
          </cell>
        </row>
        <row r="906">
          <cell r="B906" t="str">
            <v xml:space="preserve">Telefonica </v>
          </cell>
          <cell r="C906" t="str">
            <v>Brazil</v>
          </cell>
          <cell r="D906" t="str">
            <v>RoW</v>
          </cell>
          <cell r="E906" t="str">
            <v>Mobile &amp; Fixed</v>
          </cell>
          <cell r="F906" t="str">
            <v>EUR</v>
          </cell>
          <cell r="G906" t="str">
            <v>Mobile share</v>
          </cell>
          <cell r="H906">
            <v>2012</v>
          </cell>
          <cell r="I906">
            <v>1</v>
          </cell>
        </row>
        <row r="907">
          <cell r="B907" t="str">
            <v xml:space="preserve">Telefonica </v>
          </cell>
          <cell r="C907" t="str">
            <v>Brazil</v>
          </cell>
          <cell r="D907" t="str">
            <v>RoW</v>
          </cell>
          <cell r="E907" t="str">
            <v>Mobile &amp; Fixed</v>
          </cell>
          <cell r="F907" t="str">
            <v>EUR</v>
          </cell>
          <cell r="G907" t="str">
            <v>Capex/Revenue</v>
          </cell>
          <cell r="H907">
            <v>2012</v>
          </cell>
          <cell r="I907">
            <v>0.17946835071229256</v>
          </cell>
        </row>
        <row r="908">
          <cell r="B908" t="str">
            <v xml:space="preserve">Telefonica </v>
          </cell>
          <cell r="C908" t="str">
            <v>HISPAC</v>
          </cell>
          <cell r="D908" t="str">
            <v>RoW</v>
          </cell>
          <cell r="E908" t="str">
            <v>Mobile &amp; Fixed</v>
          </cell>
          <cell r="F908" t="str">
            <v>EUR</v>
          </cell>
          <cell r="G908" t="str">
            <v>Revenue</v>
          </cell>
          <cell r="H908">
            <v>2020</v>
          </cell>
          <cell r="I908">
            <v>7922</v>
          </cell>
        </row>
        <row r="909">
          <cell r="B909" t="str">
            <v xml:space="preserve">Telefonica </v>
          </cell>
          <cell r="C909" t="str">
            <v>HISPAC</v>
          </cell>
          <cell r="D909" t="str">
            <v>RoW</v>
          </cell>
          <cell r="E909" t="str">
            <v>Mobile &amp; Fixed</v>
          </cell>
          <cell r="F909" t="str">
            <v>EUR</v>
          </cell>
          <cell r="G909" t="str">
            <v>EBITDA</v>
          </cell>
          <cell r="H909">
            <v>2020</v>
          </cell>
          <cell r="I909">
            <v>990</v>
          </cell>
        </row>
        <row r="910">
          <cell r="B910" t="str">
            <v xml:space="preserve">Telefonica </v>
          </cell>
          <cell r="C910" t="str">
            <v>HISPAC</v>
          </cell>
          <cell r="D910" t="str">
            <v>RoW</v>
          </cell>
          <cell r="E910" t="str">
            <v>Mobile &amp; Fixed</v>
          </cell>
          <cell r="F910" t="str">
            <v>EUR</v>
          </cell>
          <cell r="G910" t="str">
            <v>EBITDA Margin (%)</v>
          </cell>
          <cell r="H910">
            <v>2020</v>
          </cell>
          <cell r="I910">
            <v>0.12496844231254733</v>
          </cell>
        </row>
        <row r="911">
          <cell r="B911" t="str">
            <v xml:space="preserve">Telefonica </v>
          </cell>
          <cell r="C911" t="str">
            <v>HISPAC</v>
          </cell>
          <cell r="D911" t="str">
            <v>RoW</v>
          </cell>
          <cell r="E911" t="str">
            <v>Mobile &amp; Fixed</v>
          </cell>
          <cell r="F911" t="str">
            <v>EUR</v>
          </cell>
          <cell r="G911" t="str">
            <v>Capex</v>
          </cell>
          <cell r="H911">
            <v>2020</v>
          </cell>
          <cell r="I911">
            <v>833</v>
          </cell>
        </row>
        <row r="912">
          <cell r="B912" t="str">
            <v xml:space="preserve">Telefonica </v>
          </cell>
          <cell r="C912" t="str">
            <v>HISPAC</v>
          </cell>
          <cell r="D912" t="str">
            <v>RoW</v>
          </cell>
          <cell r="E912" t="str">
            <v>Mobile &amp; Fixed</v>
          </cell>
          <cell r="F912" t="str">
            <v>EUR</v>
          </cell>
          <cell r="G912" t="str">
            <v>EBITDA - Capex</v>
          </cell>
          <cell r="H912">
            <v>2020</v>
          </cell>
          <cell r="I912">
            <v>157</v>
          </cell>
        </row>
        <row r="913">
          <cell r="B913" t="str">
            <v xml:space="preserve">Telefonica </v>
          </cell>
          <cell r="C913" t="str">
            <v>HISPAC</v>
          </cell>
          <cell r="D913" t="str">
            <v>RoW</v>
          </cell>
          <cell r="E913" t="str">
            <v>Mobile &amp; Fixed</v>
          </cell>
          <cell r="F913" t="str">
            <v>EUR</v>
          </cell>
          <cell r="G913" t="str">
            <v>EBITDA - Capex Margin (%)</v>
          </cell>
          <cell r="H913">
            <v>2020</v>
          </cell>
          <cell r="I913">
            <v>1.9818227720272658E-2</v>
          </cell>
        </row>
        <row r="914">
          <cell r="B914" t="str">
            <v xml:space="preserve">Telefonica </v>
          </cell>
          <cell r="C914" t="str">
            <v>HISPAC</v>
          </cell>
          <cell r="D914" t="str">
            <v>RoW</v>
          </cell>
          <cell r="E914" t="str">
            <v>Mobile &amp; Fixed</v>
          </cell>
          <cell r="F914" t="str">
            <v>EUR</v>
          </cell>
          <cell r="G914" t="str">
            <v>Mobile share</v>
          </cell>
          <cell r="H914">
            <v>2020</v>
          </cell>
          <cell r="I914">
            <v>0.63998990154001512</v>
          </cell>
        </row>
        <row r="915">
          <cell r="B915" t="str">
            <v xml:space="preserve">Telefonica </v>
          </cell>
          <cell r="C915" t="str">
            <v>HISPAC</v>
          </cell>
          <cell r="D915" t="str">
            <v>RoW</v>
          </cell>
          <cell r="E915" t="str">
            <v>Mobile &amp; Fixed</v>
          </cell>
          <cell r="F915" t="str">
            <v>EUR</v>
          </cell>
          <cell r="G915" t="str">
            <v>Capex/Revenue</v>
          </cell>
          <cell r="H915">
            <v>2020</v>
          </cell>
          <cell r="I915">
            <v>0.10515021459227468</v>
          </cell>
        </row>
        <row r="916">
          <cell r="B916" t="str">
            <v xml:space="preserve">Telefonica </v>
          </cell>
          <cell r="C916" t="str">
            <v>HISPAC</v>
          </cell>
          <cell r="D916" t="str">
            <v>RoW</v>
          </cell>
          <cell r="E916" t="str">
            <v>Mobile &amp; Fixed</v>
          </cell>
          <cell r="F916" t="str">
            <v>EUR</v>
          </cell>
          <cell r="G916" t="str">
            <v>Revenue</v>
          </cell>
          <cell r="H916">
            <v>2019</v>
          </cell>
          <cell r="I916">
            <v>9650</v>
          </cell>
        </row>
        <row r="917">
          <cell r="B917" t="str">
            <v xml:space="preserve">Telefonica </v>
          </cell>
          <cell r="C917" t="str">
            <v>HISPAC</v>
          </cell>
          <cell r="D917" t="str">
            <v>RoW</v>
          </cell>
          <cell r="E917" t="str">
            <v>Mobile &amp; Fixed</v>
          </cell>
          <cell r="F917" t="str">
            <v>EUR</v>
          </cell>
          <cell r="G917" t="str">
            <v>EBITDA</v>
          </cell>
          <cell r="H917">
            <v>2019</v>
          </cell>
          <cell r="I917">
            <v>2033</v>
          </cell>
        </row>
        <row r="918">
          <cell r="B918" t="str">
            <v xml:space="preserve">Telefonica </v>
          </cell>
          <cell r="C918" t="str">
            <v>HISPAC</v>
          </cell>
          <cell r="D918" t="str">
            <v>RoW</v>
          </cell>
          <cell r="E918" t="str">
            <v>Mobile &amp; Fixed</v>
          </cell>
          <cell r="F918" t="str">
            <v>EUR</v>
          </cell>
          <cell r="G918" t="str">
            <v>EBITDA Margin (%)</v>
          </cell>
          <cell r="H918">
            <v>2019</v>
          </cell>
          <cell r="I918">
            <v>0.21067357512953369</v>
          </cell>
        </row>
        <row r="919">
          <cell r="B919" t="str">
            <v xml:space="preserve">Telefonica </v>
          </cell>
          <cell r="C919" t="str">
            <v>HISPAC</v>
          </cell>
          <cell r="D919" t="str">
            <v>RoW</v>
          </cell>
          <cell r="E919" t="str">
            <v>Mobile &amp; Fixed</v>
          </cell>
          <cell r="F919" t="str">
            <v>EUR</v>
          </cell>
          <cell r="G919" t="str">
            <v>Capex</v>
          </cell>
          <cell r="H919">
            <v>2019</v>
          </cell>
          <cell r="I919">
            <v>1485</v>
          </cell>
        </row>
        <row r="920">
          <cell r="B920" t="str">
            <v xml:space="preserve">Telefonica </v>
          </cell>
          <cell r="C920" t="str">
            <v>HISPAC</v>
          </cell>
          <cell r="D920" t="str">
            <v>RoW</v>
          </cell>
          <cell r="E920" t="str">
            <v>Mobile &amp; Fixed</v>
          </cell>
          <cell r="F920" t="str">
            <v>EUR</v>
          </cell>
          <cell r="G920" t="str">
            <v>EBITDA - Capex</v>
          </cell>
          <cell r="H920">
            <v>2019</v>
          </cell>
          <cell r="I920">
            <v>548</v>
          </cell>
        </row>
        <row r="921">
          <cell r="B921" t="str">
            <v xml:space="preserve">Telefonica </v>
          </cell>
          <cell r="C921" t="str">
            <v>HISPAC</v>
          </cell>
          <cell r="D921" t="str">
            <v>RoW</v>
          </cell>
          <cell r="E921" t="str">
            <v>Mobile &amp; Fixed</v>
          </cell>
          <cell r="F921" t="str">
            <v>EUR</v>
          </cell>
          <cell r="G921" t="str">
            <v>EBITDA - Capex Margin (%)</v>
          </cell>
          <cell r="H921">
            <v>2019</v>
          </cell>
          <cell r="I921">
            <v>5.6787564766839375E-2</v>
          </cell>
        </row>
        <row r="922">
          <cell r="B922" t="str">
            <v xml:space="preserve">Telefonica </v>
          </cell>
          <cell r="C922" t="str">
            <v>HISPAC</v>
          </cell>
          <cell r="D922" t="str">
            <v>RoW</v>
          </cell>
          <cell r="E922" t="str">
            <v>Mobile &amp; Fixed</v>
          </cell>
          <cell r="F922" t="str">
            <v>EUR</v>
          </cell>
          <cell r="G922" t="str">
            <v>Mobile share</v>
          </cell>
          <cell r="H922">
            <v>2019</v>
          </cell>
          <cell r="I922">
            <v>0.64352331606217616</v>
          </cell>
        </row>
        <row r="923">
          <cell r="B923" t="str">
            <v xml:space="preserve">Telefonica </v>
          </cell>
          <cell r="C923" t="str">
            <v>HISPAC</v>
          </cell>
          <cell r="D923" t="str">
            <v>RoW</v>
          </cell>
          <cell r="E923" t="str">
            <v>Mobile &amp; Fixed</v>
          </cell>
          <cell r="F923" t="str">
            <v>EUR</v>
          </cell>
          <cell r="G923" t="str">
            <v>Capex/Revenue</v>
          </cell>
          <cell r="H923">
            <v>2019</v>
          </cell>
          <cell r="I923">
            <v>0.15388601036269431</v>
          </cell>
        </row>
        <row r="924">
          <cell r="B924" t="str">
            <v xml:space="preserve">Telefonica </v>
          </cell>
          <cell r="C924" t="str">
            <v>HISPAC</v>
          </cell>
          <cell r="D924" t="str">
            <v>RoW</v>
          </cell>
          <cell r="E924" t="str">
            <v>Mobile &amp; Fixed</v>
          </cell>
          <cell r="F924" t="str">
            <v>EUR</v>
          </cell>
          <cell r="G924" t="str">
            <v>Revenue</v>
          </cell>
          <cell r="H924">
            <v>2018</v>
          </cell>
          <cell r="I924">
            <v>9939</v>
          </cell>
        </row>
        <row r="925">
          <cell r="B925" t="str">
            <v xml:space="preserve">Telefonica </v>
          </cell>
          <cell r="C925" t="str">
            <v>HISPAC</v>
          </cell>
          <cell r="D925" t="str">
            <v>RoW</v>
          </cell>
          <cell r="E925" t="str">
            <v>Mobile &amp; Fixed</v>
          </cell>
          <cell r="F925" t="str">
            <v>EUR</v>
          </cell>
          <cell r="G925" t="str">
            <v>EBITDA</v>
          </cell>
          <cell r="H925">
            <v>2018</v>
          </cell>
          <cell r="I925">
            <v>2258</v>
          </cell>
        </row>
        <row r="926">
          <cell r="B926" t="str">
            <v xml:space="preserve">Telefonica </v>
          </cell>
          <cell r="C926" t="str">
            <v>HISPAC</v>
          </cell>
          <cell r="D926" t="str">
            <v>RoW</v>
          </cell>
          <cell r="E926" t="str">
            <v>Mobile &amp; Fixed</v>
          </cell>
          <cell r="F926" t="str">
            <v>EUR</v>
          </cell>
          <cell r="G926" t="str">
            <v>EBITDA Margin (%)</v>
          </cell>
          <cell r="H926">
            <v>2018</v>
          </cell>
          <cell r="I926">
            <v>0.22718583358486769</v>
          </cell>
        </row>
        <row r="927">
          <cell r="B927" t="str">
            <v xml:space="preserve">Telefonica </v>
          </cell>
          <cell r="C927" t="str">
            <v>HISPAC</v>
          </cell>
          <cell r="D927" t="str">
            <v>RoW</v>
          </cell>
          <cell r="E927" t="str">
            <v>Mobile &amp; Fixed</v>
          </cell>
          <cell r="F927" t="str">
            <v>EUR</v>
          </cell>
          <cell r="G927" t="str">
            <v>Capex</v>
          </cell>
          <cell r="H927">
            <v>2018</v>
          </cell>
          <cell r="I927">
            <v>1681</v>
          </cell>
        </row>
        <row r="928">
          <cell r="B928" t="str">
            <v xml:space="preserve">Telefonica </v>
          </cell>
          <cell r="C928" t="str">
            <v>HISPAC</v>
          </cell>
          <cell r="D928" t="str">
            <v>RoW</v>
          </cell>
          <cell r="E928" t="str">
            <v>Mobile &amp; Fixed</v>
          </cell>
          <cell r="F928" t="str">
            <v>EUR</v>
          </cell>
          <cell r="G928" t="str">
            <v>EBITDA - Capex</v>
          </cell>
          <cell r="H928">
            <v>2018</v>
          </cell>
          <cell r="I928">
            <v>577</v>
          </cell>
        </row>
        <row r="929">
          <cell r="B929" t="str">
            <v xml:space="preserve">Telefonica </v>
          </cell>
          <cell r="C929" t="str">
            <v>HISPAC</v>
          </cell>
          <cell r="D929" t="str">
            <v>RoW</v>
          </cell>
          <cell r="E929" t="str">
            <v>Mobile &amp; Fixed</v>
          </cell>
          <cell r="F929" t="str">
            <v>EUR</v>
          </cell>
          <cell r="G929" t="str">
            <v>EBITDA - Capex Margin (%)</v>
          </cell>
          <cell r="H929">
            <v>2018</v>
          </cell>
          <cell r="I929">
            <v>5.8054130194184525E-2</v>
          </cell>
        </row>
        <row r="930">
          <cell r="B930" t="str">
            <v xml:space="preserve">Telefonica </v>
          </cell>
          <cell r="C930" t="str">
            <v>HISPAC</v>
          </cell>
          <cell r="D930" t="str">
            <v>RoW</v>
          </cell>
          <cell r="E930" t="str">
            <v>Mobile &amp; Fixed</v>
          </cell>
          <cell r="F930" t="str">
            <v>EUR</v>
          </cell>
          <cell r="G930" t="str">
            <v>Mobile share</v>
          </cell>
          <cell r="H930">
            <v>2018</v>
          </cell>
          <cell r="I930">
            <v>0.65107153637186843</v>
          </cell>
        </row>
        <row r="931">
          <cell r="B931" t="str">
            <v xml:space="preserve">Telefonica </v>
          </cell>
          <cell r="C931" t="str">
            <v>HISPAC</v>
          </cell>
          <cell r="D931" t="str">
            <v>RoW</v>
          </cell>
          <cell r="E931" t="str">
            <v>Mobile &amp; Fixed</v>
          </cell>
          <cell r="F931" t="str">
            <v>EUR</v>
          </cell>
          <cell r="G931" t="str">
            <v>Capex/Revenue</v>
          </cell>
          <cell r="H931">
            <v>2018</v>
          </cell>
          <cell r="I931">
            <v>0.16913170339068317</v>
          </cell>
        </row>
        <row r="932">
          <cell r="B932" t="str">
            <v xml:space="preserve">Telefonica </v>
          </cell>
          <cell r="C932" t="str">
            <v>HISPAC</v>
          </cell>
          <cell r="D932" t="str">
            <v>RoW</v>
          </cell>
          <cell r="E932" t="str">
            <v>Mobile &amp; Fixed</v>
          </cell>
          <cell r="F932" t="str">
            <v>EUR</v>
          </cell>
          <cell r="G932" t="str">
            <v>Revenue</v>
          </cell>
          <cell r="H932">
            <v>2017</v>
          </cell>
          <cell r="I932">
            <v>12552</v>
          </cell>
        </row>
        <row r="933">
          <cell r="B933" t="str">
            <v xml:space="preserve">Telefonica </v>
          </cell>
          <cell r="C933" t="str">
            <v>HISPAC</v>
          </cell>
          <cell r="D933" t="str">
            <v>RoW</v>
          </cell>
          <cell r="E933" t="str">
            <v>Mobile &amp; Fixed</v>
          </cell>
          <cell r="F933" t="str">
            <v>EUR</v>
          </cell>
          <cell r="G933" t="str">
            <v>EBITDA</v>
          </cell>
          <cell r="H933">
            <v>2017</v>
          </cell>
          <cell r="I933">
            <v>3538</v>
          </cell>
        </row>
        <row r="934">
          <cell r="B934" t="str">
            <v xml:space="preserve">Telefonica </v>
          </cell>
          <cell r="C934" t="str">
            <v>HISPAC</v>
          </cell>
          <cell r="D934" t="str">
            <v>RoW</v>
          </cell>
          <cell r="E934" t="str">
            <v>Mobile &amp; Fixed</v>
          </cell>
          <cell r="F934" t="str">
            <v>EUR</v>
          </cell>
          <cell r="G934" t="str">
            <v>EBITDA Margin (%)</v>
          </cell>
          <cell r="H934">
            <v>2017</v>
          </cell>
          <cell r="I934">
            <v>0.2818674314850223</v>
          </cell>
        </row>
        <row r="935">
          <cell r="B935" t="str">
            <v xml:space="preserve">Telefonica </v>
          </cell>
          <cell r="C935" t="str">
            <v>HISPAC</v>
          </cell>
          <cell r="D935" t="str">
            <v>RoW</v>
          </cell>
          <cell r="E935" t="str">
            <v>Mobile &amp; Fixed</v>
          </cell>
          <cell r="F935" t="str">
            <v>EUR</v>
          </cell>
          <cell r="G935" t="str">
            <v>Capex</v>
          </cell>
          <cell r="H935">
            <v>2017</v>
          </cell>
          <cell r="I935">
            <v>2678</v>
          </cell>
        </row>
        <row r="936">
          <cell r="B936" t="str">
            <v xml:space="preserve">Telefonica </v>
          </cell>
          <cell r="C936" t="str">
            <v>HISPAC</v>
          </cell>
          <cell r="D936" t="str">
            <v>RoW</v>
          </cell>
          <cell r="E936" t="str">
            <v>Mobile &amp; Fixed</v>
          </cell>
          <cell r="F936" t="str">
            <v>EUR</v>
          </cell>
          <cell r="G936" t="str">
            <v>EBITDA - Capex</v>
          </cell>
          <cell r="H936">
            <v>2017</v>
          </cell>
          <cell r="I936">
            <v>860</v>
          </cell>
        </row>
        <row r="937">
          <cell r="B937" t="str">
            <v xml:space="preserve">Telefonica </v>
          </cell>
          <cell r="C937" t="str">
            <v>HISPAC</v>
          </cell>
          <cell r="D937" t="str">
            <v>RoW</v>
          </cell>
          <cell r="E937" t="str">
            <v>Mobile &amp; Fixed</v>
          </cell>
          <cell r="F937" t="str">
            <v>EUR</v>
          </cell>
          <cell r="G937" t="str">
            <v>EBITDA - Capex Margin (%)</v>
          </cell>
          <cell r="H937">
            <v>2017</v>
          </cell>
          <cell r="I937">
            <v>6.8514977692797963E-2</v>
          </cell>
        </row>
        <row r="938">
          <cell r="B938" t="str">
            <v xml:space="preserve">Telefonica </v>
          </cell>
          <cell r="C938" t="str">
            <v>HISPAC</v>
          </cell>
          <cell r="D938" t="str">
            <v>RoW</v>
          </cell>
          <cell r="E938" t="str">
            <v>Mobile &amp; Fixed</v>
          </cell>
          <cell r="F938" t="str">
            <v>EUR</v>
          </cell>
          <cell r="G938" t="str">
            <v>Mobile share</v>
          </cell>
          <cell r="H938">
            <v>2017</v>
          </cell>
          <cell r="I938">
            <v>1</v>
          </cell>
        </row>
        <row r="939">
          <cell r="B939" t="str">
            <v xml:space="preserve">Telefonica </v>
          </cell>
          <cell r="C939" t="str">
            <v>HISPAC</v>
          </cell>
          <cell r="D939" t="str">
            <v>RoW</v>
          </cell>
          <cell r="E939" t="str">
            <v>Mobile &amp; Fixed</v>
          </cell>
          <cell r="F939" t="str">
            <v>EUR</v>
          </cell>
          <cell r="G939" t="str">
            <v>Capex/Revenue</v>
          </cell>
          <cell r="H939">
            <v>2017</v>
          </cell>
          <cell r="I939">
            <v>0.21335245379222434</v>
          </cell>
        </row>
        <row r="940">
          <cell r="B940" t="str">
            <v xml:space="preserve">Telefonica </v>
          </cell>
          <cell r="C940" t="str">
            <v>HISPAC</v>
          </cell>
          <cell r="D940" t="str">
            <v>RoW</v>
          </cell>
          <cell r="E940" t="str">
            <v>Mobile &amp; Fixed</v>
          </cell>
          <cell r="F940" t="str">
            <v>EUR</v>
          </cell>
          <cell r="G940" t="str">
            <v>Revenue</v>
          </cell>
          <cell r="H940">
            <v>2016</v>
          </cell>
          <cell r="I940">
            <v>12579</v>
          </cell>
        </row>
        <row r="941">
          <cell r="B941" t="str">
            <v xml:space="preserve">Telefonica </v>
          </cell>
          <cell r="C941" t="str">
            <v>HISPAC</v>
          </cell>
          <cell r="D941" t="str">
            <v>RoW</v>
          </cell>
          <cell r="E941" t="str">
            <v>Mobile &amp; Fixed</v>
          </cell>
          <cell r="F941" t="str">
            <v>EUR</v>
          </cell>
          <cell r="G941" t="str">
            <v>EBITDA</v>
          </cell>
          <cell r="H941">
            <v>2016</v>
          </cell>
          <cell r="I941">
            <v>3474</v>
          </cell>
        </row>
        <row r="942">
          <cell r="B942" t="str">
            <v xml:space="preserve">Telefonica </v>
          </cell>
          <cell r="C942" t="str">
            <v>HISPAC</v>
          </cell>
          <cell r="D942" t="str">
            <v>RoW</v>
          </cell>
          <cell r="E942" t="str">
            <v>Mobile &amp; Fixed</v>
          </cell>
          <cell r="F942" t="str">
            <v>EUR</v>
          </cell>
          <cell r="G942" t="str">
            <v>EBITDA Margin (%)</v>
          </cell>
          <cell r="H942">
            <v>2016</v>
          </cell>
          <cell r="I942">
            <v>0.2761745766754114</v>
          </cell>
        </row>
        <row r="943">
          <cell r="B943" t="str">
            <v xml:space="preserve">Telefonica </v>
          </cell>
          <cell r="C943" t="str">
            <v>HISPAC</v>
          </cell>
          <cell r="D943" t="str">
            <v>RoW</v>
          </cell>
          <cell r="E943" t="str">
            <v>Mobile &amp; Fixed</v>
          </cell>
          <cell r="F943" t="str">
            <v>EUR</v>
          </cell>
          <cell r="G943" t="str">
            <v>Capex</v>
          </cell>
          <cell r="H943">
            <v>2016</v>
          </cell>
          <cell r="I943">
            <v>2615</v>
          </cell>
        </row>
        <row r="944">
          <cell r="B944" t="str">
            <v xml:space="preserve">Telefonica </v>
          </cell>
          <cell r="C944" t="str">
            <v>HISPAC</v>
          </cell>
          <cell r="D944" t="str">
            <v>RoW</v>
          </cell>
          <cell r="E944" t="str">
            <v>Mobile &amp; Fixed</v>
          </cell>
          <cell r="F944" t="str">
            <v>EUR</v>
          </cell>
          <cell r="G944" t="str">
            <v>EBITDA - Capex</v>
          </cell>
          <cell r="H944">
            <v>2016</v>
          </cell>
          <cell r="I944">
            <v>859</v>
          </cell>
        </row>
        <row r="945">
          <cell r="B945" t="str">
            <v xml:space="preserve">Telefonica </v>
          </cell>
          <cell r="C945" t="str">
            <v>HISPAC</v>
          </cell>
          <cell r="D945" t="str">
            <v>RoW</v>
          </cell>
          <cell r="E945" t="str">
            <v>Mobile &amp; Fixed</v>
          </cell>
          <cell r="F945" t="str">
            <v>EUR</v>
          </cell>
          <cell r="G945" t="str">
            <v>EBITDA - Capex Margin (%)</v>
          </cell>
          <cell r="H945">
            <v>2016</v>
          </cell>
          <cell r="I945">
            <v>6.8288417203275303E-2</v>
          </cell>
        </row>
        <row r="946">
          <cell r="B946" t="str">
            <v xml:space="preserve">Telefonica </v>
          </cell>
          <cell r="C946" t="str">
            <v>HISPAC</v>
          </cell>
          <cell r="D946" t="str">
            <v>RoW</v>
          </cell>
          <cell r="E946" t="str">
            <v>Mobile &amp; Fixed</v>
          </cell>
          <cell r="F946" t="str">
            <v>EUR</v>
          </cell>
          <cell r="G946" t="str">
            <v>Mobile share</v>
          </cell>
          <cell r="H946">
            <v>2016</v>
          </cell>
          <cell r="I946">
            <v>1</v>
          </cell>
        </row>
        <row r="947">
          <cell r="B947" t="str">
            <v xml:space="preserve">Telefonica </v>
          </cell>
          <cell r="C947" t="str">
            <v>HISPAC</v>
          </cell>
          <cell r="D947" t="str">
            <v>RoW</v>
          </cell>
          <cell r="E947" t="str">
            <v>Mobile &amp; Fixed</v>
          </cell>
          <cell r="F947" t="str">
            <v>EUR</v>
          </cell>
          <cell r="G947" t="str">
            <v>Capex/Revenue</v>
          </cell>
          <cell r="H947">
            <v>2016</v>
          </cell>
          <cell r="I947">
            <v>0.2078861594721361</v>
          </cell>
        </row>
        <row r="948">
          <cell r="B948" t="str">
            <v xml:space="preserve">Telefonica </v>
          </cell>
          <cell r="C948" t="str">
            <v>HISPAC</v>
          </cell>
          <cell r="D948" t="str">
            <v>RoW</v>
          </cell>
          <cell r="E948" t="str">
            <v>Mobile &amp; Fixed</v>
          </cell>
          <cell r="F948" t="str">
            <v>EUR</v>
          </cell>
          <cell r="G948" t="str">
            <v>Revenue</v>
          </cell>
          <cell r="H948">
            <v>2015</v>
          </cell>
          <cell r="I948">
            <v>14387</v>
          </cell>
        </row>
        <row r="949">
          <cell r="B949" t="str">
            <v xml:space="preserve">Telefonica </v>
          </cell>
          <cell r="C949" t="str">
            <v>HISPAC</v>
          </cell>
          <cell r="D949" t="str">
            <v>RoW</v>
          </cell>
          <cell r="E949" t="str">
            <v>Mobile &amp; Fixed</v>
          </cell>
          <cell r="F949" t="str">
            <v>EUR</v>
          </cell>
          <cell r="G949" t="str">
            <v>EBITDA</v>
          </cell>
          <cell r="H949">
            <v>2015</v>
          </cell>
          <cell r="I949">
            <v>4356</v>
          </cell>
        </row>
        <row r="950">
          <cell r="B950" t="str">
            <v xml:space="preserve">Telefonica </v>
          </cell>
          <cell r="C950" t="str">
            <v>HISPAC</v>
          </cell>
          <cell r="D950" t="str">
            <v>RoW</v>
          </cell>
          <cell r="E950" t="str">
            <v>Mobile &amp; Fixed</v>
          </cell>
          <cell r="F950" t="str">
            <v>EUR</v>
          </cell>
          <cell r="G950" t="str">
            <v>EBITDA Margin (%)</v>
          </cell>
          <cell r="H950">
            <v>2015</v>
          </cell>
          <cell r="I950">
            <v>0.30277333704038367</v>
          </cell>
        </row>
        <row r="951">
          <cell r="B951" t="str">
            <v xml:space="preserve">Telefonica </v>
          </cell>
          <cell r="C951" t="str">
            <v>HISPAC</v>
          </cell>
          <cell r="D951" t="str">
            <v>RoW</v>
          </cell>
          <cell r="E951" t="str">
            <v>Mobile &amp; Fixed</v>
          </cell>
          <cell r="F951" t="str">
            <v>EUR</v>
          </cell>
          <cell r="G951" t="str">
            <v>Capex</v>
          </cell>
          <cell r="H951">
            <v>2015</v>
          </cell>
          <cell r="I951">
            <v>3060</v>
          </cell>
        </row>
        <row r="952">
          <cell r="B952" t="str">
            <v xml:space="preserve">Telefonica </v>
          </cell>
          <cell r="C952" t="str">
            <v>HISPAC</v>
          </cell>
          <cell r="D952" t="str">
            <v>RoW</v>
          </cell>
          <cell r="E952" t="str">
            <v>Mobile &amp; Fixed</v>
          </cell>
          <cell r="F952" t="str">
            <v>EUR</v>
          </cell>
          <cell r="G952" t="str">
            <v>EBITDA - Capex</v>
          </cell>
          <cell r="H952">
            <v>2015</v>
          </cell>
          <cell r="I952">
            <v>1296</v>
          </cell>
        </row>
        <row r="953">
          <cell r="B953" t="str">
            <v xml:space="preserve">Telefonica </v>
          </cell>
          <cell r="C953" t="str">
            <v>HISPAC</v>
          </cell>
          <cell r="D953" t="str">
            <v>RoW</v>
          </cell>
          <cell r="E953" t="str">
            <v>Mobile &amp; Fixed</v>
          </cell>
          <cell r="F953" t="str">
            <v>EUR</v>
          </cell>
          <cell r="G953" t="str">
            <v>EBITDA - Capex Margin (%)</v>
          </cell>
          <cell r="H953">
            <v>2015</v>
          </cell>
          <cell r="I953">
            <v>9.0081323416973655E-2</v>
          </cell>
        </row>
        <row r="954">
          <cell r="B954" t="str">
            <v xml:space="preserve">Telefonica </v>
          </cell>
          <cell r="C954" t="str">
            <v>HISPAC</v>
          </cell>
          <cell r="D954" t="str">
            <v>RoW</v>
          </cell>
          <cell r="E954" t="str">
            <v>Mobile &amp; Fixed</v>
          </cell>
          <cell r="F954" t="str">
            <v>EUR</v>
          </cell>
          <cell r="G954" t="str">
            <v>Mobile share</v>
          </cell>
          <cell r="H954">
            <v>2015</v>
          </cell>
          <cell r="I954">
            <v>1</v>
          </cell>
        </row>
        <row r="955">
          <cell r="B955" t="str">
            <v xml:space="preserve">Telefonica </v>
          </cell>
          <cell r="C955" t="str">
            <v>HISPAC</v>
          </cell>
          <cell r="D955" t="str">
            <v>RoW</v>
          </cell>
          <cell r="E955" t="str">
            <v>Mobile &amp; Fixed</v>
          </cell>
          <cell r="F955" t="str">
            <v>EUR</v>
          </cell>
          <cell r="G955" t="str">
            <v>Capex/Revenue</v>
          </cell>
          <cell r="H955">
            <v>2015</v>
          </cell>
          <cell r="I955">
            <v>0.21269201362341003</v>
          </cell>
        </row>
        <row r="956">
          <cell r="B956" t="str">
            <v xml:space="preserve">Telefonica </v>
          </cell>
          <cell r="C956" t="str">
            <v>HISPAC</v>
          </cell>
          <cell r="D956" t="str">
            <v>RoW</v>
          </cell>
          <cell r="E956" t="str">
            <v>Mobile &amp; Fixed</v>
          </cell>
          <cell r="F956" t="str">
            <v>EUR</v>
          </cell>
          <cell r="G956" t="str">
            <v>Revenue</v>
          </cell>
          <cell r="H956">
            <v>2014</v>
          </cell>
          <cell r="I956">
            <v>13155</v>
          </cell>
        </row>
        <row r="957">
          <cell r="B957" t="str">
            <v xml:space="preserve">Telefonica </v>
          </cell>
          <cell r="C957" t="str">
            <v>HISPAC</v>
          </cell>
          <cell r="D957" t="str">
            <v>RoW</v>
          </cell>
          <cell r="E957" t="str">
            <v>Mobile &amp; Fixed</v>
          </cell>
          <cell r="F957" t="str">
            <v>EUR</v>
          </cell>
          <cell r="G957" t="str">
            <v>EBITDA</v>
          </cell>
          <cell r="H957">
            <v>2014</v>
          </cell>
          <cell r="I957">
            <v>4068</v>
          </cell>
        </row>
        <row r="958">
          <cell r="B958" t="str">
            <v xml:space="preserve">Telefonica </v>
          </cell>
          <cell r="C958" t="str">
            <v>HISPAC</v>
          </cell>
          <cell r="D958" t="str">
            <v>RoW</v>
          </cell>
          <cell r="E958" t="str">
            <v>Mobile &amp; Fixed</v>
          </cell>
          <cell r="F958" t="str">
            <v>EUR</v>
          </cell>
          <cell r="G958" t="str">
            <v>EBITDA Margin (%)</v>
          </cell>
          <cell r="H958">
            <v>2014</v>
          </cell>
          <cell r="I958">
            <v>0.30923603192702392</v>
          </cell>
        </row>
        <row r="959">
          <cell r="B959" t="str">
            <v xml:space="preserve">Telefonica </v>
          </cell>
          <cell r="C959" t="str">
            <v>HISPAC</v>
          </cell>
          <cell r="D959" t="str">
            <v>RoW</v>
          </cell>
          <cell r="E959" t="str">
            <v>Mobile &amp; Fixed</v>
          </cell>
          <cell r="F959" t="str">
            <v>EUR</v>
          </cell>
          <cell r="G959" t="str">
            <v>Capex</v>
          </cell>
          <cell r="H959">
            <v>2014</v>
          </cell>
          <cell r="I959">
            <v>2842</v>
          </cell>
        </row>
        <row r="960">
          <cell r="B960" t="str">
            <v xml:space="preserve">Telefonica </v>
          </cell>
          <cell r="C960" t="str">
            <v>HISPAC</v>
          </cell>
          <cell r="D960" t="str">
            <v>RoW</v>
          </cell>
          <cell r="E960" t="str">
            <v>Mobile &amp; Fixed</v>
          </cell>
          <cell r="F960" t="str">
            <v>EUR</v>
          </cell>
          <cell r="G960" t="str">
            <v>EBITDA - Capex</v>
          </cell>
          <cell r="H960">
            <v>2014</v>
          </cell>
          <cell r="I960">
            <v>1226</v>
          </cell>
        </row>
        <row r="961">
          <cell r="B961" t="str">
            <v xml:space="preserve">Telefonica </v>
          </cell>
          <cell r="C961" t="str">
            <v>HISPAC</v>
          </cell>
          <cell r="D961" t="str">
            <v>RoW</v>
          </cell>
          <cell r="E961" t="str">
            <v>Mobile &amp; Fixed</v>
          </cell>
          <cell r="F961" t="str">
            <v>EUR</v>
          </cell>
          <cell r="G961" t="str">
            <v>EBITDA - Capex Margin (%)</v>
          </cell>
          <cell r="H961">
            <v>2014</v>
          </cell>
          <cell r="I961">
            <v>9.3196503230710756E-2</v>
          </cell>
        </row>
        <row r="962">
          <cell r="B962" t="str">
            <v xml:space="preserve">Telefonica </v>
          </cell>
          <cell r="C962" t="str">
            <v>HISPAC</v>
          </cell>
          <cell r="D962" t="str">
            <v>RoW</v>
          </cell>
          <cell r="E962" t="str">
            <v>Mobile &amp; Fixed</v>
          </cell>
          <cell r="F962" t="str">
            <v>EUR</v>
          </cell>
          <cell r="G962" t="str">
            <v>Mobile share</v>
          </cell>
          <cell r="H962">
            <v>2014</v>
          </cell>
          <cell r="I962">
            <v>1</v>
          </cell>
        </row>
        <row r="963">
          <cell r="B963" t="str">
            <v xml:space="preserve">Telefonica </v>
          </cell>
          <cell r="C963" t="str">
            <v>HISPAC</v>
          </cell>
          <cell r="D963" t="str">
            <v>RoW</v>
          </cell>
          <cell r="E963" t="str">
            <v>Mobile &amp; Fixed</v>
          </cell>
          <cell r="F963" t="str">
            <v>EUR</v>
          </cell>
          <cell r="G963" t="str">
            <v>Capex/Revenue</v>
          </cell>
          <cell r="H963">
            <v>2014</v>
          </cell>
          <cell r="I963">
            <v>0.21603952869631318</v>
          </cell>
        </row>
        <row r="964">
          <cell r="B964" t="str">
            <v xml:space="preserve">Telefonica </v>
          </cell>
          <cell r="C964" t="str">
            <v>HISPAC</v>
          </cell>
          <cell r="D964" t="str">
            <v>RoW</v>
          </cell>
          <cell r="E964" t="str">
            <v>Mobile &amp; Fixed</v>
          </cell>
          <cell r="F964" t="str">
            <v>EUR</v>
          </cell>
          <cell r="G964" t="str">
            <v>Revenue</v>
          </cell>
          <cell r="H964">
            <v>2013</v>
          </cell>
          <cell r="I964">
            <v>16855</v>
          </cell>
        </row>
        <row r="965">
          <cell r="B965" t="str">
            <v xml:space="preserve">Telefonica </v>
          </cell>
          <cell r="C965" t="str">
            <v>HISPAC</v>
          </cell>
          <cell r="D965" t="str">
            <v>RoW</v>
          </cell>
          <cell r="E965" t="str">
            <v>Mobile &amp; Fixed</v>
          </cell>
          <cell r="F965" t="str">
            <v>EUR</v>
          </cell>
          <cell r="G965" t="str">
            <v>EBITDA</v>
          </cell>
          <cell r="H965">
            <v>2013</v>
          </cell>
          <cell r="I965">
            <v>5531</v>
          </cell>
        </row>
        <row r="966">
          <cell r="B966" t="str">
            <v xml:space="preserve">Telefonica </v>
          </cell>
          <cell r="C966" t="str">
            <v>HISPAC</v>
          </cell>
          <cell r="D966" t="str">
            <v>RoW</v>
          </cell>
          <cell r="E966" t="str">
            <v>Mobile &amp; Fixed</v>
          </cell>
          <cell r="F966" t="str">
            <v>EUR</v>
          </cell>
          <cell r="G966" t="str">
            <v>EBITDA Margin (%)</v>
          </cell>
          <cell r="H966">
            <v>2013</v>
          </cell>
          <cell r="I966">
            <v>0.32815188371403142</v>
          </cell>
        </row>
        <row r="967">
          <cell r="B967" t="str">
            <v xml:space="preserve">Telefonica </v>
          </cell>
          <cell r="C967" t="str">
            <v>HISPAC</v>
          </cell>
          <cell r="D967" t="str">
            <v>RoW</v>
          </cell>
          <cell r="E967" t="str">
            <v>Mobile &amp; Fixed</v>
          </cell>
          <cell r="F967" t="str">
            <v>EUR</v>
          </cell>
          <cell r="G967" t="str">
            <v>Capex</v>
          </cell>
          <cell r="H967">
            <v>2013</v>
          </cell>
          <cell r="I967">
            <v>3118</v>
          </cell>
        </row>
        <row r="968">
          <cell r="B968" t="str">
            <v xml:space="preserve">Telefonica </v>
          </cell>
          <cell r="C968" t="str">
            <v>HISPAC</v>
          </cell>
          <cell r="D968" t="str">
            <v>RoW</v>
          </cell>
          <cell r="E968" t="str">
            <v>Mobile &amp; Fixed</v>
          </cell>
          <cell r="F968" t="str">
            <v>EUR</v>
          </cell>
          <cell r="G968" t="str">
            <v>EBITDA - Capex</v>
          </cell>
          <cell r="H968">
            <v>2013</v>
          </cell>
          <cell r="I968">
            <v>2413</v>
          </cell>
        </row>
        <row r="969">
          <cell r="B969" t="str">
            <v xml:space="preserve">Telefonica </v>
          </cell>
          <cell r="C969" t="str">
            <v>HISPAC</v>
          </cell>
          <cell r="D969" t="str">
            <v>RoW</v>
          </cell>
          <cell r="E969" t="str">
            <v>Mobile &amp; Fixed</v>
          </cell>
          <cell r="F969" t="str">
            <v>EUR</v>
          </cell>
          <cell r="G969" t="str">
            <v>EBITDA - Capex Margin (%)</v>
          </cell>
          <cell r="H969">
            <v>2013</v>
          </cell>
          <cell r="I969">
            <v>0.14316226638979532</v>
          </cell>
        </row>
        <row r="970">
          <cell r="B970" t="str">
            <v xml:space="preserve">Telefonica </v>
          </cell>
          <cell r="C970" t="str">
            <v>HISPAC</v>
          </cell>
          <cell r="D970" t="str">
            <v>RoW</v>
          </cell>
          <cell r="E970" t="str">
            <v>Mobile &amp; Fixed</v>
          </cell>
          <cell r="F970" t="str">
            <v>EUR</v>
          </cell>
          <cell r="G970" t="str">
            <v>Mobile share</v>
          </cell>
          <cell r="H970">
            <v>2013</v>
          </cell>
          <cell r="I970">
            <v>1</v>
          </cell>
        </row>
        <row r="971">
          <cell r="B971" t="str">
            <v xml:space="preserve">Telefonica </v>
          </cell>
          <cell r="C971" t="str">
            <v>HISPAC</v>
          </cell>
          <cell r="D971" t="str">
            <v>RoW</v>
          </cell>
          <cell r="E971" t="str">
            <v>Mobile &amp; Fixed</v>
          </cell>
          <cell r="F971" t="str">
            <v>EUR</v>
          </cell>
          <cell r="G971" t="str">
            <v>Capex/Revenue</v>
          </cell>
          <cell r="H971">
            <v>2013</v>
          </cell>
          <cell r="I971">
            <v>0.18498961732423613</v>
          </cell>
        </row>
        <row r="972">
          <cell r="B972" t="str">
            <v xml:space="preserve">Telefonica </v>
          </cell>
          <cell r="C972" t="str">
            <v>HISPAC</v>
          </cell>
          <cell r="D972" t="str">
            <v>RoW</v>
          </cell>
          <cell r="E972" t="str">
            <v>Mobile &amp; Fixed</v>
          </cell>
          <cell r="F972" t="str">
            <v>EUR</v>
          </cell>
          <cell r="G972" t="str">
            <v>Revenue</v>
          </cell>
          <cell r="H972">
            <v>2012</v>
          </cell>
          <cell r="I972">
            <v>16741</v>
          </cell>
        </row>
        <row r="973">
          <cell r="B973" t="str">
            <v xml:space="preserve">Telefonica </v>
          </cell>
          <cell r="C973" t="str">
            <v>HISPAC</v>
          </cell>
          <cell r="D973" t="str">
            <v>RoW</v>
          </cell>
          <cell r="E973" t="str">
            <v>Mobile &amp; Fixed</v>
          </cell>
          <cell r="F973" t="str">
            <v>EUR</v>
          </cell>
          <cell r="G973" t="str">
            <v>EBITDA</v>
          </cell>
          <cell r="H973">
            <v>2012</v>
          </cell>
          <cell r="I973">
            <v>5983</v>
          </cell>
        </row>
        <row r="974">
          <cell r="B974" t="str">
            <v xml:space="preserve">Telefonica </v>
          </cell>
          <cell r="C974" t="str">
            <v>HISPAC</v>
          </cell>
          <cell r="D974" t="str">
            <v>RoW</v>
          </cell>
          <cell r="E974" t="str">
            <v>Mobile &amp; Fixed</v>
          </cell>
          <cell r="F974" t="str">
            <v>EUR</v>
          </cell>
          <cell r="G974" t="str">
            <v>EBITDA Margin (%)</v>
          </cell>
          <cell r="H974">
            <v>2012</v>
          </cell>
          <cell r="I974">
            <v>0.35738605818051489</v>
          </cell>
        </row>
        <row r="975">
          <cell r="B975" t="str">
            <v xml:space="preserve">Telefonica </v>
          </cell>
          <cell r="C975" t="str">
            <v>HISPAC</v>
          </cell>
          <cell r="D975" t="str">
            <v>RoW</v>
          </cell>
          <cell r="E975" t="str">
            <v>Mobile &amp; Fixed</v>
          </cell>
          <cell r="F975" t="str">
            <v>EUR</v>
          </cell>
          <cell r="G975" t="str">
            <v>Capex</v>
          </cell>
          <cell r="H975">
            <v>2012</v>
          </cell>
          <cell r="I975">
            <v>2988</v>
          </cell>
        </row>
        <row r="976">
          <cell r="B976" t="str">
            <v xml:space="preserve">Telefonica </v>
          </cell>
          <cell r="C976" t="str">
            <v>HISPAC</v>
          </cell>
          <cell r="D976" t="str">
            <v>RoW</v>
          </cell>
          <cell r="E976" t="str">
            <v>Mobile &amp; Fixed</v>
          </cell>
          <cell r="F976" t="str">
            <v>EUR</v>
          </cell>
          <cell r="G976" t="str">
            <v>EBITDA - Capex</v>
          </cell>
          <cell r="H976">
            <v>2012</v>
          </cell>
          <cell r="I976">
            <v>2995</v>
          </cell>
        </row>
        <row r="977">
          <cell r="B977" t="str">
            <v xml:space="preserve">Telefonica </v>
          </cell>
          <cell r="C977" t="str">
            <v>HISPAC</v>
          </cell>
          <cell r="D977" t="str">
            <v>RoW</v>
          </cell>
          <cell r="E977" t="str">
            <v>Mobile &amp; Fixed</v>
          </cell>
          <cell r="F977" t="str">
            <v>EUR</v>
          </cell>
          <cell r="G977" t="str">
            <v>EBITDA - Capex Margin (%)</v>
          </cell>
          <cell r="H977">
            <v>2012</v>
          </cell>
          <cell r="I977">
            <v>0.17890209664894571</v>
          </cell>
        </row>
        <row r="978">
          <cell r="B978" t="str">
            <v xml:space="preserve">Telefonica </v>
          </cell>
          <cell r="C978" t="str">
            <v>HISPAC</v>
          </cell>
          <cell r="D978" t="str">
            <v>RoW</v>
          </cell>
          <cell r="E978" t="str">
            <v>Mobile &amp; Fixed</v>
          </cell>
          <cell r="F978" t="str">
            <v>EUR</v>
          </cell>
          <cell r="G978" t="str">
            <v>Mobile share</v>
          </cell>
          <cell r="H978">
            <v>2012</v>
          </cell>
          <cell r="I978">
            <v>1</v>
          </cell>
        </row>
        <row r="979">
          <cell r="B979" t="str">
            <v xml:space="preserve">Telefonica </v>
          </cell>
          <cell r="C979" t="str">
            <v>HISPAC</v>
          </cell>
          <cell r="D979" t="str">
            <v>RoW</v>
          </cell>
          <cell r="E979" t="str">
            <v>Mobile &amp; Fixed</v>
          </cell>
          <cell r="F979" t="str">
            <v>EUR</v>
          </cell>
          <cell r="G979" t="str">
            <v>Capex/Revenue</v>
          </cell>
          <cell r="H979">
            <v>2012</v>
          </cell>
          <cell r="I979">
            <v>0.1784839615315692</v>
          </cell>
        </row>
        <row r="980">
          <cell r="B980" t="str">
            <v>Vodafone</v>
          </cell>
          <cell r="C980" t="str">
            <v>Germany</v>
          </cell>
          <cell r="D980" t="str">
            <v>Europe</v>
          </cell>
          <cell r="E980" t="str">
            <v>Mobile &amp; Fixed</v>
          </cell>
          <cell r="F980" t="str">
            <v>EUR</v>
          </cell>
          <cell r="G980" t="str">
            <v>Revenue</v>
          </cell>
          <cell r="H980">
            <v>2020</v>
          </cell>
          <cell r="I980">
            <v>10696</v>
          </cell>
        </row>
        <row r="981">
          <cell r="B981" t="str">
            <v>Vodafone</v>
          </cell>
          <cell r="C981" t="str">
            <v>Germany</v>
          </cell>
          <cell r="D981" t="str">
            <v>Europe</v>
          </cell>
          <cell r="E981" t="str">
            <v>Mobile &amp; Fixed</v>
          </cell>
          <cell r="F981" t="str">
            <v>EUR</v>
          </cell>
          <cell r="G981" t="str">
            <v>EBITDA</v>
          </cell>
          <cell r="H981">
            <v>2020</v>
          </cell>
          <cell r="I981">
            <v>5077</v>
          </cell>
        </row>
        <row r="982">
          <cell r="B982" t="str">
            <v>Vodafone</v>
          </cell>
          <cell r="C982" t="str">
            <v>Germany</v>
          </cell>
          <cell r="D982" t="str">
            <v>Europe</v>
          </cell>
          <cell r="E982" t="str">
            <v>Mobile &amp; Fixed</v>
          </cell>
          <cell r="F982" t="str">
            <v>EUR</v>
          </cell>
          <cell r="G982" t="str">
            <v>EBITDA Margin (%)</v>
          </cell>
          <cell r="H982">
            <v>2020</v>
          </cell>
          <cell r="I982">
            <v>0.47466342557965596</v>
          </cell>
        </row>
        <row r="983">
          <cell r="B983" t="str">
            <v>Vodafone</v>
          </cell>
          <cell r="C983" t="str">
            <v>Germany</v>
          </cell>
          <cell r="D983" t="str">
            <v>Europe</v>
          </cell>
          <cell r="E983" t="str">
            <v>Mobile &amp; Fixed</v>
          </cell>
          <cell r="F983" t="str">
            <v>EUR</v>
          </cell>
          <cell r="G983" t="str">
            <v>Capex</v>
          </cell>
          <cell r="H983">
            <v>2020</v>
          </cell>
          <cell r="I983">
            <v>2203</v>
          </cell>
        </row>
        <row r="984">
          <cell r="B984" t="str">
            <v>Vodafone</v>
          </cell>
          <cell r="C984" t="str">
            <v>Germany</v>
          </cell>
          <cell r="D984" t="str">
            <v>Europe</v>
          </cell>
          <cell r="E984" t="str">
            <v>Mobile &amp; Fixed</v>
          </cell>
          <cell r="F984" t="str">
            <v>EUR</v>
          </cell>
          <cell r="G984" t="str">
            <v>EBITDA - Capex</v>
          </cell>
          <cell r="H984">
            <v>2020</v>
          </cell>
          <cell r="I984">
            <v>2874</v>
          </cell>
        </row>
        <row r="985">
          <cell r="B985" t="str">
            <v>Vodafone</v>
          </cell>
          <cell r="C985" t="str">
            <v>Germany</v>
          </cell>
          <cell r="D985" t="str">
            <v>Europe</v>
          </cell>
          <cell r="E985" t="str">
            <v>Mobile &amp; Fixed</v>
          </cell>
          <cell r="F985" t="str">
            <v>EUR</v>
          </cell>
          <cell r="G985" t="str">
            <v>EBITDA - Capex Margin (%)</v>
          </cell>
          <cell r="H985">
            <v>2020</v>
          </cell>
          <cell r="I985">
            <v>0.26869857890800297</v>
          </cell>
        </row>
        <row r="986">
          <cell r="B986" t="str">
            <v>Vodafone</v>
          </cell>
          <cell r="C986" t="str">
            <v>Germany</v>
          </cell>
          <cell r="D986" t="str">
            <v>Europe</v>
          </cell>
          <cell r="E986" t="str">
            <v>Mobile &amp; Fixed</v>
          </cell>
          <cell r="F986" t="str">
            <v>EUR</v>
          </cell>
          <cell r="G986" t="str">
            <v>Mobile share</v>
          </cell>
          <cell r="H986">
            <v>2020</v>
          </cell>
          <cell r="I986">
            <v>0.47531787584143603</v>
          </cell>
        </row>
        <row r="987">
          <cell r="B987" t="str">
            <v>Vodafone</v>
          </cell>
          <cell r="C987" t="str">
            <v>Germany</v>
          </cell>
          <cell r="D987" t="str">
            <v>Europe</v>
          </cell>
          <cell r="E987" t="str">
            <v>Mobile &amp; Fixed</v>
          </cell>
          <cell r="F987" t="str">
            <v>EUR</v>
          </cell>
          <cell r="G987" t="str">
            <v>Capex/Revenue</v>
          </cell>
          <cell r="H987">
            <v>2020</v>
          </cell>
          <cell r="I987">
            <v>0.20596484667165296</v>
          </cell>
        </row>
        <row r="988">
          <cell r="B988" t="str">
            <v>Vodafone</v>
          </cell>
          <cell r="C988" t="str">
            <v>Germany</v>
          </cell>
          <cell r="D988" t="str">
            <v>Europe</v>
          </cell>
          <cell r="E988" t="str">
            <v>Mobile &amp; Fixed</v>
          </cell>
          <cell r="F988" t="str">
            <v>EUR</v>
          </cell>
          <cell r="G988" t="str">
            <v>Revenue</v>
          </cell>
          <cell r="H988">
            <v>2019</v>
          </cell>
          <cell r="I988">
            <v>9145</v>
          </cell>
        </row>
        <row r="989">
          <cell r="B989" t="str">
            <v>Vodafone</v>
          </cell>
          <cell r="C989" t="str">
            <v>Germany</v>
          </cell>
          <cell r="D989" t="str">
            <v>Europe</v>
          </cell>
          <cell r="E989" t="str">
            <v>Mobile &amp; Fixed</v>
          </cell>
          <cell r="F989" t="str">
            <v>EUR</v>
          </cell>
          <cell r="G989" t="str">
            <v>EBITDA</v>
          </cell>
          <cell r="H989">
            <v>2019</v>
          </cell>
          <cell r="I989">
            <v>4079</v>
          </cell>
        </row>
        <row r="990">
          <cell r="B990" t="str">
            <v>Vodafone</v>
          </cell>
          <cell r="C990" t="str">
            <v>Germany</v>
          </cell>
          <cell r="D990" t="str">
            <v>Europe</v>
          </cell>
          <cell r="E990" t="str">
            <v>Mobile &amp; Fixed</v>
          </cell>
          <cell r="F990" t="str">
            <v>EUR</v>
          </cell>
          <cell r="G990" t="str">
            <v>EBITDA Margin (%)</v>
          </cell>
          <cell r="H990">
            <v>2019</v>
          </cell>
          <cell r="I990">
            <v>0.44603608529250954</v>
          </cell>
        </row>
        <row r="991">
          <cell r="B991" t="str">
            <v>Vodafone</v>
          </cell>
          <cell r="C991" t="str">
            <v>Germany</v>
          </cell>
          <cell r="D991" t="str">
            <v>Europe</v>
          </cell>
          <cell r="E991" t="str">
            <v>Mobile &amp; Fixed</v>
          </cell>
          <cell r="F991" t="str">
            <v>EUR</v>
          </cell>
          <cell r="G991" t="str">
            <v>Capex</v>
          </cell>
          <cell r="H991">
            <v>2019</v>
          </cell>
          <cell r="I991">
            <v>1816</v>
          </cell>
        </row>
        <row r="992">
          <cell r="B992" t="str">
            <v>Vodafone</v>
          </cell>
          <cell r="C992" t="str">
            <v>Germany</v>
          </cell>
          <cell r="D992" t="str">
            <v>Europe</v>
          </cell>
          <cell r="E992" t="str">
            <v>Mobile &amp; Fixed</v>
          </cell>
          <cell r="F992" t="str">
            <v>EUR</v>
          </cell>
          <cell r="G992" t="str">
            <v>EBITDA - Capex</v>
          </cell>
          <cell r="H992">
            <v>2019</v>
          </cell>
          <cell r="I992">
            <v>2263</v>
          </cell>
        </row>
        <row r="993">
          <cell r="B993" t="str">
            <v>Vodafone</v>
          </cell>
          <cell r="C993" t="str">
            <v>Germany</v>
          </cell>
          <cell r="D993" t="str">
            <v>Europe</v>
          </cell>
          <cell r="E993" t="str">
            <v>Mobile &amp; Fixed</v>
          </cell>
          <cell r="F993" t="str">
            <v>EUR</v>
          </cell>
          <cell r="G993" t="str">
            <v>EBITDA - Capex Margin (%)</v>
          </cell>
          <cell r="H993">
            <v>2019</v>
          </cell>
          <cell r="I993">
            <v>0.24745762711864408</v>
          </cell>
        </row>
        <row r="994">
          <cell r="B994" t="str">
            <v>Vodafone</v>
          </cell>
          <cell r="C994" t="str">
            <v>Germany</v>
          </cell>
          <cell r="D994" t="str">
            <v>Europe</v>
          </cell>
          <cell r="E994" t="str">
            <v>Mobile &amp; Fixed</v>
          </cell>
          <cell r="F994" t="str">
            <v>EUR</v>
          </cell>
          <cell r="G994" t="str">
            <v>Mobile share</v>
          </cell>
          <cell r="H994">
            <v>2019</v>
          </cell>
          <cell r="I994">
            <v>0.56314926189174408</v>
          </cell>
        </row>
        <row r="995">
          <cell r="B995" t="str">
            <v>Vodafone</v>
          </cell>
          <cell r="C995" t="str">
            <v>Germany</v>
          </cell>
          <cell r="D995" t="str">
            <v>Europe</v>
          </cell>
          <cell r="E995" t="str">
            <v>Mobile &amp; Fixed</v>
          </cell>
          <cell r="F995" t="str">
            <v>EUR</v>
          </cell>
          <cell r="G995" t="str">
            <v>Capex/Revenue</v>
          </cell>
          <cell r="H995">
            <v>2019</v>
          </cell>
          <cell r="I995">
            <v>0.19857845817386549</v>
          </cell>
        </row>
        <row r="996">
          <cell r="B996" t="str">
            <v>Vodafone</v>
          </cell>
          <cell r="C996" t="str">
            <v>Germany</v>
          </cell>
          <cell r="D996" t="str">
            <v>Europe</v>
          </cell>
          <cell r="E996" t="str">
            <v>Mobile &amp; Fixed</v>
          </cell>
          <cell r="F996" t="str">
            <v>EUR</v>
          </cell>
          <cell r="G996" t="str">
            <v>Revenue</v>
          </cell>
          <cell r="H996">
            <v>2018</v>
          </cell>
          <cell r="I996">
            <v>9185</v>
          </cell>
        </row>
        <row r="997">
          <cell r="B997" t="str">
            <v>Vodafone</v>
          </cell>
          <cell r="C997" t="str">
            <v>Germany</v>
          </cell>
          <cell r="D997" t="str">
            <v>Europe</v>
          </cell>
          <cell r="E997" t="str">
            <v>Mobile &amp; Fixed</v>
          </cell>
          <cell r="F997" t="str">
            <v>EUR</v>
          </cell>
          <cell r="G997" t="str">
            <v>EBITDA</v>
          </cell>
          <cell r="H997">
            <v>2018</v>
          </cell>
          <cell r="I997">
            <v>4176</v>
          </cell>
        </row>
        <row r="998">
          <cell r="B998" t="str">
            <v>Vodafone</v>
          </cell>
          <cell r="C998" t="str">
            <v>Germany</v>
          </cell>
          <cell r="D998" t="str">
            <v>Europe</v>
          </cell>
          <cell r="E998" t="str">
            <v>Mobile &amp; Fixed</v>
          </cell>
          <cell r="F998" t="str">
            <v>EUR</v>
          </cell>
          <cell r="G998" t="str">
            <v>EBITDA Margin (%)</v>
          </cell>
          <cell r="H998">
            <v>2018</v>
          </cell>
          <cell r="I998">
            <v>0.4546543277082199</v>
          </cell>
        </row>
        <row r="999">
          <cell r="B999" t="str">
            <v>Vodafone</v>
          </cell>
          <cell r="C999" t="str">
            <v>Germany</v>
          </cell>
          <cell r="D999" t="str">
            <v>Europe</v>
          </cell>
          <cell r="E999" t="str">
            <v>Mobile &amp; Fixed</v>
          </cell>
          <cell r="F999" t="str">
            <v>EUR</v>
          </cell>
          <cell r="G999" t="str">
            <v>Capex</v>
          </cell>
          <cell r="H999">
            <v>2018</v>
          </cell>
          <cell r="I999">
            <v>1673</v>
          </cell>
        </row>
        <row r="1000">
          <cell r="B1000" t="str">
            <v>Vodafone</v>
          </cell>
          <cell r="C1000" t="str">
            <v>Germany</v>
          </cell>
          <cell r="D1000" t="str">
            <v>Europe</v>
          </cell>
          <cell r="E1000" t="str">
            <v>Mobile &amp; Fixed</v>
          </cell>
          <cell r="F1000" t="str">
            <v>EUR</v>
          </cell>
          <cell r="G1000" t="str">
            <v>EBITDA - Capex</v>
          </cell>
          <cell r="H1000">
            <v>2018</v>
          </cell>
          <cell r="I1000">
            <v>2503</v>
          </cell>
        </row>
        <row r="1001">
          <cell r="B1001" t="str">
            <v>Vodafone</v>
          </cell>
          <cell r="C1001" t="str">
            <v>Germany</v>
          </cell>
          <cell r="D1001" t="str">
            <v>Europe</v>
          </cell>
          <cell r="E1001" t="str">
            <v>Mobile &amp; Fixed</v>
          </cell>
          <cell r="F1001" t="str">
            <v>EUR</v>
          </cell>
          <cell r="G1001" t="str">
            <v>EBITDA - Capex Margin (%)</v>
          </cell>
          <cell r="H1001">
            <v>2018</v>
          </cell>
          <cell r="I1001">
            <v>0.27250952640174197</v>
          </cell>
        </row>
        <row r="1002">
          <cell r="B1002" t="str">
            <v>Vodafone</v>
          </cell>
          <cell r="C1002" t="str">
            <v>Germany</v>
          </cell>
          <cell r="D1002" t="str">
            <v>Europe</v>
          </cell>
          <cell r="E1002" t="str">
            <v>Mobile &amp; Fixed</v>
          </cell>
          <cell r="F1002" t="str">
            <v>EUR</v>
          </cell>
          <cell r="G1002" t="str">
            <v>Mobile share</v>
          </cell>
          <cell r="H1002">
            <v>2018</v>
          </cell>
          <cell r="I1002">
            <v>0.5611689868166313</v>
          </cell>
        </row>
        <row r="1003">
          <cell r="B1003" t="str">
            <v>Vodafone</v>
          </cell>
          <cell r="C1003" t="str">
            <v>Germany</v>
          </cell>
          <cell r="D1003" t="str">
            <v>Europe</v>
          </cell>
          <cell r="E1003" t="str">
            <v>Mobile &amp; Fixed</v>
          </cell>
          <cell r="F1003" t="str">
            <v>EUR</v>
          </cell>
          <cell r="G1003" t="str">
            <v>Capex/Revenue</v>
          </cell>
          <cell r="H1003">
            <v>2018</v>
          </cell>
          <cell r="I1003">
            <v>0.18214480130647795</v>
          </cell>
        </row>
        <row r="1004">
          <cell r="B1004" t="str">
            <v>Vodafone</v>
          </cell>
          <cell r="C1004" t="str">
            <v>Germany</v>
          </cell>
          <cell r="D1004" t="str">
            <v>Europe</v>
          </cell>
          <cell r="E1004" t="str">
            <v>Mobile &amp; Fixed</v>
          </cell>
          <cell r="F1004" t="str">
            <v>EUR</v>
          </cell>
          <cell r="G1004" t="str">
            <v>Revenue</v>
          </cell>
          <cell r="H1004">
            <v>2017</v>
          </cell>
          <cell r="I1004">
            <v>10568</v>
          </cell>
        </row>
        <row r="1005">
          <cell r="B1005" t="str">
            <v>Vodafone</v>
          </cell>
          <cell r="C1005" t="str">
            <v>Germany</v>
          </cell>
          <cell r="D1005" t="str">
            <v>Europe</v>
          </cell>
          <cell r="E1005" t="str">
            <v>Mobile &amp; Fixed</v>
          </cell>
          <cell r="F1005" t="str">
            <v>EUR</v>
          </cell>
          <cell r="G1005" t="str">
            <v>EBITDA</v>
          </cell>
          <cell r="H1005">
            <v>2017</v>
          </cell>
          <cell r="I1005">
            <v>3617</v>
          </cell>
        </row>
        <row r="1006">
          <cell r="B1006" t="str">
            <v>Vodafone</v>
          </cell>
          <cell r="C1006" t="str">
            <v>Germany</v>
          </cell>
          <cell r="D1006" t="str">
            <v>Europe</v>
          </cell>
          <cell r="E1006" t="str">
            <v>Mobile &amp; Fixed</v>
          </cell>
          <cell r="F1006" t="str">
            <v>EUR</v>
          </cell>
          <cell r="G1006" t="str">
            <v>EBITDA Margin (%)</v>
          </cell>
          <cell r="H1006">
            <v>2017</v>
          </cell>
          <cell r="I1006">
            <v>0.34225965177895534</v>
          </cell>
        </row>
        <row r="1007">
          <cell r="B1007" t="str">
            <v>Vodafone</v>
          </cell>
          <cell r="C1007" t="str">
            <v>Germany</v>
          </cell>
          <cell r="D1007" t="str">
            <v>Europe</v>
          </cell>
          <cell r="E1007" t="str">
            <v>Mobile &amp; Fixed</v>
          </cell>
          <cell r="F1007" t="str">
            <v>EUR</v>
          </cell>
          <cell r="G1007" t="str">
            <v>Capex</v>
          </cell>
          <cell r="H1007">
            <v>2017</v>
          </cell>
          <cell r="I1007">
            <v>1671</v>
          </cell>
        </row>
        <row r="1008">
          <cell r="B1008" t="str">
            <v>Vodafone</v>
          </cell>
          <cell r="C1008" t="str">
            <v>Germany</v>
          </cell>
          <cell r="D1008" t="str">
            <v>Europe</v>
          </cell>
          <cell r="E1008" t="str">
            <v>Mobile &amp; Fixed</v>
          </cell>
          <cell r="F1008" t="str">
            <v>EUR</v>
          </cell>
          <cell r="G1008" t="str">
            <v>EBITDA - Capex</v>
          </cell>
          <cell r="H1008">
            <v>2017</v>
          </cell>
          <cell r="I1008">
            <v>1946</v>
          </cell>
        </row>
        <row r="1009">
          <cell r="B1009" t="str">
            <v>Vodafone</v>
          </cell>
          <cell r="C1009" t="str">
            <v>Germany</v>
          </cell>
          <cell r="D1009" t="str">
            <v>Europe</v>
          </cell>
          <cell r="E1009" t="str">
            <v>Mobile &amp; Fixed</v>
          </cell>
          <cell r="F1009" t="str">
            <v>EUR</v>
          </cell>
          <cell r="G1009" t="str">
            <v>EBITDA - Capex Margin (%)</v>
          </cell>
          <cell r="H1009">
            <v>2017</v>
          </cell>
          <cell r="I1009">
            <v>0.18414080242240727</v>
          </cell>
        </row>
        <row r="1010">
          <cell r="B1010" t="str">
            <v>Vodafone</v>
          </cell>
          <cell r="C1010" t="str">
            <v>Germany</v>
          </cell>
          <cell r="D1010" t="str">
            <v>Europe</v>
          </cell>
          <cell r="E1010" t="str">
            <v>Mobile &amp; Fixed</v>
          </cell>
          <cell r="F1010" t="str">
            <v>EUR</v>
          </cell>
          <cell r="G1010" t="str">
            <v>Mobile share</v>
          </cell>
          <cell r="H1010">
            <v>2017</v>
          </cell>
          <cell r="I1010">
            <v>0.5727358490566038</v>
          </cell>
        </row>
        <row r="1011">
          <cell r="B1011" t="str">
            <v>Vodafone</v>
          </cell>
          <cell r="C1011" t="str">
            <v>Germany</v>
          </cell>
          <cell r="D1011" t="str">
            <v>Europe</v>
          </cell>
          <cell r="E1011" t="str">
            <v>Mobile &amp; Fixed</v>
          </cell>
          <cell r="F1011" t="str">
            <v>EUR</v>
          </cell>
          <cell r="G1011" t="str">
            <v>Capex/Revenue</v>
          </cell>
          <cell r="H1011">
            <v>2017</v>
          </cell>
          <cell r="I1011">
            <v>0.15811884935654807</v>
          </cell>
        </row>
        <row r="1012">
          <cell r="B1012" t="str">
            <v>Vodafone</v>
          </cell>
          <cell r="C1012" t="str">
            <v>Germany</v>
          </cell>
          <cell r="D1012" t="str">
            <v>Europe</v>
          </cell>
          <cell r="E1012" t="str">
            <v>Mobile &amp; Fixed</v>
          </cell>
          <cell r="F1012" t="str">
            <v>EUR</v>
          </cell>
          <cell r="G1012" t="str">
            <v>Revenue</v>
          </cell>
          <cell r="H1012">
            <v>2016</v>
          </cell>
          <cell r="I1012">
            <v>10590</v>
          </cell>
        </row>
        <row r="1013">
          <cell r="B1013" t="str">
            <v>Vodafone</v>
          </cell>
          <cell r="C1013" t="str">
            <v>Germany</v>
          </cell>
          <cell r="D1013" t="str">
            <v>Europe</v>
          </cell>
          <cell r="E1013" t="str">
            <v>Mobile &amp; Fixed</v>
          </cell>
          <cell r="F1013" t="str">
            <v>EUR</v>
          </cell>
          <cell r="G1013" t="str">
            <v>EBITDA</v>
          </cell>
          <cell r="H1013">
            <v>2016</v>
          </cell>
          <cell r="I1013">
            <v>3462</v>
          </cell>
        </row>
        <row r="1014">
          <cell r="B1014" t="str">
            <v>Vodafone</v>
          </cell>
          <cell r="C1014" t="str">
            <v>Germany</v>
          </cell>
          <cell r="D1014" t="str">
            <v>Europe</v>
          </cell>
          <cell r="E1014" t="str">
            <v>Mobile &amp; Fixed</v>
          </cell>
          <cell r="F1014" t="str">
            <v>EUR</v>
          </cell>
          <cell r="G1014" t="str">
            <v>EBITDA Margin (%)</v>
          </cell>
          <cell r="H1014">
            <v>2016</v>
          </cell>
          <cell r="I1014">
            <v>0.32691218130311617</v>
          </cell>
        </row>
        <row r="1015">
          <cell r="B1015" t="str">
            <v>Vodafone</v>
          </cell>
          <cell r="C1015" t="str">
            <v>Germany</v>
          </cell>
          <cell r="D1015" t="str">
            <v>Europe</v>
          </cell>
          <cell r="E1015" t="str">
            <v>Mobile &amp; Fixed</v>
          </cell>
          <cell r="F1015" t="str">
            <v>EUR</v>
          </cell>
          <cell r="G1015" t="str">
            <v>Capex</v>
          </cell>
          <cell r="H1015">
            <v>2016</v>
          </cell>
          <cell r="I1015">
            <v>2362</v>
          </cell>
        </row>
        <row r="1016">
          <cell r="B1016" t="str">
            <v>Vodafone</v>
          </cell>
          <cell r="C1016" t="str">
            <v>Germany</v>
          </cell>
          <cell r="D1016" t="str">
            <v>Europe</v>
          </cell>
          <cell r="E1016" t="str">
            <v>Mobile &amp; Fixed</v>
          </cell>
          <cell r="F1016" t="str">
            <v>EUR</v>
          </cell>
          <cell r="G1016" t="str">
            <v>EBITDA - Capex</v>
          </cell>
          <cell r="H1016">
            <v>2016</v>
          </cell>
          <cell r="I1016">
            <v>1100</v>
          </cell>
        </row>
        <row r="1017">
          <cell r="B1017" t="str">
            <v>Vodafone</v>
          </cell>
          <cell r="C1017" t="str">
            <v>Germany</v>
          </cell>
          <cell r="D1017" t="str">
            <v>Europe</v>
          </cell>
          <cell r="E1017" t="str">
            <v>Mobile &amp; Fixed</v>
          </cell>
          <cell r="F1017" t="str">
            <v>EUR</v>
          </cell>
          <cell r="G1017" t="str">
            <v>EBITDA - Capex Margin (%)</v>
          </cell>
          <cell r="H1017">
            <v>2016</v>
          </cell>
          <cell r="I1017">
            <v>0.10387157695939565</v>
          </cell>
        </row>
        <row r="1018">
          <cell r="B1018" t="str">
            <v>Vodafone</v>
          </cell>
          <cell r="C1018" t="str">
            <v>Germany</v>
          </cell>
          <cell r="D1018" t="str">
            <v>Europe</v>
          </cell>
          <cell r="E1018" t="str">
            <v>Mobile &amp; Fixed</v>
          </cell>
          <cell r="F1018" t="str">
            <v>EUR</v>
          </cell>
          <cell r="G1018" t="str">
            <v>Mobile share</v>
          </cell>
          <cell r="H1018">
            <v>2016</v>
          </cell>
          <cell r="I1018">
            <v>0.52578580839450406</v>
          </cell>
        </row>
        <row r="1019">
          <cell r="B1019" t="str">
            <v>Vodafone</v>
          </cell>
          <cell r="C1019" t="str">
            <v>Germany</v>
          </cell>
          <cell r="D1019" t="str">
            <v>Europe</v>
          </cell>
          <cell r="E1019" t="str">
            <v>Mobile &amp; Fixed</v>
          </cell>
          <cell r="F1019" t="str">
            <v>EUR</v>
          </cell>
          <cell r="G1019" t="str">
            <v>Capex/Revenue</v>
          </cell>
          <cell r="H1019">
            <v>2016</v>
          </cell>
          <cell r="I1019">
            <v>0.2230406043437205</v>
          </cell>
        </row>
        <row r="1020">
          <cell r="B1020" t="str">
            <v>Vodafone</v>
          </cell>
          <cell r="C1020" t="str">
            <v>Germany</v>
          </cell>
          <cell r="D1020" t="str">
            <v>Europe</v>
          </cell>
          <cell r="E1020" t="str">
            <v>Mobile &amp; Fixed</v>
          </cell>
          <cell r="F1020" t="str">
            <v>EUR</v>
          </cell>
          <cell r="G1020" t="str">
            <v>Revenue</v>
          </cell>
          <cell r="H1020">
            <v>2015</v>
          </cell>
          <cell r="I1020">
            <v>10655</v>
          </cell>
        </row>
        <row r="1021">
          <cell r="B1021" t="str">
            <v>Vodafone</v>
          </cell>
          <cell r="C1021" t="str">
            <v>Germany</v>
          </cell>
          <cell r="D1021" t="str">
            <v>Europe</v>
          </cell>
          <cell r="E1021" t="str">
            <v>Mobile &amp; Fixed</v>
          </cell>
          <cell r="F1021" t="str">
            <v>EUR</v>
          </cell>
          <cell r="G1021" t="str">
            <v>EBITDA</v>
          </cell>
          <cell r="H1021">
            <v>2015</v>
          </cell>
          <cell r="I1021">
            <v>3390</v>
          </cell>
        </row>
        <row r="1022">
          <cell r="B1022" t="str">
            <v>Vodafone</v>
          </cell>
          <cell r="C1022" t="str">
            <v>Germany</v>
          </cell>
          <cell r="D1022" t="str">
            <v>Europe</v>
          </cell>
          <cell r="E1022" t="str">
            <v>Mobile &amp; Fixed</v>
          </cell>
          <cell r="F1022" t="str">
            <v>EUR</v>
          </cell>
          <cell r="G1022" t="str">
            <v>EBITDA Margin (%)</v>
          </cell>
          <cell r="H1022">
            <v>2015</v>
          </cell>
          <cell r="I1022">
            <v>0.31816048803378694</v>
          </cell>
        </row>
        <row r="1023">
          <cell r="B1023" t="str">
            <v>Vodafone</v>
          </cell>
          <cell r="C1023" t="str">
            <v>Germany</v>
          </cell>
          <cell r="D1023" t="str">
            <v>Europe</v>
          </cell>
          <cell r="E1023" t="str">
            <v>Mobile &amp; Fixed</v>
          </cell>
          <cell r="F1023" t="str">
            <v>EUR</v>
          </cell>
          <cell r="G1023" t="str">
            <v>Capex</v>
          </cell>
          <cell r="H1023">
            <v>2015</v>
          </cell>
          <cell r="I1023">
            <v>2559</v>
          </cell>
        </row>
        <row r="1024">
          <cell r="B1024" t="str">
            <v>Vodafone</v>
          </cell>
          <cell r="C1024" t="str">
            <v>Germany</v>
          </cell>
          <cell r="D1024" t="str">
            <v>Europe</v>
          </cell>
          <cell r="E1024" t="str">
            <v>Mobile &amp; Fixed</v>
          </cell>
          <cell r="F1024" t="str">
            <v>EUR</v>
          </cell>
          <cell r="G1024" t="str">
            <v>EBITDA - Capex</v>
          </cell>
          <cell r="H1024">
            <v>2015</v>
          </cell>
          <cell r="I1024">
            <v>831</v>
          </cell>
        </row>
        <row r="1025">
          <cell r="B1025" t="str">
            <v>Vodafone</v>
          </cell>
          <cell r="C1025" t="str">
            <v>Germany</v>
          </cell>
          <cell r="D1025" t="str">
            <v>Europe</v>
          </cell>
          <cell r="E1025" t="str">
            <v>Mobile &amp; Fixed</v>
          </cell>
          <cell r="F1025" t="str">
            <v>EUR</v>
          </cell>
          <cell r="G1025" t="str">
            <v>EBITDA - Capex Margin (%)</v>
          </cell>
          <cell r="H1025">
            <v>2015</v>
          </cell>
          <cell r="I1025">
            <v>7.7991553261379631E-2</v>
          </cell>
        </row>
        <row r="1026">
          <cell r="B1026" t="str">
            <v>Vodafone</v>
          </cell>
          <cell r="C1026" t="str">
            <v>Germany</v>
          </cell>
          <cell r="D1026" t="str">
            <v>Europe</v>
          </cell>
          <cell r="E1026" t="str">
            <v>Mobile &amp; Fixed</v>
          </cell>
          <cell r="F1026" t="str">
            <v>EUR</v>
          </cell>
          <cell r="G1026" t="str">
            <v>Mobile share</v>
          </cell>
          <cell r="H1026">
            <v>2015</v>
          </cell>
          <cell r="I1026"/>
        </row>
        <row r="1027">
          <cell r="B1027" t="str">
            <v>Vodafone</v>
          </cell>
          <cell r="C1027" t="str">
            <v>Germany</v>
          </cell>
          <cell r="D1027" t="str">
            <v>Europe</v>
          </cell>
          <cell r="E1027" t="str">
            <v>Mobile &amp; Fixed</v>
          </cell>
          <cell r="F1027" t="str">
            <v>EUR</v>
          </cell>
          <cell r="G1027" t="str">
            <v>Capex/Revenue</v>
          </cell>
          <cell r="H1027">
            <v>2015</v>
          </cell>
          <cell r="I1027">
            <v>0.24016893477240733</v>
          </cell>
        </row>
        <row r="1028">
          <cell r="B1028" t="str">
            <v>Vodafone</v>
          </cell>
          <cell r="C1028" t="str">
            <v>Germany</v>
          </cell>
          <cell r="D1028" t="str">
            <v>Europe</v>
          </cell>
          <cell r="E1028" t="str">
            <v>Mobile &amp; Fixed</v>
          </cell>
          <cell r="F1028" t="str">
            <v>EUR</v>
          </cell>
          <cell r="G1028" t="str">
            <v>Revenue</v>
          </cell>
          <cell r="H1028">
            <v>2014</v>
          </cell>
          <cell r="I1028">
            <v>9932.7164735400002</v>
          </cell>
        </row>
        <row r="1029">
          <cell r="B1029" t="str">
            <v>Vodafone</v>
          </cell>
          <cell r="C1029" t="str">
            <v>Germany</v>
          </cell>
          <cell r="D1029" t="str">
            <v>Europe</v>
          </cell>
          <cell r="E1029" t="str">
            <v>Mobile &amp; Fixed</v>
          </cell>
          <cell r="F1029" t="str">
            <v>EUR</v>
          </cell>
          <cell r="G1029" t="str">
            <v>EBITDA</v>
          </cell>
          <cell r="H1029">
            <v>2014</v>
          </cell>
          <cell r="I1029">
            <v>3251.6309683200002</v>
          </cell>
        </row>
        <row r="1030">
          <cell r="B1030" t="str">
            <v>Vodafone</v>
          </cell>
          <cell r="C1030" t="str">
            <v>Germany</v>
          </cell>
          <cell r="D1030" t="str">
            <v>Europe</v>
          </cell>
          <cell r="E1030" t="str">
            <v>Mobile &amp; Fixed</v>
          </cell>
          <cell r="F1030" t="str">
            <v>EUR</v>
          </cell>
          <cell r="G1030" t="str">
            <v>EBITDA Margin (%)</v>
          </cell>
          <cell r="H1030">
            <v>2014</v>
          </cell>
          <cell r="I1030">
            <v>0.32736572890025578</v>
          </cell>
        </row>
        <row r="1031">
          <cell r="B1031" t="str">
            <v>Vodafone</v>
          </cell>
          <cell r="C1031" t="str">
            <v>Germany</v>
          </cell>
          <cell r="D1031" t="str">
            <v>Europe</v>
          </cell>
          <cell r="E1031" t="str">
            <v>Mobile &amp; Fixed</v>
          </cell>
          <cell r="F1031" t="str">
            <v>EUR</v>
          </cell>
          <cell r="G1031" t="str">
            <v>Capex</v>
          </cell>
          <cell r="H1031">
            <v>2014</v>
          </cell>
          <cell r="I1031">
            <v>1587.1</v>
          </cell>
        </row>
        <row r="1032">
          <cell r="B1032" t="str">
            <v>Vodafone</v>
          </cell>
          <cell r="C1032" t="str">
            <v>Germany</v>
          </cell>
          <cell r="D1032" t="str">
            <v>Europe</v>
          </cell>
          <cell r="E1032" t="str">
            <v>Mobile &amp; Fixed</v>
          </cell>
          <cell r="F1032" t="str">
            <v>EUR</v>
          </cell>
          <cell r="G1032" t="str">
            <v>EBITDA - Capex</v>
          </cell>
          <cell r="H1032">
            <v>2014</v>
          </cell>
          <cell r="I1032">
            <v>1664.5309683200003</v>
          </cell>
        </row>
        <row r="1033">
          <cell r="B1033" t="str">
            <v>Vodafone</v>
          </cell>
          <cell r="C1033" t="str">
            <v>Germany</v>
          </cell>
          <cell r="D1033" t="str">
            <v>Europe</v>
          </cell>
          <cell r="E1033" t="str">
            <v>Mobile &amp; Fixed</v>
          </cell>
          <cell r="F1033" t="str">
            <v>EUR</v>
          </cell>
          <cell r="G1033" t="str">
            <v>EBITDA - Capex Margin (%)</v>
          </cell>
          <cell r="H1033">
            <v>2014</v>
          </cell>
          <cell r="I1033">
            <v>0.16758063846422919</v>
          </cell>
        </row>
        <row r="1034">
          <cell r="B1034" t="str">
            <v>Vodafone</v>
          </cell>
          <cell r="C1034" t="str">
            <v>Germany</v>
          </cell>
          <cell r="D1034" t="str">
            <v>Europe</v>
          </cell>
          <cell r="E1034" t="str">
            <v>Mobile &amp; Fixed</v>
          </cell>
          <cell r="F1034" t="str">
            <v>EUR</v>
          </cell>
          <cell r="G1034" t="str">
            <v>Mobile share</v>
          </cell>
          <cell r="H1034">
            <v>2014</v>
          </cell>
          <cell r="I1034"/>
        </row>
        <row r="1035">
          <cell r="B1035" t="str">
            <v>Vodafone</v>
          </cell>
          <cell r="C1035" t="str">
            <v>Germany</v>
          </cell>
          <cell r="D1035" t="str">
            <v>Europe</v>
          </cell>
          <cell r="E1035" t="str">
            <v>Mobile &amp; Fixed</v>
          </cell>
          <cell r="F1035" t="str">
            <v>EUR</v>
          </cell>
          <cell r="G1035" t="str">
            <v>Capex/Revenue</v>
          </cell>
          <cell r="H1035">
            <v>2014</v>
          </cell>
          <cell r="I1035">
            <v>0.15978509043602657</v>
          </cell>
        </row>
        <row r="1036">
          <cell r="B1036" t="str">
            <v>Vodafone</v>
          </cell>
          <cell r="C1036" t="str">
            <v>Germany</v>
          </cell>
          <cell r="D1036" t="str">
            <v>Europe</v>
          </cell>
          <cell r="E1036" t="str">
            <v>Mobile &amp; Fixed</v>
          </cell>
          <cell r="F1036" t="str">
            <v>EUR</v>
          </cell>
          <cell r="G1036" t="str">
            <v>Revenue</v>
          </cell>
          <cell r="H1036">
            <v>2013</v>
          </cell>
          <cell r="I1036">
            <v>9281.7316849840008</v>
          </cell>
        </row>
        <row r="1037">
          <cell r="B1037" t="str">
            <v>Vodafone</v>
          </cell>
          <cell r="C1037" t="str">
            <v>Germany</v>
          </cell>
          <cell r="D1037" t="str">
            <v>Europe</v>
          </cell>
          <cell r="E1037" t="str">
            <v>Mobile &amp; Fixed</v>
          </cell>
          <cell r="F1037" t="str">
            <v>EUR</v>
          </cell>
          <cell r="G1037" t="str">
            <v>EBITDA</v>
          </cell>
          <cell r="H1037">
            <v>2013</v>
          </cell>
          <cell r="I1037">
            <v>3355.0283963470001</v>
          </cell>
        </row>
        <row r="1038">
          <cell r="B1038" t="str">
            <v>Vodafone</v>
          </cell>
          <cell r="C1038" t="str">
            <v>Germany</v>
          </cell>
          <cell r="D1038" t="str">
            <v>Europe</v>
          </cell>
          <cell r="E1038" t="str">
            <v>Mobile &amp; Fixed</v>
          </cell>
          <cell r="F1038" t="str">
            <v>EUR</v>
          </cell>
          <cell r="G1038" t="str">
            <v>EBITDA Margin (%)</v>
          </cell>
          <cell r="H1038">
            <v>2013</v>
          </cell>
          <cell r="I1038">
            <v>0.36146578140960162</v>
          </cell>
        </row>
        <row r="1039">
          <cell r="B1039" t="str">
            <v>Vodafone</v>
          </cell>
          <cell r="C1039" t="str">
            <v>Germany</v>
          </cell>
          <cell r="D1039" t="str">
            <v>Europe</v>
          </cell>
          <cell r="E1039" t="str">
            <v>Mobile &amp; Fixed</v>
          </cell>
          <cell r="F1039" t="str">
            <v>EUR</v>
          </cell>
          <cell r="G1039" t="str">
            <v>Capex</v>
          </cell>
          <cell r="H1039">
            <v>2013</v>
          </cell>
          <cell r="I1039">
            <v>1271.5999999999999</v>
          </cell>
        </row>
        <row r="1040">
          <cell r="B1040" t="str">
            <v>Vodafone</v>
          </cell>
          <cell r="C1040" t="str">
            <v>Germany</v>
          </cell>
          <cell r="D1040" t="str">
            <v>Europe</v>
          </cell>
          <cell r="E1040" t="str">
            <v>Mobile &amp; Fixed</v>
          </cell>
          <cell r="F1040" t="str">
            <v>EUR</v>
          </cell>
          <cell r="G1040" t="str">
            <v>EBITDA - Capex</v>
          </cell>
          <cell r="H1040">
            <v>2013</v>
          </cell>
          <cell r="I1040">
            <v>2083.4283963470002</v>
          </cell>
        </row>
        <row r="1041">
          <cell r="B1041" t="str">
            <v>Vodafone</v>
          </cell>
          <cell r="C1041" t="str">
            <v>Germany</v>
          </cell>
          <cell r="D1041" t="str">
            <v>Europe</v>
          </cell>
          <cell r="E1041" t="str">
            <v>Mobile &amp; Fixed</v>
          </cell>
          <cell r="F1041" t="str">
            <v>EUR</v>
          </cell>
          <cell r="G1041" t="str">
            <v>EBITDA - Capex Margin (%)</v>
          </cell>
          <cell r="H1041">
            <v>2013</v>
          </cell>
          <cell r="I1041">
            <v>0.22446548414209966</v>
          </cell>
        </row>
        <row r="1042">
          <cell r="B1042" t="str">
            <v>Vodafone</v>
          </cell>
          <cell r="C1042" t="str">
            <v>Germany</v>
          </cell>
          <cell r="D1042" t="str">
            <v>Europe</v>
          </cell>
          <cell r="E1042" t="str">
            <v>Mobile &amp; Fixed</v>
          </cell>
          <cell r="F1042" t="str">
            <v>EUR</v>
          </cell>
          <cell r="G1042" t="str">
            <v>Mobile share</v>
          </cell>
          <cell r="H1042">
            <v>2013</v>
          </cell>
          <cell r="I1042"/>
        </row>
        <row r="1043">
          <cell r="B1043" t="str">
            <v>Vodafone</v>
          </cell>
          <cell r="C1043" t="str">
            <v>Germany</v>
          </cell>
          <cell r="D1043" t="str">
            <v>Europe</v>
          </cell>
          <cell r="E1043" t="str">
            <v>Mobile &amp; Fixed</v>
          </cell>
          <cell r="F1043" t="str">
            <v>EUR</v>
          </cell>
          <cell r="G1043" t="str">
            <v>Capex/Revenue</v>
          </cell>
          <cell r="H1043">
            <v>2013</v>
          </cell>
          <cell r="I1043">
            <v>0.13700029726750196</v>
          </cell>
        </row>
        <row r="1044">
          <cell r="B1044" t="str">
            <v>Vodafone</v>
          </cell>
          <cell r="C1044" t="str">
            <v>Germany</v>
          </cell>
          <cell r="D1044" t="str">
            <v>Europe</v>
          </cell>
          <cell r="E1044" t="str">
            <v>Mobile &amp; Fixed</v>
          </cell>
          <cell r="F1044" t="str">
            <v>EUR</v>
          </cell>
          <cell r="G1044" t="str">
            <v>Revenue</v>
          </cell>
          <cell r="H1044">
            <v>2012</v>
          </cell>
          <cell r="I1044">
            <v>9830.4617431900006</v>
          </cell>
        </row>
        <row r="1045">
          <cell r="B1045" t="str">
            <v>Vodafone</v>
          </cell>
          <cell r="C1045" t="str">
            <v>Germany</v>
          </cell>
          <cell r="D1045" t="str">
            <v>Europe</v>
          </cell>
          <cell r="E1045" t="str">
            <v>Mobile &amp; Fixed</v>
          </cell>
          <cell r="F1045" t="str">
            <v>EUR</v>
          </cell>
          <cell r="G1045" t="str">
            <v>EBITDA</v>
          </cell>
          <cell r="H1045">
            <v>2012</v>
          </cell>
          <cell r="I1045">
            <v>3639.4900462280002</v>
          </cell>
        </row>
        <row r="1046">
          <cell r="B1046" t="str">
            <v>Vodafone</v>
          </cell>
          <cell r="C1046" t="str">
            <v>Germany</v>
          </cell>
          <cell r="D1046" t="str">
            <v>Europe</v>
          </cell>
          <cell r="E1046" t="str">
            <v>Mobile &amp; Fixed</v>
          </cell>
          <cell r="F1046" t="str">
            <v>EUR</v>
          </cell>
          <cell r="G1046" t="str">
            <v>EBITDA Margin (%)</v>
          </cell>
          <cell r="H1046">
            <v>2012</v>
          </cell>
          <cell r="I1046">
            <v>0.37022574740695546</v>
          </cell>
        </row>
        <row r="1047">
          <cell r="B1047" t="str">
            <v>Vodafone</v>
          </cell>
          <cell r="C1047" t="str">
            <v>Germany</v>
          </cell>
          <cell r="D1047" t="str">
            <v>Europe</v>
          </cell>
          <cell r="E1047" t="str">
            <v>Mobile &amp; Fixed</v>
          </cell>
          <cell r="F1047" t="str">
            <v>EUR</v>
          </cell>
          <cell r="G1047" t="str">
            <v>Capex</v>
          </cell>
          <cell r="H1047">
            <v>2012</v>
          </cell>
          <cell r="I1047">
            <v>1055.5999999999999</v>
          </cell>
        </row>
        <row r="1048">
          <cell r="B1048" t="str">
            <v>Vodafone</v>
          </cell>
          <cell r="C1048" t="str">
            <v>Germany</v>
          </cell>
          <cell r="D1048" t="str">
            <v>Europe</v>
          </cell>
          <cell r="E1048" t="str">
            <v>Mobile &amp; Fixed</v>
          </cell>
          <cell r="F1048" t="str">
            <v>EUR</v>
          </cell>
          <cell r="G1048" t="str">
            <v>EBITDA - Capex</v>
          </cell>
          <cell r="H1048">
            <v>2012</v>
          </cell>
          <cell r="I1048">
            <v>2583.8900462280003</v>
          </cell>
        </row>
        <row r="1049">
          <cell r="B1049" t="str">
            <v>Vodafone</v>
          </cell>
          <cell r="C1049" t="str">
            <v>Germany</v>
          </cell>
          <cell r="D1049" t="str">
            <v>Europe</v>
          </cell>
          <cell r="E1049" t="str">
            <v>Mobile &amp; Fixed</v>
          </cell>
          <cell r="F1049" t="str">
            <v>EUR</v>
          </cell>
          <cell r="G1049" t="str">
            <v>EBITDA - Capex Margin (%)</v>
          </cell>
          <cell r="H1049">
            <v>2012</v>
          </cell>
          <cell r="I1049">
            <v>0.26284523695115097</v>
          </cell>
        </row>
        <row r="1050">
          <cell r="B1050" t="str">
            <v>Vodafone</v>
          </cell>
          <cell r="C1050" t="str">
            <v>Germany</v>
          </cell>
          <cell r="D1050" t="str">
            <v>Europe</v>
          </cell>
          <cell r="E1050" t="str">
            <v>Mobile &amp; Fixed</v>
          </cell>
          <cell r="F1050" t="str">
            <v>EUR</v>
          </cell>
          <cell r="G1050" t="str">
            <v>Mobile share</v>
          </cell>
          <cell r="H1050">
            <v>2012</v>
          </cell>
          <cell r="I1050"/>
        </row>
        <row r="1051">
          <cell r="B1051" t="str">
            <v>Vodafone</v>
          </cell>
          <cell r="C1051" t="str">
            <v>Germany</v>
          </cell>
          <cell r="D1051" t="str">
            <v>Europe</v>
          </cell>
          <cell r="E1051" t="str">
            <v>Mobile &amp; Fixed</v>
          </cell>
          <cell r="F1051" t="str">
            <v>EUR</v>
          </cell>
          <cell r="G1051" t="str">
            <v>Capex/Revenue</v>
          </cell>
          <cell r="H1051">
            <v>2012</v>
          </cell>
          <cell r="I1051">
            <v>0.10738051045580449</v>
          </cell>
        </row>
        <row r="1052">
          <cell r="B1052" t="str">
            <v>Vodafone</v>
          </cell>
          <cell r="C1052" t="str">
            <v>Italy</v>
          </cell>
          <cell r="D1052" t="str">
            <v>Europe</v>
          </cell>
          <cell r="E1052" t="str">
            <v>Mobile &amp; Fixed</v>
          </cell>
          <cell r="F1052" t="str">
            <v>EUR</v>
          </cell>
          <cell r="G1052" t="str">
            <v>Revenue</v>
          </cell>
          <cell r="H1052">
            <v>2020</v>
          </cell>
          <cell r="I1052">
            <v>4833</v>
          </cell>
        </row>
        <row r="1053">
          <cell r="B1053" t="str">
            <v>Vodafone</v>
          </cell>
          <cell r="C1053" t="str">
            <v>Italy</v>
          </cell>
          <cell r="D1053" t="str">
            <v>Europe</v>
          </cell>
          <cell r="E1053" t="str">
            <v>Mobile &amp; Fixed</v>
          </cell>
          <cell r="F1053" t="str">
            <v>EUR</v>
          </cell>
          <cell r="G1053" t="str">
            <v>EBITDA</v>
          </cell>
          <cell r="H1053">
            <v>2020</v>
          </cell>
          <cell r="I1053">
            <v>2068</v>
          </cell>
        </row>
        <row r="1054">
          <cell r="B1054" t="str">
            <v>Vodafone</v>
          </cell>
          <cell r="C1054" t="str">
            <v>Italy</v>
          </cell>
          <cell r="D1054" t="str">
            <v>Europe</v>
          </cell>
          <cell r="E1054" t="str">
            <v>Mobile &amp; Fixed</v>
          </cell>
          <cell r="F1054" t="str">
            <v>EUR</v>
          </cell>
          <cell r="G1054" t="str">
            <v>EBITDA Margin (%)</v>
          </cell>
          <cell r="H1054">
            <v>2020</v>
          </cell>
          <cell r="I1054">
            <v>0.42789157872956757</v>
          </cell>
        </row>
        <row r="1055">
          <cell r="B1055" t="str">
            <v>Vodafone</v>
          </cell>
          <cell r="C1055" t="str">
            <v>Italy</v>
          </cell>
          <cell r="D1055" t="str">
            <v>Europe</v>
          </cell>
          <cell r="E1055" t="str">
            <v>Mobile &amp; Fixed</v>
          </cell>
          <cell r="F1055" t="str">
            <v>EUR</v>
          </cell>
          <cell r="G1055" t="str">
            <v>Capex</v>
          </cell>
          <cell r="H1055">
            <v>2020</v>
          </cell>
          <cell r="I1055">
            <v>697</v>
          </cell>
        </row>
        <row r="1056">
          <cell r="B1056" t="str">
            <v>Vodafone</v>
          </cell>
          <cell r="C1056" t="str">
            <v>Italy</v>
          </cell>
          <cell r="D1056" t="str">
            <v>Europe</v>
          </cell>
          <cell r="E1056" t="str">
            <v>Mobile &amp; Fixed</v>
          </cell>
          <cell r="F1056" t="str">
            <v>EUR</v>
          </cell>
          <cell r="G1056" t="str">
            <v>EBITDA - Capex</v>
          </cell>
          <cell r="H1056">
            <v>2020</v>
          </cell>
          <cell r="I1056">
            <v>1371</v>
          </cell>
        </row>
        <row r="1057">
          <cell r="B1057" t="str">
            <v>Vodafone</v>
          </cell>
          <cell r="C1057" t="str">
            <v>Italy</v>
          </cell>
          <cell r="D1057" t="str">
            <v>Europe</v>
          </cell>
          <cell r="E1057" t="str">
            <v>Mobile &amp; Fixed</v>
          </cell>
          <cell r="F1057" t="str">
            <v>EUR</v>
          </cell>
          <cell r="G1057" t="str">
            <v>EBITDA - Capex Margin (%)</v>
          </cell>
          <cell r="H1057">
            <v>2020</v>
          </cell>
          <cell r="I1057">
            <v>0.28367473618870265</v>
          </cell>
        </row>
        <row r="1058">
          <cell r="B1058" t="str">
            <v>Vodafone</v>
          </cell>
          <cell r="C1058" t="str">
            <v>Italy</v>
          </cell>
          <cell r="D1058" t="str">
            <v>Europe</v>
          </cell>
          <cell r="E1058" t="str">
            <v>Mobile &amp; Fixed</v>
          </cell>
          <cell r="F1058" t="str">
            <v>EUR</v>
          </cell>
          <cell r="G1058" t="str">
            <v>Mobile share</v>
          </cell>
          <cell r="H1058">
            <v>2020</v>
          </cell>
          <cell r="I1058">
            <v>0.75005172770535899</v>
          </cell>
        </row>
        <row r="1059">
          <cell r="B1059" t="str">
            <v>Vodafone</v>
          </cell>
          <cell r="C1059" t="str">
            <v>Italy</v>
          </cell>
          <cell r="D1059" t="str">
            <v>Europe</v>
          </cell>
          <cell r="E1059" t="str">
            <v>Mobile &amp; Fixed</v>
          </cell>
          <cell r="F1059" t="str">
            <v>EUR</v>
          </cell>
          <cell r="G1059" t="str">
            <v>Capex/Revenue</v>
          </cell>
          <cell r="H1059">
            <v>2020</v>
          </cell>
          <cell r="I1059">
            <v>0.14421684254086489</v>
          </cell>
        </row>
        <row r="1060">
          <cell r="B1060" t="str">
            <v>Vodafone</v>
          </cell>
          <cell r="C1060" t="str">
            <v>Italy</v>
          </cell>
          <cell r="D1060" t="str">
            <v>Europe</v>
          </cell>
          <cell r="E1060" t="str">
            <v>Mobile &amp; Fixed</v>
          </cell>
          <cell r="F1060" t="str">
            <v>EUR</v>
          </cell>
          <cell r="G1060" t="str">
            <v>Revenue</v>
          </cell>
          <cell r="H1060">
            <v>2019</v>
          </cell>
          <cell r="I1060">
            <v>5030</v>
          </cell>
        </row>
        <row r="1061">
          <cell r="B1061" t="str">
            <v>Vodafone</v>
          </cell>
          <cell r="C1061" t="str">
            <v>Italy</v>
          </cell>
          <cell r="D1061" t="str">
            <v>Europe</v>
          </cell>
          <cell r="E1061" t="str">
            <v>Mobile &amp; Fixed</v>
          </cell>
          <cell r="F1061" t="str">
            <v>EUR</v>
          </cell>
          <cell r="G1061" t="str">
            <v>EBITDA</v>
          </cell>
          <cell r="H1061">
            <v>2019</v>
          </cell>
          <cell r="I1061">
            <v>2202</v>
          </cell>
        </row>
        <row r="1062">
          <cell r="B1062" t="str">
            <v>Vodafone</v>
          </cell>
          <cell r="C1062" t="str">
            <v>Italy</v>
          </cell>
          <cell r="D1062" t="str">
            <v>Europe</v>
          </cell>
          <cell r="E1062" t="str">
            <v>Mobile &amp; Fixed</v>
          </cell>
          <cell r="F1062" t="str">
            <v>EUR</v>
          </cell>
          <cell r="G1062" t="str">
            <v>EBITDA Margin (%)</v>
          </cell>
          <cell r="H1062">
            <v>2019</v>
          </cell>
          <cell r="I1062">
            <v>0.43777335984095428</v>
          </cell>
        </row>
        <row r="1063">
          <cell r="B1063" t="str">
            <v>Vodafone</v>
          </cell>
          <cell r="C1063" t="str">
            <v>Italy</v>
          </cell>
          <cell r="D1063" t="str">
            <v>Europe</v>
          </cell>
          <cell r="E1063" t="str">
            <v>Mobile &amp; Fixed</v>
          </cell>
          <cell r="F1063" t="str">
            <v>EUR</v>
          </cell>
          <cell r="G1063" t="str">
            <v>Capex</v>
          </cell>
          <cell r="H1063">
            <v>2019</v>
          </cell>
          <cell r="I1063">
            <v>784</v>
          </cell>
        </row>
        <row r="1064">
          <cell r="B1064" t="str">
            <v>Vodafone</v>
          </cell>
          <cell r="C1064" t="str">
            <v>Italy</v>
          </cell>
          <cell r="D1064" t="str">
            <v>Europe</v>
          </cell>
          <cell r="E1064" t="str">
            <v>Mobile &amp; Fixed</v>
          </cell>
          <cell r="F1064" t="str">
            <v>EUR</v>
          </cell>
          <cell r="G1064" t="str">
            <v>EBITDA - Capex</v>
          </cell>
          <cell r="H1064">
            <v>2019</v>
          </cell>
          <cell r="I1064">
            <v>1418</v>
          </cell>
        </row>
        <row r="1065">
          <cell r="B1065" t="str">
            <v>Vodafone</v>
          </cell>
          <cell r="C1065" t="str">
            <v>Italy</v>
          </cell>
          <cell r="D1065" t="str">
            <v>Europe</v>
          </cell>
          <cell r="E1065" t="str">
            <v>Mobile &amp; Fixed</v>
          </cell>
          <cell r="F1065" t="str">
            <v>EUR</v>
          </cell>
          <cell r="G1065" t="str">
            <v>EBITDA - Capex Margin (%)</v>
          </cell>
          <cell r="H1065">
            <v>2019</v>
          </cell>
          <cell r="I1065">
            <v>0.2819085487077535</v>
          </cell>
        </row>
        <row r="1066">
          <cell r="B1066" t="str">
            <v>Vodafone</v>
          </cell>
          <cell r="C1066" t="str">
            <v>Italy</v>
          </cell>
          <cell r="D1066" t="str">
            <v>Europe</v>
          </cell>
          <cell r="E1066" t="str">
            <v>Mobile &amp; Fixed</v>
          </cell>
          <cell r="F1066" t="str">
            <v>EUR</v>
          </cell>
          <cell r="G1066" t="str">
            <v>Mobile share</v>
          </cell>
          <cell r="H1066">
            <v>2019</v>
          </cell>
          <cell r="I1066">
            <v>0.77813121272365804</v>
          </cell>
        </row>
        <row r="1067">
          <cell r="B1067" t="str">
            <v>Vodafone</v>
          </cell>
          <cell r="C1067" t="str">
            <v>Italy</v>
          </cell>
          <cell r="D1067" t="str">
            <v>Europe</v>
          </cell>
          <cell r="E1067" t="str">
            <v>Mobile &amp; Fixed</v>
          </cell>
          <cell r="F1067" t="str">
            <v>EUR</v>
          </cell>
          <cell r="G1067" t="str">
            <v>Capex/Revenue</v>
          </cell>
          <cell r="H1067">
            <v>2019</v>
          </cell>
          <cell r="I1067">
            <v>0.1558648111332008</v>
          </cell>
        </row>
        <row r="1068">
          <cell r="B1068" t="str">
            <v>Vodafone</v>
          </cell>
          <cell r="C1068" t="str">
            <v>Italy</v>
          </cell>
          <cell r="D1068" t="str">
            <v>Europe</v>
          </cell>
          <cell r="E1068" t="str">
            <v>Mobile &amp; Fixed</v>
          </cell>
          <cell r="F1068" t="str">
            <v>EUR</v>
          </cell>
          <cell r="G1068" t="str">
            <v>Revenue</v>
          </cell>
          <cell r="H1068">
            <v>2018</v>
          </cell>
          <cell r="I1068">
            <v>5376</v>
          </cell>
        </row>
        <row r="1069">
          <cell r="B1069" t="str">
            <v>Vodafone</v>
          </cell>
          <cell r="C1069" t="str">
            <v>Italy</v>
          </cell>
          <cell r="D1069" t="str">
            <v>Europe</v>
          </cell>
          <cell r="E1069" t="str">
            <v>Mobile &amp; Fixed</v>
          </cell>
          <cell r="F1069" t="str">
            <v>EUR</v>
          </cell>
          <cell r="G1069" t="str">
            <v>EBITDA</v>
          </cell>
          <cell r="H1069">
            <v>2018</v>
          </cell>
          <cell r="I1069">
            <v>2351</v>
          </cell>
        </row>
        <row r="1070">
          <cell r="B1070" t="str">
            <v>Vodafone</v>
          </cell>
          <cell r="C1070" t="str">
            <v>Italy</v>
          </cell>
          <cell r="D1070" t="str">
            <v>Europe</v>
          </cell>
          <cell r="E1070" t="str">
            <v>Mobile &amp; Fixed</v>
          </cell>
          <cell r="F1070" t="str">
            <v>EUR</v>
          </cell>
          <cell r="G1070" t="str">
            <v>EBITDA Margin (%)</v>
          </cell>
          <cell r="H1070">
            <v>2018</v>
          </cell>
          <cell r="I1070">
            <v>0.43731398809523808</v>
          </cell>
        </row>
        <row r="1071">
          <cell r="B1071" t="str">
            <v>Vodafone</v>
          </cell>
          <cell r="C1071" t="str">
            <v>Italy</v>
          </cell>
          <cell r="D1071" t="str">
            <v>Europe</v>
          </cell>
          <cell r="E1071" t="str">
            <v>Mobile &amp; Fixed</v>
          </cell>
          <cell r="F1071" t="str">
            <v>EUR</v>
          </cell>
          <cell r="G1071" t="str">
            <v>Capex</v>
          </cell>
          <cell r="H1071">
            <v>2018</v>
          </cell>
          <cell r="I1071">
            <v>797</v>
          </cell>
        </row>
        <row r="1072">
          <cell r="B1072" t="str">
            <v>Vodafone</v>
          </cell>
          <cell r="C1072" t="str">
            <v>Italy</v>
          </cell>
          <cell r="D1072" t="str">
            <v>Europe</v>
          </cell>
          <cell r="E1072" t="str">
            <v>Mobile &amp; Fixed</v>
          </cell>
          <cell r="F1072" t="str">
            <v>EUR</v>
          </cell>
          <cell r="G1072" t="str">
            <v>EBITDA - Capex</v>
          </cell>
          <cell r="H1072">
            <v>2018</v>
          </cell>
          <cell r="I1072">
            <v>1554</v>
          </cell>
        </row>
        <row r="1073">
          <cell r="B1073" t="str">
            <v>Vodafone</v>
          </cell>
          <cell r="C1073" t="str">
            <v>Italy</v>
          </cell>
          <cell r="D1073" t="str">
            <v>Europe</v>
          </cell>
          <cell r="E1073" t="str">
            <v>Mobile &amp; Fixed</v>
          </cell>
          <cell r="F1073" t="str">
            <v>EUR</v>
          </cell>
          <cell r="G1073" t="str">
            <v>EBITDA - Capex Margin (%)</v>
          </cell>
          <cell r="H1073">
            <v>2018</v>
          </cell>
          <cell r="I1073">
            <v>0.2890625</v>
          </cell>
        </row>
        <row r="1074">
          <cell r="B1074" t="str">
            <v>Vodafone</v>
          </cell>
          <cell r="C1074" t="str">
            <v>Italy</v>
          </cell>
          <cell r="D1074" t="str">
            <v>Europe</v>
          </cell>
          <cell r="E1074" t="str">
            <v>Mobile &amp; Fixed</v>
          </cell>
          <cell r="F1074" t="str">
            <v>EUR</v>
          </cell>
          <cell r="G1074" t="str">
            <v>Mobile share</v>
          </cell>
          <cell r="H1074">
            <v>2018</v>
          </cell>
          <cell r="I1074">
            <v>0.69471308833010958</v>
          </cell>
        </row>
        <row r="1075">
          <cell r="B1075" t="str">
            <v>Vodafone</v>
          </cell>
          <cell r="C1075" t="str">
            <v>Italy</v>
          </cell>
          <cell r="D1075" t="str">
            <v>Europe</v>
          </cell>
          <cell r="E1075" t="str">
            <v>Mobile &amp; Fixed</v>
          </cell>
          <cell r="F1075" t="str">
            <v>EUR</v>
          </cell>
          <cell r="G1075" t="str">
            <v>Capex/Revenue</v>
          </cell>
          <cell r="H1075">
            <v>2018</v>
          </cell>
          <cell r="I1075">
            <v>0.14825148809523808</v>
          </cell>
        </row>
        <row r="1076">
          <cell r="B1076" t="str">
            <v>Vodafone</v>
          </cell>
          <cell r="C1076" t="str">
            <v>Italy</v>
          </cell>
          <cell r="D1076" t="str">
            <v>Europe</v>
          </cell>
          <cell r="E1076" t="str">
            <v>Mobile &amp; Fixed</v>
          </cell>
          <cell r="F1076" t="str">
            <v>EUR</v>
          </cell>
          <cell r="G1076" t="str">
            <v>Revenue</v>
          </cell>
          <cell r="H1076">
            <v>2017</v>
          </cell>
          <cell r="I1076">
            <v>6071</v>
          </cell>
        </row>
        <row r="1077">
          <cell r="B1077" t="str">
            <v>Vodafone</v>
          </cell>
          <cell r="C1077" t="str">
            <v>Italy</v>
          </cell>
          <cell r="D1077" t="str">
            <v>Europe</v>
          </cell>
          <cell r="E1077" t="str">
            <v>Mobile &amp; Fixed</v>
          </cell>
          <cell r="F1077" t="str">
            <v>EUR</v>
          </cell>
          <cell r="G1077" t="str">
            <v>EBITDA</v>
          </cell>
          <cell r="H1077">
            <v>2017</v>
          </cell>
          <cell r="I1077">
            <v>2229</v>
          </cell>
        </row>
        <row r="1078">
          <cell r="B1078" t="str">
            <v>Vodafone</v>
          </cell>
          <cell r="C1078" t="str">
            <v>Italy</v>
          </cell>
          <cell r="D1078" t="str">
            <v>Europe</v>
          </cell>
          <cell r="E1078" t="str">
            <v>Mobile &amp; Fixed</v>
          </cell>
          <cell r="F1078" t="str">
            <v>EUR</v>
          </cell>
          <cell r="G1078" t="str">
            <v>EBITDA Margin (%)</v>
          </cell>
          <cell r="H1078">
            <v>2017</v>
          </cell>
          <cell r="I1078">
            <v>0.36715532861143141</v>
          </cell>
        </row>
        <row r="1079">
          <cell r="B1079" t="str">
            <v>Vodafone</v>
          </cell>
          <cell r="C1079" t="str">
            <v>Italy</v>
          </cell>
          <cell r="D1079" t="str">
            <v>Europe</v>
          </cell>
          <cell r="E1079" t="str">
            <v>Mobile &amp; Fixed</v>
          </cell>
          <cell r="F1079" t="str">
            <v>EUR</v>
          </cell>
          <cell r="G1079" t="str">
            <v>Capex</v>
          </cell>
          <cell r="H1079">
            <v>2017</v>
          </cell>
          <cell r="I1079">
            <v>793</v>
          </cell>
        </row>
        <row r="1080">
          <cell r="B1080" t="str">
            <v>Vodafone</v>
          </cell>
          <cell r="C1080" t="str">
            <v>Italy</v>
          </cell>
          <cell r="D1080" t="str">
            <v>Europe</v>
          </cell>
          <cell r="E1080" t="str">
            <v>Mobile &amp; Fixed</v>
          </cell>
          <cell r="F1080" t="str">
            <v>EUR</v>
          </cell>
          <cell r="G1080" t="str">
            <v>EBITDA - Capex</v>
          </cell>
          <cell r="H1080">
            <v>2017</v>
          </cell>
          <cell r="I1080">
            <v>1436</v>
          </cell>
        </row>
        <row r="1081">
          <cell r="B1081" t="str">
            <v>Vodafone</v>
          </cell>
          <cell r="C1081" t="str">
            <v>Italy</v>
          </cell>
          <cell r="D1081" t="str">
            <v>Europe</v>
          </cell>
          <cell r="E1081" t="str">
            <v>Mobile &amp; Fixed</v>
          </cell>
          <cell r="F1081" t="str">
            <v>EUR</v>
          </cell>
          <cell r="G1081" t="str">
            <v>EBITDA - Capex Margin (%)</v>
          </cell>
          <cell r="H1081">
            <v>2017</v>
          </cell>
          <cell r="I1081">
            <v>0.23653434360072476</v>
          </cell>
        </row>
        <row r="1082">
          <cell r="B1082" t="str">
            <v>Vodafone</v>
          </cell>
          <cell r="C1082" t="str">
            <v>Italy</v>
          </cell>
          <cell r="D1082" t="str">
            <v>Europe</v>
          </cell>
          <cell r="E1082" t="str">
            <v>Mobile &amp; Fixed</v>
          </cell>
          <cell r="F1082" t="str">
            <v>EUR</v>
          </cell>
          <cell r="G1082" t="str">
            <v>Mobile share</v>
          </cell>
          <cell r="H1082">
            <v>2017</v>
          </cell>
          <cell r="I1082">
            <v>0.71545648254384531</v>
          </cell>
        </row>
        <row r="1083">
          <cell r="B1083" t="str">
            <v>Vodafone</v>
          </cell>
          <cell r="C1083" t="str">
            <v>Italy</v>
          </cell>
          <cell r="D1083" t="str">
            <v>Europe</v>
          </cell>
          <cell r="E1083" t="str">
            <v>Mobile &amp; Fixed</v>
          </cell>
          <cell r="F1083" t="str">
            <v>EUR</v>
          </cell>
          <cell r="G1083" t="str">
            <v>Capex/Revenue</v>
          </cell>
          <cell r="H1083">
            <v>2017</v>
          </cell>
          <cell r="I1083">
            <v>0.13062098501070663</v>
          </cell>
        </row>
        <row r="1084">
          <cell r="B1084" t="str">
            <v>Vodafone</v>
          </cell>
          <cell r="C1084" t="str">
            <v>Italy</v>
          </cell>
          <cell r="D1084" t="str">
            <v>Europe</v>
          </cell>
          <cell r="E1084" t="str">
            <v>Mobile &amp; Fixed</v>
          </cell>
          <cell r="F1084" t="str">
            <v>EUR</v>
          </cell>
          <cell r="G1084" t="str">
            <v>Revenue</v>
          </cell>
          <cell r="H1084">
            <v>2016</v>
          </cell>
          <cell r="I1084">
            <v>5986</v>
          </cell>
        </row>
        <row r="1085">
          <cell r="B1085" t="str">
            <v>Vodafone</v>
          </cell>
          <cell r="C1085" t="str">
            <v>Italy</v>
          </cell>
          <cell r="D1085" t="str">
            <v>Europe</v>
          </cell>
          <cell r="E1085" t="str">
            <v>Mobile &amp; Fixed</v>
          </cell>
          <cell r="F1085" t="str">
            <v>EUR</v>
          </cell>
          <cell r="G1085" t="str">
            <v>EBITDA</v>
          </cell>
          <cell r="H1085">
            <v>2016</v>
          </cell>
          <cell r="I1085">
            <v>2015</v>
          </cell>
        </row>
        <row r="1086">
          <cell r="B1086" t="str">
            <v>Vodafone</v>
          </cell>
          <cell r="C1086" t="str">
            <v>Italy</v>
          </cell>
          <cell r="D1086" t="str">
            <v>Europe</v>
          </cell>
          <cell r="E1086" t="str">
            <v>Mobile &amp; Fixed</v>
          </cell>
          <cell r="F1086" t="str">
            <v>EUR</v>
          </cell>
          <cell r="G1086" t="str">
            <v>EBITDA Margin (%)</v>
          </cell>
          <cell r="H1086">
            <v>2016</v>
          </cell>
          <cell r="I1086">
            <v>0.3366187771466756</v>
          </cell>
        </row>
        <row r="1087">
          <cell r="B1087" t="str">
            <v>Vodafone</v>
          </cell>
          <cell r="C1087" t="str">
            <v>Italy</v>
          </cell>
          <cell r="D1087" t="str">
            <v>Europe</v>
          </cell>
          <cell r="E1087" t="str">
            <v>Mobile &amp; Fixed</v>
          </cell>
          <cell r="F1087" t="str">
            <v>EUR</v>
          </cell>
          <cell r="G1087" t="str">
            <v>Capex</v>
          </cell>
          <cell r="H1087">
            <v>2016</v>
          </cell>
          <cell r="I1087">
            <v>1516</v>
          </cell>
        </row>
        <row r="1088">
          <cell r="B1088" t="str">
            <v>Vodafone</v>
          </cell>
          <cell r="C1088" t="str">
            <v>Italy</v>
          </cell>
          <cell r="D1088" t="str">
            <v>Europe</v>
          </cell>
          <cell r="E1088" t="str">
            <v>Mobile &amp; Fixed</v>
          </cell>
          <cell r="F1088" t="str">
            <v>EUR</v>
          </cell>
          <cell r="G1088" t="str">
            <v>EBITDA - Capex</v>
          </cell>
          <cell r="H1088">
            <v>2016</v>
          </cell>
          <cell r="I1088">
            <v>499</v>
          </cell>
        </row>
        <row r="1089">
          <cell r="B1089" t="str">
            <v>Vodafone</v>
          </cell>
          <cell r="C1089" t="str">
            <v>Italy</v>
          </cell>
          <cell r="D1089" t="str">
            <v>Europe</v>
          </cell>
          <cell r="E1089" t="str">
            <v>Mobile &amp; Fixed</v>
          </cell>
          <cell r="F1089" t="str">
            <v>EUR</v>
          </cell>
          <cell r="G1089" t="str">
            <v>EBITDA - Capex Margin (%)</v>
          </cell>
          <cell r="H1089">
            <v>2016</v>
          </cell>
          <cell r="I1089">
            <v>8.3361176077514199E-2</v>
          </cell>
        </row>
        <row r="1090">
          <cell r="B1090" t="str">
            <v>Vodafone</v>
          </cell>
          <cell r="C1090" t="str">
            <v>Italy</v>
          </cell>
          <cell r="D1090" t="str">
            <v>Europe</v>
          </cell>
          <cell r="E1090" t="str">
            <v>Mobile &amp; Fixed</v>
          </cell>
          <cell r="F1090" t="str">
            <v>EUR</v>
          </cell>
          <cell r="G1090" t="str">
            <v>Mobile share</v>
          </cell>
          <cell r="H1090">
            <v>2016</v>
          </cell>
          <cell r="I1090">
            <v>0.67393475366178424</v>
          </cell>
        </row>
        <row r="1091">
          <cell r="B1091" t="str">
            <v>Vodafone</v>
          </cell>
          <cell r="C1091" t="str">
            <v>Italy</v>
          </cell>
          <cell r="D1091" t="str">
            <v>Europe</v>
          </cell>
          <cell r="E1091" t="str">
            <v>Mobile &amp; Fixed</v>
          </cell>
          <cell r="F1091" t="str">
            <v>EUR</v>
          </cell>
          <cell r="G1091" t="str">
            <v>Capex/Revenue</v>
          </cell>
          <cell r="H1091">
            <v>2016</v>
          </cell>
          <cell r="I1091">
            <v>0.2532576010691614</v>
          </cell>
        </row>
        <row r="1092">
          <cell r="B1092" t="str">
            <v>Vodafone</v>
          </cell>
          <cell r="C1092" t="str">
            <v>Italy</v>
          </cell>
          <cell r="D1092" t="str">
            <v>Europe</v>
          </cell>
          <cell r="E1092" t="str">
            <v>Mobile &amp; Fixed</v>
          </cell>
          <cell r="F1092" t="str">
            <v>EUR</v>
          </cell>
          <cell r="G1092" t="str">
            <v>Revenue</v>
          </cell>
          <cell r="H1092">
            <v>2015</v>
          </cell>
          <cell r="I1092">
            <v>5828</v>
          </cell>
        </row>
        <row r="1093">
          <cell r="B1093" t="str">
            <v>Vodafone</v>
          </cell>
          <cell r="C1093" t="str">
            <v>Italy</v>
          </cell>
          <cell r="D1093" t="str">
            <v>Europe</v>
          </cell>
          <cell r="E1093" t="str">
            <v>Mobile &amp; Fixed</v>
          </cell>
          <cell r="F1093" t="str">
            <v>EUR</v>
          </cell>
          <cell r="G1093" t="str">
            <v>EBITDA</v>
          </cell>
          <cell r="H1093">
            <v>2015</v>
          </cell>
          <cell r="I1093">
            <v>1956</v>
          </cell>
        </row>
        <row r="1094">
          <cell r="B1094" t="str">
            <v>Vodafone</v>
          </cell>
          <cell r="C1094" t="str">
            <v>Italy</v>
          </cell>
          <cell r="D1094" t="str">
            <v>Europe</v>
          </cell>
          <cell r="E1094" t="str">
            <v>Mobile &amp; Fixed</v>
          </cell>
          <cell r="F1094" t="str">
            <v>EUR</v>
          </cell>
          <cell r="G1094" t="str">
            <v>EBITDA Margin (%)</v>
          </cell>
          <cell r="H1094">
            <v>2015</v>
          </cell>
          <cell r="I1094">
            <v>0.33562113932738502</v>
          </cell>
        </row>
        <row r="1095">
          <cell r="B1095" t="str">
            <v>Vodafone</v>
          </cell>
          <cell r="C1095" t="str">
            <v>Italy</v>
          </cell>
          <cell r="D1095" t="str">
            <v>Europe</v>
          </cell>
          <cell r="E1095" t="str">
            <v>Mobile &amp; Fixed</v>
          </cell>
          <cell r="F1095" t="str">
            <v>EUR</v>
          </cell>
          <cell r="G1095" t="str">
            <v>Capex</v>
          </cell>
          <cell r="H1095">
            <v>2015</v>
          </cell>
          <cell r="I1095">
            <v>1428</v>
          </cell>
        </row>
        <row r="1096">
          <cell r="B1096" t="str">
            <v>Vodafone</v>
          </cell>
          <cell r="C1096" t="str">
            <v>Italy</v>
          </cell>
          <cell r="D1096" t="str">
            <v>Europe</v>
          </cell>
          <cell r="E1096" t="str">
            <v>Mobile &amp; Fixed</v>
          </cell>
          <cell r="F1096" t="str">
            <v>EUR</v>
          </cell>
          <cell r="G1096" t="str">
            <v>EBITDA - Capex</v>
          </cell>
          <cell r="H1096">
            <v>2015</v>
          </cell>
          <cell r="I1096">
            <v>528</v>
          </cell>
        </row>
        <row r="1097">
          <cell r="B1097" t="str">
            <v>Vodafone</v>
          </cell>
          <cell r="C1097" t="str">
            <v>Italy</v>
          </cell>
          <cell r="D1097" t="str">
            <v>Europe</v>
          </cell>
          <cell r="E1097" t="str">
            <v>Mobile &amp; Fixed</v>
          </cell>
          <cell r="F1097" t="str">
            <v>EUR</v>
          </cell>
          <cell r="G1097" t="str">
            <v>EBITDA - Capex Margin (%)</v>
          </cell>
          <cell r="H1097">
            <v>2015</v>
          </cell>
          <cell r="I1097">
            <v>9.0597117364447491E-2</v>
          </cell>
        </row>
        <row r="1098">
          <cell r="B1098" t="str">
            <v>Vodafone</v>
          </cell>
          <cell r="C1098" t="str">
            <v>Italy</v>
          </cell>
          <cell r="D1098" t="str">
            <v>Europe</v>
          </cell>
          <cell r="E1098" t="str">
            <v>Mobile &amp; Fixed</v>
          </cell>
          <cell r="F1098" t="str">
            <v>EUR</v>
          </cell>
          <cell r="G1098" t="str">
            <v>Mobile share</v>
          </cell>
          <cell r="H1098">
            <v>2015</v>
          </cell>
          <cell r="I1098"/>
        </row>
        <row r="1099">
          <cell r="B1099" t="str">
            <v>Vodafone</v>
          </cell>
          <cell r="C1099" t="str">
            <v>Italy</v>
          </cell>
          <cell r="D1099" t="str">
            <v>Europe</v>
          </cell>
          <cell r="E1099" t="str">
            <v>Mobile &amp; Fixed</v>
          </cell>
          <cell r="F1099" t="str">
            <v>EUR</v>
          </cell>
          <cell r="G1099" t="str">
            <v>Capex/Revenue</v>
          </cell>
          <cell r="H1099">
            <v>2015</v>
          </cell>
          <cell r="I1099">
            <v>0.24502402196293754</v>
          </cell>
        </row>
        <row r="1100">
          <cell r="B1100" t="str">
            <v>Vodafone</v>
          </cell>
          <cell r="C1100" t="str">
            <v>Italy</v>
          </cell>
          <cell r="D1100" t="str">
            <v>Europe</v>
          </cell>
          <cell r="E1100" t="str">
            <v>Mobile &amp; Fixed</v>
          </cell>
          <cell r="F1100" t="str">
            <v>EUR</v>
          </cell>
          <cell r="G1100" t="str">
            <v>Revenue</v>
          </cell>
          <cell r="H1100">
            <v>2014</v>
          </cell>
          <cell r="I1100">
            <v>625.40670037999996</v>
          </cell>
        </row>
        <row r="1101">
          <cell r="B1101" t="str">
            <v>Vodafone</v>
          </cell>
          <cell r="C1101" t="str">
            <v>Italy</v>
          </cell>
          <cell r="D1101" t="str">
            <v>Europe</v>
          </cell>
          <cell r="E1101" t="str">
            <v>Mobile &amp; Fixed</v>
          </cell>
          <cell r="F1101" t="str">
            <v>EUR</v>
          </cell>
          <cell r="G1101" t="str">
            <v>EBITDA</v>
          </cell>
          <cell r="H1101">
            <v>2014</v>
          </cell>
          <cell r="I1101">
            <v>218.95282933999999</v>
          </cell>
        </row>
        <row r="1102">
          <cell r="B1102" t="str">
            <v>Vodafone</v>
          </cell>
          <cell r="C1102" t="str">
            <v>Italy</v>
          </cell>
          <cell r="D1102" t="str">
            <v>Europe</v>
          </cell>
          <cell r="E1102" t="str">
            <v>Mobile &amp; Fixed</v>
          </cell>
          <cell r="F1102" t="str">
            <v>EUR</v>
          </cell>
          <cell r="G1102" t="str">
            <v>EBITDA Margin (%)</v>
          </cell>
          <cell r="H1102">
            <v>2014</v>
          </cell>
          <cell r="I1102">
            <v>0.35009671179883944</v>
          </cell>
        </row>
        <row r="1103">
          <cell r="B1103" t="str">
            <v>Vodafone</v>
          </cell>
          <cell r="C1103" t="str">
            <v>Italy</v>
          </cell>
          <cell r="D1103" t="str">
            <v>Europe</v>
          </cell>
          <cell r="E1103" t="str">
            <v>Mobile &amp; Fixed</v>
          </cell>
          <cell r="F1103" t="str">
            <v>EUR</v>
          </cell>
          <cell r="G1103" t="str">
            <v>Capex</v>
          </cell>
          <cell r="H1103">
            <v>2014</v>
          </cell>
          <cell r="I1103">
            <v>217.7</v>
          </cell>
        </row>
        <row r="1104">
          <cell r="B1104" t="str">
            <v>Vodafone</v>
          </cell>
          <cell r="C1104" t="str">
            <v>Italy</v>
          </cell>
          <cell r="D1104" t="str">
            <v>Europe</v>
          </cell>
          <cell r="E1104" t="str">
            <v>Mobile &amp; Fixed</v>
          </cell>
          <cell r="F1104" t="str">
            <v>EUR</v>
          </cell>
          <cell r="G1104" t="str">
            <v>EBITDA - Capex</v>
          </cell>
          <cell r="H1104">
            <v>2014</v>
          </cell>
          <cell r="I1104">
            <v>1.2528293400000052</v>
          </cell>
        </row>
        <row r="1105">
          <cell r="B1105" t="str">
            <v>Vodafone</v>
          </cell>
          <cell r="C1105" t="str">
            <v>Italy</v>
          </cell>
          <cell r="D1105" t="str">
            <v>Europe</v>
          </cell>
          <cell r="E1105" t="str">
            <v>Mobile &amp; Fixed</v>
          </cell>
          <cell r="F1105" t="str">
            <v>EUR</v>
          </cell>
          <cell r="G1105" t="str">
            <v>EBITDA - Capex Margin (%)</v>
          </cell>
          <cell r="H1105">
            <v>2014</v>
          </cell>
          <cell r="I1105">
            <v>2.003223405247786E-3</v>
          </cell>
        </row>
        <row r="1106">
          <cell r="B1106" t="str">
            <v>Vodafone</v>
          </cell>
          <cell r="C1106" t="str">
            <v>Italy</v>
          </cell>
          <cell r="D1106" t="str">
            <v>Europe</v>
          </cell>
          <cell r="E1106" t="str">
            <v>Mobile &amp; Fixed</v>
          </cell>
          <cell r="F1106" t="str">
            <v>EUR</v>
          </cell>
          <cell r="G1106" t="str">
            <v>Mobile share</v>
          </cell>
          <cell r="H1106">
            <v>2014</v>
          </cell>
          <cell r="I1106"/>
        </row>
        <row r="1107">
          <cell r="B1107" t="str">
            <v>Vodafone</v>
          </cell>
          <cell r="C1107" t="str">
            <v>Italy</v>
          </cell>
          <cell r="D1107" t="str">
            <v>Europe</v>
          </cell>
          <cell r="E1107" t="str">
            <v>Mobile &amp; Fixed</v>
          </cell>
          <cell r="F1107" t="str">
            <v>EUR</v>
          </cell>
          <cell r="G1107" t="str">
            <v>Capex/Revenue</v>
          </cell>
          <cell r="H1107">
            <v>2014</v>
          </cell>
          <cell r="I1107">
            <v>0.34809348839359167</v>
          </cell>
        </row>
        <row r="1108">
          <cell r="B1108" t="str">
            <v>Vodafone</v>
          </cell>
          <cell r="C1108" t="str">
            <v>Italy</v>
          </cell>
          <cell r="D1108" t="str">
            <v>Europe</v>
          </cell>
          <cell r="E1108" t="str">
            <v>Mobile &amp; Fixed</v>
          </cell>
          <cell r="F1108" t="str">
            <v>EUR</v>
          </cell>
          <cell r="G1108" t="str">
            <v>Revenue</v>
          </cell>
          <cell r="H1108">
            <v>2013</v>
          </cell>
          <cell r="I1108"/>
        </row>
        <row r="1109">
          <cell r="B1109" t="str">
            <v>Vodafone</v>
          </cell>
          <cell r="C1109" t="str">
            <v>Italy</v>
          </cell>
          <cell r="D1109" t="str">
            <v>Europe</v>
          </cell>
          <cell r="E1109" t="str">
            <v>Mobile &amp; Fixed</v>
          </cell>
          <cell r="F1109" t="str">
            <v>EUR</v>
          </cell>
          <cell r="G1109" t="str">
            <v>EBITDA</v>
          </cell>
          <cell r="H1109">
            <v>2013</v>
          </cell>
          <cell r="I1109"/>
        </row>
        <row r="1110">
          <cell r="B1110" t="str">
            <v>Vodafone</v>
          </cell>
          <cell r="C1110" t="str">
            <v>Italy</v>
          </cell>
          <cell r="D1110" t="str">
            <v>Europe</v>
          </cell>
          <cell r="E1110" t="str">
            <v>Mobile &amp; Fixed</v>
          </cell>
          <cell r="F1110" t="str">
            <v>EUR</v>
          </cell>
          <cell r="G1110" t="str">
            <v>EBITDA Margin (%)</v>
          </cell>
          <cell r="H1110">
            <v>2013</v>
          </cell>
          <cell r="I1110" t="str">
            <v/>
          </cell>
        </row>
        <row r="1111">
          <cell r="B1111" t="str">
            <v>Vodafone</v>
          </cell>
          <cell r="C1111" t="str">
            <v>Italy</v>
          </cell>
          <cell r="D1111" t="str">
            <v>Europe</v>
          </cell>
          <cell r="E1111" t="str">
            <v>Mobile &amp; Fixed</v>
          </cell>
          <cell r="F1111" t="str">
            <v>EUR</v>
          </cell>
          <cell r="G1111" t="str">
            <v>Capex</v>
          </cell>
          <cell r="H1111">
            <v>2013</v>
          </cell>
          <cell r="I1111"/>
        </row>
        <row r="1112">
          <cell r="B1112" t="str">
            <v>Vodafone</v>
          </cell>
          <cell r="C1112" t="str">
            <v>Italy</v>
          </cell>
          <cell r="D1112" t="str">
            <v>Europe</v>
          </cell>
          <cell r="E1112" t="str">
            <v>Mobile &amp; Fixed</v>
          </cell>
          <cell r="F1112" t="str">
            <v>EUR</v>
          </cell>
          <cell r="G1112" t="str">
            <v>EBITDA - Capex</v>
          </cell>
          <cell r="H1112">
            <v>2013</v>
          </cell>
          <cell r="I1112" t="str">
            <v/>
          </cell>
        </row>
        <row r="1113">
          <cell r="B1113" t="str">
            <v>Vodafone</v>
          </cell>
          <cell r="C1113" t="str">
            <v>Italy</v>
          </cell>
          <cell r="D1113" t="str">
            <v>Europe</v>
          </cell>
          <cell r="E1113" t="str">
            <v>Mobile &amp; Fixed</v>
          </cell>
          <cell r="F1113" t="str">
            <v>EUR</v>
          </cell>
          <cell r="G1113" t="str">
            <v>EBITDA - Capex Margin (%)</v>
          </cell>
          <cell r="H1113">
            <v>2013</v>
          </cell>
          <cell r="I1113" t="str">
            <v/>
          </cell>
        </row>
        <row r="1114">
          <cell r="B1114" t="str">
            <v>Vodafone</v>
          </cell>
          <cell r="C1114" t="str">
            <v>Italy</v>
          </cell>
          <cell r="D1114" t="str">
            <v>Europe</v>
          </cell>
          <cell r="E1114" t="str">
            <v>Mobile &amp; Fixed</v>
          </cell>
          <cell r="F1114" t="str">
            <v>EUR</v>
          </cell>
          <cell r="G1114" t="str">
            <v>Mobile share</v>
          </cell>
          <cell r="H1114">
            <v>2013</v>
          </cell>
          <cell r="I1114"/>
        </row>
        <row r="1115">
          <cell r="B1115" t="str">
            <v>Vodafone</v>
          </cell>
          <cell r="C1115" t="str">
            <v>Italy</v>
          </cell>
          <cell r="D1115" t="str">
            <v>Europe</v>
          </cell>
          <cell r="E1115" t="str">
            <v>Mobile &amp; Fixed</v>
          </cell>
          <cell r="F1115" t="str">
            <v>EUR</v>
          </cell>
          <cell r="G1115" t="str">
            <v>Capex/Revenue</v>
          </cell>
          <cell r="H1115">
            <v>2013</v>
          </cell>
          <cell r="I1115" t="str">
            <v/>
          </cell>
        </row>
        <row r="1116">
          <cell r="B1116" t="str">
            <v>Vodafone</v>
          </cell>
          <cell r="C1116" t="str">
            <v>Italy</v>
          </cell>
          <cell r="D1116" t="str">
            <v>Europe</v>
          </cell>
          <cell r="E1116" t="str">
            <v>Mobile &amp; Fixed</v>
          </cell>
          <cell r="F1116" t="str">
            <v>EUR</v>
          </cell>
          <cell r="G1116" t="str">
            <v>Revenue</v>
          </cell>
          <cell r="H1116">
            <v>2012</v>
          </cell>
          <cell r="I1116">
            <v>2.399136484</v>
          </cell>
        </row>
        <row r="1117">
          <cell r="B1117" t="str">
            <v>Vodafone</v>
          </cell>
          <cell r="C1117" t="str">
            <v>Italy</v>
          </cell>
          <cell r="D1117" t="str">
            <v>Europe</v>
          </cell>
          <cell r="E1117" t="str">
            <v>Mobile &amp; Fixed</v>
          </cell>
          <cell r="F1117" t="str">
            <v>EUR</v>
          </cell>
          <cell r="G1117" t="str">
            <v>EBITDA</v>
          </cell>
          <cell r="H1117">
            <v>2012</v>
          </cell>
          <cell r="I1117">
            <v>3639.4900462280002</v>
          </cell>
        </row>
        <row r="1118">
          <cell r="B1118" t="str">
            <v>Vodafone</v>
          </cell>
          <cell r="C1118" t="str">
            <v>Italy</v>
          </cell>
          <cell r="D1118" t="str">
            <v>Europe</v>
          </cell>
          <cell r="E1118" t="str">
            <v>Mobile &amp; Fixed</v>
          </cell>
          <cell r="F1118" t="str">
            <v>EUR</v>
          </cell>
          <cell r="G1118" t="str">
            <v>EBITDA Margin (%)</v>
          </cell>
          <cell r="H1118">
            <v>2012</v>
          </cell>
          <cell r="I1118">
            <v>1517</v>
          </cell>
        </row>
        <row r="1119">
          <cell r="B1119" t="str">
            <v>Vodafone</v>
          </cell>
          <cell r="C1119" t="str">
            <v>Italy</v>
          </cell>
          <cell r="D1119" t="str">
            <v>Europe</v>
          </cell>
          <cell r="E1119" t="str">
            <v>Mobile &amp; Fixed</v>
          </cell>
          <cell r="F1119" t="str">
            <v>EUR</v>
          </cell>
          <cell r="G1119" t="str">
            <v>Capex</v>
          </cell>
          <cell r="H1119">
            <v>2012</v>
          </cell>
          <cell r="I1119"/>
        </row>
        <row r="1120">
          <cell r="B1120" t="str">
            <v>Vodafone</v>
          </cell>
          <cell r="C1120" t="str">
            <v>Italy</v>
          </cell>
          <cell r="D1120" t="str">
            <v>Europe</v>
          </cell>
          <cell r="E1120" t="str">
            <v>Mobile &amp; Fixed</v>
          </cell>
          <cell r="F1120" t="str">
            <v>EUR</v>
          </cell>
          <cell r="G1120" t="str">
            <v>EBITDA - Capex</v>
          </cell>
          <cell r="H1120">
            <v>2012</v>
          </cell>
          <cell r="I1120" t="str">
            <v/>
          </cell>
        </row>
        <row r="1121">
          <cell r="B1121" t="str">
            <v>Vodafone</v>
          </cell>
          <cell r="C1121" t="str">
            <v>Italy</v>
          </cell>
          <cell r="D1121" t="str">
            <v>Europe</v>
          </cell>
          <cell r="E1121" t="str">
            <v>Mobile &amp; Fixed</v>
          </cell>
          <cell r="F1121" t="str">
            <v>EUR</v>
          </cell>
          <cell r="G1121" t="str">
            <v>EBITDA - Capex Margin (%)</v>
          </cell>
          <cell r="H1121">
            <v>2012</v>
          </cell>
          <cell r="I1121" t="str">
            <v/>
          </cell>
        </row>
        <row r="1122">
          <cell r="B1122" t="str">
            <v>Vodafone</v>
          </cell>
          <cell r="C1122" t="str">
            <v>Italy</v>
          </cell>
          <cell r="D1122" t="str">
            <v>Europe</v>
          </cell>
          <cell r="E1122" t="str">
            <v>Mobile &amp; Fixed</v>
          </cell>
          <cell r="F1122" t="str">
            <v>EUR</v>
          </cell>
          <cell r="G1122" t="str">
            <v>Mobile share</v>
          </cell>
          <cell r="H1122">
            <v>2012</v>
          </cell>
          <cell r="I1122"/>
        </row>
        <row r="1123">
          <cell r="B1123" t="str">
            <v>Vodafone</v>
          </cell>
          <cell r="C1123" t="str">
            <v>Italy</v>
          </cell>
          <cell r="D1123" t="str">
            <v>Europe</v>
          </cell>
          <cell r="E1123" t="str">
            <v>Mobile &amp; Fixed</v>
          </cell>
          <cell r="F1123" t="str">
            <v>EUR</v>
          </cell>
          <cell r="G1123" t="str">
            <v>Capex/Revenue</v>
          </cell>
          <cell r="H1123">
            <v>2012</v>
          </cell>
          <cell r="I1123" t="str">
            <v/>
          </cell>
        </row>
        <row r="1124">
          <cell r="B1124" t="str">
            <v>Vodafone</v>
          </cell>
          <cell r="C1124" t="str">
            <v>Spain</v>
          </cell>
          <cell r="D1124" t="str">
            <v>Europe</v>
          </cell>
          <cell r="E1124" t="str">
            <v>Mobile &amp; Fixed</v>
          </cell>
          <cell r="F1124" t="str">
            <v>EUR</v>
          </cell>
          <cell r="G1124" t="str">
            <v>Revenue</v>
          </cell>
          <cell r="H1124">
            <v>2020</v>
          </cell>
          <cell r="I1124">
            <v>3904</v>
          </cell>
        </row>
        <row r="1125">
          <cell r="B1125" t="str">
            <v>Vodafone</v>
          </cell>
          <cell r="C1125" t="str">
            <v>Spain</v>
          </cell>
          <cell r="D1125" t="str">
            <v>Europe</v>
          </cell>
          <cell r="E1125" t="str">
            <v>Mobile &amp; Fixed</v>
          </cell>
          <cell r="F1125" t="str">
            <v>EUR</v>
          </cell>
          <cell r="G1125" t="str">
            <v>EBITDA</v>
          </cell>
          <cell r="H1125">
            <v>2020</v>
          </cell>
          <cell r="I1125">
            <v>1009</v>
          </cell>
        </row>
        <row r="1126">
          <cell r="B1126" t="str">
            <v>Vodafone</v>
          </cell>
          <cell r="C1126" t="str">
            <v>Spain</v>
          </cell>
          <cell r="D1126" t="str">
            <v>Europe</v>
          </cell>
          <cell r="E1126" t="str">
            <v>Mobile &amp; Fixed</v>
          </cell>
          <cell r="F1126" t="str">
            <v>EUR</v>
          </cell>
          <cell r="G1126" t="str">
            <v>EBITDA Margin (%)</v>
          </cell>
          <cell r="H1126">
            <v>2020</v>
          </cell>
          <cell r="I1126">
            <v>0.25845286885245899</v>
          </cell>
        </row>
        <row r="1127">
          <cell r="B1127" t="str">
            <v>Vodafone</v>
          </cell>
          <cell r="C1127" t="str">
            <v>Spain</v>
          </cell>
          <cell r="D1127" t="str">
            <v>Europe</v>
          </cell>
          <cell r="E1127" t="str">
            <v>Mobile &amp; Fixed</v>
          </cell>
          <cell r="F1127" t="str">
            <v>EUR</v>
          </cell>
          <cell r="G1127" t="str">
            <v>Capex</v>
          </cell>
          <cell r="H1127">
            <v>2020</v>
          </cell>
          <cell r="I1127">
            <v>761</v>
          </cell>
        </row>
        <row r="1128">
          <cell r="B1128" t="str">
            <v>Vodafone</v>
          </cell>
          <cell r="C1128" t="str">
            <v>Spain</v>
          </cell>
          <cell r="D1128" t="str">
            <v>Europe</v>
          </cell>
          <cell r="E1128" t="str">
            <v>Mobile &amp; Fixed</v>
          </cell>
          <cell r="F1128" t="str">
            <v>EUR</v>
          </cell>
          <cell r="G1128" t="str">
            <v>EBITDA - Capex</v>
          </cell>
          <cell r="H1128">
            <v>2020</v>
          </cell>
          <cell r="I1128">
            <v>248</v>
          </cell>
        </row>
        <row r="1129">
          <cell r="B1129" t="str">
            <v>Vodafone</v>
          </cell>
          <cell r="C1129" t="str">
            <v>Spain</v>
          </cell>
          <cell r="D1129" t="str">
            <v>Europe</v>
          </cell>
          <cell r="E1129" t="str">
            <v>Mobile &amp; Fixed</v>
          </cell>
          <cell r="F1129" t="str">
            <v>EUR</v>
          </cell>
          <cell r="G1129" t="str">
            <v>EBITDA - Capex Margin (%)</v>
          </cell>
          <cell r="H1129">
            <v>2020</v>
          </cell>
          <cell r="I1129">
            <v>6.3524590163934427E-2</v>
          </cell>
        </row>
        <row r="1130">
          <cell r="B1130" t="str">
            <v>Vodafone</v>
          </cell>
          <cell r="C1130" t="str">
            <v>Spain</v>
          </cell>
          <cell r="D1130" t="str">
            <v>Europe</v>
          </cell>
          <cell r="E1130" t="str">
            <v>Mobile &amp; Fixed</v>
          </cell>
          <cell r="F1130" t="str">
            <v>EUR</v>
          </cell>
          <cell r="G1130" t="str">
            <v>Mobile share</v>
          </cell>
          <cell r="H1130">
            <v>2020</v>
          </cell>
          <cell r="I1130">
            <v>0.59892923649906893</v>
          </cell>
        </row>
        <row r="1131">
          <cell r="B1131" t="str">
            <v>Vodafone</v>
          </cell>
          <cell r="C1131" t="str">
            <v>Spain</v>
          </cell>
          <cell r="D1131" t="str">
            <v>Europe</v>
          </cell>
          <cell r="E1131" t="str">
            <v>Mobile &amp; Fixed</v>
          </cell>
          <cell r="F1131" t="str">
            <v>EUR</v>
          </cell>
          <cell r="G1131" t="str">
            <v>Capex/Revenue</v>
          </cell>
          <cell r="H1131">
            <v>2020</v>
          </cell>
          <cell r="I1131">
            <v>0.19492827868852458</v>
          </cell>
        </row>
        <row r="1132">
          <cell r="B1132" t="str">
            <v>Vodafone</v>
          </cell>
          <cell r="C1132" t="str">
            <v>Spain</v>
          </cell>
          <cell r="D1132" t="str">
            <v>Europe</v>
          </cell>
          <cell r="E1132" t="str">
            <v>Mobile &amp; Fixed</v>
          </cell>
          <cell r="F1132" t="str">
            <v>EUR</v>
          </cell>
          <cell r="G1132" t="str">
            <v>Revenue</v>
          </cell>
          <cell r="H1132">
            <v>2019</v>
          </cell>
          <cell r="I1132">
            <v>4203</v>
          </cell>
        </row>
        <row r="1133">
          <cell r="B1133" t="str">
            <v>Vodafone</v>
          </cell>
          <cell r="C1133" t="str">
            <v>Spain</v>
          </cell>
          <cell r="D1133" t="str">
            <v>Europe</v>
          </cell>
          <cell r="E1133" t="str">
            <v>Mobile &amp; Fixed</v>
          </cell>
          <cell r="F1133" t="str">
            <v>EUR</v>
          </cell>
          <cell r="G1133" t="str">
            <v>EBITDA</v>
          </cell>
          <cell r="H1133">
            <v>2019</v>
          </cell>
          <cell r="I1133">
            <v>1038</v>
          </cell>
        </row>
        <row r="1134">
          <cell r="B1134" t="str">
            <v>Vodafone</v>
          </cell>
          <cell r="C1134" t="str">
            <v>Spain</v>
          </cell>
          <cell r="D1134" t="str">
            <v>Europe</v>
          </cell>
          <cell r="E1134" t="str">
            <v>Mobile &amp; Fixed</v>
          </cell>
          <cell r="F1134" t="str">
            <v>EUR</v>
          </cell>
          <cell r="G1134" t="str">
            <v>EBITDA Margin (%)</v>
          </cell>
          <cell r="H1134">
            <v>2019</v>
          </cell>
          <cell r="I1134">
            <v>0.24696645253390434</v>
          </cell>
        </row>
        <row r="1135">
          <cell r="B1135" t="str">
            <v>Vodafone</v>
          </cell>
          <cell r="C1135" t="str">
            <v>Spain</v>
          </cell>
          <cell r="D1135" t="str">
            <v>Europe</v>
          </cell>
          <cell r="E1135" t="str">
            <v>Mobile &amp; Fixed</v>
          </cell>
          <cell r="F1135" t="str">
            <v>EUR</v>
          </cell>
          <cell r="G1135" t="str">
            <v>Capex</v>
          </cell>
          <cell r="H1135">
            <v>2019</v>
          </cell>
          <cell r="I1135">
            <v>813</v>
          </cell>
        </row>
        <row r="1136">
          <cell r="B1136" t="str">
            <v>Vodafone</v>
          </cell>
          <cell r="C1136" t="str">
            <v>Spain</v>
          </cell>
          <cell r="D1136" t="str">
            <v>Europe</v>
          </cell>
          <cell r="E1136" t="str">
            <v>Mobile &amp; Fixed</v>
          </cell>
          <cell r="F1136" t="str">
            <v>EUR</v>
          </cell>
          <cell r="G1136" t="str">
            <v>EBITDA - Capex</v>
          </cell>
          <cell r="H1136">
            <v>2019</v>
          </cell>
          <cell r="I1136">
            <v>225</v>
          </cell>
        </row>
        <row r="1137">
          <cell r="B1137" t="str">
            <v>Vodafone</v>
          </cell>
          <cell r="C1137" t="str">
            <v>Spain</v>
          </cell>
          <cell r="D1137" t="str">
            <v>Europe</v>
          </cell>
          <cell r="E1137" t="str">
            <v>Mobile &amp; Fixed</v>
          </cell>
          <cell r="F1137" t="str">
            <v>EUR</v>
          </cell>
          <cell r="G1137" t="str">
            <v>EBITDA - Capex Margin (%)</v>
          </cell>
          <cell r="H1137">
            <v>2019</v>
          </cell>
          <cell r="I1137">
            <v>5.353319057815846E-2</v>
          </cell>
        </row>
        <row r="1138">
          <cell r="B1138" t="str">
            <v>Vodafone</v>
          </cell>
          <cell r="C1138" t="str">
            <v>Spain</v>
          </cell>
          <cell r="D1138" t="str">
            <v>Europe</v>
          </cell>
          <cell r="E1138" t="str">
            <v>Mobile &amp; Fixed</v>
          </cell>
          <cell r="F1138" t="str">
            <v>EUR</v>
          </cell>
          <cell r="G1138" t="str">
            <v>Mobile share</v>
          </cell>
          <cell r="H1138">
            <v>2019</v>
          </cell>
          <cell r="I1138">
            <v>0.59006211180124224</v>
          </cell>
        </row>
        <row r="1139">
          <cell r="B1139" t="str">
            <v>Vodafone</v>
          </cell>
          <cell r="C1139" t="str">
            <v>Spain</v>
          </cell>
          <cell r="D1139" t="str">
            <v>Europe</v>
          </cell>
          <cell r="E1139" t="str">
            <v>Mobile &amp; Fixed</v>
          </cell>
          <cell r="F1139" t="str">
            <v>EUR</v>
          </cell>
          <cell r="G1139" t="str">
            <v>Capex/Revenue</v>
          </cell>
          <cell r="H1139">
            <v>2019</v>
          </cell>
          <cell r="I1139">
            <v>0.19343326195574589</v>
          </cell>
        </row>
        <row r="1140">
          <cell r="B1140" t="str">
            <v>Vodafone</v>
          </cell>
          <cell r="C1140" t="str">
            <v>Spain</v>
          </cell>
          <cell r="D1140" t="str">
            <v>Europe</v>
          </cell>
          <cell r="E1140" t="str">
            <v>Mobile &amp; Fixed</v>
          </cell>
          <cell r="F1140" t="str">
            <v>EUR</v>
          </cell>
          <cell r="G1140" t="str">
            <v>Revenue</v>
          </cell>
          <cell r="H1140">
            <v>2018</v>
          </cell>
          <cell r="I1140">
            <v>4480</v>
          </cell>
        </row>
        <row r="1141">
          <cell r="B1141" t="str">
            <v>Vodafone</v>
          </cell>
          <cell r="C1141" t="str">
            <v>Spain</v>
          </cell>
          <cell r="D1141" t="str">
            <v>Europe</v>
          </cell>
          <cell r="E1141" t="str">
            <v>Mobile &amp; Fixed</v>
          </cell>
          <cell r="F1141" t="str">
            <v>EUR</v>
          </cell>
          <cell r="G1141" t="str">
            <v>EBITDA</v>
          </cell>
          <cell r="H1141">
            <v>2018</v>
          </cell>
          <cell r="I1141">
            <v>1411</v>
          </cell>
        </row>
        <row r="1142">
          <cell r="B1142" t="str">
            <v>Vodafone</v>
          </cell>
          <cell r="C1142" t="str">
            <v>Spain</v>
          </cell>
          <cell r="D1142" t="str">
            <v>Europe</v>
          </cell>
          <cell r="E1142" t="str">
            <v>Mobile &amp; Fixed</v>
          </cell>
          <cell r="F1142" t="str">
            <v>EUR</v>
          </cell>
          <cell r="G1142" t="str">
            <v>EBITDA Margin (%)</v>
          </cell>
          <cell r="H1142">
            <v>2018</v>
          </cell>
          <cell r="I1142">
            <v>0.31495535714285716</v>
          </cell>
        </row>
        <row r="1143">
          <cell r="B1143" t="str">
            <v>Vodafone</v>
          </cell>
          <cell r="C1143" t="str">
            <v>Spain</v>
          </cell>
          <cell r="D1143" t="str">
            <v>Europe</v>
          </cell>
          <cell r="E1143" t="str">
            <v>Mobile &amp; Fixed</v>
          </cell>
          <cell r="F1143" t="str">
            <v>EUR</v>
          </cell>
          <cell r="G1143" t="str">
            <v>Capex</v>
          </cell>
          <cell r="H1143">
            <v>2018</v>
          </cell>
          <cell r="I1143">
            <v>863</v>
          </cell>
        </row>
        <row r="1144">
          <cell r="B1144" t="str">
            <v>Vodafone</v>
          </cell>
          <cell r="C1144" t="str">
            <v>Spain</v>
          </cell>
          <cell r="D1144" t="str">
            <v>Europe</v>
          </cell>
          <cell r="E1144" t="str">
            <v>Mobile &amp; Fixed</v>
          </cell>
          <cell r="F1144" t="str">
            <v>EUR</v>
          </cell>
          <cell r="G1144" t="str">
            <v>EBITDA - Capex</v>
          </cell>
          <cell r="H1144">
            <v>2018</v>
          </cell>
          <cell r="I1144">
            <v>548</v>
          </cell>
        </row>
        <row r="1145">
          <cell r="B1145" t="str">
            <v>Vodafone</v>
          </cell>
          <cell r="C1145" t="str">
            <v>Spain</v>
          </cell>
          <cell r="D1145" t="str">
            <v>Europe</v>
          </cell>
          <cell r="E1145" t="str">
            <v>Mobile &amp; Fixed</v>
          </cell>
          <cell r="F1145" t="str">
            <v>EUR</v>
          </cell>
          <cell r="G1145" t="str">
            <v>EBITDA - Capex Margin (%)</v>
          </cell>
          <cell r="H1145">
            <v>2018</v>
          </cell>
          <cell r="I1145">
            <v>0.12232142857142857</v>
          </cell>
        </row>
        <row r="1146">
          <cell r="B1146" t="str">
            <v>Vodafone</v>
          </cell>
          <cell r="C1146" t="str">
            <v>Spain</v>
          </cell>
          <cell r="D1146" t="str">
            <v>Europe</v>
          </cell>
          <cell r="E1146" t="str">
            <v>Mobile &amp; Fixed</v>
          </cell>
          <cell r="F1146" t="str">
            <v>EUR</v>
          </cell>
          <cell r="G1146" t="str">
            <v>Mobile share</v>
          </cell>
          <cell r="H1146">
            <v>2018</v>
          </cell>
          <cell r="I1146">
            <v>0.60867818400964246</v>
          </cell>
        </row>
        <row r="1147">
          <cell r="B1147" t="str">
            <v>Vodafone</v>
          </cell>
          <cell r="C1147" t="str">
            <v>Spain</v>
          </cell>
          <cell r="D1147" t="str">
            <v>Europe</v>
          </cell>
          <cell r="E1147" t="str">
            <v>Mobile &amp; Fixed</v>
          </cell>
          <cell r="F1147" t="str">
            <v>EUR</v>
          </cell>
          <cell r="G1147" t="str">
            <v>Capex/Revenue</v>
          </cell>
          <cell r="H1147">
            <v>2018</v>
          </cell>
          <cell r="I1147">
            <v>0.19263392857142858</v>
          </cell>
        </row>
        <row r="1148">
          <cell r="B1148" t="str">
            <v>Vodafone</v>
          </cell>
          <cell r="C1148" t="str">
            <v>Spain</v>
          </cell>
          <cell r="D1148" t="str">
            <v>Europe</v>
          </cell>
          <cell r="E1148" t="str">
            <v>Mobile &amp; Fixed</v>
          </cell>
          <cell r="F1148" t="str">
            <v>EUR</v>
          </cell>
          <cell r="G1148" t="str">
            <v>Revenue</v>
          </cell>
          <cell r="H1148">
            <v>2017</v>
          </cell>
          <cell r="I1148">
            <v>4936</v>
          </cell>
        </row>
        <row r="1149">
          <cell r="B1149" t="str">
            <v>Vodafone</v>
          </cell>
          <cell r="C1149" t="str">
            <v>Spain</v>
          </cell>
          <cell r="D1149" t="str">
            <v>Europe</v>
          </cell>
          <cell r="E1149" t="str">
            <v>Mobile &amp; Fixed</v>
          </cell>
          <cell r="F1149" t="str">
            <v>EUR</v>
          </cell>
          <cell r="G1149" t="str">
            <v>EBITDA</v>
          </cell>
          <cell r="H1149">
            <v>2017</v>
          </cell>
          <cell r="I1149">
            <v>1360</v>
          </cell>
        </row>
        <row r="1150">
          <cell r="B1150" t="str">
            <v>Vodafone</v>
          </cell>
          <cell r="C1150" t="str">
            <v>Spain</v>
          </cell>
          <cell r="D1150" t="str">
            <v>Europe</v>
          </cell>
          <cell r="E1150" t="str">
            <v>Mobile &amp; Fixed</v>
          </cell>
          <cell r="F1150" t="str">
            <v>EUR</v>
          </cell>
          <cell r="G1150" t="str">
            <v>EBITDA Margin (%)</v>
          </cell>
          <cell r="H1150">
            <v>2017</v>
          </cell>
          <cell r="I1150">
            <v>0.27552674230145868</v>
          </cell>
        </row>
        <row r="1151">
          <cell r="B1151" t="str">
            <v>Vodafone</v>
          </cell>
          <cell r="C1151" t="str">
            <v>Spain</v>
          </cell>
          <cell r="D1151" t="str">
            <v>Europe</v>
          </cell>
          <cell r="E1151" t="str">
            <v>Mobile &amp; Fixed</v>
          </cell>
          <cell r="F1151" t="str">
            <v>EUR</v>
          </cell>
          <cell r="G1151" t="str">
            <v>Capex</v>
          </cell>
          <cell r="H1151">
            <v>2017</v>
          </cell>
          <cell r="I1151">
            <v>746</v>
          </cell>
        </row>
        <row r="1152">
          <cell r="B1152" t="str">
            <v>Vodafone</v>
          </cell>
          <cell r="C1152" t="str">
            <v>Spain</v>
          </cell>
          <cell r="D1152" t="str">
            <v>Europe</v>
          </cell>
          <cell r="E1152" t="str">
            <v>Mobile &amp; Fixed</v>
          </cell>
          <cell r="F1152" t="str">
            <v>EUR</v>
          </cell>
          <cell r="G1152" t="str">
            <v>EBITDA - Capex</v>
          </cell>
          <cell r="H1152">
            <v>2017</v>
          </cell>
          <cell r="I1152">
            <v>614</v>
          </cell>
        </row>
        <row r="1153">
          <cell r="B1153" t="str">
            <v>Vodafone</v>
          </cell>
          <cell r="C1153" t="str">
            <v>Spain</v>
          </cell>
          <cell r="D1153" t="str">
            <v>Europe</v>
          </cell>
          <cell r="E1153" t="str">
            <v>Mobile &amp; Fixed</v>
          </cell>
          <cell r="F1153" t="str">
            <v>EUR</v>
          </cell>
          <cell r="G1153" t="str">
            <v>EBITDA - Capex Margin (%)</v>
          </cell>
          <cell r="H1153">
            <v>2017</v>
          </cell>
          <cell r="I1153">
            <v>0.12439222042139383</v>
          </cell>
        </row>
        <row r="1154">
          <cell r="B1154" t="str">
            <v>Vodafone</v>
          </cell>
          <cell r="C1154" t="str">
            <v>Spain</v>
          </cell>
          <cell r="D1154" t="str">
            <v>Europe</v>
          </cell>
          <cell r="E1154" t="str">
            <v>Mobile &amp; Fixed</v>
          </cell>
          <cell r="F1154" t="str">
            <v>EUR</v>
          </cell>
          <cell r="G1154" t="str">
            <v>Mobile share</v>
          </cell>
          <cell r="H1154">
            <v>2017</v>
          </cell>
          <cell r="I1154">
            <v>0.61250754071988744</v>
          </cell>
        </row>
        <row r="1155">
          <cell r="B1155" t="str">
            <v>Vodafone</v>
          </cell>
          <cell r="C1155" t="str">
            <v>Spain</v>
          </cell>
          <cell r="D1155" t="str">
            <v>Europe</v>
          </cell>
          <cell r="E1155" t="str">
            <v>Mobile &amp; Fixed</v>
          </cell>
          <cell r="F1155" t="str">
            <v>EUR</v>
          </cell>
          <cell r="G1155" t="str">
            <v>Capex/Revenue</v>
          </cell>
          <cell r="H1155">
            <v>2017</v>
          </cell>
          <cell r="I1155">
            <v>0.15113452188006482</v>
          </cell>
        </row>
        <row r="1156">
          <cell r="B1156" t="str">
            <v>Vodafone</v>
          </cell>
          <cell r="C1156" t="str">
            <v>Spain</v>
          </cell>
          <cell r="D1156" t="str">
            <v>Europe</v>
          </cell>
          <cell r="E1156" t="str">
            <v>Mobile &amp; Fixed</v>
          </cell>
          <cell r="F1156" t="str">
            <v>EUR</v>
          </cell>
          <cell r="G1156" t="str">
            <v>Revenue</v>
          </cell>
          <cell r="H1156">
            <v>2016</v>
          </cell>
          <cell r="I1156">
            <v>4932</v>
          </cell>
        </row>
        <row r="1157">
          <cell r="B1157" t="str">
            <v>Vodafone</v>
          </cell>
          <cell r="C1157" t="str">
            <v>Spain</v>
          </cell>
          <cell r="D1157" t="str">
            <v>Europe</v>
          </cell>
          <cell r="E1157" t="str">
            <v>Mobile &amp; Fixed</v>
          </cell>
          <cell r="F1157" t="str">
            <v>EUR</v>
          </cell>
          <cell r="G1157" t="str">
            <v>EBITDA</v>
          </cell>
          <cell r="H1157">
            <v>2016</v>
          </cell>
          <cell r="I1157">
            <v>1250</v>
          </cell>
        </row>
        <row r="1158">
          <cell r="B1158" t="str">
            <v>Vodafone</v>
          </cell>
          <cell r="C1158" t="str">
            <v>Spain</v>
          </cell>
          <cell r="D1158" t="str">
            <v>Europe</v>
          </cell>
          <cell r="E1158" t="str">
            <v>Mobile &amp; Fixed</v>
          </cell>
          <cell r="F1158" t="str">
            <v>EUR</v>
          </cell>
          <cell r="G1158" t="str">
            <v>EBITDA Margin (%)</v>
          </cell>
          <cell r="H1158">
            <v>2016</v>
          </cell>
          <cell r="I1158">
            <v>0.25344687753446876</v>
          </cell>
        </row>
        <row r="1159">
          <cell r="B1159" t="str">
            <v>Vodafone</v>
          </cell>
          <cell r="C1159" t="str">
            <v>Spain</v>
          </cell>
          <cell r="D1159" t="str">
            <v>Europe</v>
          </cell>
          <cell r="E1159" t="str">
            <v>Mobile &amp; Fixed</v>
          </cell>
          <cell r="F1159" t="str">
            <v>EUR</v>
          </cell>
          <cell r="G1159" t="str">
            <v>Capex</v>
          </cell>
          <cell r="H1159">
            <v>2016</v>
          </cell>
          <cell r="I1159">
            <v>1178</v>
          </cell>
        </row>
        <row r="1160">
          <cell r="B1160" t="str">
            <v>Vodafone</v>
          </cell>
          <cell r="C1160" t="str">
            <v>Spain</v>
          </cell>
          <cell r="D1160" t="str">
            <v>Europe</v>
          </cell>
          <cell r="E1160" t="str">
            <v>Mobile &amp; Fixed</v>
          </cell>
          <cell r="F1160" t="str">
            <v>EUR</v>
          </cell>
          <cell r="G1160" t="str">
            <v>EBITDA - Capex</v>
          </cell>
          <cell r="H1160">
            <v>2016</v>
          </cell>
          <cell r="I1160">
            <v>72</v>
          </cell>
        </row>
        <row r="1161">
          <cell r="B1161" t="str">
            <v>Vodafone</v>
          </cell>
          <cell r="C1161" t="str">
            <v>Spain</v>
          </cell>
          <cell r="D1161" t="str">
            <v>Europe</v>
          </cell>
          <cell r="E1161" t="str">
            <v>Mobile &amp; Fixed</v>
          </cell>
          <cell r="F1161" t="str">
            <v>EUR</v>
          </cell>
          <cell r="G1161" t="str">
            <v>EBITDA - Capex Margin (%)</v>
          </cell>
          <cell r="H1161">
            <v>2016</v>
          </cell>
          <cell r="I1161">
            <v>1.4598540145985401E-2</v>
          </cell>
        </row>
        <row r="1162">
          <cell r="B1162" t="str">
            <v>Vodafone</v>
          </cell>
          <cell r="C1162" t="str">
            <v>Spain</v>
          </cell>
          <cell r="D1162" t="str">
            <v>Europe</v>
          </cell>
          <cell r="E1162" t="str">
            <v>Mobile &amp; Fixed</v>
          </cell>
          <cell r="F1162" t="str">
            <v>EUR</v>
          </cell>
          <cell r="G1162" t="str">
            <v>Mobile share</v>
          </cell>
          <cell r="H1162">
            <v>2016</v>
          </cell>
          <cell r="I1162">
            <v>0.573502722323049</v>
          </cell>
        </row>
        <row r="1163">
          <cell r="B1163" t="str">
            <v>Vodafone</v>
          </cell>
          <cell r="C1163" t="str">
            <v>Spain</v>
          </cell>
          <cell r="D1163" t="str">
            <v>Europe</v>
          </cell>
          <cell r="E1163" t="str">
            <v>Mobile &amp; Fixed</v>
          </cell>
          <cell r="F1163" t="str">
            <v>EUR</v>
          </cell>
          <cell r="G1163" t="str">
            <v>Capex/Revenue</v>
          </cell>
          <cell r="H1163">
            <v>2016</v>
          </cell>
          <cell r="I1163">
            <v>0.23884833738848338</v>
          </cell>
        </row>
        <row r="1164">
          <cell r="B1164" t="str">
            <v>Vodafone</v>
          </cell>
          <cell r="C1164" t="str">
            <v>Spain</v>
          </cell>
          <cell r="D1164" t="str">
            <v>Europe</v>
          </cell>
          <cell r="E1164" t="str">
            <v>Mobile &amp; Fixed</v>
          </cell>
          <cell r="F1164" t="str">
            <v>EUR</v>
          </cell>
          <cell r="G1164" t="str">
            <v>Revenue</v>
          </cell>
          <cell r="H1164">
            <v>2015</v>
          </cell>
          <cell r="I1164">
            <v>4592</v>
          </cell>
        </row>
        <row r="1165">
          <cell r="B1165" t="str">
            <v>Vodafone</v>
          </cell>
          <cell r="C1165" t="str">
            <v>Spain</v>
          </cell>
          <cell r="D1165" t="str">
            <v>Europe</v>
          </cell>
          <cell r="E1165" t="str">
            <v>Mobile &amp; Fixed</v>
          </cell>
          <cell r="F1165" t="str">
            <v>EUR</v>
          </cell>
          <cell r="G1165" t="str">
            <v>EBITDA</v>
          </cell>
          <cell r="H1165">
            <v>2015</v>
          </cell>
          <cell r="I1165">
            <v>1003</v>
          </cell>
        </row>
        <row r="1166">
          <cell r="B1166" t="str">
            <v>Vodafone</v>
          </cell>
          <cell r="C1166" t="str">
            <v>Spain</v>
          </cell>
          <cell r="D1166" t="str">
            <v>Europe</v>
          </cell>
          <cell r="E1166" t="str">
            <v>Mobile &amp; Fixed</v>
          </cell>
          <cell r="F1166" t="str">
            <v>EUR</v>
          </cell>
          <cell r="G1166" t="str">
            <v>EBITDA Margin (%)</v>
          </cell>
          <cell r="H1166">
            <v>2015</v>
          </cell>
          <cell r="I1166">
            <v>0.21842334494773519</v>
          </cell>
        </row>
        <row r="1167">
          <cell r="B1167" t="str">
            <v>Vodafone</v>
          </cell>
          <cell r="C1167" t="str">
            <v>Spain</v>
          </cell>
          <cell r="D1167" t="str">
            <v>Europe</v>
          </cell>
          <cell r="E1167" t="str">
            <v>Mobile &amp; Fixed</v>
          </cell>
          <cell r="F1167" t="str">
            <v>EUR</v>
          </cell>
          <cell r="G1167" t="str">
            <v>Capex</v>
          </cell>
          <cell r="H1167">
            <v>2015</v>
          </cell>
          <cell r="I1167">
            <v>1110</v>
          </cell>
        </row>
        <row r="1168">
          <cell r="B1168" t="str">
            <v>Vodafone</v>
          </cell>
          <cell r="C1168" t="str">
            <v>Spain</v>
          </cell>
          <cell r="D1168" t="str">
            <v>Europe</v>
          </cell>
          <cell r="E1168" t="str">
            <v>Mobile &amp; Fixed</v>
          </cell>
          <cell r="F1168" t="str">
            <v>EUR</v>
          </cell>
          <cell r="G1168" t="str">
            <v>EBITDA - Capex</v>
          </cell>
          <cell r="H1168">
            <v>2015</v>
          </cell>
          <cell r="I1168">
            <v>-107</v>
          </cell>
        </row>
        <row r="1169">
          <cell r="B1169" t="str">
            <v>Vodafone</v>
          </cell>
          <cell r="C1169" t="str">
            <v>Spain</v>
          </cell>
          <cell r="D1169" t="str">
            <v>Europe</v>
          </cell>
          <cell r="E1169" t="str">
            <v>Mobile &amp; Fixed</v>
          </cell>
          <cell r="F1169" t="str">
            <v>EUR</v>
          </cell>
          <cell r="G1169" t="str">
            <v>EBITDA - Capex Margin (%)</v>
          </cell>
          <cell r="H1169">
            <v>2015</v>
          </cell>
          <cell r="I1169">
            <v>-2.3301393728222996E-2</v>
          </cell>
        </row>
        <row r="1170">
          <cell r="B1170" t="str">
            <v>Vodafone</v>
          </cell>
          <cell r="C1170" t="str">
            <v>Spain</v>
          </cell>
          <cell r="D1170" t="str">
            <v>Europe</v>
          </cell>
          <cell r="E1170" t="str">
            <v>Mobile &amp; Fixed</v>
          </cell>
          <cell r="F1170" t="str">
            <v>EUR</v>
          </cell>
          <cell r="G1170" t="str">
            <v>Mobile share</v>
          </cell>
          <cell r="H1170">
            <v>2015</v>
          </cell>
          <cell r="I1170"/>
        </row>
        <row r="1171">
          <cell r="B1171" t="str">
            <v>Vodafone</v>
          </cell>
          <cell r="C1171" t="str">
            <v>Spain</v>
          </cell>
          <cell r="D1171" t="str">
            <v>Europe</v>
          </cell>
          <cell r="E1171" t="str">
            <v>Mobile &amp; Fixed</v>
          </cell>
          <cell r="F1171" t="str">
            <v>EUR</v>
          </cell>
          <cell r="G1171" t="str">
            <v>Capex/Revenue</v>
          </cell>
          <cell r="H1171">
            <v>2015</v>
          </cell>
          <cell r="I1171">
            <v>0.2417247386759582</v>
          </cell>
        </row>
        <row r="1172">
          <cell r="B1172" t="str">
            <v>Vodafone</v>
          </cell>
          <cell r="C1172" t="str">
            <v>Spain</v>
          </cell>
          <cell r="D1172" t="str">
            <v>Europe</v>
          </cell>
          <cell r="E1172" t="str">
            <v>Mobile &amp; Fixed</v>
          </cell>
          <cell r="F1172" t="str">
            <v>EUR</v>
          </cell>
          <cell r="G1172" t="str">
            <v>Revenue</v>
          </cell>
          <cell r="H1172">
            <v>2014</v>
          </cell>
          <cell r="I1172">
            <v>4181.8780719799997</v>
          </cell>
        </row>
        <row r="1173">
          <cell r="B1173" t="str">
            <v>Vodafone</v>
          </cell>
          <cell r="C1173" t="str">
            <v>Spain</v>
          </cell>
          <cell r="D1173" t="str">
            <v>Europe</v>
          </cell>
          <cell r="E1173" t="str">
            <v>Mobile &amp; Fixed</v>
          </cell>
          <cell r="F1173" t="str">
            <v>EUR</v>
          </cell>
          <cell r="G1173" t="str">
            <v>EBITDA</v>
          </cell>
          <cell r="H1173">
            <v>2014</v>
          </cell>
          <cell r="I1173">
            <v>950.81173404000003</v>
          </cell>
        </row>
        <row r="1174">
          <cell r="B1174" t="str">
            <v>Vodafone</v>
          </cell>
          <cell r="C1174" t="str">
            <v>Spain</v>
          </cell>
          <cell r="D1174" t="str">
            <v>Europe</v>
          </cell>
          <cell r="E1174" t="str">
            <v>Mobile &amp; Fixed</v>
          </cell>
          <cell r="F1174" t="str">
            <v>EUR</v>
          </cell>
          <cell r="G1174" t="str">
            <v>EBITDA Margin (%)</v>
          </cell>
          <cell r="H1174">
            <v>2014</v>
          </cell>
          <cell r="I1174">
            <v>0.227364767139138</v>
          </cell>
        </row>
        <row r="1175">
          <cell r="B1175" t="str">
            <v>Vodafone</v>
          </cell>
          <cell r="C1175" t="str">
            <v>Spain</v>
          </cell>
          <cell r="D1175" t="str">
            <v>Europe</v>
          </cell>
          <cell r="E1175" t="str">
            <v>Mobile &amp; Fixed</v>
          </cell>
          <cell r="F1175" t="str">
            <v>EUR</v>
          </cell>
          <cell r="G1175" t="str">
            <v>Capex</v>
          </cell>
          <cell r="H1175">
            <v>2014</v>
          </cell>
          <cell r="I1175">
            <v>618.1</v>
          </cell>
        </row>
        <row r="1176">
          <cell r="B1176" t="str">
            <v>Vodafone</v>
          </cell>
          <cell r="C1176" t="str">
            <v>Spain</v>
          </cell>
          <cell r="D1176" t="str">
            <v>Europe</v>
          </cell>
          <cell r="E1176" t="str">
            <v>Mobile &amp; Fixed</v>
          </cell>
          <cell r="F1176" t="str">
            <v>EUR</v>
          </cell>
          <cell r="G1176" t="str">
            <v>EBITDA - Capex</v>
          </cell>
          <cell r="H1176">
            <v>2014</v>
          </cell>
          <cell r="I1176">
            <v>332.71173404000001</v>
          </cell>
        </row>
        <row r="1177">
          <cell r="B1177" t="str">
            <v>Vodafone</v>
          </cell>
          <cell r="C1177" t="str">
            <v>Spain</v>
          </cell>
          <cell r="D1177" t="str">
            <v>Europe</v>
          </cell>
          <cell r="E1177" t="str">
            <v>Mobile &amp; Fixed</v>
          </cell>
          <cell r="F1177" t="str">
            <v>EUR</v>
          </cell>
          <cell r="G1177" t="str">
            <v>EBITDA - Capex Margin (%)</v>
          </cell>
          <cell r="H1177">
            <v>2014</v>
          </cell>
          <cell r="I1177">
            <v>7.9560362189725564E-2</v>
          </cell>
        </row>
        <row r="1178">
          <cell r="B1178" t="str">
            <v>Vodafone</v>
          </cell>
          <cell r="C1178" t="str">
            <v>Spain</v>
          </cell>
          <cell r="D1178" t="str">
            <v>Europe</v>
          </cell>
          <cell r="E1178" t="str">
            <v>Mobile &amp; Fixed</v>
          </cell>
          <cell r="F1178" t="str">
            <v>EUR</v>
          </cell>
          <cell r="G1178" t="str">
            <v>Mobile share</v>
          </cell>
          <cell r="H1178">
            <v>2014</v>
          </cell>
          <cell r="I1178"/>
        </row>
        <row r="1179">
          <cell r="B1179" t="str">
            <v>Vodafone</v>
          </cell>
          <cell r="C1179" t="str">
            <v>Spain</v>
          </cell>
          <cell r="D1179" t="str">
            <v>Europe</v>
          </cell>
          <cell r="E1179" t="str">
            <v>Mobile &amp; Fixed</v>
          </cell>
          <cell r="F1179" t="str">
            <v>EUR</v>
          </cell>
          <cell r="G1179" t="str">
            <v>Capex/Revenue</v>
          </cell>
          <cell r="H1179">
            <v>2014</v>
          </cell>
          <cell r="I1179">
            <v>0.14780440494941244</v>
          </cell>
        </row>
        <row r="1180">
          <cell r="B1180" t="str">
            <v>Vodafone</v>
          </cell>
          <cell r="C1180" t="str">
            <v>Spain</v>
          </cell>
          <cell r="D1180" t="str">
            <v>Europe</v>
          </cell>
          <cell r="E1180" t="str">
            <v>Mobile &amp; Fixed</v>
          </cell>
          <cell r="F1180" t="str">
            <v>EUR</v>
          </cell>
          <cell r="G1180" t="str">
            <v>Revenue</v>
          </cell>
          <cell r="H1180">
            <v>2013</v>
          </cell>
          <cell r="I1180">
            <v>4585.1659715530004</v>
          </cell>
        </row>
        <row r="1181">
          <cell r="B1181" t="str">
            <v>Vodafone</v>
          </cell>
          <cell r="C1181" t="str">
            <v>Spain</v>
          </cell>
          <cell r="D1181" t="str">
            <v>Europe</v>
          </cell>
          <cell r="E1181" t="str">
            <v>Mobile &amp; Fixed</v>
          </cell>
          <cell r="F1181" t="str">
            <v>EUR</v>
          </cell>
          <cell r="G1181" t="str">
            <v>EBITDA</v>
          </cell>
          <cell r="H1181">
            <v>2013</v>
          </cell>
          <cell r="I1181">
            <v>1209.990813377</v>
          </cell>
        </row>
        <row r="1182">
          <cell r="B1182" t="str">
            <v>Vodafone</v>
          </cell>
          <cell r="C1182" t="str">
            <v>Spain</v>
          </cell>
          <cell r="D1182" t="str">
            <v>Europe</v>
          </cell>
          <cell r="E1182" t="str">
            <v>Mobile &amp; Fixed</v>
          </cell>
          <cell r="F1182" t="str">
            <v>EUR</v>
          </cell>
          <cell r="G1182" t="str">
            <v>EBITDA Margin (%)</v>
          </cell>
          <cell r="H1182">
            <v>2013</v>
          </cell>
          <cell r="I1182">
            <v>0.2638924786766606</v>
          </cell>
        </row>
        <row r="1183">
          <cell r="B1183" t="str">
            <v>Vodafone</v>
          </cell>
          <cell r="C1183" t="str">
            <v>Spain</v>
          </cell>
          <cell r="D1183" t="str">
            <v>Europe</v>
          </cell>
          <cell r="E1183" t="str">
            <v>Mobile &amp; Fixed</v>
          </cell>
          <cell r="F1183" t="str">
            <v>EUR</v>
          </cell>
          <cell r="G1183" t="str">
            <v>Capex</v>
          </cell>
          <cell r="H1183">
            <v>2013</v>
          </cell>
          <cell r="I1183">
            <v>446.8</v>
          </cell>
        </row>
        <row r="1184">
          <cell r="B1184" t="str">
            <v>Vodafone</v>
          </cell>
          <cell r="C1184" t="str">
            <v>Spain</v>
          </cell>
          <cell r="D1184" t="str">
            <v>Europe</v>
          </cell>
          <cell r="E1184" t="str">
            <v>Mobile &amp; Fixed</v>
          </cell>
          <cell r="F1184" t="str">
            <v>EUR</v>
          </cell>
          <cell r="G1184" t="str">
            <v>EBITDA - Capex</v>
          </cell>
          <cell r="H1184">
            <v>2013</v>
          </cell>
          <cell r="I1184">
            <v>763.19081337700004</v>
          </cell>
        </row>
        <row r="1185">
          <cell r="B1185" t="str">
            <v>Vodafone</v>
          </cell>
          <cell r="C1185" t="str">
            <v>Spain</v>
          </cell>
          <cell r="D1185" t="str">
            <v>Europe</v>
          </cell>
          <cell r="E1185" t="str">
            <v>Mobile &amp; Fixed</v>
          </cell>
          <cell r="F1185" t="str">
            <v>EUR</v>
          </cell>
          <cell r="G1185" t="str">
            <v>EBITDA - Capex Margin (%)</v>
          </cell>
          <cell r="H1185">
            <v>2013</v>
          </cell>
          <cell r="I1185">
            <v>0.16644780540376089</v>
          </cell>
        </row>
        <row r="1186">
          <cell r="B1186" t="str">
            <v>Vodafone</v>
          </cell>
          <cell r="C1186" t="str">
            <v>Spain</v>
          </cell>
          <cell r="D1186" t="str">
            <v>Europe</v>
          </cell>
          <cell r="E1186" t="str">
            <v>Mobile &amp; Fixed</v>
          </cell>
          <cell r="F1186" t="str">
            <v>EUR</v>
          </cell>
          <cell r="G1186" t="str">
            <v>Mobile share</v>
          </cell>
          <cell r="H1186">
            <v>2013</v>
          </cell>
          <cell r="I1186"/>
        </row>
        <row r="1187">
          <cell r="B1187" t="str">
            <v>Vodafone</v>
          </cell>
          <cell r="C1187" t="str">
            <v>Spain</v>
          </cell>
          <cell r="D1187" t="str">
            <v>Europe</v>
          </cell>
          <cell r="E1187" t="str">
            <v>Mobile &amp; Fixed</v>
          </cell>
          <cell r="F1187" t="str">
            <v>EUR</v>
          </cell>
          <cell r="G1187" t="str">
            <v>Capex/Revenue</v>
          </cell>
          <cell r="H1187">
            <v>2013</v>
          </cell>
          <cell r="I1187">
            <v>9.744467327289974E-2</v>
          </cell>
        </row>
        <row r="1188">
          <cell r="B1188" t="str">
            <v>Vodafone</v>
          </cell>
          <cell r="C1188" t="str">
            <v>Spain</v>
          </cell>
          <cell r="D1188" t="str">
            <v>Europe</v>
          </cell>
          <cell r="E1188" t="str">
            <v>Mobile &amp; Fixed</v>
          </cell>
          <cell r="F1188" t="str">
            <v>EUR</v>
          </cell>
          <cell r="G1188" t="str">
            <v>Revenue</v>
          </cell>
          <cell r="H1188">
            <v>2012</v>
          </cell>
          <cell r="I1188">
            <v>5659.5629657560003</v>
          </cell>
        </row>
        <row r="1189">
          <cell r="B1189" t="str">
            <v>Vodafone</v>
          </cell>
          <cell r="C1189" t="str">
            <v>Spain</v>
          </cell>
          <cell r="D1189" t="str">
            <v>Europe</v>
          </cell>
          <cell r="E1189" t="str">
            <v>Mobile &amp; Fixed</v>
          </cell>
          <cell r="F1189" t="str">
            <v>EUR</v>
          </cell>
          <cell r="G1189" t="str">
            <v>EBITDA</v>
          </cell>
          <cell r="H1189">
            <v>2012</v>
          </cell>
          <cell r="I1189">
            <v>1451.47757282</v>
          </cell>
        </row>
        <row r="1190">
          <cell r="B1190" t="str">
            <v>Vodafone</v>
          </cell>
          <cell r="C1190" t="str">
            <v>Spain</v>
          </cell>
          <cell r="D1190" t="str">
            <v>Europe</v>
          </cell>
          <cell r="E1190" t="str">
            <v>Mobile &amp; Fixed</v>
          </cell>
          <cell r="F1190" t="str">
            <v>EUR</v>
          </cell>
          <cell r="G1190" t="str">
            <v>EBITDA Margin (%)</v>
          </cell>
          <cell r="H1190">
            <v>2012</v>
          </cell>
          <cell r="I1190">
            <v>0.25646460364561252</v>
          </cell>
        </row>
        <row r="1191">
          <cell r="B1191" t="str">
            <v>Vodafone</v>
          </cell>
          <cell r="C1191" t="str">
            <v>Spain</v>
          </cell>
          <cell r="D1191" t="str">
            <v>Europe</v>
          </cell>
          <cell r="E1191" t="str">
            <v>Mobile &amp; Fixed</v>
          </cell>
          <cell r="F1191" t="str">
            <v>EUR</v>
          </cell>
          <cell r="G1191" t="str">
            <v>Capex</v>
          </cell>
          <cell r="H1191">
            <v>2012</v>
          </cell>
          <cell r="I1191">
            <v>514.6</v>
          </cell>
        </row>
        <row r="1192">
          <cell r="B1192" t="str">
            <v>Vodafone</v>
          </cell>
          <cell r="C1192" t="str">
            <v>Spain</v>
          </cell>
          <cell r="D1192" t="str">
            <v>Europe</v>
          </cell>
          <cell r="E1192" t="str">
            <v>Mobile &amp; Fixed</v>
          </cell>
          <cell r="F1192" t="str">
            <v>EUR</v>
          </cell>
          <cell r="G1192" t="str">
            <v>EBITDA - Capex</v>
          </cell>
          <cell r="H1192">
            <v>2012</v>
          </cell>
          <cell r="I1192">
            <v>936.87757281999995</v>
          </cell>
        </row>
        <row r="1193">
          <cell r="B1193" t="str">
            <v>Vodafone</v>
          </cell>
          <cell r="C1193" t="str">
            <v>Spain</v>
          </cell>
          <cell r="D1193" t="str">
            <v>Europe</v>
          </cell>
          <cell r="E1193" t="str">
            <v>Mobile &amp; Fixed</v>
          </cell>
          <cell r="F1193" t="str">
            <v>EUR</v>
          </cell>
          <cell r="G1193" t="str">
            <v>EBITDA - Capex Margin (%)</v>
          </cell>
          <cell r="H1193">
            <v>2012</v>
          </cell>
          <cell r="I1193">
            <v>0.16553885494139961</v>
          </cell>
        </row>
        <row r="1194">
          <cell r="B1194" t="str">
            <v>Vodafone</v>
          </cell>
          <cell r="C1194" t="str">
            <v>Spain</v>
          </cell>
          <cell r="D1194" t="str">
            <v>Europe</v>
          </cell>
          <cell r="E1194" t="str">
            <v>Mobile &amp; Fixed</v>
          </cell>
          <cell r="F1194" t="str">
            <v>EUR</v>
          </cell>
          <cell r="G1194" t="str">
            <v>Mobile share</v>
          </cell>
          <cell r="H1194">
            <v>2012</v>
          </cell>
          <cell r="I1194"/>
        </row>
        <row r="1195">
          <cell r="B1195" t="str">
            <v>Vodafone</v>
          </cell>
          <cell r="C1195" t="str">
            <v>Spain</v>
          </cell>
          <cell r="D1195" t="str">
            <v>Europe</v>
          </cell>
          <cell r="E1195" t="str">
            <v>Mobile &amp; Fixed</v>
          </cell>
          <cell r="F1195" t="str">
            <v>EUR</v>
          </cell>
          <cell r="G1195" t="str">
            <v>Capex/Revenue</v>
          </cell>
          <cell r="H1195">
            <v>2012</v>
          </cell>
          <cell r="I1195">
            <v>9.0925748704212911E-2</v>
          </cell>
        </row>
        <row r="1196">
          <cell r="B1196" t="str">
            <v>Vodafone</v>
          </cell>
          <cell r="C1196" t="str">
            <v>Netherlands</v>
          </cell>
          <cell r="D1196" t="str">
            <v>Europe</v>
          </cell>
          <cell r="E1196" t="str">
            <v>Mobile</v>
          </cell>
          <cell r="F1196" t="str">
            <v>EUR</v>
          </cell>
          <cell r="G1196" t="str">
            <v>Revenue</v>
          </cell>
          <cell r="H1196">
            <v>2020</v>
          </cell>
          <cell r="I1196"/>
        </row>
        <row r="1197">
          <cell r="B1197" t="str">
            <v>Vodafone</v>
          </cell>
          <cell r="C1197" t="str">
            <v>Netherlands</v>
          </cell>
          <cell r="D1197" t="str">
            <v>Europe</v>
          </cell>
          <cell r="E1197" t="str">
            <v>Mobile</v>
          </cell>
          <cell r="F1197" t="str">
            <v>EUR</v>
          </cell>
          <cell r="G1197" t="str">
            <v>EBITDA</v>
          </cell>
          <cell r="H1197">
            <v>2020</v>
          </cell>
          <cell r="I1197"/>
        </row>
        <row r="1198">
          <cell r="B1198" t="str">
            <v>Vodafone</v>
          </cell>
          <cell r="C1198" t="str">
            <v>Netherlands</v>
          </cell>
          <cell r="D1198" t="str">
            <v>Europe</v>
          </cell>
          <cell r="E1198" t="str">
            <v>Mobile</v>
          </cell>
          <cell r="F1198" t="str">
            <v>EUR</v>
          </cell>
          <cell r="G1198" t="str">
            <v>EBITDA Margin (%)</v>
          </cell>
          <cell r="H1198">
            <v>2020</v>
          </cell>
          <cell r="I1198" t="str">
            <v/>
          </cell>
        </row>
        <row r="1199">
          <cell r="B1199" t="str">
            <v>Vodafone</v>
          </cell>
          <cell r="C1199" t="str">
            <v>Netherlands</v>
          </cell>
          <cell r="D1199" t="str">
            <v>Europe</v>
          </cell>
          <cell r="E1199" t="str">
            <v>Mobile</v>
          </cell>
          <cell r="F1199" t="str">
            <v>EUR</v>
          </cell>
          <cell r="G1199" t="str">
            <v>Capex</v>
          </cell>
          <cell r="H1199">
            <v>2020</v>
          </cell>
          <cell r="I1199"/>
        </row>
        <row r="1200">
          <cell r="B1200" t="str">
            <v>Vodafone</v>
          </cell>
          <cell r="C1200" t="str">
            <v>Netherlands</v>
          </cell>
          <cell r="D1200" t="str">
            <v>Europe</v>
          </cell>
          <cell r="E1200" t="str">
            <v>Mobile</v>
          </cell>
          <cell r="F1200" t="str">
            <v>EUR</v>
          </cell>
          <cell r="G1200" t="str">
            <v>EBITDA - Capex</v>
          </cell>
          <cell r="H1200">
            <v>2020</v>
          </cell>
          <cell r="I1200" t="str">
            <v/>
          </cell>
        </row>
        <row r="1201">
          <cell r="B1201" t="str">
            <v>Vodafone</v>
          </cell>
          <cell r="C1201" t="str">
            <v>Netherlands</v>
          </cell>
          <cell r="D1201" t="str">
            <v>Europe</v>
          </cell>
          <cell r="E1201" t="str">
            <v>Mobile</v>
          </cell>
          <cell r="F1201" t="str">
            <v>EUR</v>
          </cell>
          <cell r="G1201" t="str">
            <v>EBITDA - Capex Margin (%)</v>
          </cell>
          <cell r="H1201">
            <v>2020</v>
          </cell>
          <cell r="I1201" t="str">
            <v/>
          </cell>
        </row>
        <row r="1202">
          <cell r="B1202" t="str">
            <v>Vodafone</v>
          </cell>
          <cell r="C1202" t="str">
            <v>Netherlands</v>
          </cell>
          <cell r="D1202" t="str">
            <v>Europe</v>
          </cell>
          <cell r="E1202" t="str">
            <v>Mobile</v>
          </cell>
          <cell r="F1202" t="str">
            <v>EUR</v>
          </cell>
          <cell r="G1202" t="str">
            <v>Mobile share</v>
          </cell>
          <cell r="H1202">
            <v>2020</v>
          </cell>
          <cell r="I1202"/>
        </row>
        <row r="1203">
          <cell r="B1203" t="str">
            <v>Vodafone</v>
          </cell>
          <cell r="C1203" t="str">
            <v>Netherlands</v>
          </cell>
          <cell r="D1203" t="str">
            <v>Europe</v>
          </cell>
          <cell r="E1203" t="str">
            <v>Mobile</v>
          </cell>
          <cell r="F1203" t="str">
            <v>EUR</v>
          </cell>
          <cell r="G1203" t="str">
            <v>Capex/Revenue</v>
          </cell>
          <cell r="H1203">
            <v>2020</v>
          </cell>
          <cell r="I1203" t="str">
            <v/>
          </cell>
        </row>
        <row r="1204">
          <cell r="B1204" t="str">
            <v>Vodafone</v>
          </cell>
          <cell r="C1204" t="str">
            <v>Netherlands</v>
          </cell>
          <cell r="D1204" t="str">
            <v>Europe</v>
          </cell>
          <cell r="E1204" t="str">
            <v>Mobile</v>
          </cell>
          <cell r="F1204" t="str">
            <v>EUR</v>
          </cell>
          <cell r="G1204" t="str">
            <v>Revenue</v>
          </cell>
          <cell r="H1204">
            <v>2019</v>
          </cell>
          <cell r="I1204"/>
        </row>
        <row r="1205">
          <cell r="B1205" t="str">
            <v>Vodafone</v>
          </cell>
          <cell r="C1205" t="str">
            <v>Netherlands</v>
          </cell>
          <cell r="D1205" t="str">
            <v>Europe</v>
          </cell>
          <cell r="E1205" t="str">
            <v>Mobile</v>
          </cell>
          <cell r="F1205" t="str">
            <v>EUR</v>
          </cell>
          <cell r="G1205" t="str">
            <v>EBITDA</v>
          </cell>
          <cell r="H1205">
            <v>2019</v>
          </cell>
          <cell r="I1205"/>
        </row>
        <row r="1206">
          <cell r="B1206" t="str">
            <v>Vodafone</v>
          </cell>
          <cell r="C1206" t="str">
            <v>Netherlands</v>
          </cell>
          <cell r="D1206" t="str">
            <v>Europe</v>
          </cell>
          <cell r="E1206" t="str">
            <v>Mobile</v>
          </cell>
          <cell r="F1206" t="str">
            <v>EUR</v>
          </cell>
          <cell r="G1206" t="str">
            <v>EBITDA Margin (%)</v>
          </cell>
          <cell r="H1206">
            <v>2019</v>
          </cell>
          <cell r="I1206" t="str">
            <v/>
          </cell>
        </row>
        <row r="1207">
          <cell r="B1207" t="str">
            <v>Vodafone</v>
          </cell>
          <cell r="C1207" t="str">
            <v>Netherlands</v>
          </cell>
          <cell r="D1207" t="str">
            <v>Europe</v>
          </cell>
          <cell r="E1207" t="str">
            <v>Mobile</v>
          </cell>
          <cell r="F1207" t="str">
            <v>EUR</v>
          </cell>
          <cell r="G1207" t="str">
            <v>Capex</v>
          </cell>
          <cell r="H1207">
            <v>2019</v>
          </cell>
          <cell r="I1207"/>
        </row>
        <row r="1208">
          <cell r="B1208" t="str">
            <v>Vodafone</v>
          </cell>
          <cell r="C1208" t="str">
            <v>Netherlands</v>
          </cell>
          <cell r="D1208" t="str">
            <v>Europe</v>
          </cell>
          <cell r="E1208" t="str">
            <v>Mobile</v>
          </cell>
          <cell r="F1208" t="str">
            <v>EUR</v>
          </cell>
          <cell r="G1208" t="str">
            <v>EBITDA - Capex</v>
          </cell>
          <cell r="H1208">
            <v>2019</v>
          </cell>
          <cell r="I1208" t="str">
            <v/>
          </cell>
        </row>
        <row r="1209">
          <cell r="B1209" t="str">
            <v>Vodafone</v>
          </cell>
          <cell r="C1209" t="str">
            <v>Netherlands</v>
          </cell>
          <cell r="D1209" t="str">
            <v>Europe</v>
          </cell>
          <cell r="E1209" t="str">
            <v>Mobile</v>
          </cell>
          <cell r="F1209" t="str">
            <v>EUR</v>
          </cell>
          <cell r="G1209" t="str">
            <v>EBITDA - Capex Margin (%)</v>
          </cell>
          <cell r="H1209">
            <v>2019</v>
          </cell>
          <cell r="I1209" t="str">
            <v/>
          </cell>
        </row>
        <row r="1210">
          <cell r="B1210" t="str">
            <v>Vodafone</v>
          </cell>
          <cell r="C1210" t="str">
            <v>Netherlands</v>
          </cell>
          <cell r="D1210" t="str">
            <v>Europe</v>
          </cell>
          <cell r="E1210" t="str">
            <v>Mobile</v>
          </cell>
          <cell r="F1210" t="str">
            <v>EUR</v>
          </cell>
          <cell r="G1210" t="str">
            <v>Mobile share</v>
          </cell>
          <cell r="H1210">
            <v>2019</v>
          </cell>
          <cell r="I1210"/>
        </row>
        <row r="1211">
          <cell r="B1211" t="str">
            <v>Vodafone</v>
          </cell>
          <cell r="C1211" t="str">
            <v>Netherlands</v>
          </cell>
          <cell r="D1211" t="str">
            <v>Europe</v>
          </cell>
          <cell r="E1211" t="str">
            <v>Mobile</v>
          </cell>
          <cell r="F1211" t="str">
            <v>EUR</v>
          </cell>
          <cell r="G1211" t="str">
            <v>Capex/Revenue</v>
          </cell>
          <cell r="H1211">
            <v>2019</v>
          </cell>
          <cell r="I1211" t="str">
            <v/>
          </cell>
        </row>
        <row r="1212">
          <cell r="B1212" t="str">
            <v>Vodafone</v>
          </cell>
          <cell r="C1212" t="str">
            <v>Netherlands</v>
          </cell>
          <cell r="D1212" t="str">
            <v>Europe</v>
          </cell>
          <cell r="E1212" t="str">
            <v>Mobile</v>
          </cell>
          <cell r="F1212" t="str">
            <v>EUR</v>
          </cell>
          <cell r="G1212" t="str">
            <v>Revenue</v>
          </cell>
          <cell r="H1212">
            <v>2018</v>
          </cell>
          <cell r="I1212"/>
        </row>
        <row r="1213">
          <cell r="B1213" t="str">
            <v>Vodafone</v>
          </cell>
          <cell r="C1213" t="str">
            <v>Netherlands</v>
          </cell>
          <cell r="D1213" t="str">
            <v>Europe</v>
          </cell>
          <cell r="E1213" t="str">
            <v>Mobile</v>
          </cell>
          <cell r="F1213" t="str">
            <v>EUR</v>
          </cell>
          <cell r="G1213" t="str">
            <v>EBITDA</v>
          </cell>
          <cell r="H1213">
            <v>2018</v>
          </cell>
          <cell r="I1213"/>
        </row>
        <row r="1214">
          <cell r="B1214" t="str">
            <v>Vodafone</v>
          </cell>
          <cell r="C1214" t="str">
            <v>Netherlands</v>
          </cell>
          <cell r="D1214" t="str">
            <v>Europe</v>
          </cell>
          <cell r="E1214" t="str">
            <v>Mobile</v>
          </cell>
          <cell r="F1214" t="str">
            <v>EUR</v>
          </cell>
          <cell r="G1214" t="str">
            <v>EBITDA Margin (%)</v>
          </cell>
          <cell r="H1214">
            <v>2018</v>
          </cell>
          <cell r="I1214" t="str">
            <v/>
          </cell>
        </row>
        <row r="1215">
          <cell r="B1215" t="str">
            <v>Vodafone</v>
          </cell>
          <cell r="C1215" t="str">
            <v>Netherlands</v>
          </cell>
          <cell r="D1215" t="str">
            <v>Europe</v>
          </cell>
          <cell r="E1215" t="str">
            <v>Mobile</v>
          </cell>
          <cell r="F1215" t="str">
            <v>EUR</v>
          </cell>
          <cell r="G1215" t="str">
            <v>Capex</v>
          </cell>
          <cell r="H1215">
            <v>2018</v>
          </cell>
          <cell r="I1215"/>
        </row>
        <row r="1216">
          <cell r="B1216" t="str">
            <v>Vodafone</v>
          </cell>
          <cell r="C1216" t="str">
            <v>Netherlands</v>
          </cell>
          <cell r="D1216" t="str">
            <v>Europe</v>
          </cell>
          <cell r="E1216" t="str">
            <v>Mobile</v>
          </cell>
          <cell r="F1216" t="str">
            <v>EUR</v>
          </cell>
          <cell r="G1216" t="str">
            <v>EBITDA - Capex</v>
          </cell>
          <cell r="H1216">
            <v>2018</v>
          </cell>
          <cell r="I1216" t="str">
            <v/>
          </cell>
        </row>
        <row r="1217">
          <cell r="B1217" t="str">
            <v>Vodafone</v>
          </cell>
          <cell r="C1217" t="str">
            <v>Netherlands</v>
          </cell>
          <cell r="D1217" t="str">
            <v>Europe</v>
          </cell>
          <cell r="E1217" t="str">
            <v>Mobile</v>
          </cell>
          <cell r="F1217" t="str">
            <v>EUR</v>
          </cell>
          <cell r="G1217" t="str">
            <v>EBITDA - Capex Margin (%)</v>
          </cell>
          <cell r="H1217">
            <v>2018</v>
          </cell>
          <cell r="I1217" t="str">
            <v/>
          </cell>
        </row>
        <row r="1218">
          <cell r="B1218" t="str">
            <v>Vodafone</v>
          </cell>
          <cell r="C1218" t="str">
            <v>Netherlands</v>
          </cell>
          <cell r="D1218" t="str">
            <v>Europe</v>
          </cell>
          <cell r="E1218" t="str">
            <v>Mobile</v>
          </cell>
          <cell r="F1218" t="str">
            <v>EUR</v>
          </cell>
          <cell r="G1218" t="str">
            <v>Mobile share</v>
          </cell>
          <cell r="H1218">
            <v>2018</v>
          </cell>
          <cell r="I1218"/>
        </row>
        <row r="1219">
          <cell r="B1219" t="str">
            <v>Vodafone</v>
          </cell>
          <cell r="C1219" t="str">
            <v>Netherlands</v>
          </cell>
          <cell r="D1219" t="str">
            <v>Europe</v>
          </cell>
          <cell r="E1219" t="str">
            <v>Mobile</v>
          </cell>
          <cell r="F1219" t="str">
            <v>EUR</v>
          </cell>
          <cell r="G1219" t="str">
            <v>Capex/Revenue</v>
          </cell>
          <cell r="H1219">
            <v>2018</v>
          </cell>
          <cell r="I1219" t="str">
            <v/>
          </cell>
        </row>
        <row r="1220">
          <cell r="B1220" t="str">
            <v>Vodafone</v>
          </cell>
          <cell r="C1220" t="str">
            <v>Netherlands</v>
          </cell>
          <cell r="D1220" t="str">
            <v>Europe</v>
          </cell>
          <cell r="E1220" t="str">
            <v>Mobile</v>
          </cell>
          <cell r="F1220" t="str">
            <v>EUR</v>
          </cell>
          <cell r="G1220" t="str">
            <v>Revenue</v>
          </cell>
          <cell r="H1220">
            <v>2017</v>
          </cell>
          <cell r="I1220"/>
        </row>
        <row r="1221">
          <cell r="B1221" t="str">
            <v>Vodafone</v>
          </cell>
          <cell r="C1221" t="str">
            <v>Netherlands</v>
          </cell>
          <cell r="D1221" t="str">
            <v>Europe</v>
          </cell>
          <cell r="E1221" t="str">
            <v>Mobile</v>
          </cell>
          <cell r="F1221" t="str">
            <v>EUR</v>
          </cell>
          <cell r="G1221" t="str">
            <v>EBITDA</v>
          </cell>
          <cell r="H1221">
            <v>2017</v>
          </cell>
          <cell r="I1221"/>
        </row>
        <row r="1222">
          <cell r="B1222" t="str">
            <v>Vodafone</v>
          </cell>
          <cell r="C1222" t="str">
            <v>Netherlands</v>
          </cell>
          <cell r="D1222" t="str">
            <v>Europe</v>
          </cell>
          <cell r="E1222" t="str">
            <v>Mobile</v>
          </cell>
          <cell r="F1222" t="str">
            <v>EUR</v>
          </cell>
          <cell r="G1222" t="str">
            <v>EBITDA Margin (%)</v>
          </cell>
          <cell r="H1222">
            <v>2017</v>
          </cell>
          <cell r="I1222" t="str">
            <v/>
          </cell>
        </row>
        <row r="1223">
          <cell r="B1223" t="str">
            <v>Vodafone</v>
          </cell>
          <cell r="C1223" t="str">
            <v>Netherlands</v>
          </cell>
          <cell r="D1223" t="str">
            <v>Europe</v>
          </cell>
          <cell r="E1223" t="str">
            <v>Mobile</v>
          </cell>
          <cell r="F1223" t="str">
            <v>EUR</v>
          </cell>
          <cell r="G1223" t="str">
            <v>Capex</v>
          </cell>
          <cell r="H1223">
            <v>2017</v>
          </cell>
          <cell r="I1223"/>
        </row>
        <row r="1224">
          <cell r="B1224" t="str">
            <v>Vodafone</v>
          </cell>
          <cell r="C1224" t="str">
            <v>Netherlands</v>
          </cell>
          <cell r="D1224" t="str">
            <v>Europe</v>
          </cell>
          <cell r="E1224" t="str">
            <v>Mobile</v>
          </cell>
          <cell r="F1224" t="str">
            <v>EUR</v>
          </cell>
          <cell r="G1224" t="str">
            <v>EBITDA - Capex</v>
          </cell>
          <cell r="H1224">
            <v>2017</v>
          </cell>
          <cell r="I1224" t="str">
            <v/>
          </cell>
        </row>
        <row r="1225">
          <cell r="B1225" t="str">
            <v>Vodafone</v>
          </cell>
          <cell r="C1225" t="str">
            <v>Netherlands</v>
          </cell>
          <cell r="D1225" t="str">
            <v>Europe</v>
          </cell>
          <cell r="E1225" t="str">
            <v>Mobile</v>
          </cell>
          <cell r="F1225" t="str">
            <v>EUR</v>
          </cell>
          <cell r="G1225" t="str">
            <v>EBITDA - Capex Margin (%)</v>
          </cell>
          <cell r="H1225">
            <v>2017</v>
          </cell>
          <cell r="I1225" t="str">
            <v/>
          </cell>
        </row>
        <row r="1226">
          <cell r="B1226" t="str">
            <v>Vodafone</v>
          </cell>
          <cell r="C1226" t="str">
            <v>Netherlands</v>
          </cell>
          <cell r="D1226" t="str">
            <v>Europe</v>
          </cell>
          <cell r="E1226" t="str">
            <v>Mobile</v>
          </cell>
          <cell r="F1226" t="str">
            <v>EUR</v>
          </cell>
          <cell r="G1226" t="str">
            <v>Mobile share</v>
          </cell>
          <cell r="H1226">
            <v>2017</v>
          </cell>
          <cell r="I1226"/>
        </row>
        <row r="1227">
          <cell r="B1227" t="str">
            <v>Vodafone</v>
          </cell>
          <cell r="C1227" t="str">
            <v>Netherlands</v>
          </cell>
          <cell r="D1227" t="str">
            <v>Europe</v>
          </cell>
          <cell r="E1227" t="str">
            <v>Mobile</v>
          </cell>
          <cell r="F1227" t="str">
            <v>EUR</v>
          </cell>
          <cell r="G1227" t="str">
            <v>Capex/Revenue</v>
          </cell>
          <cell r="H1227">
            <v>2017</v>
          </cell>
          <cell r="I1227" t="str">
            <v/>
          </cell>
        </row>
        <row r="1228">
          <cell r="B1228" t="str">
            <v>Vodafone</v>
          </cell>
          <cell r="C1228" t="str">
            <v>Netherlands</v>
          </cell>
          <cell r="D1228" t="str">
            <v>Europe</v>
          </cell>
          <cell r="E1228" t="str">
            <v>Mobile</v>
          </cell>
          <cell r="F1228" t="str">
            <v>EUR</v>
          </cell>
          <cell r="G1228" t="str">
            <v>Revenue</v>
          </cell>
          <cell r="H1228">
            <v>2016</v>
          </cell>
          <cell r="I1228"/>
        </row>
        <row r="1229">
          <cell r="B1229" t="str">
            <v>Vodafone</v>
          </cell>
          <cell r="C1229" t="str">
            <v>Netherlands</v>
          </cell>
          <cell r="D1229" t="str">
            <v>Europe</v>
          </cell>
          <cell r="E1229" t="str">
            <v>Mobile</v>
          </cell>
          <cell r="F1229" t="str">
            <v>EUR</v>
          </cell>
          <cell r="G1229" t="str">
            <v>EBITDA</v>
          </cell>
          <cell r="H1229">
            <v>2016</v>
          </cell>
          <cell r="I1229"/>
        </row>
        <row r="1230">
          <cell r="B1230" t="str">
            <v>Vodafone</v>
          </cell>
          <cell r="C1230" t="str">
            <v>Netherlands</v>
          </cell>
          <cell r="D1230" t="str">
            <v>Europe</v>
          </cell>
          <cell r="E1230" t="str">
            <v>Mobile</v>
          </cell>
          <cell r="F1230" t="str">
            <v>EUR</v>
          </cell>
          <cell r="G1230" t="str">
            <v>EBITDA Margin (%)</v>
          </cell>
          <cell r="H1230">
            <v>2016</v>
          </cell>
          <cell r="I1230" t="str">
            <v/>
          </cell>
        </row>
        <row r="1231">
          <cell r="B1231" t="str">
            <v>Vodafone</v>
          </cell>
          <cell r="C1231" t="str">
            <v>Netherlands</v>
          </cell>
          <cell r="D1231" t="str">
            <v>Europe</v>
          </cell>
          <cell r="E1231" t="str">
            <v>Mobile</v>
          </cell>
          <cell r="F1231" t="str">
            <v>EUR</v>
          </cell>
          <cell r="G1231" t="str">
            <v>Capex</v>
          </cell>
          <cell r="H1231">
            <v>2016</v>
          </cell>
          <cell r="I1231"/>
        </row>
        <row r="1232">
          <cell r="B1232" t="str">
            <v>Vodafone</v>
          </cell>
          <cell r="C1232" t="str">
            <v>Netherlands</v>
          </cell>
          <cell r="D1232" t="str">
            <v>Europe</v>
          </cell>
          <cell r="E1232" t="str">
            <v>Mobile</v>
          </cell>
          <cell r="F1232" t="str">
            <v>EUR</v>
          </cell>
          <cell r="G1232" t="str">
            <v>EBITDA - Capex</v>
          </cell>
          <cell r="H1232">
            <v>2016</v>
          </cell>
          <cell r="I1232" t="str">
            <v/>
          </cell>
        </row>
        <row r="1233">
          <cell r="B1233" t="str">
            <v>Vodafone</v>
          </cell>
          <cell r="C1233" t="str">
            <v>Netherlands</v>
          </cell>
          <cell r="D1233" t="str">
            <v>Europe</v>
          </cell>
          <cell r="E1233" t="str">
            <v>Mobile</v>
          </cell>
          <cell r="F1233" t="str">
            <v>EUR</v>
          </cell>
          <cell r="G1233" t="str">
            <v>EBITDA - Capex Margin (%)</v>
          </cell>
          <cell r="H1233">
            <v>2016</v>
          </cell>
          <cell r="I1233" t="str">
            <v/>
          </cell>
        </row>
        <row r="1234">
          <cell r="B1234" t="str">
            <v>Vodafone</v>
          </cell>
          <cell r="C1234" t="str">
            <v>Netherlands</v>
          </cell>
          <cell r="D1234" t="str">
            <v>Europe</v>
          </cell>
          <cell r="E1234" t="str">
            <v>Mobile</v>
          </cell>
          <cell r="F1234" t="str">
            <v>EUR</v>
          </cell>
          <cell r="G1234" t="str">
            <v>Mobile share</v>
          </cell>
          <cell r="H1234">
            <v>2016</v>
          </cell>
          <cell r="I1234"/>
        </row>
        <row r="1235">
          <cell r="B1235" t="str">
            <v>Vodafone</v>
          </cell>
          <cell r="C1235" t="str">
            <v>Netherlands</v>
          </cell>
          <cell r="D1235" t="str">
            <v>Europe</v>
          </cell>
          <cell r="E1235" t="str">
            <v>Mobile</v>
          </cell>
          <cell r="F1235" t="str">
            <v>EUR</v>
          </cell>
          <cell r="G1235" t="str">
            <v>Capex/Revenue</v>
          </cell>
          <cell r="H1235">
            <v>2016</v>
          </cell>
          <cell r="I1235" t="str">
            <v/>
          </cell>
        </row>
        <row r="1236">
          <cell r="B1236" t="str">
            <v>Vodafone</v>
          </cell>
          <cell r="C1236" t="str">
            <v>Netherlands</v>
          </cell>
          <cell r="D1236" t="str">
            <v>Europe</v>
          </cell>
          <cell r="E1236" t="str">
            <v>Mobile</v>
          </cell>
          <cell r="F1236" t="str">
            <v>EUR</v>
          </cell>
          <cell r="G1236" t="str">
            <v>Revenue</v>
          </cell>
          <cell r="H1236">
            <v>2015</v>
          </cell>
          <cell r="I1236"/>
        </row>
        <row r="1237">
          <cell r="B1237" t="str">
            <v>Vodafone</v>
          </cell>
          <cell r="C1237" t="str">
            <v>Netherlands</v>
          </cell>
          <cell r="D1237" t="str">
            <v>Europe</v>
          </cell>
          <cell r="E1237" t="str">
            <v>Mobile</v>
          </cell>
          <cell r="F1237" t="str">
            <v>EUR</v>
          </cell>
          <cell r="G1237" t="str">
            <v>EBITDA</v>
          </cell>
          <cell r="H1237">
            <v>2015</v>
          </cell>
          <cell r="I1237"/>
        </row>
        <row r="1238">
          <cell r="B1238" t="str">
            <v>Vodafone</v>
          </cell>
          <cell r="C1238" t="str">
            <v>Netherlands</v>
          </cell>
          <cell r="D1238" t="str">
            <v>Europe</v>
          </cell>
          <cell r="E1238" t="str">
            <v>Mobile</v>
          </cell>
          <cell r="F1238" t="str">
            <v>EUR</v>
          </cell>
          <cell r="G1238" t="str">
            <v>EBITDA Margin (%)</v>
          </cell>
          <cell r="H1238">
            <v>2015</v>
          </cell>
          <cell r="I1238" t="str">
            <v/>
          </cell>
        </row>
        <row r="1239">
          <cell r="B1239" t="str">
            <v>Vodafone</v>
          </cell>
          <cell r="C1239" t="str">
            <v>Netherlands</v>
          </cell>
          <cell r="D1239" t="str">
            <v>Europe</v>
          </cell>
          <cell r="E1239" t="str">
            <v>Mobile</v>
          </cell>
          <cell r="F1239" t="str">
            <v>EUR</v>
          </cell>
          <cell r="G1239" t="str">
            <v>Capex</v>
          </cell>
          <cell r="H1239">
            <v>2015</v>
          </cell>
          <cell r="I1239"/>
        </row>
        <row r="1240">
          <cell r="B1240" t="str">
            <v>Vodafone</v>
          </cell>
          <cell r="C1240" t="str">
            <v>Netherlands</v>
          </cell>
          <cell r="D1240" t="str">
            <v>Europe</v>
          </cell>
          <cell r="E1240" t="str">
            <v>Mobile</v>
          </cell>
          <cell r="F1240" t="str">
            <v>EUR</v>
          </cell>
          <cell r="G1240" t="str">
            <v>EBITDA - Capex</v>
          </cell>
          <cell r="H1240">
            <v>2015</v>
          </cell>
          <cell r="I1240" t="str">
            <v/>
          </cell>
        </row>
        <row r="1241">
          <cell r="B1241" t="str">
            <v>Vodafone</v>
          </cell>
          <cell r="C1241" t="str">
            <v>Netherlands</v>
          </cell>
          <cell r="D1241" t="str">
            <v>Europe</v>
          </cell>
          <cell r="E1241" t="str">
            <v>Mobile</v>
          </cell>
          <cell r="F1241" t="str">
            <v>EUR</v>
          </cell>
          <cell r="G1241" t="str">
            <v>EBITDA - Capex Margin (%)</v>
          </cell>
          <cell r="H1241">
            <v>2015</v>
          </cell>
          <cell r="I1241" t="str">
            <v/>
          </cell>
        </row>
        <row r="1242">
          <cell r="B1242" t="str">
            <v>Vodafone</v>
          </cell>
          <cell r="C1242" t="str">
            <v>Netherlands</v>
          </cell>
          <cell r="D1242" t="str">
            <v>Europe</v>
          </cell>
          <cell r="E1242" t="str">
            <v>Mobile</v>
          </cell>
          <cell r="F1242" t="str">
            <v>EUR</v>
          </cell>
          <cell r="G1242" t="str">
            <v>Mobile share</v>
          </cell>
          <cell r="H1242">
            <v>2015</v>
          </cell>
          <cell r="I1242"/>
        </row>
        <row r="1243">
          <cell r="B1243" t="str">
            <v>Vodafone</v>
          </cell>
          <cell r="C1243" t="str">
            <v>Netherlands</v>
          </cell>
          <cell r="D1243" t="str">
            <v>Europe</v>
          </cell>
          <cell r="E1243" t="str">
            <v>Mobile</v>
          </cell>
          <cell r="F1243" t="str">
            <v>EUR</v>
          </cell>
          <cell r="G1243" t="str">
            <v>Capex/Revenue</v>
          </cell>
          <cell r="H1243">
            <v>2015</v>
          </cell>
          <cell r="I1243" t="str">
            <v/>
          </cell>
        </row>
        <row r="1244">
          <cell r="B1244" t="str">
            <v>Vodafone</v>
          </cell>
          <cell r="C1244" t="str">
            <v>Netherlands</v>
          </cell>
          <cell r="D1244" t="str">
            <v>Europe</v>
          </cell>
          <cell r="E1244" t="str">
            <v>Mobile</v>
          </cell>
          <cell r="F1244" t="str">
            <v>EUR</v>
          </cell>
          <cell r="G1244" t="str">
            <v>Revenue</v>
          </cell>
          <cell r="H1244">
            <v>2014</v>
          </cell>
          <cell r="I1244"/>
        </row>
        <row r="1245">
          <cell r="B1245" t="str">
            <v>Vodafone</v>
          </cell>
          <cell r="C1245" t="str">
            <v>Netherlands</v>
          </cell>
          <cell r="D1245" t="str">
            <v>Europe</v>
          </cell>
          <cell r="E1245" t="str">
            <v>Mobile</v>
          </cell>
          <cell r="F1245" t="str">
            <v>EUR</v>
          </cell>
          <cell r="G1245" t="str">
            <v>EBITDA</v>
          </cell>
          <cell r="H1245">
            <v>2014</v>
          </cell>
          <cell r="I1245"/>
        </row>
        <row r="1246">
          <cell r="B1246" t="str">
            <v>Vodafone</v>
          </cell>
          <cell r="C1246" t="str">
            <v>Netherlands</v>
          </cell>
          <cell r="D1246" t="str">
            <v>Europe</v>
          </cell>
          <cell r="E1246" t="str">
            <v>Mobile</v>
          </cell>
          <cell r="F1246" t="str">
            <v>EUR</v>
          </cell>
          <cell r="G1246" t="str">
            <v>EBITDA Margin (%)</v>
          </cell>
          <cell r="H1246">
            <v>2014</v>
          </cell>
          <cell r="I1246" t="str">
            <v/>
          </cell>
        </row>
        <row r="1247">
          <cell r="B1247" t="str">
            <v>Vodafone</v>
          </cell>
          <cell r="C1247" t="str">
            <v>Netherlands</v>
          </cell>
          <cell r="D1247" t="str">
            <v>Europe</v>
          </cell>
          <cell r="E1247" t="str">
            <v>Mobile</v>
          </cell>
          <cell r="F1247" t="str">
            <v>EUR</v>
          </cell>
          <cell r="G1247" t="str">
            <v>Capex</v>
          </cell>
          <cell r="H1247">
            <v>2014</v>
          </cell>
          <cell r="I1247"/>
        </row>
        <row r="1248">
          <cell r="B1248" t="str">
            <v>Vodafone</v>
          </cell>
          <cell r="C1248" t="str">
            <v>Netherlands</v>
          </cell>
          <cell r="D1248" t="str">
            <v>Europe</v>
          </cell>
          <cell r="E1248" t="str">
            <v>Mobile</v>
          </cell>
          <cell r="F1248" t="str">
            <v>EUR</v>
          </cell>
          <cell r="G1248" t="str">
            <v>EBITDA - Capex</v>
          </cell>
          <cell r="H1248">
            <v>2014</v>
          </cell>
          <cell r="I1248" t="str">
            <v/>
          </cell>
        </row>
        <row r="1249">
          <cell r="B1249" t="str">
            <v>Vodafone</v>
          </cell>
          <cell r="C1249" t="str">
            <v>Netherlands</v>
          </cell>
          <cell r="D1249" t="str">
            <v>Europe</v>
          </cell>
          <cell r="E1249" t="str">
            <v>Mobile</v>
          </cell>
          <cell r="F1249" t="str">
            <v>EUR</v>
          </cell>
          <cell r="G1249" t="str">
            <v>EBITDA - Capex Margin (%)</v>
          </cell>
          <cell r="H1249">
            <v>2014</v>
          </cell>
          <cell r="I1249" t="str">
            <v/>
          </cell>
        </row>
        <row r="1250">
          <cell r="B1250" t="str">
            <v>Vodafone</v>
          </cell>
          <cell r="C1250" t="str">
            <v>Netherlands</v>
          </cell>
          <cell r="D1250" t="str">
            <v>Europe</v>
          </cell>
          <cell r="E1250" t="str">
            <v>Mobile</v>
          </cell>
          <cell r="F1250" t="str">
            <v>EUR</v>
          </cell>
          <cell r="G1250" t="str">
            <v>Mobile share</v>
          </cell>
          <cell r="H1250">
            <v>2014</v>
          </cell>
          <cell r="I1250"/>
        </row>
        <row r="1251">
          <cell r="B1251" t="str">
            <v>Vodafone</v>
          </cell>
          <cell r="C1251" t="str">
            <v>Netherlands</v>
          </cell>
          <cell r="D1251" t="str">
            <v>Europe</v>
          </cell>
          <cell r="E1251" t="str">
            <v>Mobile</v>
          </cell>
          <cell r="F1251" t="str">
            <v>EUR</v>
          </cell>
          <cell r="G1251" t="str">
            <v>Capex/Revenue</v>
          </cell>
          <cell r="H1251">
            <v>2014</v>
          </cell>
          <cell r="I1251" t="str">
            <v/>
          </cell>
        </row>
        <row r="1252">
          <cell r="B1252" t="str">
            <v>Vodafone</v>
          </cell>
          <cell r="C1252" t="str">
            <v>Netherlands</v>
          </cell>
          <cell r="D1252" t="str">
            <v>Europe</v>
          </cell>
          <cell r="E1252" t="str">
            <v>Mobile</v>
          </cell>
          <cell r="F1252" t="str">
            <v>EUR</v>
          </cell>
          <cell r="G1252" t="str">
            <v>Revenue</v>
          </cell>
          <cell r="H1252">
            <v>2013</v>
          </cell>
          <cell r="I1252"/>
        </row>
        <row r="1253">
          <cell r="B1253" t="str">
            <v>Vodafone</v>
          </cell>
          <cell r="C1253" t="str">
            <v>Netherlands</v>
          </cell>
          <cell r="D1253" t="str">
            <v>Europe</v>
          </cell>
          <cell r="E1253" t="str">
            <v>Mobile</v>
          </cell>
          <cell r="F1253" t="str">
            <v>EUR</v>
          </cell>
          <cell r="G1253" t="str">
            <v>EBITDA</v>
          </cell>
          <cell r="H1253">
            <v>2013</v>
          </cell>
          <cell r="I1253"/>
        </row>
        <row r="1254">
          <cell r="B1254" t="str">
            <v>Vodafone</v>
          </cell>
          <cell r="C1254" t="str">
            <v>Netherlands</v>
          </cell>
          <cell r="D1254" t="str">
            <v>Europe</v>
          </cell>
          <cell r="E1254" t="str">
            <v>Mobile</v>
          </cell>
          <cell r="F1254" t="str">
            <v>EUR</v>
          </cell>
          <cell r="G1254" t="str">
            <v>EBITDA Margin (%)</v>
          </cell>
          <cell r="H1254">
            <v>2013</v>
          </cell>
          <cell r="I1254" t="str">
            <v/>
          </cell>
        </row>
        <row r="1255">
          <cell r="B1255" t="str">
            <v>Vodafone</v>
          </cell>
          <cell r="C1255" t="str">
            <v>Netherlands</v>
          </cell>
          <cell r="D1255" t="str">
            <v>Europe</v>
          </cell>
          <cell r="E1255" t="str">
            <v>Mobile</v>
          </cell>
          <cell r="F1255" t="str">
            <v>EUR</v>
          </cell>
          <cell r="G1255" t="str">
            <v>Capex</v>
          </cell>
          <cell r="H1255">
            <v>2013</v>
          </cell>
          <cell r="I1255"/>
        </row>
        <row r="1256">
          <cell r="B1256" t="str">
            <v>Vodafone</v>
          </cell>
          <cell r="C1256" t="str">
            <v>Netherlands</v>
          </cell>
          <cell r="D1256" t="str">
            <v>Europe</v>
          </cell>
          <cell r="E1256" t="str">
            <v>Mobile</v>
          </cell>
          <cell r="F1256" t="str">
            <v>EUR</v>
          </cell>
          <cell r="G1256" t="str">
            <v>EBITDA - Capex</v>
          </cell>
          <cell r="H1256">
            <v>2013</v>
          </cell>
          <cell r="I1256" t="str">
            <v/>
          </cell>
        </row>
        <row r="1257">
          <cell r="B1257" t="str">
            <v>Vodafone</v>
          </cell>
          <cell r="C1257" t="str">
            <v>Netherlands</v>
          </cell>
          <cell r="D1257" t="str">
            <v>Europe</v>
          </cell>
          <cell r="E1257" t="str">
            <v>Mobile</v>
          </cell>
          <cell r="F1257" t="str">
            <v>EUR</v>
          </cell>
          <cell r="G1257" t="str">
            <v>EBITDA - Capex Margin (%)</v>
          </cell>
          <cell r="H1257">
            <v>2013</v>
          </cell>
          <cell r="I1257" t="str">
            <v/>
          </cell>
        </row>
        <row r="1258">
          <cell r="B1258" t="str">
            <v>Vodafone</v>
          </cell>
          <cell r="C1258" t="str">
            <v>Netherlands</v>
          </cell>
          <cell r="D1258" t="str">
            <v>Europe</v>
          </cell>
          <cell r="E1258" t="str">
            <v>Mobile</v>
          </cell>
          <cell r="F1258" t="str">
            <v>EUR</v>
          </cell>
          <cell r="G1258" t="str">
            <v>Mobile share</v>
          </cell>
          <cell r="H1258">
            <v>2013</v>
          </cell>
          <cell r="I1258"/>
        </row>
        <row r="1259">
          <cell r="B1259" t="str">
            <v>Vodafone</v>
          </cell>
          <cell r="C1259" t="str">
            <v>Netherlands</v>
          </cell>
          <cell r="D1259" t="str">
            <v>Europe</v>
          </cell>
          <cell r="E1259" t="str">
            <v>Mobile</v>
          </cell>
          <cell r="F1259" t="str">
            <v>EUR</v>
          </cell>
          <cell r="G1259" t="str">
            <v>Capex/Revenue</v>
          </cell>
          <cell r="H1259">
            <v>2013</v>
          </cell>
          <cell r="I1259" t="str">
            <v/>
          </cell>
        </row>
        <row r="1260">
          <cell r="B1260" t="str">
            <v>Vodafone</v>
          </cell>
          <cell r="C1260" t="str">
            <v>Netherlands</v>
          </cell>
          <cell r="D1260" t="str">
            <v>Europe</v>
          </cell>
          <cell r="E1260" t="str">
            <v>Mobile</v>
          </cell>
          <cell r="F1260" t="str">
            <v>EUR</v>
          </cell>
          <cell r="G1260" t="str">
            <v>Revenue</v>
          </cell>
          <cell r="H1260">
            <v>2012</v>
          </cell>
          <cell r="I1260"/>
        </row>
        <row r="1261">
          <cell r="B1261" t="str">
            <v>Vodafone</v>
          </cell>
          <cell r="C1261" t="str">
            <v>Netherlands</v>
          </cell>
          <cell r="D1261" t="str">
            <v>Europe</v>
          </cell>
          <cell r="E1261" t="str">
            <v>Mobile</v>
          </cell>
          <cell r="F1261" t="str">
            <v>EUR</v>
          </cell>
          <cell r="G1261" t="str">
            <v>EBITDA</v>
          </cell>
          <cell r="H1261">
            <v>2012</v>
          </cell>
          <cell r="I1261"/>
        </row>
        <row r="1262">
          <cell r="B1262" t="str">
            <v>Vodafone</v>
          </cell>
          <cell r="C1262" t="str">
            <v>Netherlands</v>
          </cell>
          <cell r="D1262" t="str">
            <v>Europe</v>
          </cell>
          <cell r="E1262" t="str">
            <v>Mobile</v>
          </cell>
          <cell r="F1262" t="str">
            <v>EUR</v>
          </cell>
          <cell r="G1262" t="str">
            <v>EBITDA Margin (%)</v>
          </cell>
          <cell r="H1262">
            <v>2012</v>
          </cell>
          <cell r="I1262" t="str">
            <v/>
          </cell>
        </row>
        <row r="1263">
          <cell r="B1263" t="str">
            <v>Vodafone</v>
          </cell>
          <cell r="C1263" t="str">
            <v>Netherlands</v>
          </cell>
          <cell r="D1263" t="str">
            <v>Europe</v>
          </cell>
          <cell r="E1263" t="str">
            <v>Mobile</v>
          </cell>
          <cell r="F1263" t="str">
            <v>EUR</v>
          </cell>
          <cell r="G1263" t="str">
            <v>Capex</v>
          </cell>
          <cell r="H1263">
            <v>2012</v>
          </cell>
          <cell r="I1263"/>
        </row>
        <row r="1264">
          <cell r="B1264" t="str">
            <v>Vodafone</v>
          </cell>
          <cell r="C1264" t="str">
            <v>Netherlands</v>
          </cell>
          <cell r="D1264" t="str">
            <v>Europe</v>
          </cell>
          <cell r="E1264" t="str">
            <v>Mobile</v>
          </cell>
          <cell r="F1264" t="str">
            <v>EUR</v>
          </cell>
          <cell r="G1264" t="str">
            <v>EBITDA - Capex</v>
          </cell>
          <cell r="H1264">
            <v>2012</v>
          </cell>
          <cell r="I1264" t="str">
            <v/>
          </cell>
        </row>
        <row r="1265">
          <cell r="B1265" t="str">
            <v>Vodafone</v>
          </cell>
          <cell r="C1265" t="str">
            <v>Netherlands</v>
          </cell>
          <cell r="D1265" t="str">
            <v>Europe</v>
          </cell>
          <cell r="E1265" t="str">
            <v>Mobile</v>
          </cell>
          <cell r="F1265" t="str">
            <v>EUR</v>
          </cell>
          <cell r="G1265" t="str">
            <v>EBITDA - Capex Margin (%)</v>
          </cell>
          <cell r="H1265">
            <v>2012</v>
          </cell>
          <cell r="I1265" t="str">
            <v/>
          </cell>
        </row>
        <row r="1266">
          <cell r="B1266" t="str">
            <v>Vodafone</v>
          </cell>
          <cell r="C1266" t="str">
            <v>Netherlands</v>
          </cell>
          <cell r="D1266" t="str">
            <v>Europe</v>
          </cell>
          <cell r="E1266" t="str">
            <v>Mobile</v>
          </cell>
          <cell r="F1266" t="str">
            <v>EUR</v>
          </cell>
          <cell r="G1266" t="str">
            <v>Mobile share</v>
          </cell>
          <cell r="H1266">
            <v>2012</v>
          </cell>
          <cell r="I1266"/>
        </row>
        <row r="1267">
          <cell r="B1267" t="str">
            <v>Vodafone</v>
          </cell>
          <cell r="C1267" t="str">
            <v>Netherlands</v>
          </cell>
          <cell r="D1267" t="str">
            <v>Europe</v>
          </cell>
          <cell r="E1267" t="str">
            <v>Mobile</v>
          </cell>
          <cell r="F1267" t="str">
            <v>EUR</v>
          </cell>
          <cell r="G1267" t="str">
            <v>Capex/Revenue</v>
          </cell>
          <cell r="H1267">
            <v>2012</v>
          </cell>
          <cell r="I1267" t="str">
            <v/>
          </cell>
        </row>
        <row r="1268">
          <cell r="B1268" t="str">
            <v>Vodafone</v>
          </cell>
          <cell r="C1268" t="str">
            <v>Portugal</v>
          </cell>
          <cell r="D1268" t="str">
            <v>Europe</v>
          </cell>
          <cell r="E1268" t="str">
            <v>Mobile &amp; Fixed</v>
          </cell>
          <cell r="F1268" t="str">
            <v>EUR</v>
          </cell>
          <cell r="G1268" t="str">
            <v>Revenue</v>
          </cell>
          <cell r="H1268">
            <v>2020</v>
          </cell>
          <cell r="I1268">
            <v>1082</v>
          </cell>
        </row>
        <row r="1269">
          <cell r="B1269" t="str">
            <v>Vodafone</v>
          </cell>
          <cell r="C1269" t="str">
            <v>Portugal</v>
          </cell>
          <cell r="D1269" t="str">
            <v>Europe</v>
          </cell>
          <cell r="E1269" t="str">
            <v>Mobile &amp; Fixed</v>
          </cell>
          <cell r="F1269" t="str">
            <v>EUR</v>
          </cell>
          <cell r="G1269" t="str">
            <v>EBITDA</v>
          </cell>
          <cell r="H1269">
            <v>2020</v>
          </cell>
          <cell r="I1269">
            <v>394</v>
          </cell>
        </row>
        <row r="1270">
          <cell r="B1270" t="str">
            <v>Vodafone</v>
          </cell>
          <cell r="C1270" t="str">
            <v>Portugal</v>
          </cell>
          <cell r="D1270" t="str">
            <v>Europe</v>
          </cell>
          <cell r="E1270" t="str">
            <v>Mobile &amp; Fixed</v>
          </cell>
          <cell r="F1270" t="str">
            <v>EUR</v>
          </cell>
          <cell r="G1270" t="str">
            <v>EBITDA Margin (%)</v>
          </cell>
          <cell r="H1270">
            <v>2020</v>
          </cell>
          <cell r="I1270">
            <v>0.36414048059149723</v>
          </cell>
        </row>
        <row r="1271">
          <cell r="B1271" t="str">
            <v>Vodafone</v>
          </cell>
          <cell r="C1271" t="str">
            <v>Portugal</v>
          </cell>
          <cell r="D1271" t="str">
            <v>Europe</v>
          </cell>
          <cell r="E1271" t="str">
            <v>Mobile &amp; Fixed</v>
          </cell>
          <cell r="F1271" t="str">
            <v>EUR</v>
          </cell>
          <cell r="G1271" t="str">
            <v>Capex</v>
          </cell>
          <cell r="H1271">
            <v>2020</v>
          </cell>
          <cell r="I1271">
            <v>182</v>
          </cell>
        </row>
        <row r="1272">
          <cell r="B1272" t="str">
            <v>Vodafone</v>
          </cell>
          <cell r="C1272" t="str">
            <v>Portugal</v>
          </cell>
          <cell r="D1272" t="str">
            <v>Europe</v>
          </cell>
          <cell r="E1272" t="str">
            <v>Mobile &amp; Fixed</v>
          </cell>
          <cell r="F1272" t="str">
            <v>EUR</v>
          </cell>
          <cell r="G1272" t="str">
            <v>EBITDA - Capex</v>
          </cell>
          <cell r="H1272">
            <v>2020</v>
          </cell>
          <cell r="I1272">
            <v>212</v>
          </cell>
        </row>
        <row r="1273">
          <cell r="B1273" t="str">
            <v>Vodafone</v>
          </cell>
          <cell r="C1273" t="str">
            <v>Portugal</v>
          </cell>
          <cell r="D1273" t="str">
            <v>Europe</v>
          </cell>
          <cell r="E1273" t="str">
            <v>Mobile &amp; Fixed</v>
          </cell>
          <cell r="F1273" t="str">
            <v>EUR</v>
          </cell>
          <cell r="G1273" t="str">
            <v>EBITDA - Capex Margin (%)</v>
          </cell>
          <cell r="H1273">
            <v>2020</v>
          </cell>
          <cell r="I1273">
            <v>0.19593345656192238</v>
          </cell>
        </row>
        <row r="1274">
          <cell r="B1274" t="str">
            <v>Vodafone</v>
          </cell>
          <cell r="C1274" t="str">
            <v>Portugal</v>
          </cell>
          <cell r="D1274" t="str">
            <v>Europe</v>
          </cell>
          <cell r="E1274" t="str">
            <v>Mobile &amp; Fixed</v>
          </cell>
          <cell r="F1274" t="str">
            <v>EUR</v>
          </cell>
          <cell r="G1274" t="str">
            <v>Mobile share</v>
          </cell>
          <cell r="H1274">
            <v>2020</v>
          </cell>
          <cell r="I1274"/>
        </row>
        <row r="1275">
          <cell r="B1275" t="str">
            <v>Vodafone</v>
          </cell>
          <cell r="C1275" t="str">
            <v>Portugal</v>
          </cell>
          <cell r="D1275" t="str">
            <v>Europe</v>
          </cell>
          <cell r="E1275" t="str">
            <v>Mobile &amp; Fixed</v>
          </cell>
          <cell r="F1275" t="str">
            <v>EUR</v>
          </cell>
          <cell r="G1275" t="str">
            <v>Capex/Revenue</v>
          </cell>
          <cell r="H1275">
            <v>2020</v>
          </cell>
          <cell r="I1275">
            <v>0.16820702402957485</v>
          </cell>
        </row>
        <row r="1276">
          <cell r="B1276" t="str">
            <v>Vodafone</v>
          </cell>
          <cell r="C1276" t="str">
            <v>Portugal</v>
          </cell>
          <cell r="D1276" t="str">
            <v>Europe</v>
          </cell>
          <cell r="E1276" t="str">
            <v>Mobile &amp; Fixed</v>
          </cell>
          <cell r="F1276" t="str">
            <v>EUR</v>
          </cell>
          <cell r="G1276" t="str">
            <v>Revenue</v>
          </cell>
          <cell r="H1276">
            <v>2019</v>
          </cell>
          <cell r="I1276">
            <v>1028</v>
          </cell>
        </row>
        <row r="1277">
          <cell r="B1277" t="str">
            <v>Vodafone</v>
          </cell>
          <cell r="C1277" t="str">
            <v>Portugal</v>
          </cell>
          <cell r="D1277" t="str">
            <v>Europe</v>
          </cell>
          <cell r="E1277" t="str">
            <v>Mobile &amp; Fixed</v>
          </cell>
          <cell r="F1277" t="str">
            <v>EUR</v>
          </cell>
          <cell r="G1277" t="str">
            <v>EBITDA</v>
          </cell>
          <cell r="H1277">
            <v>2019</v>
          </cell>
          <cell r="I1277">
            <v>389</v>
          </cell>
        </row>
        <row r="1278">
          <cell r="B1278" t="str">
            <v>Vodafone</v>
          </cell>
          <cell r="C1278" t="str">
            <v>Portugal</v>
          </cell>
          <cell r="D1278" t="str">
            <v>Europe</v>
          </cell>
          <cell r="E1278" t="str">
            <v>Mobile &amp; Fixed</v>
          </cell>
          <cell r="F1278" t="str">
            <v>EUR</v>
          </cell>
          <cell r="G1278" t="str">
            <v>EBITDA Margin (%)</v>
          </cell>
          <cell r="H1278">
            <v>2019</v>
          </cell>
          <cell r="I1278">
            <v>0.37840466926070038</v>
          </cell>
        </row>
        <row r="1279">
          <cell r="B1279" t="str">
            <v>Vodafone</v>
          </cell>
          <cell r="C1279" t="str">
            <v>Portugal</v>
          </cell>
          <cell r="D1279" t="str">
            <v>Europe</v>
          </cell>
          <cell r="E1279" t="str">
            <v>Mobile &amp; Fixed</v>
          </cell>
          <cell r="F1279" t="str">
            <v>EUR</v>
          </cell>
          <cell r="G1279" t="str">
            <v>Capex</v>
          </cell>
          <cell r="H1279">
            <v>2019</v>
          </cell>
          <cell r="I1279">
            <v>222</v>
          </cell>
        </row>
        <row r="1280">
          <cell r="B1280" t="str">
            <v>Vodafone</v>
          </cell>
          <cell r="C1280" t="str">
            <v>Portugal</v>
          </cell>
          <cell r="D1280" t="str">
            <v>Europe</v>
          </cell>
          <cell r="E1280" t="str">
            <v>Mobile &amp; Fixed</v>
          </cell>
          <cell r="F1280" t="str">
            <v>EUR</v>
          </cell>
          <cell r="G1280" t="str">
            <v>EBITDA - Capex</v>
          </cell>
          <cell r="H1280">
            <v>2019</v>
          </cell>
          <cell r="I1280">
            <v>167</v>
          </cell>
        </row>
        <row r="1281">
          <cell r="B1281" t="str">
            <v>Vodafone</v>
          </cell>
          <cell r="C1281" t="str">
            <v>Portugal</v>
          </cell>
          <cell r="D1281" t="str">
            <v>Europe</v>
          </cell>
          <cell r="E1281" t="str">
            <v>Mobile &amp; Fixed</v>
          </cell>
          <cell r="F1281" t="str">
            <v>EUR</v>
          </cell>
          <cell r="G1281" t="str">
            <v>EBITDA - Capex Margin (%)</v>
          </cell>
          <cell r="H1281">
            <v>2019</v>
          </cell>
          <cell r="I1281">
            <v>0.16245136186770429</v>
          </cell>
        </row>
        <row r="1282">
          <cell r="B1282" t="str">
            <v>Vodafone</v>
          </cell>
          <cell r="C1282" t="str">
            <v>Portugal</v>
          </cell>
          <cell r="D1282" t="str">
            <v>Europe</v>
          </cell>
          <cell r="E1282" t="str">
            <v>Mobile &amp; Fixed</v>
          </cell>
          <cell r="F1282" t="str">
            <v>EUR</v>
          </cell>
          <cell r="G1282" t="str">
            <v>Mobile share</v>
          </cell>
          <cell r="H1282">
            <v>2019</v>
          </cell>
          <cell r="I1282"/>
        </row>
        <row r="1283">
          <cell r="B1283" t="str">
            <v>Vodafone</v>
          </cell>
          <cell r="C1283" t="str">
            <v>Portugal</v>
          </cell>
          <cell r="D1283" t="str">
            <v>Europe</v>
          </cell>
          <cell r="E1283" t="str">
            <v>Mobile &amp; Fixed</v>
          </cell>
          <cell r="F1283" t="str">
            <v>EUR</v>
          </cell>
          <cell r="G1283" t="str">
            <v>Capex/Revenue</v>
          </cell>
          <cell r="H1283">
            <v>2019</v>
          </cell>
          <cell r="I1283">
            <v>0.21595330739299612</v>
          </cell>
        </row>
        <row r="1284">
          <cell r="B1284" t="str">
            <v>Vodafone</v>
          </cell>
          <cell r="C1284" t="str">
            <v>Portugal</v>
          </cell>
          <cell r="D1284" t="str">
            <v>Europe</v>
          </cell>
          <cell r="E1284" t="str">
            <v>Mobile &amp; Fixed</v>
          </cell>
          <cell r="F1284" t="str">
            <v>EUR</v>
          </cell>
          <cell r="G1284" t="str">
            <v>Revenue</v>
          </cell>
          <cell r="H1284">
            <v>2018</v>
          </cell>
          <cell r="I1284">
            <v>1014</v>
          </cell>
        </row>
        <row r="1285">
          <cell r="B1285" t="str">
            <v>Vodafone</v>
          </cell>
          <cell r="C1285" t="str">
            <v>Portugal</v>
          </cell>
          <cell r="D1285" t="str">
            <v>Europe</v>
          </cell>
          <cell r="E1285" t="str">
            <v>Mobile &amp; Fixed</v>
          </cell>
          <cell r="F1285" t="str">
            <v>EUR</v>
          </cell>
          <cell r="G1285" t="str">
            <v>EBITDA</v>
          </cell>
          <cell r="H1285">
            <v>2018</v>
          </cell>
          <cell r="I1285">
            <v>359</v>
          </cell>
        </row>
        <row r="1286">
          <cell r="B1286" t="str">
            <v>Vodafone</v>
          </cell>
          <cell r="C1286" t="str">
            <v>Portugal</v>
          </cell>
          <cell r="D1286" t="str">
            <v>Europe</v>
          </cell>
          <cell r="E1286" t="str">
            <v>Mobile &amp; Fixed</v>
          </cell>
          <cell r="F1286" t="str">
            <v>EUR</v>
          </cell>
          <cell r="G1286" t="str">
            <v>EBITDA Margin (%)</v>
          </cell>
          <cell r="H1286">
            <v>2018</v>
          </cell>
          <cell r="I1286">
            <v>0.35404339250493094</v>
          </cell>
        </row>
        <row r="1287">
          <cell r="B1287" t="str">
            <v>Vodafone</v>
          </cell>
          <cell r="C1287" t="str">
            <v>Portugal</v>
          </cell>
          <cell r="D1287" t="str">
            <v>Europe</v>
          </cell>
          <cell r="E1287" t="str">
            <v>Mobile &amp; Fixed</v>
          </cell>
          <cell r="F1287" t="str">
            <v>EUR</v>
          </cell>
          <cell r="G1287" t="str">
            <v>Capex</v>
          </cell>
          <cell r="H1287">
            <v>2018</v>
          </cell>
          <cell r="I1287">
            <v>197</v>
          </cell>
        </row>
        <row r="1288">
          <cell r="B1288" t="str">
            <v>Vodafone</v>
          </cell>
          <cell r="C1288" t="str">
            <v>Portugal</v>
          </cell>
          <cell r="D1288" t="str">
            <v>Europe</v>
          </cell>
          <cell r="E1288" t="str">
            <v>Mobile &amp; Fixed</v>
          </cell>
          <cell r="F1288" t="str">
            <v>EUR</v>
          </cell>
          <cell r="G1288" t="str">
            <v>EBITDA - Capex</v>
          </cell>
          <cell r="H1288">
            <v>2018</v>
          </cell>
          <cell r="I1288">
            <v>162</v>
          </cell>
        </row>
        <row r="1289">
          <cell r="B1289" t="str">
            <v>Vodafone</v>
          </cell>
          <cell r="C1289" t="str">
            <v>Portugal</v>
          </cell>
          <cell r="D1289" t="str">
            <v>Europe</v>
          </cell>
          <cell r="E1289" t="str">
            <v>Mobile &amp; Fixed</v>
          </cell>
          <cell r="F1289" t="str">
            <v>EUR</v>
          </cell>
          <cell r="G1289" t="str">
            <v>EBITDA - Capex Margin (%)</v>
          </cell>
          <cell r="H1289">
            <v>2018</v>
          </cell>
          <cell r="I1289">
            <v>0.15976331360946747</v>
          </cell>
        </row>
        <row r="1290">
          <cell r="B1290" t="str">
            <v>Vodafone</v>
          </cell>
          <cell r="C1290" t="str">
            <v>Portugal</v>
          </cell>
          <cell r="D1290" t="str">
            <v>Europe</v>
          </cell>
          <cell r="E1290" t="str">
            <v>Mobile &amp; Fixed</v>
          </cell>
          <cell r="F1290" t="str">
            <v>EUR</v>
          </cell>
          <cell r="G1290" t="str">
            <v>Mobile share</v>
          </cell>
          <cell r="H1290">
            <v>2018</v>
          </cell>
          <cell r="I1290"/>
        </row>
        <row r="1291">
          <cell r="B1291" t="str">
            <v>Vodafone</v>
          </cell>
          <cell r="C1291" t="str">
            <v>Portugal</v>
          </cell>
          <cell r="D1291" t="str">
            <v>Europe</v>
          </cell>
          <cell r="E1291" t="str">
            <v>Mobile &amp; Fixed</v>
          </cell>
          <cell r="F1291" t="str">
            <v>EUR</v>
          </cell>
          <cell r="G1291" t="str">
            <v>Capex/Revenue</v>
          </cell>
          <cell r="H1291">
            <v>2018</v>
          </cell>
          <cell r="I1291">
            <v>0.1942800788954635</v>
          </cell>
        </row>
        <row r="1292">
          <cell r="B1292" t="str">
            <v>Vodafone</v>
          </cell>
          <cell r="C1292" t="str">
            <v>Portugal</v>
          </cell>
          <cell r="D1292" t="str">
            <v>Europe</v>
          </cell>
          <cell r="E1292" t="str">
            <v>Mobile &amp; Fixed</v>
          </cell>
          <cell r="F1292" t="str">
            <v>EUR</v>
          </cell>
          <cell r="G1292" t="str">
            <v>Revenue</v>
          </cell>
          <cell r="H1292">
            <v>2017</v>
          </cell>
          <cell r="I1292"/>
        </row>
        <row r="1293">
          <cell r="B1293" t="str">
            <v>Vodafone</v>
          </cell>
          <cell r="C1293" t="str">
            <v>Portugal</v>
          </cell>
          <cell r="D1293" t="str">
            <v>Europe</v>
          </cell>
          <cell r="E1293" t="str">
            <v>Mobile &amp; Fixed</v>
          </cell>
          <cell r="F1293" t="str">
            <v>EUR</v>
          </cell>
          <cell r="G1293" t="str">
            <v>EBITDA</v>
          </cell>
          <cell r="H1293">
            <v>2017</v>
          </cell>
          <cell r="I1293"/>
        </row>
        <row r="1294">
          <cell r="B1294" t="str">
            <v>Vodafone</v>
          </cell>
          <cell r="C1294" t="str">
            <v>Portugal</v>
          </cell>
          <cell r="D1294" t="str">
            <v>Europe</v>
          </cell>
          <cell r="E1294" t="str">
            <v>Mobile &amp; Fixed</v>
          </cell>
          <cell r="F1294" t="str">
            <v>EUR</v>
          </cell>
          <cell r="G1294" t="str">
            <v>EBITDA Margin (%)</v>
          </cell>
          <cell r="H1294">
            <v>2017</v>
          </cell>
          <cell r="I1294" t="str">
            <v/>
          </cell>
        </row>
        <row r="1295">
          <cell r="B1295" t="str">
            <v>Vodafone</v>
          </cell>
          <cell r="C1295" t="str">
            <v>Portugal</v>
          </cell>
          <cell r="D1295" t="str">
            <v>Europe</v>
          </cell>
          <cell r="E1295" t="str">
            <v>Mobile &amp; Fixed</v>
          </cell>
          <cell r="F1295" t="str">
            <v>EUR</v>
          </cell>
          <cell r="G1295" t="str">
            <v>Capex</v>
          </cell>
          <cell r="H1295">
            <v>2017</v>
          </cell>
          <cell r="I1295">
            <v>279</v>
          </cell>
        </row>
        <row r="1296">
          <cell r="B1296" t="str">
            <v>Vodafone</v>
          </cell>
          <cell r="C1296" t="str">
            <v>Portugal</v>
          </cell>
          <cell r="D1296" t="str">
            <v>Europe</v>
          </cell>
          <cell r="E1296" t="str">
            <v>Mobile &amp; Fixed</v>
          </cell>
          <cell r="F1296" t="str">
            <v>EUR</v>
          </cell>
          <cell r="G1296" t="str">
            <v>EBITDA - Capex</v>
          </cell>
          <cell r="H1296">
            <v>2017</v>
          </cell>
          <cell r="I1296" t="str">
            <v/>
          </cell>
        </row>
        <row r="1297">
          <cell r="B1297" t="str">
            <v>Vodafone</v>
          </cell>
          <cell r="C1297" t="str">
            <v>Portugal</v>
          </cell>
          <cell r="D1297" t="str">
            <v>Europe</v>
          </cell>
          <cell r="E1297" t="str">
            <v>Mobile &amp; Fixed</v>
          </cell>
          <cell r="F1297" t="str">
            <v>EUR</v>
          </cell>
          <cell r="G1297" t="str">
            <v>EBITDA - Capex Margin (%)</v>
          </cell>
          <cell r="H1297">
            <v>2017</v>
          </cell>
          <cell r="I1297" t="str">
            <v/>
          </cell>
        </row>
        <row r="1298">
          <cell r="B1298" t="str">
            <v>Vodafone</v>
          </cell>
          <cell r="C1298" t="str">
            <v>Portugal</v>
          </cell>
          <cell r="D1298" t="str">
            <v>Europe</v>
          </cell>
          <cell r="E1298" t="str">
            <v>Mobile &amp; Fixed</v>
          </cell>
          <cell r="F1298" t="str">
            <v>EUR</v>
          </cell>
          <cell r="G1298" t="str">
            <v>Mobile share</v>
          </cell>
          <cell r="H1298">
            <v>2017</v>
          </cell>
          <cell r="I1298"/>
        </row>
        <row r="1299">
          <cell r="B1299" t="str">
            <v>Vodafone</v>
          </cell>
          <cell r="C1299" t="str">
            <v>Portugal</v>
          </cell>
          <cell r="D1299" t="str">
            <v>Europe</v>
          </cell>
          <cell r="E1299" t="str">
            <v>Mobile &amp; Fixed</v>
          </cell>
          <cell r="F1299" t="str">
            <v>EUR</v>
          </cell>
          <cell r="G1299" t="str">
            <v>Capex/Revenue</v>
          </cell>
          <cell r="H1299">
            <v>2017</v>
          </cell>
          <cell r="I1299" t="str">
            <v/>
          </cell>
        </row>
        <row r="1300">
          <cell r="B1300" t="str">
            <v>Vodafone</v>
          </cell>
          <cell r="C1300" t="str">
            <v>Portugal</v>
          </cell>
          <cell r="D1300" t="str">
            <v>Europe</v>
          </cell>
          <cell r="E1300" t="str">
            <v>Mobile &amp; Fixed</v>
          </cell>
          <cell r="F1300" t="str">
            <v>EUR</v>
          </cell>
          <cell r="G1300" t="str">
            <v>Revenue</v>
          </cell>
          <cell r="H1300">
            <v>2016</v>
          </cell>
          <cell r="I1300"/>
        </row>
        <row r="1301">
          <cell r="B1301" t="str">
            <v>Vodafone</v>
          </cell>
          <cell r="C1301" t="str">
            <v>Portugal</v>
          </cell>
          <cell r="D1301" t="str">
            <v>Europe</v>
          </cell>
          <cell r="E1301" t="str">
            <v>Mobile &amp; Fixed</v>
          </cell>
          <cell r="F1301" t="str">
            <v>EUR</v>
          </cell>
          <cell r="G1301" t="str">
            <v>EBITDA</v>
          </cell>
          <cell r="H1301">
            <v>2016</v>
          </cell>
          <cell r="I1301"/>
        </row>
        <row r="1302">
          <cell r="B1302" t="str">
            <v>Vodafone</v>
          </cell>
          <cell r="C1302" t="str">
            <v>Portugal</v>
          </cell>
          <cell r="D1302" t="str">
            <v>Europe</v>
          </cell>
          <cell r="E1302" t="str">
            <v>Mobile &amp; Fixed</v>
          </cell>
          <cell r="F1302" t="str">
            <v>EUR</v>
          </cell>
          <cell r="G1302" t="str">
            <v>EBITDA Margin (%)</v>
          </cell>
          <cell r="H1302">
            <v>2016</v>
          </cell>
          <cell r="I1302" t="str">
            <v/>
          </cell>
        </row>
        <row r="1303">
          <cell r="B1303" t="str">
            <v>Vodafone</v>
          </cell>
          <cell r="C1303" t="str">
            <v>Portugal</v>
          </cell>
          <cell r="D1303" t="str">
            <v>Europe</v>
          </cell>
          <cell r="E1303" t="str">
            <v>Mobile &amp; Fixed</v>
          </cell>
          <cell r="F1303" t="str">
            <v>EUR</v>
          </cell>
          <cell r="G1303" t="str">
            <v>Capex</v>
          </cell>
          <cell r="H1303">
            <v>2016</v>
          </cell>
          <cell r="I1303">
            <v>350</v>
          </cell>
        </row>
        <row r="1304">
          <cell r="B1304" t="str">
            <v>Vodafone</v>
          </cell>
          <cell r="C1304" t="str">
            <v>Portugal</v>
          </cell>
          <cell r="D1304" t="str">
            <v>Europe</v>
          </cell>
          <cell r="E1304" t="str">
            <v>Mobile &amp; Fixed</v>
          </cell>
          <cell r="F1304" t="str">
            <v>EUR</v>
          </cell>
          <cell r="G1304" t="str">
            <v>EBITDA - Capex</v>
          </cell>
          <cell r="H1304">
            <v>2016</v>
          </cell>
          <cell r="I1304" t="str">
            <v/>
          </cell>
        </row>
        <row r="1305">
          <cell r="B1305" t="str">
            <v>Vodafone</v>
          </cell>
          <cell r="C1305" t="str">
            <v>Portugal</v>
          </cell>
          <cell r="D1305" t="str">
            <v>Europe</v>
          </cell>
          <cell r="E1305" t="str">
            <v>Mobile &amp; Fixed</v>
          </cell>
          <cell r="F1305" t="str">
            <v>EUR</v>
          </cell>
          <cell r="G1305" t="str">
            <v>EBITDA - Capex Margin (%)</v>
          </cell>
          <cell r="H1305">
            <v>2016</v>
          </cell>
          <cell r="I1305" t="str">
            <v/>
          </cell>
        </row>
        <row r="1306">
          <cell r="B1306" t="str">
            <v>Vodafone</v>
          </cell>
          <cell r="C1306" t="str">
            <v>Portugal</v>
          </cell>
          <cell r="D1306" t="str">
            <v>Europe</v>
          </cell>
          <cell r="E1306" t="str">
            <v>Mobile &amp; Fixed</v>
          </cell>
          <cell r="F1306" t="str">
            <v>EUR</v>
          </cell>
          <cell r="G1306" t="str">
            <v>Mobile share</v>
          </cell>
          <cell r="H1306">
            <v>2016</v>
          </cell>
          <cell r="I1306"/>
        </row>
        <row r="1307">
          <cell r="B1307" t="str">
            <v>Vodafone</v>
          </cell>
          <cell r="C1307" t="str">
            <v>Portugal</v>
          </cell>
          <cell r="D1307" t="str">
            <v>Europe</v>
          </cell>
          <cell r="E1307" t="str">
            <v>Mobile &amp; Fixed</v>
          </cell>
          <cell r="F1307" t="str">
            <v>EUR</v>
          </cell>
          <cell r="G1307" t="str">
            <v>Capex/Revenue</v>
          </cell>
          <cell r="H1307">
            <v>2016</v>
          </cell>
          <cell r="I1307" t="str">
            <v/>
          </cell>
        </row>
        <row r="1308">
          <cell r="B1308" t="str">
            <v>Vodafone</v>
          </cell>
          <cell r="C1308" t="str">
            <v>Portugal</v>
          </cell>
          <cell r="D1308" t="str">
            <v>Europe</v>
          </cell>
          <cell r="E1308" t="str">
            <v>Mobile &amp; Fixed</v>
          </cell>
          <cell r="F1308" t="str">
            <v>EUR</v>
          </cell>
          <cell r="G1308" t="str">
            <v>Revenue</v>
          </cell>
          <cell r="H1308">
            <v>2015</v>
          </cell>
          <cell r="I1308"/>
        </row>
        <row r="1309">
          <cell r="B1309" t="str">
            <v>Vodafone</v>
          </cell>
          <cell r="C1309" t="str">
            <v>Portugal</v>
          </cell>
          <cell r="D1309" t="str">
            <v>Europe</v>
          </cell>
          <cell r="E1309" t="str">
            <v>Mobile &amp; Fixed</v>
          </cell>
          <cell r="F1309" t="str">
            <v>EUR</v>
          </cell>
          <cell r="G1309" t="str">
            <v>EBITDA</v>
          </cell>
          <cell r="H1309">
            <v>2015</v>
          </cell>
          <cell r="I1309"/>
        </row>
        <row r="1310">
          <cell r="B1310" t="str">
            <v>Vodafone</v>
          </cell>
          <cell r="C1310" t="str">
            <v>Portugal</v>
          </cell>
          <cell r="D1310" t="str">
            <v>Europe</v>
          </cell>
          <cell r="E1310" t="str">
            <v>Mobile &amp; Fixed</v>
          </cell>
          <cell r="F1310" t="str">
            <v>EUR</v>
          </cell>
          <cell r="G1310" t="str">
            <v>EBITDA Margin (%)</v>
          </cell>
          <cell r="H1310">
            <v>2015</v>
          </cell>
          <cell r="I1310" t="str">
            <v/>
          </cell>
        </row>
        <row r="1311">
          <cell r="B1311" t="str">
            <v>Vodafone</v>
          </cell>
          <cell r="C1311" t="str">
            <v>Portugal</v>
          </cell>
          <cell r="D1311" t="str">
            <v>Europe</v>
          </cell>
          <cell r="E1311" t="str">
            <v>Mobile &amp; Fixed</v>
          </cell>
          <cell r="F1311" t="str">
            <v>EUR</v>
          </cell>
          <cell r="G1311" t="str">
            <v>Capex</v>
          </cell>
          <cell r="H1311">
            <v>2015</v>
          </cell>
          <cell r="I1311"/>
        </row>
        <row r="1312">
          <cell r="B1312" t="str">
            <v>Vodafone</v>
          </cell>
          <cell r="C1312" t="str">
            <v>Portugal</v>
          </cell>
          <cell r="D1312" t="str">
            <v>Europe</v>
          </cell>
          <cell r="E1312" t="str">
            <v>Mobile &amp; Fixed</v>
          </cell>
          <cell r="F1312" t="str">
            <v>EUR</v>
          </cell>
          <cell r="G1312" t="str">
            <v>EBITDA - Capex</v>
          </cell>
          <cell r="H1312">
            <v>2015</v>
          </cell>
          <cell r="I1312" t="str">
            <v/>
          </cell>
        </row>
        <row r="1313">
          <cell r="B1313" t="str">
            <v>Vodafone</v>
          </cell>
          <cell r="C1313" t="str">
            <v>Portugal</v>
          </cell>
          <cell r="D1313" t="str">
            <v>Europe</v>
          </cell>
          <cell r="E1313" t="str">
            <v>Mobile &amp; Fixed</v>
          </cell>
          <cell r="F1313" t="str">
            <v>EUR</v>
          </cell>
          <cell r="G1313" t="str">
            <v>EBITDA - Capex Margin (%)</v>
          </cell>
          <cell r="H1313">
            <v>2015</v>
          </cell>
          <cell r="I1313" t="str">
            <v/>
          </cell>
        </row>
        <row r="1314">
          <cell r="B1314" t="str">
            <v>Vodafone</v>
          </cell>
          <cell r="C1314" t="str">
            <v>Portugal</v>
          </cell>
          <cell r="D1314" t="str">
            <v>Europe</v>
          </cell>
          <cell r="E1314" t="str">
            <v>Mobile &amp; Fixed</v>
          </cell>
          <cell r="F1314" t="str">
            <v>EUR</v>
          </cell>
          <cell r="G1314" t="str">
            <v>Mobile share</v>
          </cell>
          <cell r="H1314">
            <v>2015</v>
          </cell>
          <cell r="I1314"/>
        </row>
        <row r="1315">
          <cell r="B1315" t="str">
            <v>Vodafone</v>
          </cell>
          <cell r="C1315" t="str">
            <v>Portugal</v>
          </cell>
          <cell r="D1315" t="str">
            <v>Europe</v>
          </cell>
          <cell r="E1315" t="str">
            <v>Mobile &amp; Fixed</v>
          </cell>
          <cell r="F1315" t="str">
            <v>EUR</v>
          </cell>
          <cell r="G1315" t="str">
            <v>Capex/Revenue</v>
          </cell>
          <cell r="H1315">
            <v>2015</v>
          </cell>
          <cell r="I1315" t="str">
            <v/>
          </cell>
        </row>
        <row r="1316">
          <cell r="B1316" t="str">
            <v>Vodafone</v>
          </cell>
          <cell r="C1316" t="str">
            <v>Portugal</v>
          </cell>
          <cell r="D1316" t="str">
            <v>Europe</v>
          </cell>
          <cell r="E1316" t="str">
            <v>Mobile &amp; Fixed</v>
          </cell>
          <cell r="F1316" t="str">
            <v>EUR</v>
          </cell>
          <cell r="G1316" t="str">
            <v>Revenue</v>
          </cell>
          <cell r="H1316">
            <v>2014</v>
          </cell>
          <cell r="I1316"/>
        </row>
        <row r="1317">
          <cell r="B1317" t="str">
            <v>Vodafone</v>
          </cell>
          <cell r="C1317" t="str">
            <v>Portugal</v>
          </cell>
          <cell r="D1317" t="str">
            <v>Europe</v>
          </cell>
          <cell r="E1317" t="str">
            <v>Mobile &amp; Fixed</v>
          </cell>
          <cell r="F1317" t="str">
            <v>EUR</v>
          </cell>
          <cell r="G1317" t="str">
            <v>EBITDA</v>
          </cell>
          <cell r="H1317">
            <v>2014</v>
          </cell>
          <cell r="I1317"/>
        </row>
        <row r="1318">
          <cell r="B1318" t="str">
            <v>Vodafone</v>
          </cell>
          <cell r="C1318" t="str">
            <v>Portugal</v>
          </cell>
          <cell r="D1318" t="str">
            <v>Europe</v>
          </cell>
          <cell r="E1318" t="str">
            <v>Mobile &amp; Fixed</v>
          </cell>
          <cell r="F1318" t="str">
            <v>EUR</v>
          </cell>
          <cell r="G1318" t="str">
            <v>EBITDA Margin (%)</v>
          </cell>
          <cell r="H1318">
            <v>2014</v>
          </cell>
          <cell r="I1318" t="str">
            <v/>
          </cell>
        </row>
        <row r="1319">
          <cell r="B1319" t="str">
            <v>Vodafone</v>
          </cell>
          <cell r="C1319" t="str">
            <v>Portugal</v>
          </cell>
          <cell r="D1319" t="str">
            <v>Europe</v>
          </cell>
          <cell r="E1319" t="str">
            <v>Mobile &amp; Fixed</v>
          </cell>
          <cell r="F1319" t="str">
            <v>EUR</v>
          </cell>
          <cell r="G1319" t="str">
            <v>Capex</v>
          </cell>
          <cell r="H1319">
            <v>2014</v>
          </cell>
          <cell r="I1319"/>
        </row>
        <row r="1320">
          <cell r="B1320" t="str">
            <v>Vodafone</v>
          </cell>
          <cell r="C1320" t="str">
            <v>Portugal</v>
          </cell>
          <cell r="D1320" t="str">
            <v>Europe</v>
          </cell>
          <cell r="E1320" t="str">
            <v>Mobile &amp; Fixed</v>
          </cell>
          <cell r="F1320" t="str">
            <v>EUR</v>
          </cell>
          <cell r="G1320" t="str">
            <v>EBITDA - Capex</v>
          </cell>
          <cell r="H1320">
            <v>2014</v>
          </cell>
          <cell r="I1320" t="str">
            <v/>
          </cell>
        </row>
        <row r="1321">
          <cell r="B1321" t="str">
            <v>Vodafone</v>
          </cell>
          <cell r="C1321" t="str">
            <v>Portugal</v>
          </cell>
          <cell r="D1321" t="str">
            <v>Europe</v>
          </cell>
          <cell r="E1321" t="str">
            <v>Mobile &amp; Fixed</v>
          </cell>
          <cell r="F1321" t="str">
            <v>EUR</v>
          </cell>
          <cell r="G1321" t="str">
            <v>EBITDA - Capex Margin (%)</v>
          </cell>
          <cell r="H1321">
            <v>2014</v>
          </cell>
          <cell r="I1321" t="str">
            <v/>
          </cell>
        </row>
        <row r="1322">
          <cell r="B1322" t="str">
            <v>Vodafone</v>
          </cell>
          <cell r="C1322" t="str">
            <v>Portugal</v>
          </cell>
          <cell r="D1322" t="str">
            <v>Europe</v>
          </cell>
          <cell r="E1322" t="str">
            <v>Mobile &amp; Fixed</v>
          </cell>
          <cell r="F1322" t="str">
            <v>EUR</v>
          </cell>
          <cell r="G1322" t="str">
            <v>Mobile share</v>
          </cell>
          <cell r="H1322">
            <v>2014</v>
          </cell>
          <cell r="I1322"/>
        </row>
        <row r="1323">
          <cell r="B1323" t="str">
            <v>Vodafone</v>
          </cell>
          <cell r="C1323" t="str">
            <v>Portugal</v>
          </cell>
          <cell r="D1323" t="str">
            <v>Europe</v>
          </cell>
          <cell r="E1323" t="str">
            <v>Mobile &amp; Fixed</v>
          </cell>
          <cell r="F1323" t="str">
            <v>EUR</v>
          </cell>
          <cell r="G1323" t="str">
            <v>Capex/Revenue</v>
          </cell>
          <cell r="H1323">
            <v>2014</v>
          </cell>
          <cell r="I1323" t="str">
            <v/>
          </cell>
        </row>
        <row r="1324">
          <cell r="B1324" t="str">
            <v>Vodafone</v>
          </cell>
          <cell r="C1324" t="str">
            <v>Portugal</v>
          </cell>
          <cell r="D1324" t="str">
            <v>Europe</v>
          </cell>
          <cell r="E1324" t="str">
            <v>Mobile &amp; Fixed</v>
          </cell>
          <cell r="F1324" t="str">
            <v>EUR</v>
          </cell>
          <cell r="G1324" t="str">
            <v>Revenue</v>
          </cell>
          <cell r="H1324">
            <v>2013</v>
          </cell>
          <cell r="I1324"/>
        </row>
        <row r="1325">
          <cell r="B1325" t="str">
            <v>Vodafone</v>
          </cell>
          <cell r="C1325" t="str">
            <v>Portugal</v>
          </cell>
          <cell r="D1325" t="str">
            <v>Europe</v>
          </cell>
          <cell r="E1325" t="str">
            <v>Mobile &amp; Fixed</v>
          </cell>
          <cell r="F1325" t="str">
            <v>EUR</v>
          </cell>
          <cell r="G1325" t="str">
            <v>EBITDA</v>
          </cell>
          <cell r="H1325">
            <v>2013</v>
          </cell>
          <cell r="I1325"/>
        </row>
        <row r="1326">
          <cell r="B1326" t="str">
            <v>Vodafone</v>
          </cell>
          <cell r="C1326" t="str">
            <v>Portugal</v>
          </cell>
          <cell r="D1326" t="str">
            <v>Europe</v>
          </cell>
          <cell r="E1326" t="str">
            <v>Mobile &amp; Fixed</v>
          </cell>
          <cell r="F1326" t="str">
            <v>EUR</v>
          </cell>
          <cell r="G1326" t="str">
            <v>EBITDA Margin (%)</v>
          </cell>
          <cell r="H1326">
            <v>2013</v>
          </cell>
          <cell r="I1326" t="str">
            <v/>
          </cell>
        </row>
        <row r="1327">
          <cell r="B1327" t="str">
            <v>Vodafone</v>
          </cell>
          <cell r="C1327" t="str">
            <v>Portugal</v>
          </cell>
          <cell r="D1327" t="str">
            <v>Europe</v>
          </cell>
          <cell r="E1327" t="str">
            <v>Mobile &amp; Fixed</v>
          </cell>
          <cell r="F1327" t="str">
            <v>EUR</v>
          </cell>
          <cell r="G1327" t="str">
            <v>Capex</v>
          </cell>
          <cell r="H1327">
            <v>2013</v>
          </cell>
          <cell r="I1327"/>
        </row>
        <row r="1328">
          <cell r="B1328" t="str">
            <v>Vodafone</v>
          </cell>
          <cell r="C1328" t="str">
            <v>Portugal</v>
          </cell>
          <cell r="D1328" t="str">
            <v>Europe</v>
          </cell>
          <cell r="E1328" t="str">
            <v>Mobile &amp; Fixed</v>
          </cell>
          <cell r="F1328" t="str">
            <v>EUR</v>
          </cell>
          <cell r="G1328" t="str">
            <v>EBITDA - Capex</v>
          </cell>
          <cell r="H1328">
            <v>2013</v>
          </cell>
          <cell r="I1328" t="str">
            <v/>
          </cell>
        </row>
        <row r="1329">
          <cell r="B1329" t="str">
            <v>Vodafone</v>
          </cell>
          <cell r="C1329" t="str">
            <v>Portugal</v>
          </cell>
          <cell r="D1329" t="str">
            <v>Europe</v>
          </cell>
          <cell r="E1329" t="str">
            <v>Mobile &amp; Fixed</v>
          </cell>
          <cell r="F1329" t="str">
            <v>EUR</v>
          </cell>
          <cell r="G1329" t="str">
            <v>EBITDA - Capex Margin (%)</v>
          </cell>
          <cell r="H1329">
            <v>2013</v>
          </cell>
          <cell r="I1329" t="str">
            <v/>
          </cell>
        </row>
        <row r="1330">
          <cell r="B1330" t="str">
            <v>Vodafone</v>
          </cell>
          <cell r="C1330" t="str">
            <v>Portugal</v>
          </cell>
          <cell r="D1330" t="str">
            <v>Europe</v>
          </cell>
          <cell r="E1330" t="str">
            <v>Mobile &amp; Fixed</v>
          </cell>
          <cell r="F1330" t="str">
            <v>EUR</v>
          </cell>
          <cell r="G1330" t="str">
            <v>Mobile share</v>
          </cell>
          <cell r="H1330">
            <v>2013</v>
          </cell>
          <cell r="I1330"/>
        </row>
        <row r="1331">
          <cell r="B1331" t="str">
            <v>Vodafone</v>
          </cell>
          <cell r="C1331" t="str">
            <v>Portugal</v>
          </cell>
          <cell r="D1331" t="str">
            <v>Europe</v>
          </cell>
          <cell r="E1331" t="str">
            <v>Mobile &amp; Fixed</v>
          </cell>
          <cell r="F1331" t="str">
            <v>EUR</v>
          </cell>
          <cell r="G1331" t="str">
            <v>Capex/Revenue</v>
          </cell>
          <cell r="H1331">
            <v>2013</v>
          </cell>
          <cell r="I1331" t="str">
            <v/>
          </cell>
        </row>
        <row r="1332">
          <cell r="B1332" t="str">
            <v>Vodafone</v>
          </cell>
          <cell r="C1332" t="str">
            <v>Portugal</v>
          </cell>
          <cell r="D1332" t="str">
            <v>Europe</v>
          </cell>
          <cell r="E1332" t="str">
            <v>Mobile &amp; Fixed</v>
          </cell>
          <cell r="F1332" t="str">
            <v>EUR</v>
          </cell>
          <cell r="G1332" t="str">
            <v>Revenue</v>
          </cell>
          <cell r="H1332">
            <v>2012</v>
          </cell>
          <cell r="I1332"/>
        </row>
        <row r="1333">
          <cell r="B1333" t="str">
            <v>Vodafone</v>
          </cell>
          <cell r="C1333" t="str">
            <v>Portugal</v>
          </cell>
          <cell r="D1333" t="str">
            <v>Europe</v>
          </cell>
          <cell r="E1333" t="str">
            <v>Mobile &amp; Fixed</v>
          </cell>
          <cell r="F1333" t="str">
            <v>EUR</v>
          </cell>
          <cell r="G1333" t="str">
            <v>EBITDA</v>
          </cell>
          <cell r="H1333">
            <v>2012</v>
          </cell>
          <cell r="I1333"/>
        </row>
        <row r="1334">
          <cell r="B1334" t="str">
            <v>Vodafone</v>
          </cell>
          <cell r="C1334" t="str">
            <v>Portugal</v>
          </cell>
          <cell r="D1334" t="str">
            <v>Europe</v>
          </cell>
          <cell r="E1334" t="str">
            <v>Mobile &amp; Fixed</v>
          </cell>
          <cell r="F1334" t="str">
            <v>EUR</v>
          </cell>
          <cell r="G1334" t="str">
            <v>EBITDA Margin (%)</v>
          </cell>
          <cell r="H1334">
            <v>2012</v>
          </cell>
          <cell r="I1334" t="str">
            <v/>
          </cell>
        </row>
        <row r="1335">
          <cell r="B1335" t="str">
            <v>Vodafone</v>
          </cell>
          <cell r="C1335" t="str">
            <v>Portugal</v>
          </cell>
          <cell r="D1335" t="str">
            <v>Europe</v>
          </cell>
          <cell r="E1335" t="str">
            <v>Mobile &amp; Fixed</v>
          </cell>
          <cell r="F1335" t="str">
            <v>EUR</v>
          </cell>
          <cell r="G1335" t="str">
            <v>Capex</v>
          </cell>
          <cell r="H1335">
            <v>2012</v>
          </cell>
          <cell r="I1335"/>
        </row>
        <row r="1336">
          <cell r="B1336" t="str">
            <v>Vodafone</v>
          </cell>
          <cell r="C1336" t="str">
            <v>Portugal</v>
          </cell>
          <cell r="D1336" t="str">
            <v>Europe</v>
          </cell>
          <cell r="E1336" t="str">
            <v>Mobile &amp; Fixed</v>
          </cell>
          <cell r="F1336" t="str">
            <v>EUR</v>
          </cell>
          <cell r="G1336" t="str">
            <v>EBITDA - Capex</v>
          </cell>
          <cell r="H1336">
            <v>2012</v>
          </cell>
          <cell r="I1336" t="str">
            <v/>
          </cell>
        </row>
        <row r="1337">
          <cell r="B1337" t="str">
            <v>Vodafone</v>
          </cell>
          <cell r="C1337" t="str">
            <v>Portugal</v>
          </cell>
          <cell r="D1337" t="str">
            <v>Europe</v>
          </cell>
          <cell r="E1337" t="str">
            <v>Mobile &amp; Fixed</v>
          </cell>
          <cell r="F1337" t="str">
            <v>EUR</v>
          </cell>
          <cell r="G1337" t="str">
            <v>EBITDA - Capex Margin (%)</v>
          </cell>
          <cell r="H1337">
            <v>2012</v>
          </cell>
          <cell r="I1337" t="str">
            <v/>
          </cell>
        </row>
        <row r="1338">
          <cell r="B1338" t="str">
            <v>Vodafone</v>
          </cell>
          <cell r="C1338" t="str">
            <v>Portugal</v>
          </cell>
          <cell r="D1338" t="str">
            <v>Europe</v>
          </cell>
          <cell r="E1338" t="str">
            <v>Mobile &amp; Fixed</v>
          </cell>
          <cell r="F1338" t="str">
            <v>EUR</v>
          </cell>
          <cell r="G1338" t="str">
            <v>Mobile share</v>
          </cell>
          <cell r="H1338">
            <v>2012</v>
          </cell>
          <cell r="I1338"/>
        </row>
        <row r="1339">
          <cell r="B1339" t="str">
            <v>Vodafone</v>
          </cell>
          <cell r="C1339" t="str">
            <v>Portugal</v>
          </cell>
          <cell r="D1339" t="str">
            <v>Europe</v>
          </cell>
          <cell r="E1339" t="str">
            <v>Mobile &amp; Fixed</v>
          </cell>
          <cell r="F1339" t="str">
            <v>EUR</v>
          </cell>
          <cell r="G1339" t="str">
            <v>Capex/Revenue</v>
          </cell>
          <cell r="H1339">
            <v>2012</v>
          </cell>
          <cell r="I1339" t="str">
            <v/>
          </cell>
        </row>
        <row r="1340">
          <cell r="B1340" t="str">
            <v>Deutsche Telekom AG</v>
          </cell>
          <cell r="C1340" t="str">
            <v>Germany</v>
          </cell>
          <cell r="D1340" t="str">
            <v>Europe</v>
          </cell>
          <cell r="E1340" t="str">
            <v>Mobile &amp; Fixed</v>
          </cell>
          <cell r="F1340" t="str">
            <v>EUR</v>
          </cell>
          <cell r="G1340" t="str">
            <v>Revenue</v>
          </cell>
          <cell r="H1340">
            <v>2020</v>
          </cell>
          <cell r="I1340">
            <v>23779</v>
          </cell>
        </row>
        <row r="1341">
          <cell r="B1341" t="str">
            <v>Deutsche Telekom AG</v>
          </cell>
          <cell r="C1341" t="str">
            <v>Germany</v>
          </cell>
          <cell r="D1341" t="str">
            <v>Europe</v>
          </cell>
          <cell r="E1341" t="str">
            <v>Mobile &amp; Fixed</v>
          </cell>
          <cell r="F1341" t="str">
            <v>EUR</v>
          </cell>
          <cell r="G1341" t="str">
            <v>EBITDA</v>
          </cell>
          <cell r="H1341">
            <v>2020</v>
          </cell>
          <cell r="I1341">
            <v>9231</v>
          </cell>
        </row>
        <row r="1342">
          <cell r="B1342" t="str">
            <v>Deutsche Telekom AG</v>
          </cell>
          <cell r="C1342" t="str">
            <v>Germany</v>
          </cell>
          <cell r="D1342" t="str">
            <v>Europe</v>
          </cell>
          <cell r="E1342" t="str">
            <v>Mobile &amp; Fixed</v>
          </cell>
          <cell r="F1342" t="str">
            <v>EUR</v>
          </cell>
          <cell r="G1342" t="str">
            <v>EBITDA Margin (%)</v>
          </cell>
          <cell r="H1342">
            <v>2020</v>
          </cell>
          <cell r="I1342">
            <v>0.38819967197947769</v>
          </cell>
        </row>
        <row r="1343">
          <cell r="B1343" t="str">
            <v>Deutsche Telekom AG</v>
          </cell>
          <cell r="C1343" t="str">
            <v>Germany</v>
          </cell>
          <cell r="D1343" t="str">
            <v>Europe</v>
          </cell>
          <cell r="E1343" t="str">
            <v>Mobile &amp; Fixed</v>
          </cell>
          <cell r="F1343" t="str">
            <v>EUR</v>
          </cell>
          <cell r="G1343" t="str">
            <v>Capex</v>
          </cell>
          <cell r="H1343">
            <v>2020</v>
          </cell>
          <cell r="I1343">
            <v>4172</v>
          </cell>
        </row>
        <row r="1344">
          <cell r="B1344" t="str">
            <v>Deutsche Telekom AG</v>
          </cell>
          <cell r="C1344" t="str">
            <v>Germany</v>
          </cell>
          <cell r="D1344" t="str">
            <v>Europe</v>
          </cell>
          <cell r="E1344" t="str">
            <v>Mobile &amp; Fixed</v>
          </cell>
          <cell r="F1344" t="str">
            <v>EUR</v>
          </cell>
          <cell r="G1344" t="str">
            <v>EBITDA - Capex</v>
          </cell>
          <cell r="H1344">
            <v>2020</v>
          </cell>
          <cell r="I1344">
            <v>5059</v>
          </cell>
        </row>
        <row r="1345">
          <cell r="B1345" t="str">
            <v>Deutsche Telekom AG</v>
          </cell>
          <cell r="C1345" t="str">
            <v>Germany</v>
          </cell>
          <cell r="D1345" t="str">
            <v>Europe</v>
          </cell>
          <cell r="E1345" t="str">
            <v>Mobile &amp; Fixed</v>
          </cell>
          <cell r="F1345" t="str">
            <v>EUR</v>
          </cell>
          <cell r="G1345" t="str">
            <v>EBITDA - Capex Margin (%)</v>
          </cell>
          <cell r="H1345">
            <v>2020</v>
          </cell>
          <cell r="I1345">
            <v>0.21275074645695782</v>
          </cell>
        </row>
        <row r="1346">
          <cell r="B1346" t="str">
            <v>Deutsche Telekom AG</v>
          </cell>
          <cell r="C1346" t="str">
            <v>Germany</v>
          </cell>
          <cell r="D1346" t="str">
            <v>Europe</v>
          </cell>
          <cell r="E1346" t="str">
            <v>Mobile &amp; Fixed</v>
          </cell>
          <cell r="F1346" t="str">
            <v>EUR</v>
          </cell>
          <cell r="G1346" t="str">
            <v>Mobile share</v>
          </cell>
          <cell r="H1346">
            <v>2020</v>
          </cell>
          <cell r="I1346">
            <v>0.33958534841667015</v>
          </cell>
        </row>
        <row r="1347">
          <cell r="B1347" t="str">
            <v>Deutsche Telekom AG</v>
          </cell>
          <cell r="C1347" t="str">
            <v>Germany</v>
          </cell>
          <cell r="D1347" t="str">
            <v>Europe</v>
          </cell>
          <cell r="E1347" t="str">
            <v>Mobile &amp; Fixed</v>
          </cell>
          <cell r="F1347" t="str">
            <v>EUR</v>
          </cell>
          <cell r="G1347" t="str">
            <v>Capex/Revenue</v>
          </cell>
          <cell r="H1347">
            <v>2020</v>
          </cell>
          <cell r="I1347">
            <v>0.17544892552251987</v>
          </cell>
        </row>
        <row r="1348">
          <cell r="B1348" t="str">
            <v>Deutsche Telekom AG</v>
          </cell>
          <cell r="C1348" t="str">
            <v>Germany</v>
          </cell>
          <cell r="D1348" t="str">
            <v>Europe</v>
          </cell>
          <cell r="E1348" t="str">
            <v>Mobile &amp; Fixed</v>
          </cell>
          <cell r="F1348" t="str">
            <v>EUR</v>
          </cell>
          <cell r="G1348" t="str">
            <v>Revenue</v>
          </cell>
          <cell r="H1348">
            <v>2019</v>
          </cell>
          <cell r="I1348">
            <v>23730</v>
          </cell>
        </row>
        <row r="1349">
          <cell r="B1349" t="str">
            <v>Deutsche Telekom AG</v>
          </cell>
          <cell r="C1349" t="str">
            <v>Germany</v>
          </cell>
          <cell r="D1349" t="str">
            <v>Europe</v>
          </cell>
          <cell r="E1349" t="str">
            <v>Mobile &amp; Fixed</v>
          </cell>
          <cell r="F1349" t="str">
            <v>EUR</v>
          </cell>
          <cell r="G1349" t="str">
            <v>EBITDA</v>
          </cell>
          <cell r="H1349">
            <v>2019</v>
          </cell>
          <cell r="I1349">
            <v>9083</v>
          </cell>
        </row>
        <row r="1350">
          <cell r="B1350" t="str">
            <v>Deutsche Telekom AG</v>
          </cell>
          <cell r="C1350" t="str">
            <v>Germany</v>
          </cell>
          <cell r="D1350" t="str">
            <v>Europe</v>
          </cell>
          <cell r="E1350" t="str">
            <v>Mobile &amp; Fixed</v>
          </cell>
          <cell r="F1350" t="str">
            <v>EUR</v>
          </cell>
          <cell r="G1350" t="str">
            <v>EBITDA Margin (%)</v>
          </cell>
          <cell r="H1350">
            <v>2019</v>
          </cell>
          <cell r="I1350">
            <v>0.38276443320691106</v>
          </cell>
        </row>
        <row r="1351">
          <cell r="B1351" t="str">
            <v>Deutsche Telekom AG</v>
          </cell>
          <cell r="C1351" t="str">
            <v>Germany</v>
          </cell>
          <cell r="D1351" t="str">
            <v>Europe</v>
          </cell>
          <cell r="E1351" t="str">
            <v>Mobile &amp; Fixed</v>
          </cell>
          <cell r="F1351" t="str">
            <v>EUR</v>
          </cell>
          <cell r="G1351" t="str">
            <v>Capex</v>
          </cell>
          <cell r="H1351">
            <v>2019</v>
          </cell>
          <cell r="I1351">
            <v>4414</v>
          </cell>
        </row>
        <row r="1352">
          <cell r="B1352" t="str">
            <v>Deutsche Telekom AG</v>
          </cell>
          <cell r="C1352" t="str">
            <v>Germany</v>
          </cell>
          <cell r="D1352" t="str">
            <v>Europe</v>
          </cell>
          <cell r="E1352" t="str">
            <v>Mobile &amp; Fixed</v>
          </cell>
          <cell r="F1352" t="str">
            <v>EUR</v>
          </cell>
          <cell r="G1352" t="str">
            <v>EBITDA - Capex</v>
          </cell>
          <cell r="H1352">
            <v>2019</v>
          </cell>
          <cell r="I1352">
            <v>4669</v>
          </cell>
        </row>
        <row r="1353">
          <cell r="B1353" t="str">
            <v>Deutsche Telekom AG</v>
          </cell>
          <cell r="C1353" t="str">
            <v>Germany</v>
          </cell>
          <cell r="D1353" t="str">
            <v>Europe</v>
          </cell>
          <cell r="E1353" t="str">
            <v>Mobile &amp; Fixed</v>
          </cell>
          <cell r="F1353" t="str">
            <v>EUR</v>
          </cell>
          <cell r="G1353" t="str">
            <v>EBITDA - Capex Margin (%)</v>
          </cell>
          <cell r="H1353">
            <v>2019</v>
          </cell>
          <cell r="I1353">
            <v>0.19675516224188791</v>
          </cell>
        </row>
        <row r="1354">
          <cell r="B1354" t="str">
            <v>Deutsche Telekom AG</v>
          </cell>
          <cell r="C1354" t="str">
            <v>Germany</v>
          </cell>
          <cell r="D1354" t="str">
            <v>Europe</v>
          </cell>
          <cell r="E1354" t="str">
            <v>Mobile &amp; Fixed</v>
          </cell>
          <cell r="F1354" t="str">
            <v>EUR</v>
          </cell>
          <cell r="G1354" t="str">
            <v>Mobile share</v>
          </cell>
          <cell r="H1354">
            <v>2019</v>
          </cell>
          <cell r="I1354">
            <v>0.37352645526820799</v>
          </cell>
        </row>
        <row r="1355">
          <cell r="B1355" t="str">
            <v>Deutsche Telekom AG</v>
          </cell>
          <cell r="C1355" t="str">
            <v>Germany</v>
          </cell>
          <cell r="D1355" t="str">
            <v>Europe</v>
          </cell>
          <cell r="E1355" t="str">
            <v>Mobile &amp; Fixed</v>
          </cell>
          <cell r="F1355" t="str">
            <v>EUR</v>
          </cell>
          <cell r="G1355" t="str">
            <v>Capex/Revenue</v>
          </cell>
          <cell r="H1355">
            <v>2019</v>
          </cell>
          <cell r="I1355">
            <v>0.18600927096502318</v>
          </cell>
        </row>
        <row r="1356">
          <cell r="B1356" t="str">
            <v>Deutsche Telekom AG</v>
          </cell>
          <cell r="C1356" t="str">
            <v>Germany</v>
          </cell>
          <cell r="D1356" t="str">
            <v>Europe</v>
          </cell>
          <cell r="E1356" t="str">
            <v>Mobile &amp; Fixed</v>
          </cell>
          <cell r="F1356" t="str">
            <v>EUR</v>
          </cell>
          <cell r="G1356" t="str">
            <v>Revenue</v>
          </cell>
          <cell r="H1356">
            <v>2018</v>
          </cell>
          <cell r="I1356">
            <v>23662</v>
          </cell>
        </row>
        <row r="1357">
          <cell r="B1357" t="str">
            <v>Deutsche Telekom AG</v>
          </cell>
          <cell r="C1357" t="str">
            <v>Germany</v>
          </cell>
          <cell r="D1357" t="str">
            <v>Europe</v>
          </cell>
          <cell r="E1357" t="str">
            <v>Mobile &amp; Fixed</v>
          </cell>
          <cell r="F1357" t="str">
            <v>EUR</v>
          </cell>
          <cell r="G1357" t="str">
            <v>EBITDA</v>
          </cell>
          <cell r="H1357">
            <v>2018</v>
          </cell>
          <cell r="I1357">
            <v>8829</v>
          </cell>
        </row>
        <row r="1358">
          <cell r="B1358" t="str">
            <v>Deutsche Telekom AG</v>
          </cell>
          <cell r="C1358" t="str">
            <v>Germany</v>
          </cell>
          <cell r="D1358" t="str">
            <v>Europe</v>
          </cell>
          <cell r="E1358" t="str">
            <v>Mobile &amp; Fixed</v>
          </cell>
          <cell r="F1358" t="str">
            <v>EUR</v>
          </cell>
          <cell r="G1358" t="str">
            <v>EBITDA Margin (%)</v>
          </cell>
          <cell r="H1358">
            <v>2018</v>
          </cell>
          <cell r="I1358">
            <v>0.37312991294057984</v>
          </cell>
        </row>
        <row r="1359">
          <cell r="B1359" t="str">
            <v>Deutsche Telekom AG</v>
          </cell>
          <cell r="C1359" t="str">
            <v>Germany</v>
          </cell>
          <cell r="D1359" t="str">
            <v>Europe</v>
          </cell>
          <cell r="E1359" t="str">
            <v>Mobile &amp; Fixed</v>
          </cell>
          <cell r="F1359" t="str">
            <v>EUR</v>
          </cell>
          <cell r="G1359" t="str">
            <v>Capex</v>
          </cell>
          <cell r="H1359">
            <v>2018</v>
          </cell>
          <cell r="I1359">
            <v>4240</v>
          </cell>
        </row>
        <row r="1360">
          <cell r="B1360" t="str">
            <v>Deutsche Telekom AG</v>
          </cell>
          <cell r="C1360" t="str">
            <v>Germany</v>
          </cell>
          <cell r="D1360" t="str">
            <v>Europe</v>
          </cell>
          <cell r="E1360" t="str">
            <v>Mobile &amp; Fixed</v>
          </cell>
          <cell r="F1360" t="str">
            <v>EUR</v>
          </cell>
          <cell r="G1360" t="str">
            <v>EBITDA - Capex</v>
          </cell>
          <cell r="H1360">
            <v>2018</v>
          </cell>
          <cell r="I1360">
            <v>4589</v>
          </cell>
        </row>
        <row r="1361">
          <cell r="B1361" t="str">
            <v>Deutsche Telekom AG</v>
          </cell>
          <cell r="C1361" t="str">
            <v>Germany</v>
          </cell>
          <cell r="D1361" t="str">
            <v>Europe</v>
          </cell>
          <cell r="E1361" t="str">
            <v>Mobile &amp; Fixed</v>
          </cell>
          <cell r="F1361" t="str">
            <v>EUR</v>
          </cell>
          <cell r="G1361" t="str">
            <v>EBITDA - Capex Margin (%)</v>
          </cell>
          <cell r="H1361">
            <v>2018</v>
          </cell>
          <cell r="I1361">
            <v>0.19393965007184516</v>
          </cell>
        </row>
        <row r="1362">
          <cell r="B1362" t="str">
            <v>Deutsche Telekom AG</v>
          </cell>
          <cell r="C1362" t="str">
            <v>Germany</v>
          </cell>
          <cell r="D1362" t="str">
            <v>Europe</v>
          </cell>
          <cell r="E1362" t="str">
            <v>Mobile &amp; Fixed</v>
          </cell>
          <cell r="F1362" t="str">
            <v>EUR</v>
          </cell>
          <cell r="G1362" t="str">
            <v>Mobile share</v>
          </cell>
          <cell r="H1362">
            <v>2018</v>
          </cell>
          <cell r="I1362">
            <v>0.36778801843317971</v>
          </cell>
        </row>
        <row r="1363">
          <cell r="B1363" t="str">
            <v>Deutsche Telekom AG</v>
          </cell>
          <cell r="C1363" t="str">
            <v>Germany</v>
          </cell>
          <cell r="D1363" t="str">
            <v>Europe</v>
          </cell>
          <cell r="E1363" t="str">
            <v>Mobile &amp; Fixed</v>
          </cell>
          <cell r="F1363" t="str">
            <v>EUR</v>
          </cell>
          <cell r="G1363" t="str">
            <v>Capex/Revenue</v>
          </cell>
          <cell r="H1363">
            <v>2018</v>
          </cell>
          <cell r="I1363">
            <v>0.17919026286873468</v>
          </cell>
        </row>
        <row r="1364">
          <cell r="B1364" t="str">
            <v>Deutsche Telekom AG</v>
          </cell>
          <cell r="C1364" t="str">
            <v>Germany</v>
          </cell>
          <cell r="D1364" t="str">
            <v>Europe</v>
          </cell>
          <cell r="E1364" t="str">
            <v>Mobile &amp; Fixed</v>
          </cell>
          <cell r="F1364" t="str">
            <v>EUR</v>
          </cell>
          <cell r="G1364" t="str">
            <v>Revenue</v>
          </cell>
          <cell r="H1364">
            <v>2017</v>
          </cell>
          <cell r="I1364">
            <v>21931</v>
          </cell>
        </row>
        <row r="1365">
          <cell r="B1365" t="str">
            <v>Deutsche Telekom AG</v>
          </cell>
          <cell r="C1365" t="str">
            <v>Germany</v>
          </cell>
          <cell r="D1365" t="str">
            <v>Europe</v>
          </cell>
          <cell r="E1365" t="str">
            <v>Mobile &amp; Fixed</v>
          </cell>
          <cell r="F1365" t="str">
            <v>EUR</v>
          </cell>
          <cell r="G1365" t="str">
            <v>EBITDA</v>
          </cell>
          <cell r="H1365">
            <v>2017</v>
          </cell>
          <cell r="I1365">
            <v>8412</v>
          </cell>
        </row>
        <row r="1366">
          <cell r="B1366" t="str">
            <v>Deutsche Telekom AG</v>
          </cell>
          <cell r="C1366" t="str">
            <v>Germany</v>
          </cell>
          <cell r="D1366" t="str">
            <v>Europe</v>
          </cell>
          <cell r="E1366" t="str">
            <v>Mobile &amp; Fixed</v>
          </cell>
          <cell r="F1366" t="str">
            <v>EUR</v>
          </cell>
          <cell r="G1366" t="str">
            <v>EBITDA Margin (%)</v>
          </cell>
          <cell r="H1366">
            <v>2017</v>
          </cell>
          <cell r="I1366">
            <v>0.38356664082805164</v>
          </cell>
        </row>
        <row r="1367">
          <cell r="B1367" t="str">
            <v>Deutsche Telekom AG</v>
          </cell>
          <cell r="C1367" t="str">
            <v>Germany</v>
          </cell>
          <cell r="D1367" t="str">
            <v>Europe</v>
          </cell>
          <cell r="E1367" t="str">
            <v>Mobile &amp; Fixed</v>
          </cell>
          <cell r="F1367" t="str">
            <v>EUR</v>
          </cell>
          <cell r="G1367" t="str">
            <v>Capex</v>
          </cell>
          <cell r="H1367">
            <v>2017</v>
          </cell>
          <cell r="I1367">
            <v>4214</v>
          </cell>
        </row>
        <row r="1368">
          <cell r="B1368" t="str">
            <v>Deutsche Telekom AG</v>
          </cell>
          <cell r="C1368" t="str">
            <v>Germany</v>
          </cell>
          <cell r="D1368" t="str">
            <v>Europe</v>
          </cell>
          <cell r="E1368" t="str">
            <v>Mobile &amp; Fixed</v>
          </cell>
          <cell r="F1368" t="str">
            <v>EUR</v>
          </cell>
          <cell r="G1368" t="str">
            <v>EBITDA - Capex</v>
          </cell>
          <cell r="H1368">
            <v>2017</v>
          </cell>
          <cell r="I1368">
            <v>4198</v>
          </cell>
        </row>
        <row r="1369">
          <cell r="B1369" t="str">
            <v>Deutsche Telekom AG</v>
          </cell>
          <cell r="C1369" t="str">
            <v>Germany</v>
          </cell>
          <cell r="D1369" t="str">
            <v>Europe</v>
          </cell>
          <cell r="E1369" t="str">
            <v>Mobile &amp; Fixed</v>
          </cell>
          <cell r="F1369" t="str">
            <v>EUR</v>
          </cell>
          <cell r="G1369" t="str">
            <v>EBITDA - Capex Margin (%)</v>
          </cell>
          <cell r="H1369">
            <v>2017</v>
          </cell>
          <cell r="I1369">
            <v>0.19141853996625782</v>
          </cell>
        </row>
        <row r="1370">
          <cell r="B1370" t="str">
            <v>Deutsche Telekom AG</v>
          </cell>
          <cell r="C1370" t="str">
            <v>Germany</v>
          </cell>
          <cell r="D1370" t="str">
            <v>Europe</v>
          </cell>
          <cell r="E1370" t="str">
            <v>Mobile &amp; Fixed</v>
          </cell>
          <cell r="F1370" t="str">
            <v>EUR</v>
          </cell>
          <cell r="G1370" t="str">
            <v>Mobile share</v>
          </cell>
          <cell r="H1370">
            <v>2017</v>
          </cell>
          <cell r="I1370">
            <v>0.37125530071588164</v>
          </cell>
        </row>
        <row r="1371">
          <cell r="B1371" t="str">
            <v>Deutsche Telekom AG</v>
          </cell>
          <cell r="C1371" t="str">
            <v>Germany</v>
          </cell>
          <cell r="D1371" t="str">
            <v>Europe</v>
          </cell>
          <cell r="E1371" t="str">
            <v>Mobile &amp; Fixed</v>
          </cell>
          <cell r="F1371" t="str">
            <v>EUR</v>
          </cell>
          <cell r="G1371" t="str">
            <v>Capex/Revenue</v>
          </cell>
          <cell r="H1371">
            <v>2017</v>
          </cell>
          <cell r="I1371">
            <v>0.19214810086179382</v>
          </cell>
        </row>
        <row r="1372">
          <cell r="B1372" t="str">
            <v>Deutsche Telekom AG</v>
          </cell>
          <cell r="C1372" t="str">
            <v>Germany</v>
          </cell>
          <cell r="D1372" t="str">
            <v>Europe</v>
          </cell>
          <cell r="E1372" t="str">
            <v>Mobile &amp; Fixed</v>
          </cell>
          <cell r="F1372" t="str">
            <v>EUR</v>
          </cell>
          <cell r="G1372" t="str">
            <v>Revenue</v>
          </cell>
          <cell r="H1372">
            <v>2016</v>
          </cell>
          <cell r="I1372">
            <v>21774</v>
          </cell>
        </row>
        <row r="1373">
          <cell r="B1373" t="str">
            <v>Deutsche Telekom AG</v>
          </cell>
          <cell r="C1373" t="str">
            <v>Germany</v>
          </cell>
          <cell r="D1373" t="str">
            <v>Europe</v>
          </cell>
          <cell r="E1373" t="str">
            <v>Mobile &amp; Fixed</v>
          </cell>
          <cell r="F1373" t="str">
            <v>EUR</v>
          </cell>
          <cell r="G1373" t="str">
            <v>EBITDA</v>
          </cell>
          <cell r="H1373">
            <v>2016</v>
          </cell>
          <cell r="I1373">
            <v>8161</v>
          </cell>
        </row>
        <row r="1374">
          <cell r="B1374" t="str">
            <v>Deutsche Telekom AG</v>
          </cell>
          <cell r="C1374" t="str">
            <v>Germany</v>
          </cell>
          <cell r="D1374" t="str">
            <v>Europe</v>
          </cell>
          <cell r="E1374" t="str">
            <v>Mobile &amp; Fixed</v>
          </cell>
          <cell r="F1374" t="str">
            <v>EUR</v>
          </cell>
          <cell r="G1374" t="str">
            <v>EBITDA Margin (%)</v>
          </cell>
          <cell r="H1374">
            <v>2016</v>
          </cell>
          <cell r="I1374">
            <v>0.37480481307981994</v>
          </cell>
        </row>
        <row r="1375">
          <cell r="B1375" t="str">
            <v>Deutsche Telekom AG</v>
          </cell>
          <cell r="C1375" t="str">
            <v>Germany</v>
          </cell>
          <cell r="D1375" t="str">
            <v>Europe</v>
          </cell>
          <cell r="E1375" t="str">
            <v>Mobile &amp; Fixed</v>
          </cell>
          <cell r="F1375" t="str">
            <v>EUR</v>
          </cell>
          <cell r="G1375" t="str">
            <v>Capex</v>
          </cell>
          <cell r="H1375">
            <v>2016</v>
          </cell>
          <cell r="I1375">
            <v>4031</v>
          </cell>
        </row>
        <row r="1376">
          <cell r="B1376" t="str">
            <v>Deutsche Telekom AG</v>
          </cell>
          <cell r="C1376" t="str">
            <v>Germany</v>
          </cell>
          <cell r="D1376" t="str">
            <v>Europe</v>
          </cell>
          <cell r="E1376" t="str">
            <v>Mobile &amp; Fixed</v>
          </cell>
          <cell r="F1376" t="str">
            <v>EUR</v>
          </cell>
          <cell r="G1376" t="str">
            <v>EBITDA - Capex</v>
          </cell>
          <cell r="H1376">
            <v>2016</v>
          </cell>
          <cell r="I1376">
            <v>4130</v>
          </cell>
        </row>
        <row r="1377">
          <cell r="B1377" t="str">
            <v>Deutsche Telekom AG</v>
          </cell>
          <cell r="C1377" t="str">
            <v>Germany</v>
          </cell>
          <cell r="D1377" t="str">
            <v>Europe</v>
          </cell>
          <cell r="E1377" t="str">
            <v>Mobile &amp; Fixed</v>
          </cell>
          <cell r="F1377" t="str">
            <v>EUR</v>
          </cell>
          <cell r="G1377" t="str">
            <v>EBITDA - Capex Margin (%)</v>
          </cell>
          <cell r="H1377">
            <v>2016</v>
          </cell>
          <cell r="I1377">
            <v>0.18967576008083034</v>
          </cell>
        </row>
        <row r="1378">
          <cell r="B1378" t="str">
            <v>Deutsche Telekom AG</v>
          </cell>
          <cell r="C1378" t="str">
            <v>Germany</v>
          </cell>
          <cell r="D1378" t="str">
            <v>Europe</v>
          </cell>
          <cell r="E1378" t="str">
            <v>Mobile &amp; Fixed</v>
          </cell>
          <cell r="F1378" t="str">
            <v>EUR</v>
          </cell>
          <cell r="G1378" t="str">
            <v>Mobile share</v>
          </cell>
          <cell r="H1378">
            <v>2016</v>
          </cell>
          <cell r="I1378">
            <v>0.36534398824285846</v>
          </cell>
        </row>
        <row r="1379">
          <cell r="B1379" t="str">
            <v>Deutsche Telekom AG</v>
          </cell>
          <cell r="C1379" t="str">
            <v>Germany</v>
          </cell>
          <cell r="D1379" t="str">
            <v>Europe</v>
          </cell>
          <cell r="E1379" t="str">
            <v>Mobile &amp; Fixed</v>
          </cell>
          <cell r="F1379" t="str">
            <v>EUR</v>
          </cell>
          <cell r="G1379" t="str">
            <v>Capex/Revenue</v>
          </cell>
          <cell r="H1379">
            <v>2016</v>
          </cell>
          <cell r="I1379">
            <v>0.18512905299898963</v>
          </cell>
        </row>
        <row r="1380">
          <cell r="B1380" t="str">
            <v>Deutsche Telekom AG</v>
          </cell>
          <cell r="C1380" t="str">
            <v>Germany</v>
          </cell>
          <cell r="D1380" t="str">
            <v>Europe</v>
          </cell>
          <cell r="E1380" t="str">
            <v>Mobile &amp; Fixed</v>
          </cell>
          <cell r="F1380" t="str">
            <v>EUR</v>
          </cell>
          <cell r="G1380" t="str">
            <v>Revenue</v>
          </cell>
          <cell r="H1380">
            <v>2015</v>
          </cell>
          <cell r="I1380">
            <v>22185</v>
          </cell>
        </row>
        <row r="1381">
          <cell r="B1381" t="str">
            <v>Deutsche Telekom AG</v>
          </cell>
          <cell r="C1381" t="str">
            <v>Germany</v>
          </cell>
          <cell r="D1381" t="str">
            <v>Europe</v>
          </cell>
          <cell r="E1381" t="str">
            <v>Mobile &amp; Fixed</v>
          </cell>
          <cell r="F1381" t="str">
            <v>EUR</v>
          </cell>
          <cell r="G1381" t="str">
            <v>EBITDA</v>
          </cell>
          <cell r="H1381">
            <v>2015</v>
          </cell>
          <cell r="I1381">
            <v>8273</v>
          </cell>
        </row>
        <row r="1382">
          <cell r="B1382" t="str">
            <v>Deutsche Telekom AG</v>
          </cell>
          <cell r="C1382" t="str">
            <v>Germany</v>
          </cell>
          <cell r="D1382" t="str">
            <v>Europe</v>
          </cell>
          <cell r="E1382" t="str">
            <v>Mobile &amp; Fixed</v>
          </cell>
          <cell r="F1382" t="str">
            <v>EUR</v>
          </cell>
          <cell r="G1382" t="str">
            <v>EBITDA Margin (%)</v>
          </cell>
          <cell r="H1382">
            <v>2015</v>
          </cell>
          <cell r="I1382">
            <v>0.37290962361956276</v>
          </cell>
        </row>
        <row r="1383">
          <cell r="B1383" t="str">
            <v>Deutsche Telekom AG</v>
          </cell>
          <cell r="C1383" t="str">
            <v>Germany</v>
          </cell>
          <cell r="D1383" t="str">
            <v>Europe</v>
          </cell>
          <cell r="E1383" t="str">
            <v>Mobile &amp; Fixed</v>
          </cell>
          <cell r="F1383" t="str">
            <v>EUR</v>
          </cell>
          <cell r="G1383" t="str">
            <v>Capex</v>
          </cell>
          <cell r="H1383">
            <v>2015</v>
          </cell>
          <cell r="I1383">
            <v>5459</v>
          </cell>
        </row>
        <row r="1384">
          <cell r="B1384" t="str">
            <v>Deutsche Telekom AG</v>
          </cell>
          <cell r="C1384" t="str">
            <v>Germany</v>
          </cell>
          <cell r="D1384" t="str">
            <v>Europe</v>
          </cell>
          <cell r="E1384" t="str">
            <v>Mobile &amp; Fixed</v>
          </cell>
          <cell r="F1384" t="str">
            <v>EUR</v>
          </cell>
          <cell r="G1384" t="str">
            <v>EBITDA - Capex</v>
          </cell>
          <cell r="H1384">
            <v>2015</v>
          </cell>
          <cell r="I1384">
            <v>2814</v>
          </cell>
        </row>
        <row r="1385">
          <cell r="B1385" t="str">
            <v>Deutsche Telekom AG</v>
          </cell>
          <cell r="C1385" t="str">
            <v>Germany</v>
          </cell>
          <cell r="D1385" t="str">
            <v>Europe</v>
          </cell>
          <cell r="E1385" t="str">
            <v>Mobile &amp; Fixed</v>
          </cell>
          <cell r="F1385" t="str">
            <v>EUR</v>
          </cell>
          <cell r="G1385" t="str">
            <v>EBITDA - Capex Margin (%)</v>
          </cell>
          <cell r="H1385">
            <v>2015</v>
          </cell>
          <cell r="I1385">
            <v>0.12684246112237998</v>
          </cell>
        </row>
        <row r="1386">
          <cell r="B1386" t="str">
            <v>Deutsche Telekom AG</v>
          </cell>
          <cell r="C1386" t="str">
            <v>Germany</v>
          </cell>
          <cell r="D1386" t="str">
            <v>Europe</v>
          </cell>
          <cell r="E1386" t="str">
            <v>Mobile &amp; Fixed</v>
          </cell>
          <cell r="F1386" t="str">
            <v>EUR</v>
          </cell>
          <cell r="G1386" t="str">
            <v>Mobile share</v>
          </cell>
          <cell r="H1386">
            <v>2015</v>
          </cell>
          <cell r="I1386">
            <v>0.36733419562017749</v>
          </cell>
        </row>
        <row r="1387">
          <cell r="B1387" t="str">
            <v>Deutsche Telekom AG</v>
          </cell>
          <cell r="C1387" t="str">
            <v>Germany</v>
          </cell>
          <cell r="D1387" t="str">
            <v>Europe</v>
          </cell>
          <cell r="E1387" t="str">
            <v>Mobile &amp; Fixed</v>
          </cell>
          <cell r="F1387" t="str">
            <v>EUR</v>
          </cell>
          <cell r="G1387" t="str">
            <v>Capex/Revenue</v>
          </cell>
          <cell r="H1387">
            <v>2015</v>
          </cell>
          <cell r="I1387">
            <v>0.24606716249718277</v>
          </cell>
        </row>
        <row r="1388">
          <cell r="B1388" t="str">
            <v>Deutsche Telekom AG</v>
          </cell>
          <cell r="C1388" t="str">
            <v>Germany</v>
          </cell>
          <cell r="D1388" t="str">
            <v>Europe</v>
          </cell>
          <cell r="E1388" t="str">
            <v>Mobile &amp; Fixed</v>
          </cell>
          <cell r="F1388" t="str">
            <v>EUR</v>
          </cell>
          <cell r="G1388" t="str">
            <v>Revenue</v>
          </cell>
          <cell r="H1388">
            <v>2014</v>
          </cell>
          <cell r="I1388">
            <v>22257</v>
          </cell>
        </row>
        <row r="1389">
          <cell r="B1389" t="str">
            <v>Deutsche Telekom AG</v>
          </cell>
          <cell r="C1389" t="str">
            <v>Germany</v>
          </cell>
          <cell r="D1389" t="str">
            <v>Europe</v>
          </cell>
          <cell r="E1389" t="str">
            <v>Mobile &amp; Fixed</v>
          </cell>
          <cell r="F1389" t="str">
            <v>EUR</v>
          </cell>
          <cell r="G1389" t="str">
            <v>EBITDA</v>
          </cell>
          <cell r="H1389">
            <v>2014</v>
          </cell>
          <cell r="I1389">
            <v>8810</v>
          </cell>
        </row>
        <row r="1390">
          <cell r="B1390" t="str">
            <v>Deutsche Telekom AG</v>
          </cell>
          <cell r="C1390" t="str">
            <v>Germany</v>
          </cell>
          <cell r="D1390" t="str">
            <v>Europe</v>
          </cell>
          <cell r="E1390" t="str">
            <v>Mobile &amp; Fixed</v>
          </cell>
          <cell r="F1390" t="str">
            <v>EUR</v>
          </cell>
          <cell r="G1390" t="str">
            <v>EBITDA Margin (%)</v>
          </cell>
          <cell r="H1390">
            <v>2014</v>
          </cell>
          <cell r="I1390">
            <v>0.39583052522801815</v>
          </cell>
        </row>
        <row r="1391">
          <cell r="B1391" t="str">
            <v>Deutsche Telekom AG</v>
          </cell>
          <cell r="C1391" t="str">
            <v>Germany</v>
          </cell>
          <cell r="D1391" t="str">
            <v>Europe</v>
          </cell>
          <cell r="E1391" t="str">
            <v>Mobile &amp; Fixed</v>
          </cell>
          <cell r="F1391" t="str">
            <v>EUR</v>
          </cell>
          <cell r="G1391" t="str">
            <v>Capex</v>
          </cell>
          <cell r="H1391">
            <v>2014</v>
          </cell>
          <cell r="I1391">
            <v>3807</v>
          </cell>
        </row>
        <row r="1392">
          <cell r="B1392" t="str">
            <v>Deutsche Telekom AG</v>
          </cell>
          <cell r="C1392" t="str">
            <v>Germany</v>
          </cell>
          <cell r="D1392" t="str">
            <v>Europe</v>
          </cell>
          <cell r="E1392" t="str">
            <v>Mobile &amp; Fixed</v>
          </cell>
          <cell r="F1392" t="str">
            <v>EUR</v>
          </cell>
          <cell r="G1392" t="str">
            <v>EBITDA - Capex</v>
          </cell>
          <cell r="H1392">
            <v>2014</v>
          </cell>
          <cell r="I1392">
            <v>5003</v>
          </cell>
        </row>
        <row r="1393">
          <cell r="B1393" t="str">
            <v>Deutsche Telekom AG</v>
          </cell>
          <cell r="C1393" t="str">
            <v>Germany</v>
          </cell>
          <cell r="D1393" t="str">
            <v>Europe</v>
          </cell>
          <cell r="E1393" t="str">
            <v>Mobile &amp; Fixed</v>
          </cell>
          <cell r="F1393" t="str">
            <v>EUR</v>
          </cell>
          <cell r="G1393" t="str">
            <v>EBITDA - Capex Margin (%)</v>
          </cell>
          <cell r="H1393">
            <v>2014</v>
          </cell>
          <cell r="I1393">
            <v>0.22478321426966796</v>
          </cell>
        </row>
        <row r="1394">
          <cell r="B1394" t="str">
            <v>Deutsche Telekom AG</v>
          </cell>
          <cell r="C1394" t="str">
            <v>Germany</v>
          </cell>
          <cell r="D1394" t="str">
            <v>Europe</v>
          </cell>
          <cell r="E1394" t="str">
            <v>Mobile &amp; Fixed</v>
          </cell>
          <cell r="F1394" t="str">
            <v>EUR</v>
          </cell>
          <cell r="G1394" t="str">
            <v>Mobile share</v>
          </cell>
          <cell r="H1394">
            <v>2014</v>
          </cell>
          <cell r="I1394"/>
        </row>
        <row r="1395">
          <cell r="B1395" t="str">
            <v>Deutsche Telekom AG</v>
          </cell>
          <cell r="C1395" t="str">
            <v>Germany</v>
          </cell>
          <cell r="D1395" t="str">
            <v>Europe</v>
          </cell>
          <cell r="E1395" t="str">
            <v>Mobile &amp; Fixed</v>
          </cell>
          <cell r="F1395" t="str">
            <v>EUR</v>
          </cell>
          <cell r="G1395" t="str">
            <v>Capex/Revenue</v>
          </cell>
          <cell r="H1395">
            <v>2014</v>
          </cell>
          <cell r="I1395">
            <v>0.17104731095835018</v>
          </cell>
        </row>
        <row r="1396">
          <cell r="B1396" t="str">
            <v>Deutsche Telekom AG</v>
          </cell>
          <cell r="C1396" t="str">
            <v>Germany</v>
          </cell>
          <cell r="D1396" t="str">
            <v>Europe</v>
          </cell>
          <cell r="E1396" t="str">
            <v>Mobile &amp; Fixed</v>
          </cell>
          <cell r="F1396" t="str">
            <v>EUR</v>
          </cell>
          <cell r="G1396" t="str">
            <v>Revenue</v>
          </cell>
          <cell r="H1396">
            <v>2013</v>
          </cell>
          <cell r="I1396">
            <v>22435</v>
          </cell>
        </row>
        <row r="1397">
          <cell r="B1397" t="str">
            <v>Deutsche Telekom AG</v>
          </cell>
          <cell r="C1397" t="str">
            <v>Germany</v>
          </cell>
          <cell r="D1397" t="str">
            <v>Europe</v>
          </cell>
          <cell r="E1397" t="str">
            <v>Mobile &amp; Fixed</v>
          </cell>
          <cell r="F1397" t="str">
            <v>EUR</v>
          </cell>
          <cell r="G1397" t="str">
            <v>EBITDA</v>
          </cell>
          <cell r="H1397">
            <v>2013</v>
          </cell>
          <cell r="I1397">
            <v>8936</v>
          </cell>
        </row>
        <row r="1398">
          <cell r="B1398" t="str">
            <v>Deutsche Telekom AG</v>
          </cell>
          <cell r="C1398" t="str">
            <v>Germany</v>
          </cell>
          <cell r="D1398" t="str">
            <v>Europe</v>
          </cell>
          <cell r="E1398" t="str">
            <v>Mobile &amp; Fixed</v>
          </cell>
          <cell r="F1398" t="str">
            <v>EUR</v>
          </cell>
          <cell r="G1398" t="str">
            <v>EBITDA Margin (%)</v>
          </cell>
          <cell r="H1398">
            <v>2013</v>
          </cell>
          <cell r="I1398">
            <v>0.39830621796300425</v>
          </cell>
        </row>
        <row r="1399">
          <cell r="B1399" t="str">
            <v>Deutsche Telekom AG</v>
          </cell>
          <cell r="C1399" t="str">
            <v>Germany</v>
          </cell>
          <cell r="D1399" t="str">
            <v>Europe</v>
          </cell>
          <cell r="E1399" t="str">
            <v>Mobile &amp; Fixed</v>
          </cell>
          <cell r="F1399" t="str">
            <v>EUR</v>
          </cell>
          <cell r="G1399" t="str">
            <v>Capex</v>
          </cell>
          <cell r="H1399">
            <v>2013</v>
          </cell>
          <cell r="I1399">
            <v>3411</v>
          </cell>
        </row>
        <row r="1400">
          <cell r="B1400" t="str">
            <v>Deutsche Telekom AG</v>
          </cell>
          <cell r="C1400" t="str">
            <v>Germany</v>
          </cell>
          <cell r="D1400" t="str">
            <v>Europe</v>
          </cell>
          <cell r="E1400" t="str">
            <v>Mobile &amp; Fixed</v>
          </cell>
          <cell r="F1400" t="str">
            <v>EUR</v>
          </cell>
          <cell r="G1400" t="str">
            <v>EBITDA - Capex</v>
          </cell>
          <cell r="H1400">
            <v>2013</v>
          </cell>
          <cell r="I1400">
            <v>5525</v>
          </cell>
        </row>
        <row r="1401">
          <cell r="B1401" t="str">
            <v>Deutsche Telekom AG</v>
          </cell>
          <cell r="C1401" t="str">
            <v>Germany</v>
          </cell>
          <cell r="D1401" t="str">
            <v>Europe</v>
          </cell>
          <cell r="E1401" t="str">
            <v>Mobile &amp; Fixed</v>
          </cell>
          <cell r="F1401" t="str">
            <v>EUR</v>
          </cell>
          <cell r="G1401" t="str">
            <v>EBITDA - Capex Margin (%)</v>
          </cell>
          <cell r="H1401">
            <v>2013</v>
          </cell>
          <cell r="I1401">
            <v>0.24626699353688433</v>
          </cell>
        </row>
        <row r="1402">
          <cell r="B1402" t="str">
            <v>Deutsche Telekom AG</v>
          </cell>
          <cell r="C1402" t="str">
            <v>Germany</v>
          </cell>
          <cell r="D1402" t="str">
            <v>Europe</v>
          </cell>
          <cell r="E1402" t="str">
            <v>Mobile &amp; Fixed</v>
          </cell>
          <cell r="F1402" t="str">
            <v>EUR</v>
          </cell>
          <cell r="G1402" t="str">
            <v>Mobile share</v>
          </cell>
          <cell r="H1402">
            <v>2013</v>
          </cell>
          <cell r="I1402"/>
        </row>
        <row r="1403">
          <cell r="B1403" t="str">
            <v>Deutsche Telekom AG</v>
          </cell>
          <cell r="C1403" t="str">
            <v>Germany</v>
          </cell>
          <cell r="D1403" t="str">
            <v>Europe</v>
          </cell>
          <cell r="E1403" t="str">
            <v>Mobile &amp; Fixed</v>
          </cell>
          <cell r="F1403" t="str">
            <v>EUR</v>
          </cell>
          <cell r="G1403" t="str">
            <v>Capex/Revenue</v>
          </cell>
          <cell r="H1403">
            <v>2013</v>
          </cell>
          <cell r="I1403">
            <v>0.15203922442611989</v>
          </cell>
        </row>
        <row r="1404">
          <cell r="B1404" t="str">
            <v>Deutsche Telekom AG</v>
          </cell>
          <cell r="C1404" t="str">
            <v>Germany</v>
          </cell>
          <cell r="D1404" t="str">
            <v>Europe</v>
          </cell>
          <cell r="E1404" t="str">
            <v>Mobile &amp; Fixed</v>
          </cell>
          <cell r="F1404" t="str">
            <v>EUR</v>
          </cell>
          <cell r="G1404" t="str">
            <v>Revenue</v>
          </cell>
          <cell r="H1404">
            <v>2012</v>
          </cell>
          <cell r="I1404">
            <v>22736</v>
          </cell>
        </row>
        <row r="1405">
          <cell r="B1405" t="str">
            <v>Deutsche Telekom AG</v>
          </cell>
          <cell r="C1405" t="str">
            <v>Germany</v>
          </cell>
          <cell r="D1405" t="str">
            <v>Europe</v>
          </cell>
          <cell r="E1405" t="str">
            <v>Mobile &amp; Fixed</v>
          </cell>
          <cell r="F1405" t="str">
            <v>EUR</v>
          </cell>
          <cell r="G1405" t="str">
            <v>EBITDA</v>
          </cell>
          <cell r="H1405">
            <v>2012</v>
          </cell>
          <cell r="I1405">
            <v>9166</v>
          </cell>
        </row>
        <row r="1406">
          <cell r="B1406" t="str">
            <v>Deutsche Telekom AG</v>
          </cell>
          <cell r="C1406" t="str">
            <v>Germany</v>
          </cell>
          <cell r="D1406" t="str">
            <v>Europe</v>
          </cell>
          <cell r="E1406" t="str">
            <v>Mobile &amp; Fixed</v>
          </cell>
          <cell r="F1406" t="str">
            <v>EUR</v>
          </cell>
          <cell r="G1406" t="str">
            <v>EBITDA Margin (%)</v>
          </cell>
          <cell r="H1406">
            <v>2012</v>
          </cell>
          <cell r="I1406">
            <v>0.40314919071076705</v>
          </cell>
        </row>
        <row r="1407">
          <cell r="B1407" t="str">
            <v>Deutsche Telekom AG</v>
          </cell>
          <cell r="C1407" t="str">
            <v>Germany</v>
          </cell>
          <cell r="D1407" t="str">
            <v>Europe</v>
          </cell>
          <cell r="E1407" t="str">
            <v>Mobile &amp; Fixed</v>
          </cell>
          <cell r="F1407" t="str">
            <v>EUR</v>
          </cell>
          <cell r="G1407" t="str">
            <v>Capex</v>
          </cell>
          <cell r="H1407">
            <v>2012</v>
          </cell>
          <cell r="I1407">
            <v>3418</v>
          </cell>
        </row>
        <row r="1408">
          <cell r="B1408" t="str">
            <v>Deutsche Telekom AG</v>
          </cell>
          <cell r="C1408" t="str">
            <v>Germany</v>
          </cell>
          <cell r="D1408" t="str">
            <v>Europe</v>
          </cell>
          <cell r="E1408" t="str">
            <v>Mobile &amp; Fixed</v>
          </cell>
          <cell r="F1408" t="str">
            <v>EUR</v>
          </cell>
          <cell r="G1408" t="str">
            <v>EBITDA - Capex</v>
          </cell>
          <cell r="H1408">
            <v>2012</v>
          </cell>
          <cell r="I1408">
            <v>5748</v>
          </cell>
        </row>
        <row r="1409">
          <cell r="B1409" t="str">
            <v>Deutsche Telekom AG</v>
          </cell>
          <cell r="C1409" t="str">
            <v>Germany</v>
          </cell>
          <cell r="D1409" t="str">
            <v>Europe</v>
          </cell>
          <cell r="E1409" t="str">
            <v>Mobile &amp; Fixed</v>
          </cell>
          <cell r="F1409" t="str">
            <v>EUR</v>
          </cell>
          <cell r="G1409" t="str">
            <v>EBITDA - Capex Margin (%)</v>
          </cell>
          <cell r="H1409">
            <v>2012</v>
          </cell>
          <cell r="I1409">
            <v>0.25281491907107673</v>
          </cell>
        </row>
        <row r="1410">
          <cell r="B1410" t="str">
            <v>Deutsche Telekom AG</v>
          </cell>
          <cell r="C1410" t="str">
            <v>Germany</v>
          </cell>
          <cell r="D1410" t="str">
            <v>Europe</v>
          </cell>
          <cell r="E1410" t="str">
            <v>Mobile &amp; Fixed</v>
          </cell>
          <cell r="F1410" t="str">
            <v>EUR</v>
          </cell>
          <cell r="G1410" t="str">
            <v>Mobile share</v>
          </cell>
          <cell r="H1410">
            <v>2012</v>
          </cell>
          <cell r="I1410"/>
        </row>
        <row r="1411">
          <cell r="B1411" t="str">
            <v>Deutsche Telekom AG</v>
          </cell>
          <cell r="C1411" t="str">
            <v>Germany</v>
          </cell>
          <cell r="D1411" t="str">
            <v>Europe</v>
          </cell>
          <cell r="E1411" t="str">
            <v>Mobile &amp; Fixed</v>
          </cell>
          <cell r="F1411" t="str">
            <v>EUR</v>
          </cell>
          <cell r="G1411" t="str">
            <v>Capex/Revenue</v>
          </cell>
          <cell r="H1411">
            <v>2012</v>
          </cell>
          <cell r="I1411">
            <v>0.15033427163969035</v>
          </cell>
        </row>
        <row r="1412">
          <cell r="B1412" t="str">
            <v>Deutsche Telekom AG</v>
          </cell>
          <cell r="C1412" t="str">
            <v>Austria</v>
          </cell>
          <cell r="D1412" t="str">
            <v>Europe</v>
          </cell>
          <cell r="E1412" t="str">
            <v>Mobile &amp; Fixed</v>
          </cell>
          <cell r="F1412" t="str">
            <v>EUR</v>
          </cell>
          <cell r="G1412" t="str">
            <v>Revenue</v>
          </cell>
          <cell r="H1412">
            <v>2020</v>
          </cell>
          <cell r="I1412"/>
        </row>
        <row r="1413">
          <cell r="B1413" t="str">
            <v>Deutsche Telekom AG</v>
          </cell>
          <cell r="C1413" t="str">
            <v>Austria</v>
          </cell>
          <cell r="D1413" t="str">
            <v>Europe</v>
          </cell>
          <cell r="E1413" t="str">
            <v>Mobile &amp; Fixed</v>
          </cell>
          <cell r="F1413" t="str">
            <v>EUR</v>
          </cell>
          <cell r="G1413" t="str">
            <v>EBITDA</v>
          </cell>
          <cell r="H1413">
            <v>2020</v>
          </cell>
          <cell r="I1413"/>
        </row>
        <row r="1414">
          <cell r="B1414" t="str">
            <v>Deutsche Telekom AG</v>
          </cell>
          <cell r="C1414" t="str">
            <v>Austria</v>
          </cell>
          <cell r="D1414" t="str">
            <v>Europe</v>
          </cell>
          <cell r="E1414" t="str">
            <v>Mobile &amp; Fixed</v>
          </cell>
          <cell r="F1414" t="str">
            <v>EUR</v>
          </cell>
          <cell r="G1414" t="str">
            <v>EBITDA Margin (%)</v>
          </cell>
          <cell r="H1414">
            <v>2020</v>
          </cell>
          <cell r="I1414" t="str">
            <v/>
          </cell>
        </row>
        <row r="1415">
          <cell r="B1415" t="str">
            <v>Deutsche Telekom AG</v>
          </cell>
          <cell r="C1415" t="str">
            <v>Austria</v>
          </cell>
          <cell r="D1415" t="str">
            <v>Europe</v>
          </cell>
          <cell r="E1415" t="str">
            <v>Mobile &amp; Fixed</v>
          </cell>
          <cell r="F1415" t="str">
            <v>EUR</v>
          </cell>
          <cell r="G1415" t="str">
            <v>Capex</v>
          </cell>
          <cell r="H1415">
            <v>2020</v>
          </cell>
          <cell r="I1415"/>
        </row>
        <row r="1416">
          <cell r="B1416" t="str">
            <v>Deutsche Telekom AG</v>
          </cell>
          <cell r="C1416" t="str">
            <v>Austria</v>
          </cell>
          <cell r="D1416" t="str">
            <v>Europe</v>
          </cell>
          <cell r="E1416" t="str">
            <v>Mobile &amp; Fixed</v>
          </cell>
          <cell r="F1416" t="str">
            <v>EUR</v>
          </cell>
          <cell r="G1416" t="str">
            <v>EBITDA - Capex</v>
          </cell>
          <cell r="H1416">
            <v>2020</v>
          </cell>
          <cell r="I1416" t="str">
            <v/>
          </cell>
        </row>
        <row r="1417">
          <cell r="B1417" t="str">
            <v>Deutsche Telekom AG</v>
          </cell>
          <cell r="C1417" t="str">
            <v>Austria</v>
          </cell>
          <cell r="D1417" t="str">
            <v>Europe</v>
          </cell>
          <cell r="E1417" t="str">
            <v>Mobile &amp; Fixed</v>
          </cell>
          <cell r="F1417" t="str">
            <v>EUR</v>
          </cell>
          <cell r="G1417" t="str">
            <v>EBITDA - Capex Margin (%)</v>
          </cell>
          <cell r="H1417">
            <v>2020</v>
          </cell>
          <cell r="I1417" t="str">
            <v/>
          </cell>
        </row>
        <row r="1418">
          <cell r="B1418" t="str">
            <v>Deutsche Telekom AG</v>
          </cell>
          <cell r="C1418" t="str">
            <v>Austria</v>
          </cell>
          <cell r="D1418" t="str">
            <v>Europe</v>
          </cell>
          <cell r="E1418" t="str">
            <v>Mobile &amp; Fixed</v>
          </cell>
          <cell r="F1418" t="str">
            <v>EUR</v>
          </cell>
          <cell r="G1418" t="str">
            <v>Mobile share</v>
          </cell>
          <cell r="H1418">
            <v>2020</v>
          </cell>
          <cell r="I1418"/>
        </row>
        <row r="1419">
          <cell r="B1419" t="str">
            <v>Deutsche Telekom AG</v>
          </cell>
          <cell r="C1419" t="str">
            <v>Austria</v>
          </cell>
          <cell r="D1419" t="str">
            <v>Europe</v>
          </cell>
          <cell r="E1419" t="str">
            <v>Mobile &amp; Fixed</v>
          </cell>
          <cell r="F1419" t="str">
            <v>EUR</v>
          </cell>
          <cell r="G1419" t="str">
            <v>Capex/Revenue</v>
          </cell>
          <cell r="H1419">
            <v>2020</v>
          </cell>
          <cell r="I1419" t="str">
            <v/>
          </cell>
        </row>
        <row r="1420">
          <cell r="B1420" t="str">
            <v>Deutsche Telekom AG</v>
          </cell>
          <cell r="C1420" t="str">
            <v>Austria</v>
          </cell>
          <cell r="D1420" t="str">
            <v>Europe</v>
          </cell>
          <cell r="E1420" t="str">
            <v>Mobile &amp; Fixed</v>
          </cell>
          <cell r="F1420" t="str">
            <v>EUR</v>
          </cell>
          <cell r="G1420" t="str">
            <v>Revenue</v>
          </cell>
          <cell r="H1420">
            <v>2019</v>
          </cell>
          <cell r="I1420"/>
        </row>
        <row r="1421">
          <cell r="B1421" t="str">
            <v>Deutsche Telekom AG</v>
          </cell>
          <cell r="C1421" t="str">
            <v>Austria</v>
          </cell>
          <cell r="D1421" t="str">
            <v>Europe</v>
          </cell>
          <cell r="E1421" t="str">
            <v>Mobile &amp; Fixed</v>
          </cell>
          <cell r="F1421" t="str">
            <v>EUR</v>
          </cell>
          <cell r="G1421" t="str">
            <v>EBITDA</v>
          </cell>
          <cell r="H1421">
            <v>2019</v>
          </cell>
          <cell r="I1421"/>
        </row>
        <row r="1422">
          <cell r="B1422" t="str">
            <v>Deutsche Telekom AG</v>
          </cell>
          <cell r="C1422" t="str">
            <v>Austria</v>
          </cell>
          <cell r="D1422" t="str">
            <v>Europe</v>
          </cell>
          <cell r="E1422" t="str">
            <v>Mobile &amp; Fixed</v>
          </cell>
          <cell r="F1422" t="str">
            <v>EUR</v>
          </cell>
          <cell r="G1422" t="str">
            <v>EBITDA Margin (%)</v>
          </cell>
          <cell r="H1422">
            <v>2019</v>
          </cell>
          <cell r="I1422" t="str">
            <v/>
          </cell>
        </row>
        <row r="1423">
          <cell r="B1423" t="str">
            <v>Deutsche Telekom AG</v>
          </cell>
          <cell r="C1423" t="str">
            <v>Austria</v>
          </cell>
          <cell r="D1423" t="str">
            <v>Europe</v>
          </cell>
          <cell r="E1423" t="str">
            <v>Mobile &amp; Fixed</v>
          </cell>
          <cell r="F1423" t="str">
            <v>EUR</v>
          </cell>
          <cell r="G1423" t="str">
            <v>Capex</v>
          </cell>
          <cell r="H1423">
            <v>2019</v>
          </cell>
          <cell r="I1423"/>
        </row>
        <row r="1424">
          <cell r="B1424" t="str">
            <v>Deutsche Telekom AG</v>
          </cell>
          <cell r="C1424" t="str">
            <v>Austria</v>
          </cell>
          <cell r="D1424" t="str">
            <v>Europe</v>
          </cell>
          <cell r="E1424" t="str">
            <v>Mobile &amp; Fixed</v>
          </cell>
          <cell r="F1424" t="str">
            <v>EUR</v>
          </cell>
          <cell r="G1424" t="str">
            <v>EBITDA - Capex</v>
          </cell>
          <cell r="H1424">
            <v>2019</v>
          </cell>
          <cell r="I1424" t="str">
            <v/>
          </cell>
        </row>
        <row r="1425">
          <cell r="B1425" t="str">
            <v>Deutsche Telekom AG</v>
          </cell>
          <cell r="C1425" t="str">
            <v>Austria</v>
          </cell>
          <cell r="D1425" t="str">
            <v>Europe</v>
          </cell>
          <cell r="E1425" t="str">
            <v>Mobile &amp; Fixed</v>
          </cell>
          <cell r="F1425" t="str">
            <v>EUR</v>
          </cell>
          <cell r="G1425" t="str">
            <v>EBITDA - Capex Margin (%)</v>
          </cell>
          <cell r="H1425">
            <v>2019</v>
          </cell>
          <cell r="I1425" t="str">
            <v/>
          </cell>
        </row>
        <row r="1426">
          <cell r="B1426" t="str">
            <v>Deutsche Telekom AG</v>
          </cell>
          <cell r="C1426" t="str">
            <v>Austria</v>
          </cell>
          <cell r="D1426" t="str">
            <v>Europe</v>
          </cell>
          <cell r="E1426" t="str">
            <v>Mobile &amp; Fixed</v>
          </cell>
          <cell r="F1426" t="str">
            <v>EUR</v>
          </cell>
          <cell r="G1426" t="str">
            <v>Mobile share</v>
          </cell>
          <cell r="H1426">
            <v>2019</v>
          </cell>
          <cell r="I1426">
            <v>0.5540752351097179</v>
          </cell>
        </row>
        <row r="1427">
          <cell r="B1427" t="str">
            <v>Deutsche Telekom AG</v>
          </cell>
          <cell r="C1427" t="str">
            <v>Austria</v>
          </cell>
          <cell r="D1427" t="str">
            <v>Europe</v>
          </cell>
          <cell r="E1427" t="str">
            <v>Mobile &amp; Fixed</v>
          </cell>
          <cell r="F1427" t="str">
            <v>EUR</v>
          </cell>
          <cell r="G1427" t="str">
            <v>Capex/Revenue</v>
          </cell>
          <cell r="H1427">
            <v>2019</v>
          </cell>
          <cell r="I1427" t="str">
            <v/>
          </cell>
        </row>
        <row r="1428">
          <cell r="B1428" t="str">
            <v>Deutsche Telekom AG</v>
          </cell>
          <cell r="C1428" t="str">
            <v>Austria</v>
          </cell>
          <cell r="D1428" t="str">
            <v>Europe</v>
          </cell>
          <cell r="E1428" t="str">
            <v>Mobile &amp; Fixed</v>
          </cell>
          <cell r="F1428" t="str">
            <v>EUR</v>
          </cell>
          <cell r="G1428" t="str">
            <v>Revenue</v>
          </cell>
          <cell r="H1428">
            <v>2018</v>
          </cell>
          <cell r="I1428"/>
        </row>
        <row r="1429">
          <cell r="B1429" t="str">
            <v>Deutsche Telekom AG</v>
          </cell>
          <cell r="C1429" t="str">
            <v>Austria</v>
          </cell>
          <cell r="D1429" t="str">
            <v>Europe</v>
          </cell>
          <cell r="E1429" t="str">
            <v>Mobile &amp; Fixed</v>
          </cell>
          <cell r="F1429" t="str">
            <v>EUR</v>
          </cell>
          <cell r="G1429" t="str">
            <v>EBITDA</v>
          </cell>
          <cell r="H1429">
            <v>2018</v>
          </cell>
          <cell r="I1429"/>
        </row>
        <row r="1430">
          <cell r="B1430" t="str">
            <v>Deutsche Telekom AG</v>
          </cell>
          <cell r="C1430" t="str">
            <v>Austria</v>
          </cell>
          <cell r="D1430" t="str">
            <v>Europe</v>
          </cell>
          <cell r="E1430" t="str">
            <v>Mobile &amp; Fixed</v>
          </cell>
          <cell r="F1430" t="str">
            <v>EUR</v>
          </cell>
          <cell r="G1430" t="str">
            <v>EBITDA Margin (%)</v>
          </cell>
          <cell r="H1430">
            <v>2018</v>
          </cell>
          <cell r="I1430" t="str">
            <v/>
          </cell>
        </row>
        <row r="1431">
          <cell r="B1431" t="str">
            <v>Deutsche Telekom AG</v>
          </cell>
          <cell r="C1431" t="str">
            <v>Austria</v>
          </cell>
          <cell r="D1431" t="str">
            <v>Europe</v>
          </cell>
          <cell r="E1431" t="str">
            <v>Mobile &amp; Fixed</v>
          </cell>
          <cell r="F1431" t="str">
            <v>EUR</v>
          </cell>
          <cell r="G1431" t="str">
            <v>Capex</v>
          </cell>
          <cell r="H1431">
            <v>2018</v>
          </cell>
          <cell r="I1431"/>
        </row>
        <row r="1432">
          <cell r="B1432" t="str">
            <v>Deutsche Telekom AG</v>
          </cell>
          <cell r="C1432" t="str">
            <v>Austria</v>
          </cell>
          <cell r="D1432" t="str">
            <v>Europe</v>
          </cell>
          <cell r="E1432" t="str">
            <v>Mobile &amp; Fixed</v>
          </cell>
          <cell r="F1432" t="str">
            <v>EUR</v>
          </cell>
          <cell r="G1432" t="str">
            <v>EBITDA - Capex</v>
          </cell>
          <cell r="H1432">
            <v>2018</v>
          </cell>
          <cell r="I1432" t="str">
            <v/>
          </cell>
        </row>
        <row r="1433">
          <cell r="B1433" t="str">
            <v>Deutsche Telekom AG</v>
          </cell>
          <cell r="C1433" t="str">
            <v>Austria</v>
          </cell>
          <cell r="D1433" t="str">
            <v>Europe</v>
          </cell>
          <cell r="E1433" t="str">
            <v>Mobile &amp; Fixed</v>
          </cell>
          <cell r="F1433" t="str">
            <v>EUR</v>
          </cell>
          <cell r="G1433" t="str">
            <v>EBITDA - Capex Margin (%)</v>
          </cell>
          <cell r="H1433">
            <v>2018</v>
          </cell>
          <cell r="I1433" t="str">
            <v/>
          </cell>
        </row>
        <row r="1434">
          <cell r="B1434" t="str">
            <v>Deutsche Telekom AG</v>
          </cell>
          <cell r="C1434" t="str">
            <v>Austria</v>
          </cell>
          <cell r="D1434" t="str">
            <v>Europe</v>
          </cell>
          <cell r="E1434" t="str">
            <v>Mobile &amp; Fixed</v>
          </cell>
          <cell r="F1434" t="str">
            <v>EUR</v>
          </cell>
          <cell r="G1434" t="str">
            <v>Mobile share</v>
          </cell>
          <cell r="H1434">
            <v>2018</v>
          </cell>
          <cell r="I1434">
            <v>0.65592417061611374</v>
          </cell>
        </row>
        <row r="1435">
          <cell r="B1435" t="str">
            <v>Deutsche Telekom AG</v>
          </cell>
          <cell r="C1435" t="str">
            <v>Austria</v>
          </cell>
          <cell r="D1435" t="str">
            <v>Europe</v>
          </cell>
          <cell r="E1435" t="str">
            <v>Mobile &amp; Fixed</v>
          </cell>
          <cell r="F1435" t="str">
            <v>EUR</v>
          </cell>
          <cell r="G1435" t="str">
            <v>Capex/Revenue</v>
          </cell>
          <cell r="H1435">
            <v>2018</v>
          </cell>
          <cell r="I1435" t="str">
            <v/>
          </cell>
        </row>
        <row r="1436">
          <cell r="B1436" t="str">
            <v>Deutsche Telekom AG</v>
          </cell>
          <cell r="C1436" t="str">
            <v>Austria</v>
          </cell>
          <cell r="D1436" t="str">
            <v>Europe</v>
          </cell>
          <cell r="E1436" t="str">
            <v>Mobile &amp; Fixed</v>
          </cell>
          <cell r="F1436" t="str">
            <v>EUR</v>
          </cell>
          <cell r="G1436" t="str">
            <v>Revenue</v>
          </cell>
          <cell r="H1436">
            <v>2017</v>
          </cell>
          <cell r="I1436">
            <v>900</v>
          </cell>
        </row>
        <row r="1437">
          <cell r="B1437" t="str">
            <v>Deutsche Telekom AG</v>
          </cell>
          <cell r="C1437" t="str">
            <v>Austria</v>
          </cell>
          <cell r="D1437" t="str">
            <v>Europe</v>
          </cell>
          <cell r="E1437" t="str">
            <v>Mobile &amp; Fixed</v>
          </cell>
          <cell r="F1437" t="str">
            <v>EUR</v>
          </cell>
          <cell r="G1437" t="str">
            <v>EBITDA</v>
          </cell>
          <cell r="H1437">
            <v>2017</v>
          </cell>
          <cell r="I1437">
            <v>266</v>
          </cell>
        </row>
        <row r="1438">
          <cell r="B1438" t="str">
            <v>Deutsche Telekom AG</v>
          </cell>
          <cell r="C1438" t="str">
            <v>Austria</v>
          </cell>
          <cell r="D1438" t="str">
            <v>Europe</v>
          </cell>
          <cell r="E1438" t="str">
            <v>Mobile &amp; Fixed</v>
          </cell>
          <cell r="F1438" t="str">
            <v>EUR</v>
          </cell>
          <cell r="G1438" t="str">
            <v>EBITDA Margin (%)</v>
          </cell>
          <cell r="H1438">
            <v>2017</v>
          </cell>
          <cell r="I1438">
            <v>0.29555555555555557</v>
          </cell>
        </row>
        <row r="1439">
          <cell r="B1439" t="str">
            <v>Deutsche Telekom AG</v>
          </cell>
          <cell r="C1439" t="str">
            <v>Austria</v>
          </cell>
          <cell r="D1439" t="str">
            <v>Europe</v>
          </cell>
          <cell r="E1439" t="str">
            <v>Mobile &amp; Fixed</v>
          </cell>
          <cell r="F1439" t="str">
            <v>EUR</v>
          </cell>
          <cell r="G1439" t="str">
            <v>Capex</v>
          </cell>
          <cell r="H1439">
            <v>2017</v>
          </cell>
          <cell r="I1439">
            <v>157</v>
          </cell>
        </row>
        <row r="1440">
          <cell r="B1440" t="str">
            <v>Deutsche Telekom AG</v>
          </cell>
          <cell r="C1440" t="str">
            <v>Austria</v>
          </cell>
          <cell r="D1440" t="str">
            <v>Europe</v>
          </cell>
          <cell r="E1440" t="str">
            <v>Mobile &amp; Fixed</v>
          </cell>
          <cell r="F1440" t="str">
            <v>EUR</v>
          </cell>
          <cell r="G1440" t="str">
            <v>EBITDA - Capex</v>
          </cell>
          <cell r="H1440">
            <v>2017</v>
          </cell>
          <cell r="I1440">
            <v>109</v>
          </cell>
        </row>
        <row r="1441">
          <cell r="B1441" t="str">
            <v>Deutsche Telekom AG</v>
          </cell>
          <cell r="C1441" t="str">
            <v>Austria</v>
          </cell>
          <cell r="D1441" t="str">
            <v>Europe</v>
          </cell>
          <cell r="E1441" t="str">
            <v>Mobile &amp; Fixed</v>
          </cell>
          <cell r="F1441" t="str">
            <v>EUR</v>
          </cell>
          <cell r="G1441" t="str">
            <v>EBITDA - Capex Margin (%)</v>
          </cell>
          <cell r="H1441">
            <v>2017</v>
          </cell>
          <cell r="I1441">
            <v>0.12111111111111111</v>
          </cell>
        </row>
        <row r="1442">
          <cell r="B1442" t="str">
            <v>Deutsche Telekom AG</v>
          </cell>
          <cell r="C1442" t="str">
            <v>Austria</v>
          </cell>
          <cell r="D1442" t="str">
            <v>Europe</v>
          </cell>
          <cell r="E1442" t="str">
            <v>Mobile &amp; Fixed</v>
          </cell>
          <cell r="F1442" t="str">
            <v>EUR</v>
          </cell>
          <cell r="G1442" t="str">
            <v>Mobile share</v>
          </cell>
          <cell r="H1442">
            <v>2017</v>
          </cell>
          <cell r="I1442">
            <v>0.86333333333333329</v>
          </cell>
        </row>
        <row r="1443">
          <cell r="B1443" t="str">
            <v>Deutsche Telekom AG</v>
          </cell>
          <cell r="C1443" t="str">
            <v>Austria</v>
          </cell>
          <cell r="D1443" t="str">
            <v>Europe</v>
          </cell>
          <cell r="E1443" t="str">
            <v>Mobile &amp; Fixed</v>
          </cell>
          <cell r="F1443" t="str">
            <v>EUR</v>
          </cell>
          <cell r="G1443" t="str">
            <v>Capex/Revenue</v>
          </cell>
          <cell r="H1443">
            <v>2017</v>
          </cell>
          <cell r="I1443">
            <v>0.17444444444444446</v>
          </cell>
        </row>
        <row r="1444">
          <cell r="B1444" t="str">
            <v>Deutsche Telekom AG</v>
          </cell>
          <cell r="C1444" t="str">
            <v>Austria</v>
          </cell>
          <cell r="D1444" t="str">
            <v>Europe</v>
          </cell>
          <cell r="E1444" t="str">
            <v>Mobile &amp; Fixed</v>
          </cell>
          <cell r="F1444" t="str">
            <v>EUR</v>
          </cell>
          <cell r="G1444" t="str">
            <v>Revenue</v>
          </cell>
          <cell r="H1444">
            <v>2016</v>
          </cell>
          <cell r="I1444">
            <v>855</v>
          </cell>
        </row>
        <row r="1445">
          <cell r="B1445" t="str">
            <v>Deutsche Telekom AG</v>
          </cell>
          <cell r="C1445" t="str">
            <v>Austria</v>
          </cell>
          <cell r="D1445" t="str">
            <v>Europe</v>
          </cell>
          <cell r="E1445" t="str">
            <v>Mobile &amp; Fixed</v>
          </cell>
          <cell r="F1445" t="str">
            <v>EUR</v>
          </cell>
          <cell r="G1445" t="str">
            <v>EBITDA</v>
          </cell>
          <cell r="H1445">
            <v>2016</v>
          </cell>
          <cell r="I1445">
            <v>258</v>
          </cell>
        </row>
        <row r="1446">
          <cell r="B1446" t="str">
            <v>Deutsche Telekom AG</v>
          </cell>
          <cell r="C1446" t="str">
            <v>Austria</v>
          </cell>
          <cell r="D1446" t="str">
            <v>Europe</v>
          </cell>
          <cell r="E1446" t="str">
            <v>Mobile &amp; Fixed</v>
          </cell>
          <cell r="F1446" t="str">
            <v>EUR</v>
          </cell>
          <cell r="G1446" t="str">
            <v>EBITDA Margin (%)</v>
          </cell>
          <cell r="H1446">
            <v>2016</v>
          </cell>
          <cell r="I1446">
            <v>0.30175438596491228</v>
          </cell>
        </row>
        <row r="1447">
          <cell r="B1447" t="str">
            <v>Deutsche Telekom AG</v>
          </cell>
          <cell r="C1447" t="str">
            <v>Austria</v>
          </cell>
          <cell r="D1447" t="str">
            <v>Europe</v>
          </cell>
          <cell r="E1447" t="str">
            <v>Mobile &amp; Fixed</v>
          </cell>
          <cell r="F1447" t="str">
            <v>EUR</v>
          </cell>
          <cell r="G1447" t="str">
            <v>Capex</v>
          </cell>
          <cell r="H1447">
            <v>2016</v>
          </cell>
          <cell r="I1447">
            <v>139</v>
          </cell>
        </row>
        <row r="1448">
          <cell r="B1448" t="str">
            <v>Deutsche Telekom AG</v>
          </cell>
          <cell r="C1448" t="str">
            <v>Austria</v>
          </cell>
          <cell r="D1448" t="str">
            <v>Europe</v>
          </cell>
          <cell r="E1448" t="str">
            <v>Mobile &amp; Fixed</v>
          </cell>
          <cell r="F1448" t="str">
            <v>EUR</v>
          </cell>
          <cell r="G1448" t="str">
            <v>EBITDA - Capex</v>
          </cell>
          <cell r="H1448">
            <v>2016</v>
          </cell>
          <cell r="I1448">
            <v>119</v>
          </cell>
        </row>
        <row r="1449">
          <cell r="B1449" t="str">
            <v>Deutsche Telekom AG</v>
          </cell>
          <cell r="C1449" t="str">
            <v>Austria</v>
          </cell>
          <cell r="D1449" t="str">
            <v>Europe</v>
          </cell>
          <cell r="E1449" t="str">
            <v>Mobile &amp; Fixed</v>
          </cell>
          <cell r="F1449" t="str">
            <v>EUR</v>
          </cell>
          <cell r="G1449" t="str">
            <v>EBITDA - Capex Margin (%)</v>
          </cell>
          <cell r="H1449">
            <v>2016</v>
          </cell>
          <cell r="I1449">
            <v>0.1391812865497076</v>
          </cell>
        </row>
        <row r="1450">
          <cell r="B1450" t="str">
            <v>Deutsche Telekom AG</v>
          </cell>
          <cell r="C1450" t="str">
            <v>Austria</v>
          </cell>
          <cell r="D1450" t="str">
            <v>Europe</v>
          </cell>
          <cell r="E1450" t="str">
            <v>Mobile &amp; Fixed</v>
          </cell>
          <cell r="F1450" t="str">
            <v>EUR</v>
          </cell>
          <cell r="G1450" t="str">
            <v>Mobile share</v>
          </cell>
          <cell r="H1450">
            <v>2016</v>
          </cell>
          <cell r="I1450">
            <v>0.85614035087719298</v>
          </cell>
        </row>
        <row r="1451">
          <cell r="B1451" t="str">
            <v>Deutsche Telekom AG</v>
          </cell>
          <cell r="C1451" t="str">
            <v>Austria</v>
          </cell>
          <cell r="D1451" t="str">
            <v>Europe</v>
          </cell>
          <cell r="E1451" t="str">
            <v>Mobile &amp; Fixed</v>
          </cell>
          <cell r="F1451" t="str">
            <v>EUR</v>
          </cell>
          <cell r="G1451" t="str">
            <v>Capex/Revenue</v>
          </cell>
          <cell r="H1451">
            <v>2016</v>
          </cell>
          <cell r="I1451">
            <v>0.16257309941520467</v>
          </cell>
        </row>
        <row r="1452">
          <cell r="B1452" t="str">
            <v>Deutsche Telekom AG</v>
          </cell>
          <cell r="C1452" t="str">
            <v>Austria</v>
          </cell>
          <cell r="D1452" t="str">
            <v>Europe</v>
          </cell>
          <cell r="E1452" t="str">
            <v>Mobile &amp; Fixed</v>
          </cell>
          <cell r="F1452" t="str">
            <v>EUR</v>
          </cell>
          <cell r="G1452" t="str">
            <v>Revenue</v>
          </cell>
          <cell r="H1452">
            <v>2015</v>
          </cell>
          <cell r="I1452">
            <v>829</v>
          </cell>
        </row>
        <row r="1453">
          <cell r="B1453" t="str">
            <v>Deutsche Telekom AG</v>
          </cell>
          <cell r="C1453" t="str">
            <v>Austria</v>
          </cell>
          <cell r="D1453" t="str">
            <v>Europe</v>
          </cell>
          <cell r="E1453" t="str">
            <v>Mobile &amp; Fixed</v>
          </cell>
          <cell r="F1453" t="str">
            <v>EUR</v>
          </cell>
          <cell r="G1453" t="str">
            <v>EBITDA</v>
          </cell>
          <cell r="H1453">
            <v>2015</v>
          </cell>
          <cell r="I1453">
            <v>259</v>
          </cell>
        </row>
        <row r="1454">
          <cell r="B1454" t="str">
            <v>Deutsche Telekom AG</v>
          </cell>
          <cell r="C1454" t="str">
            <v>Austria</v>
          </cell>
          <cell r="D1454" t="str">
            <v>Europe</v>
          </cell>
          <cell r="E1454" t="str">
            <v>Mobile &amp; Fixed</v>
          </cell>
          <cell r="F1454" t="str">
            <v>EUR</v>
          </cell>
          <cell r="G1454" t="str">
            <v>EBITDA Margin (%)</v>
          </cell>
          <cell r="H1454">
            <v>2015</v>
          </cell>
          <cell r="I1454">
            <v>0.31242460796139926</v>
          </cell>
        </row>
        <row r="1455">
          <cell r="B1455" t="str">
            <v>Deutsche Telekom AG</v>
          </cell>
          <cell r="C1455" t="str">
            <v>Austria</v>
          </cell>
          <cell r="D1455" t="str">
            <v>Europe</v>
          </cell>
          <cell r="E1455" t="str">
            <v>Mobile &amp; Fixed</v>
          </cell>
          <cell r="F1455" t="str">
            <v>EUR</v>
          </cell>
          <cell r="G1455" t="str">
            <v>Capex</v>
          </cell>
          <cell r="H1455">
            <v>2015</v>
          </cell>
          <cell r="I1455">
            <v>129</v>
          </cell>
        </row>
        <row r="1456">
          <cell r="B1456" t="str">
            <v>Deutsche Telekom AG</v>
          </cell>
          <cell r="C1456" t="str">
            <v>Austria</v>
          </cell>
          <cell r="D1456" t="str">
            <v>Europe</v>
          </cell>
          <cell r="E1456" t="str">
            <v>Mobile &amp; Fixed</v>
          </cell>
          <cell r="F1456" t="str">
            <v>EUR</v>
          </cell>
          <cell r="G1456" t="str">
            <v>EBITDA - Capex</v>
          </cell>
          <cell r="H1456">
            <v>2015</v>
          </cell>
          <cell r="I1456">
            <v>130</v>
          </cell>
        </row>
        <row r="1457">
          <cell r="B1457" t="str">
            <v>Deutsche Telekom AG</v>
          </cell>
          <cell r="C1457" t="str">
            <v>Austria</v>
          </cell>
          <cell r="D1457" t="str">
            <v>Europe</v>
          </cell>
          <cell r="E1457" t="str">
            <v>Mobile &amp; Fixed</v>
          </cell>
          <cell r="F1457" t="str">
            <v>EUR</v>
          </cell>
          <cell r="G1457" t="str">
            <v>EBITDA - Capex Margin (%)</v>
          </cell>
          <cell r="H1457">
            <v>2015</v>
          </cell>
          <cell r="I1457">
            <v>0.15681544028950542</v>
          </cell>
        </row>
        <row r="1458">
          <cell r="B1458" t="str">
            <v>Deutsche Telekom AG</v>
          </cell>
          <cell r="C1458" t="str">
            <v>Austria</v>
          </cell>
          <cell r="D1458" t="str">
            <v>Europe</v>
          </cell>
          <cell r="E1458" t="str">
            <v>Mobile &amp; Fixed</v>
          </cell>
          <cell r="F1458" t="str">
            <v>EUR</v>
          </cell>
          <cell r="G1458" t="str">
            <v>Mobile share</v>
          </cell>
          <cell r="H1458">
            <v>2015</v>
          </cell>
          <cell r="I1458">
            <v>0.84921592279855251</v>
          </cell>
        </row>
        <row r="1459">
          <cell r="B1459" t="str">
            <v>Deutsche Telekom AG</v>
          </cell>
          <cell r="C1459" t="str">
            <v>Austria</v>
          </cell>
          <cell r="D1459" t="str">
            <v>Europe</v>
          </cell>
          <cell r="E1459" t="str">
            <v>Mobile &amp; Fixed</v>
          </cell>
          <cell r="F1459" t="str">
            <v>EUR</v>
          </cell>
          <cell r="G1459" t="str">
            <v>Capex/Revenue</v>
          </cell>
          <cell r="H1459">
            <v>2015</v>
          </cell>
          <cell r="I1459">
            <v>0.15560916767189384</v>
          </cell>
        </row>
        <row r="1460">
          <cell r="B1460" t="str">
            <v>Deutsche Telekom AG</v>
          </cell>
          <cell r="C1460" t="str">
            <v>Austria</v>
          </cell>
          <cell r="D1460" t="str">
            <v>Europe</v>
          </cell>
          <cell r="E1460" t="str">
            <v>Mobile &amp; Fixed</v>
          </cell>
          <cell r="F1460" t="str">
            <v>EUR</v>
          </cell>
          <cell r="G1460" t="str">
            <v>Revenue</v>
          </cell>
          <cell r="H1460">
            <v>2014</v>
          </cell>
          <cell r="I1460">
            <v>815</v>
          </cell>
        </row>
        <row r="1461">
          <cell r="B1461" t="str">
            <v>Deutsche Telekom AG</v>
          </cell>
          <cell r="C1461" t="str">
            <v>Austria</v>
          </cell>
          <cell r="D1461" t="str">
            <v>Europe</v>
          </cell>
          <cell r="E1461" t="str">
            <v>Mobile &amp; Fixed</v>
          </cell>
          <cell r="F1461" t="str">
            <v>EUR</v>
          </cell>
          <cell r="G1461" t="str">
            <v>EBITDA</v>
          </cell>
          <cell r="H1461">
            <v>2014</v>
          </cell>
          <cell r="I1461">
            <v>211</v>
          </cell>
        </row>
        <row r="1462">
          <cell r="B1462" t="str">
            <v>Deutsche Telekom AG</v>
          </cell>
          <cell r="C1462" t="str">
            <v>Austria</v>
          </cell>
          <cell r="D1462" t="str">
            <v>Europe</v>
          </cell>
          <cell r="E1462" t="str">
            <v>Mobile &amp; Fixed</v>
          </cell>
          <cell r="F1462" t="str">
            <v>EUR</v>
          </cell>
          <cell r="G1462" t="str">
            <v>EBITDA Margin (%)</v>
          </cell>
          <cell r="H1462">
            <v>2014</v>
          </cell>
          <cell r="I1462">
            <v>0.2588957055214724</v>
          </cell>
        </row>
        <row r="1463">
          <cell r="B1463" t="str">
            <v>Deutsche Telekom AG</v>
          </cell>
          <cell r="C1463" t="str">
            <v>Austria</v>
          </cell>
          <cell r="D1463" t="str">
            <v>Europe</v>
          </cell>
          <cell r="E1463" t="str">
            <v>Mobile &amp; Fixed</v>
          </cell>
          <cell r="F1463" t="str">
            <v>EUR</v>
          </cell>
          <cell r="G1463" t="str">
            <v>Capex</v>
          </cell>
          <cell r="H1463">
            <v>2014</v>
          </cell>
          <cell r="I1463"/>
        </row>
        <row r="1464">
          <cell r="B1464" t="str">
            <v>Deutsche Telekom AG</v>
          </cell>
          <cell r="C1464" t="str">
            <v>Austria</v>
          </cell>
          <cell r="D1464" t="str">
            <v>Europe</v>
          </cell>
          <cell r="E1464" t="str">
            <v>Mobile &amp; Fixed</v>
          </cell>
          <cell r="F1464" t="str">
            <v>EUR</v>
          </cell>
          <cell r="G1464" t="str">
            <v>EBITDA - Capex</v>
          </cell>
          <cell r="H1464">
            <v>2014</v>
          </cell>
          <cell r="I1464" t="str">
            <v/>
          </cell>
        </row>
        <row r="1465">
          <cell r="B1465" t="str">
            <v>Deutsche Telekom AG</v>
          </cell>
          <cell r="C1465" t="str">
            <v>Austria</v>
          </cell>
          <cell r="D1465" t="str">
            <v>Europe</v>
          </cell>
          <cell r="E1465" t="str">
            <v>Mobile &amp; Fixed</v>
          </cell>
          <cell r="F1465" t="str">
            <v>EUR</v>
          </cell>
          <cell r="G1465" t="str">
            <v>EBITDA - Capex Margin (%)</v>
          </cell>
          <cell r="H1465">
            <v>2014</v>
          </cell>
          <cell r="I1465" t="str">
            <v/>
          </cell>
        </row>
        <row r="1466">
          <cell r="B1466" t="str">
            <v>Deutsche Telekom AG</v>
          </cell>
          <cell r="C1466" t="str">
            <v>Austria</v>
          </cell>
          <cell r="D1466" t="str">
            <v>Europe</v>
          </cell>
          <cell r="E1466" t="str">
            <v>Mobile &amp; Fixed</v>
          </cell>
          <cell r="F1466" t="str">
            <v>EUR</v>
          </cell>
          <cell r="G1466" t="str">
            <v>Mobile share</v>
          </cell>
          <cell r="H1466">
            <v>2014</v>
          </cell>
          <cell r="I1466"/>
        </row>
        <row r="1467">
          <cell r="B1467" t="str">
            <v>Deutsche Telekom AG</v>
          </cell>
          <cell r="C1467" t="str">
            <v>Austria</v>
          </cell>
          <cell r="D1467" t="str">
            <v>Europe</v>
          </cell>
          <cell r="E1467" t="str">
            <v>Mobile &amp; Fixed</v>
          </cell>
          <cell r="F1467" t="str">
            <v>EUR</v>
          </cell>
          <cell r="G1467" t="str">
            <v>Capex/Revenue</v>
          </cell>
          <cell r="H1467">
            <v>2014</v>
          </cell>
          <cell r="I1467" t="str">
            <v/>
          </cell>
        </row>
        <row r="1468">
          <cell r="B1468" t="str">
            <v>Deutsche Telekom AG</v>
          </cell>
          <cell r="C1468" t="str">
            <v>Austria</v>
          </cell>
          <cell r="D1468" t="str">
            <v>Europe</v>
          </cell>
          <cell r="E1468" t="str">
            <v>Mobile &amp; Fixed</v>
          </cell>
          <cell r="F1468" t="str">
            <v>EUR</v>
          </cell>
          <cell r="G1468" t="str">
            <v>Revenue</v>
          </cell>
          <cell r="H1468">
            <v>2013</v>
          </cell>
          <cell r="I1468">
            <v>828</v>
          </cell>
        </row>
        <row r="1469">
          <cell r="B1469" t="str">
            <v>Deutsche Telekom AG</v>
          </cell>
          <cell r="C1469" t="str">
            <v>Austria</v>
          </cell>
          <cell r="D1469" t="str">
            <v>Europe</v>
          </cell>
          <cell r="E1469" t="str">
            <v>Mobile &amp; Fixed</v>
          </cell>
          <cell r="F1469" t="str">
            <v>EUR</v>
          </cell>
          <cell r="G1469" t="str">
            <v>EBITDA</v>
          </cell>
          <cell r="H1469">
            <v>2013</v>
          </cell>
          <cell r="I1469">
            <v>192</v>
          </cell>
        </row>
        <row r="1470">
          <cell r="B1470" t="str">
            <v>Deutsche Telekom AG</v>
          </cell>
          <cell r="C1470" t="str">
            <v>Austria</v>
          </cell>
          <cell r="D1470" t="str">
            <v>Europe</v>
          </cell>
          <cell r="E1470" t="str">
            <v>Mobile &amp; Fixed</v>
          </cell>
          <cell r="F1470" t="str">
            <v>EUR</v>
          </cell>
          <cell r="G1470" t="str">
            <v>EBITDA Margin (%)</v>
          </cell>
          <cell r="H1470">
            <v>2013</v>
          </cell>
          <cell r="I1470">
            <v>0.2318840579710145</v>
          </cell>
        </row>
        <row r="1471">
          <cell r="B1471" t="str">
            <v>Deutsche Telekom AG</v>
          </cell>
          <cell r="C1471" t="str">
            <v>Austria</v>
          </cell>
          <cell r="D1471" t="str">
            <v>Europe</v>
          </cell>
          <cell r="E1471" t="str">
            <v>Mobile &amp; Fixed</v>
          </cell>
          <cell r="F1471" t="str">
            <v>EUR</v>
          </cell>
          <cell r="G1471" t="str">
            <v>Capex</v>
          </cell>
          <cell r="H1471">
            <v>2013</v>
          </cell>
          <cell r="I1471"/>
        </row>
        <row r="1472">
          <cell r="B1472" t="str">
            <v>Deutsche Telekom AG</v>
          </cell>
          <cell r="C1472" t="str">
            <v>Austria</v>
          </cell>
          <cell r="D1472" t="str">
            <v>Europe</v>
          </cell>
          <cell r="E1472" t="str">
            <v>Mobile &amp; Fixed</v>
          </cell>
          <cell r="F1472" t="str">
            <v>EUR</v>
          </cell>
          <cell r="G1472" t="str">
            <v>EBITDA - Capex</v>
          </cell>
          <cell r="H1472">
            <v>2013</v>
          </cell>
          <cell r="I1472" t="str">
            <v/>
          </cell>
        </row>
        <row r="1473">
          <cell r="B1473" t="str">
            <v>Deutsche Telekom AG</v>
          </cell>
          <cell r="C1473" t="str">
            <v>Austria</v>
          </cell>
          <cell r="D1473" t="str">
            <v>Europe</v>
          </cell>
          <cell r="E1473" t="str">
            <v>Mobile &amp; Fixed</v>
          </cell>
          <cell r="F1473" t="str">
            <v>EUR</v>
          </cell>
          <cell r="G1473" t="str">
            <v>EBITDA - Capex Margin (%)</v>
          </cell>
          <cell r="H1473">
            <v>2013</v>
          </cell>
          <cell r="I1473" t="str">
            <v/>
          </cell>
        </row>
        <row r="1474">
          <cell r="B1474" t="str">
            <v>Deutsche Telekom AG</v>
          </cell>
          <cell r="C1474" t="str">
            <v>Austria</v>
          </cell>
          <cell r="D1474" t="str">
            <v>Europe</v>
          </cell>
          <cell r="E1474" t="str">
            <v>Mobile &amp; Fixed</v>
          </cell>
          <cell r="F1474" t="str">
            <v>EUR</v>
          </cell>
          <cell r="G1474" t="str">
            <v>Mobile share</v>
          </cell>
          <cell r="H1474">
            <v>2013</v>
          </cell>
          <cell r="I1474"/>
        </row>
        <row r="1475">
          <cell r="B1475" t="str">
            <v>Deutsche Telekom AG</v>
          </cell>
          <cell r="C1475" t="str">
            <v>Austria</v>
          </cell>
          <cell r="D1475" t="str">
            <v>Europe</v>
          </cell>
          <cell r="E1475" t="str">
            <v>Mobile &amp; Fixed</v>
          </cell>
          <cell r="F1475" t="str">
            <v>EUR</v>
          </cell>
          <cell r="G1475" t="str">
            <v>Capex/Revenue</v>
          </cell>
          <cell r="H1475">
            <v>2013</v>
          </cell>
          <cell r="I1475" t="str">
            <v/>
          </cell>
        </row>
        <row r="1476">
          <cell r="B1476" t="str">
            <v>Deutsche Telekom AG</v>
          </cell>
          <cell r="C1476" t="str">
            <v>Austria</v>
          </cell>
          <cell r="D1476" t="str">
            <v>Europe</v>
          </cell>
          <cell r="E1476" t="str">
            <v>Mobile &amp; Fixed</v>
          </cell>
          <cell r="F1476" t="str">
            <v>EUR</v>
          </cell>
          <cell r="G1476" t="str">
            <v>Revenue</v>
          </cell>
          <cell r="H1476">
            <v>2012</v>
          </cell>
          <cell r="I1476">
            <v>878</v>
          </cell>
        </row>
        <row r="1477">
          <cell r="B1477" t="str">
            <v>Deutsche Telekom AG</v>
          </cell>
          <cell r="C1477" t="str">
            <v>Austria</v>
          </cell>
          <cell r="D1477" t="str">
            <v>Europe</v>
          </cell>
          <cell r="E1477" t="str">
            <v>Mobile &amp; Fixed</v>
          </cell>
          <cell r="F1477" t="str">
            <v>EUR</v>
          </cell>
          <cell r="G1477" t="str">
            <v>EBITDA</v>
          </cell>
          <cell r="H1477">
            <v>2012</v>
          </cell>
          <cell r="I1477">
            <v>234</v>
          </cell>
        </row>
        <row r="1478">
          <cell r="B1478" t="str">
            <v>Deutsche Telekom AG</v>
          </cell>
          <cell r="C1478" t="str">
            <v>Austria</v>
          </cell>
          <cell r="D1478" t="str">
            <v>Europe</v>
          </cell>
          <cell r="E1478" t="str">
            <v>Mobile &amp; Fixed</v>
          </cell>
          <cell r="F1478" t="str">
            <v>EUR</v>
          </cell>
          <cell r="G1478" t="str">
            <v>EBITDA Margin (%)</v>
          </cell>
          <cell r="H1478">
            <v>2012</v>
          </cell>
          <cell r="I1478">
            <v>0.26651480637813213</v>
          </cell>
        </row>
        <row r="1479">
          <cell r="B1479" t="str">
            <v>Deutsche Telekom AG</v>
          </cell>
          <cell r="C1479" t="str">
            <v>Austria</v>
          </cell>
          <cell r="D1479" t="str">
            <v>Europe</v>
          </cell>
          <cell r="E1479" t="str">
            <v>Mobile &amp; Fixed</v>
          </cell>
          <cell r="F1479" t="str">
            <v>EUR</v>
          </cell>
          <cell r="G1479" t="str">
            <v>Capex</v>
          </cell>
          <cell r="H1479">
            <v>2012</v>
          </cell>
          <cell r="I1479"/>
        </row>
        <row r="1480">
          <cell r="B1480" t="str">
            <v>Deutsche Telekom AG</v>
          </cell>
          <cell r="C1480" t="str">
            <v>Austria</v>
          </cell>
          <cell r="D1480" t="str">
            <v>Europe</v>
          </cell>
          <cell r="E1480" t="str">
            <v>Mobile &amp; Fixed</v>
          </cell>
          <cell r="F1480" t="str">
            <v>EUR</v>
          </cell>
          <cell r="G1480" t="str">
            <v>EBITDA - Capex</v>
          </cell>
          <cell r="H1480">
            <v>2012</v>
          </cell>
          <cell r="I1480" t="str">
            <v/>
          </cell>
        </row>
        <row r="1481">
          <cell r="B1481" t="str">
            <v>Deutsche Telekom AG</v>
          </cell>
          <cell r="C1481" t="str">
            <v>Austria</v>
          </cell>
          <cell r="D1481" t="str">
            <v>Europe</v>
          </cell>
          <cell r="E1481" t="str">
            <v>Mobile &amp; Fixed</v>
          </cell>
          <cell r="F1481" t="str">
            <v>EUR</v>
          </cell>
          <cell r="G1481" t="str">
            <v>EBITDA - Capex Margin (%)</v>
          </cell>
          <cell r="H1481">
            <v>2012</v>
          </cell>
          <cell r="I1481" t="str">
            <v/>
          </cell>
        </row>
        <row r="1482">
          <cell r="B1482" t="str">
            <v>Deutsche Telekom AG</v>
          </cell>
          <cell r="C1482" t="str">
            <v>Austria</v>
          </cell>
          <cell r="D1482" t="str">
            <v>Europe</v>
          </cell>
          <cell r="E1482" t="str">
            <v>Mobile &amp; Fixed</v>
          </cell>
          <cell r="F1482" t="str">
            <v>EUR</v>
          </cell>
          <cell r="G1482" t="str">
            <v>Mobile share</v>
          </cell>
          <cell r="H1482">
            <v>2012</v>
          </cell>
          <cell r="I1482"/>
        </row>
        <row r="1483">
          <cell r="B1483" t="str">
            <v>Deutsche Telekom AG</v>
          </cell>
          <cell r="C1483" t="str">
            <v>Austria</v>
          </cell>
          <cell r="D1483" t="str">
            <v>Europe</v>
          </cell>
          <cell r="E1483" t="str">
            <v>Mobile &amp; Fixed</v>
          </cell>
          <cell r="F1483" t="str">
            <v>EUR</v>
          </cell>
          <cell r="G1483" t="str">
            <v>Capex/Revenue</v>
          </cell>
          <cell r="H1483">
            <v>2012</v>
          </cell>
          <cell r="I1483" t="str">
            <v/>
          </cell>
        </row>
        <row r="1484">
          <cell r="B1484" t="str">
            <v>Deutsche Telekom AG</v>
          </cell>
          <cell r="C1484" t="str">
            <v>Netherlands</v>
          </cell>
          <cell r="D1484" t="str">
            <v>Europe</v>
          </cell>
          <cell r="E1484" t="str">
            <v>Mobile &amp; Fixed</v>
          </cell>
          <cell r="F1484" t="str">
            <v>EUR</v>
          </cell>
          <cell r="G1484" t="str">
            <v>Revenue</v>
          </cell>
          <cell r="H1484">
            <v>2020</v>
          </cell>
          <cell r="I1484"/>
        </row>
        <row r="1485">
          <cell r="B1485" t="str">
            <v>Deutsche Telekom AG</v>
          </cell>
          <cell r="C1485" t="str">
            <v>Netherlands</v>
          </cell>
          <cell r="D1485" t="str">
            <v>Europe</v>
          </cell>
          <cell r="E1485" t="str">
            <v>Mobile &amp; Fixed</v>
          </cell>
          <cell r="F1485" t="str">
            <v>EUR</v>
          </cell>
          <cell r="G1485" t="str">
            <v>EBITDA</v>
          </cell>
          <cell r="H1485">
            <v>2020</v>
          </cell>
          <cell r="I1485"/>
        </row>
        <row r="1486">
          <cell r="B1486" t="str">
            <v>Deutsche Telekom AG</v>
          </cell>
          <cell r="C1486" t="str">
            <v>Netherlands</v>
          </cell>
          <cell r="D1486" t="str">
            <v>Europe</v>
          </cell>
          <cell r="E1486" t="str">
            <v>Mobile &amp; Fixed</v>
          </cell>
          <cell r="F1486" t="str">
            <v>EUR</v>
          </cell>
          <cell r="G1486" t="str">
            <v>EBITDA Margin (%)</v>
          </cell>
          <cell r="H1486">
            <v>2020</v>
          </cell>
          <cell r="I1486" t="str">
            <v/>
          </cell>
        </row>
        <row r="1487">
          <cell r="B1487" t="str">
            <v>Deutsche Telekom AG</v>
          </cell>
          <cell r="C1487" t="str">
            <v>Netherlands</v>
          </cell>
          <cell r="D1487" t="str">
            <v>Europe</v>
          </cell>
          <cell r="E1487" t="str">
            <v>Mobile &amp; Fixed</v>
          </cell>
          <cell r="F1487" t="str">
            <v>EUR</v>
          </cell>
          <cell r="G1487" t="str">
            <v>Capex</v>
          </cell>
          <cell r="H1487">
            <v>2020</v>
          </cell>
          <cell r="I1487"/>
        </row>
        <row r="1488">
          <cell r="B1488" t="str">
            <v>Deutsche Telekom AG</v>
          </cell>
          <cell r="C1488" t="str">
            <v>Netherlands</v>
          </cell>
          <cell r="D1488" t="str">
            <v>Europe</v>
          </cell>
          <cell r="E1488" t="str">
            <v>Mobile &amp; Fixed</v>
          </cell>
          <cell r="F1488" t="str">
            <v>EUR</v>
          </cell>
          <cell r="G1488" t="str">
            <v>EBITDA - Capex</v>
          </cell>
          <cell r="H1488">
            <v>2020</v>
          </cell>
          <cell r="I1488" t="str">
            <v/>
          </cell>
        </row>
        <row r="1489">
          <cell r="B1489" t="str">
            <v>Deutsche Telekom AG</v>
          </cell>
          <cell r="C1489" t="str">
            <v>Netherlands</v>
          </cell>
          <cell r="D1489" t="str">
            <v>Europe</v>
          </cell>
          <cell r="E1489" t="str">
            <v>Mobile &amp; Fixed</v>
          </cell>
          <cell r="F1489" t="str">
            <v>EUR</v>
          </cell>
          <cell r="G1489" t="str">
            <v>EBITDA - Capex Margin (%)</v>
          </cell>
          <cell r="H1489">
            <v>2020</v>
          </cell>
          <cell r="I1489" t="str">
            <v/>
          </cell>
        </row>
        <row r="1490">
          <cell r="B1490" t="str">
            <v>Deutsche Telekom AG</v>
          </cell>
          <cell r="C1490" t="str">
            <v>Netherlands</v>
          </cell>
          <cell r="D1490" t="str">
            <v>Europe</v>
          </cell>
          <cell r="E1490" t="str">
            <v>Mobile &amp; Fixed</v>
          </cell>
          <cell r="F1490" t="str">
            <v>EUR</v>
          </cell>
          <cell r="G1490" t="str">
            <v>Mobile share</v>
          </cell>
          <cell r="H1490">
            <v>2020</v>
          </cell>
          <cell r="I1490">
            <v>0.803186022610483</v>
          </cell>
        </row>
        <row r="1491">
          <cell r="B1491" t="str">
            <v>Deutsche Telekom AG</v>
          </cell>
          <cell r="C1491" t="str">
            <v>Netherlands</v>
          </cell>
          <cell r="D1491" t="str">
            <v>Europe</v>
          </cell>
          <cell r="E1491" t="str">
            <v>Mobile &amp; Fixed</v>
          </cell>
          <cell r="F1491" t="str">
            <v>EUR</v>
          </cell>
          <cell r="G1491" t="str">
            <v>Capex/Revenue</v>
          </cell>
          <cell r="H1491">
            <v>2020</v>
          </cell>
          <cell r="I1491" t="str">
            <v/>
          </cell>
        </row>
        <row r="1492">
          <cell r="B1492" t="str">
            <v>Deutsche Telekom AG</v>
          </cell>
          <cell r="C1492" t="str">
            <v>Netherlands</v>
          </cell>
          <cell r="D1492" t="str">
            <v>Europe</v>
          </cell>
          <cell r="E1492" t="str">
            <v>Mobile &amp; Fixed</v>
          </cell>
          <cell r="F1492" t="str">
            <v>EUR</v>
          </cell>
          <cell r="G1492" t="str">
            <v>Revenue</v>
          </cell>
          <cell r="H1492">
            <v>2019</v>
          </cell>
          <cell r="I1492"/>
        </row>
        <row r="1493">
          <cell r="B1493" t="str">
            <v>Deutsche Telekom AG</v>
          </cell>
          <cell r="C1493" t="str">
            <v>Netherlands</v>
          </cell>
          <cell r="D1493" t="str">
            <v>Europe</v>
          </cell>
          <cell r="E1493" t="str">
            <v>Mobile &amp; Fixed</v>
          </cell>
          <cell r="F1493" t="str">
            <v>EUR</v>
          </cell>
          <cell r="G1493" t="str">
            <v>EBITDA</v>
          </cell>
          <cell r="H1493">
            <v>2019</v>
          </cell>
          <cell r="I1493"/>
        </row>
        <row r="1494">
          <cell r="B1494" t="str">
            <v>Deutsche Telekom AG</v>
          </cell>
          <cell r="C1494" t="str">
            <v>Netherlands</v>
          </cell>
          <cell r="D1494" t="str">
            <v>Europe</v>
          </cell>
          <cell r="E1494" t="str">
            <v>Mobile &amp; Fixed</v>
          </cell>
          <cell r="F1494" t="str">
            <v>EUR</v>
          </cell>
          <cell r="G1494" t="str">
            <v>EBITDA Margin (%)</v>
          </cell>
          <cell r="H1494">
            <v>2019</v>
          </cell>
          <cell r="I1494" t="str">
            <v/>
          </cell>
        </row>
        <row r="1495">
          <cell r="B1495" t="str">
            <v>Deutsche Telekom AG</v>
          </cell>
          <cell r="C1495" t="str">
            <v>Netherlands</v>
          </cell>
          <cell r="D1495" t="str">
            <v>Europe</v>
          </cell>
          <cell r="E1495" t="str">
            <v>Mobile &amp; Fixed</v>
          </cell>
          <cell r="F1495" t="str">
            <v>EUR</v>
          </cell>
          <cell r="G1495" t="str">
            <v>Capex</v>
          </cell>
          <cell r="H1495">
            <v>2019</v>
          </cell>
          <cell r="I1495"/>
        </row>
        <row r="1496">
          <cell r="B1496" t="str">
            <v>Deutsche Telekom AG</v>
          </cell>
          <cell r="C1496" t="str">
            <v>Netherlands</v>
          </cell>
          <cell r="D1496" t="str">
            <v>Europe</v>
          </cell>
          <cell r="E1496" t="str">
            <v>Mobile &amp; Fixed</v>
          </cell>
          <cell r="F1496" t="str">
            <v>EUR</v>
          </cell>
          <cell r="G1496" t="str">
            <v>EBITDA - Capex</v>
          </cell>
          <cell r="H1496">
            <v>2019</v>
          </cell>
          <cell r="I1496" t="str">
            <v/>
          </cell>
        </row>
        <row r="1497">
          <cell r="B1497" t="str">
            <v>Deutsche Telekom AG</v>
          </cell>
          <cell r="C1497" t="str">
            <v>Netherlands</v>
          </cell>
          <cell r="D1497" t="str">
            <v>Europe</v>
          </cell>
          <cell r="E1497" t="str">
            <v>Mobile &amp; Fixed</v>
          </cell>
          <cell r="F1497" t="str">
            <v>EUR</v>
          </cell>
          <cell r="G1497" t="str">
            <v>EBITDA - Capex Margin (%)</v>
          </cell>
          <cell r="H1497">
            <v>2019</v>
          </cell>
          <cell r="I1497" t="str">
            <v/>
          </cell>
        </row>
        <row r="1498">
          <cell r="B1498" t="str">
            <v>Deutsche Telekom AG</v>
          </cell>
          <cell r="C1498" t="str">
            <v>Netherlands</v>
          </cell>
          <cell r="D1498" t="str">
            <v>Europe</v>
          </cell>
          <cell r="E1498" t="str">
            <v>Mobile &amp; Fixed</v>
          </cell>
          <cell r="F1498" t="str">
            <v>EUR</v>
          </cell>
          <cell r="G1498" t="str">
            <v>Mobile share</v>
          </cell>
          <cell r="H1498">
            <v>2019</v>
          </cell>
          <cell r="I1498">
            <v>0.81151832460732987</v>
          </cell>
        </row>
        <row r="1499">
          <cell r="B1499" t="str">
            <v>Deutsche Telekom AG</v>
          </cell>
          <cell r="C1499" t="str">
            <v>Netherlands</v>
          </cell>
          <cell r="D1499" t="str">
            <v>Europe</v>
          </cell>
          <cell r="E1499" t="str">
            <v>Mobile &amp; Fixed</v>
          </cell>
          <cell r="F1499" t="str">
            <v>EUR</v>
          </cell>
          <cell r="G1499" t="str">
            <v>Capex/Revenue</v>
          </cell>
          <cell r="H1499">
            <v>2019</v>
          </cell>
          <cell r="I1499" t="str">
            <v/>
          </cell>
        </row>
        <row r="1500">
          <cell r="B1500" t="str">
            <v>Deutsche Telekom AG</v>
          </cell>
          <cell r="C1500" t="str">
            <v>Netherlands</v>
          </cell>
          <cell r="D1500" t="str">
            <v>Europe</v>
          </cell>
          <cell r="E1500" t="str">
            <v>Mobile &amp; Fixed</v>
          </cell>
          <cell r="F1500" t="str">
            <v>EUR</v>
          </cell>
          <cell r="G1500" t="str">
            <v>Revenue</v>
          </cell>
          <cell r="H1500">
            <v>2018</v>
          </cell>
          <cell r="I1500"/>
        </row>
        <row r="1501">
          <cell r="B1501" t="str">
            <v>Deutsche Telekom AG</v>
          </cell>
          <cell r="C1501" t="str">
            <v>Netherlands</v>
          </cell>
          <cell r="D1501" t="str">
            <v>Europe</v>
          </cell>
          <cell r="E1501" t="str">
            <v>Mobile &amp; Fixed</v>
          </cell>
          <cell r="F1501" t="str">
            <v>EUR</v>
          </cell>
          <cell r="G1501" t="str">
            <v>EBITDA</v>
          </cell>
          <cell r="H1501">
            <v>2018</v>
          </cell>
          <cell r="I1501"/>
        </row>
        <row r="1502">
          <cell r="B1502" t="str">
            <v>Deutsche Telekom AG</v>
          </cell>
          <cell r="C1502" t="str">
            <v>Netherlands</v>
          </cell>
          <cell r="D1502" t="str">
            <v>Europe</v>
          </cell>
          <cell r="E1502" t="str">
            <v>Mobile &amp; Fixed</v>
          </cell>
          <cell r="F1502" t="str">
            <v>EUR</v>
          </cell>
          <cell r="G1502" t="str">
            <v>EBITDA Margin (%)</v>
          </cell>
          <cell r="H1502">
            <v>2018</v>
          </cell>
          <cell r="I1502" t="str">
            <v/>
          </cell>
        </row>
        <row r="1503">
          <cell r="B1503" t="str">
            <v>Deutsche Telekom AG</v>
          </cell>
          <cell r="C1503" t="str">
            <v>Netherlands</v>
          </cell>
          <cell r="D1503" t="str">
            <v>Europe</v>
          </cell>
          <cell r="E1503" t="str">
            <v>Mobile &amp; Fixed</v>
          </cell>
          <cell r="F1503" t="str">
            <v>EUR</v>
          </cell>
          <cell r="G1503" t="str">
            <v>Capex</v>
          </cell>
          <cell r="H1503">
            <v>2018</v>
          </cell>
          <cell r="I1503"/>
        </row>
        <row r="1504">
          <cell r="B1504" t="str">
            <v>Deutsche Telekom AG</v>
          </cell>
          <cell r="C1504" t="str">
            <v>Netherlands</v>
          </cell>
          <cell r="D1504" t="str">
            <v>Europe</v>
          </cell>
          <cell r="E1504" t="str">
            <v>Mobile &amp; Fixed</v>
          </cell>
          <cell r="F1504" t="str">
            <v>EUR</v>
          </cell>
          <cell r="G1504" t="str">
            <v>EBITDA - Capex</v>
          </cell>
          <cell r="H1504">
            <v>2018</v>
          </cell>
          <cell r="I1504" t="str">
            <v/>
          </cell>
        </row>
        <row r="1505">
          <cell r="B1505" t="str">
            <v>Deutsche Telekom AG</v>
          </cell>
          <cell r="C1505" t="str">
            <v>Netherlands</v>
          </cell>
          <cell r="D1505" t="str">
            <v>Europe</v>
          </cell>
          <cell r="E1505" t="str">
            <v>Mobile &amp; Fixed</v>
          </cell>
          <cell r="F1505" t="str">
            <v>EUR</v>
          </cell>
          <cell r="G1505" t="str">
            <v>EBITDA - Capex Margin (%)</v>
          </cell>
          <cell r="H1505">
            <v>2018</v>
          </cell>
          <cell r="I1505" t="str">
            <v/>
          </cell>
        </row>
        <row r="1506">
          <cell r="B1506" t="str">
            <v>Deutsche Telekom AG</v>
          </cell>
          <cell r="C1506" t="str">
            <v>Netherlands</v>
          </cell>
          <cell r="D1506" t="str">
            <v>Europe</v>
          </cell>
          <cell r="E1506" t="str">
            <v>Mobile &amp; Fixed</v>
          </cell>
          <cell r="F1506" t="str">
            <v>EUR</v>
          </cell>
          <cell r="G1506" t="str">
            <v>Mobile share</v>
          </cell>
          <cell r="H1506">
            <v>2018</v>
          </cell>
          <cell r="I1506">
            <v>0.92586989409984877</v>
          </cell>
        </row>
        <row r="1507">
          <cell r="B1507" t="str">
            <v>Deutsche Telekom AG</v>
          </cell>
          <cell r="C1507" t="str">
            <v>Netherlands</v>
          </cell>
          <cell r="D1507" t="str">
            <v>Europe</v>
          </cell>
          <cell r="E1507" t="str">
            <v>Mobile &amp; Fixed</v>
          </cell>
          <cell r="F1507" t="str">
            <v>EUR</v>
          </cell>
          <cell r="G1507" t="str">
            <v>Capex/Revenue</v>
          </cell>
          <cell r="H1507">
            <v>2018</v>
          </cell>
          <cell r="I1507" t="str">
            <v/>
          </cell>
        </row>
        <row r="1508">
          <cell r="B1508" t="str">
            <v>Deutsche Telekom AG</v>
          </cell>
          <cell r="C1508" t="str">
            <v>Netherlands</v>
          </cell>
          <cell r="D1508" t="str">
            <v>Europe</v>
          </cell>
          <cell r="E1508" t="str">
            <v>Mobile &amp; Fixed</v>
          </cell>
          <cell r="F1508" t="str">
            <v>EUR</v>
          </cell>
          <cell r="G1508" t="str">
            <v>Revenue</v>
          </cell>
          <cell r="H1508">
            <v>2017</v>
          </cell>
          <cell r="I1508">
            <v>1355</v>
          </cell>
        </row>
        <row r="1509">
          <cell r="B1509" t="str">
            <v>Deutsche Telekom AG</v>
          </cell>
          <cell r="C1509" t="str">
            <v>Netherlands</v>
          </cell>
          <cell r="D1509" t="str">
            <v>Europe</v>
          </cell>
          <cell r="E1509" t="str">
            <v>Mobile &amp; Fixed</v>
          </cell>
          <cell r="F1509" t="str">
            <v>EUR</v>
          </cell>
          <cell r="G1509" t="str">
            <v>EBITDA</v>
          </cell>
          <cell r="H1509">
            <v>2017</v>
          </cell>
          <cell r="I1509">
            <v>421</v>
          </cell>
        </row>
        <row r="1510">
          <cell r="B1510" t="str">
            <v>Deutsche Telekom AG</v>
          </cell>
          <cell r="C1510" t="str">
            <v>Netherlands</v>
          </cell>
          <cell r="D1510" t="str">
            <v>Europe</v>
          </cell>
          <cell r="E1510" t="str">
            <v>Mobile &amp; Fixed</v>
          </cell>
          <cell r="F1510" t="str">
            <v>EUR</v>
          </cell>
          <cell r="G1510" t="str">
            <v>EBITDA Margin (%)</v>
          </cell>
          <cell r="H1510">
            <v>2017</v>
          </cell>
          <cell r="I1510">
            <v>0.31070110701107012</v>
          </cell>
        </row>
        <row r="1511">
          <cell r="B1511" t="str">
            <v>Deutsche Telekom AG</v>
          </cell>
          <cell r="C1511" t="str">
            <v>Netherlands</v>
          </cell>
          <cell r="D1511" t="str">
            <v>Europe</v>
          </cell>
          <cell r="E1511" t="str">
            <v>Mobile &amp; Fixed</v>
          </cell>
          <cell r="F1511" t="str">
            <v>EUR</v>
          </cell>
          <cell r="G1511" t="str">
            <v>Capex</v>
          </cell>
          <cell r="H1511">
            <v>2017</v>
          </cell>
          <cell r="I1511">
            <v>172</v>
          </cell>
        </row>
        <row r="1512">
          <cell r="B1512" t="str">
            <v>Deutsche Telekom AG</v>
          </cell>
          <cell r="C1512" t="str">
            <v>Netherlands</v>
          </cell>
          <cell r="D1512" t="str">
            <v>Europe</v>
          </cell>
          <cell r="E1512" t="str">
            <v>Mobile &amp; Fixed</v>
          </cell>
          <cell r="F1512" t="str">
            <v>EUR</v>
          </cell>
          <cell r="G1512" t="str">
            <v>EBITDA - Capex</v>
          </cell>
          <cell r="H1512">
            <v>2017</v>
          </cell>
          <cell r="I1512">
            <v>249</v>
          </cell>
        </row>
        <row r="1513">
          <cell r="B1513" t="str">
            <v>Deutsche Telekom AG</v>
          </cell>
          <cell r="C1513" t="str">
            <v>Netherlands</v>
          </cell>
          <cell r="D1513" t="str">
            <v>Europe</v>
          </cell>
          <cell r="E1513" t="str">
            <v>Mobile &amp; Fixed</v>
          </cell>
          <cell r="F1513" t="str">
            <v>EUR</v>
          </cell>
          <cell r="G1513" t="str">
            <v>EBITDA - Capex Margin (%)</v>
          </cell>
          <cell r="H1513">
            <v>2017</v>
          </cell>
          <cell r="I1513">
            <v>0.18376383763837639</v>
          </cell>
        </row>
        <row r="1514">
          <cell r="B1514" t="str">
            <v>Deutsche Telekom AG</v>
          </cell>
          <cell r="C1514" t="str">
            <v>Netherlands</v>
          </cell>
          <cell r="D1514" t="str">
            <v>Europe</v>
          </cell>
          <cell r="E1514" t="str">
            <v>Mobile &amp; Fixed</v>
          </cell>
          <cell r="F1514" t="str">
            <v>EUR</v>
          </cell>
          <cell r="G1514" t="str">
            <v>Mobile share</v>
          </cell>
          <cell r="H1514">
            <v>2017</v>
          </cell>
          <cell r="I1514">
            <v>0.65535055350553506</v>
          </cell>
        </row>
        <row r="1515">
          <cell r="B1515" t="str">
            <v>Deutsche Telekom AG</v>
          </cell>
          <cell r="C1515" t="str">
            <v>Netherlands</v>
          </cell>
          <cell r="D1515" t="str">
            <v>Europe</v>
          </cell>
          <cell r="E1515" t="str">
            <v>Mobile &amp; Fixed</v>
          </cell>
          <cell r="F1515" t="str">
            <v>EUR</v>
          </cell>
          <cell r="G1515" t="str">
            <v>Capex/Revenue</v>
          </cell>
          <cell r="H1515">
            <v>2017</v>
          </cell>
          <cell r="I1515">
            <v>0.12693726937269373</v>
          </cell>
        </row>
        <row r="1516">
          <cell r="B1516" t="str">
            <v>Deutsche Telekom AG</v>
          </cell>
          <cell r="C1516" t="str">
            <v>Netherlands</v>
          </cell>
          <cell r="D1516" t="str">
            <v>Europe</v>
          </cell>
          <cell r="E1516" t="str">
            <v>Mobile &amp; Fixed</v>
          </cell>
          <cell r="F1516" t="str">
            <v>EUR</v>
          </cell>
          <cell r="G1516" t="str">
            <v>Revenue</v>
          </cell>
          <cell r="H1516">
            <v>2016</v>
          </cell>
          <cell r="I1516">
            <v>1331</v>
          </cell>
        </row>
        <row r="1517">
          <cell r="B1517" t="str">
            <v>Deutsche Telekom AG</v>
          </cell>
          <cell r="C1517" t="str">
            <v>Netherlands</v>
          </cell>
          <cell r="D1517" t="str">
            <v>Europe</v>
          </cell>
          <cell r="E1517" t="str">
            <v>Mobile &amp; Fixed</v>
          </cell>
          <cell r="F1517" t="str">
            <v>EUR</v>
          </cell>
          <cell r="G1517" t="str">
            <v>EBITDA</v>
          </cell>
          <cell r="H1517">
            <v>2016</v>
          </cell>
          <cell r="I1517">
            <v>358</v>
          </cell>
        </row>
        <row r="1518">
          <cell r="B1518" t="str">
            <v>Deutsche Telekom AG</v>
          </cell>
          <cell r="C1518" t="str">
            <v>Netherlands</v>
          </cell>
          <cell r="D1518" t="str">
            <v>Europe</v>
          </cell>
          <cell r="E1518" t="str">
            <v>Mobile &amp; Fixed</v>
          </cell>
          <cell r="F1518" t="str">
            <v>EUR</v>
          </cell>
          <cell r="G1518" t="str">
            <v>EBITDA Margin (%)</v>
          </cell>
          <cell r="H1518">
            <v>2016</v>
          </cell>
          <cell r="I1518">
            <v>0.26897069872276486</v>
          </cell>
        </row>
        <row r="1519">
          <cell r="B1519" t="str">
            <v>Deutsche Telekom AG</v>
          </cell>
          <cell r="C1519" t="str">
            <v>Netherlands</v>
          </cell>
          <cell r="D1519" t="str">
            <v>Europe</v>
          </cell>
          <cell r="E1519" t="str">
            <v>Mobile &amp; Fixed</v>
          </cell>
          <cell r="F1519" t="str">
            <v>EUR</v>
          </cell>
          <cell r="G1519" t="str">
            <v>Capex</v>
          </cell>
          <cell r="H1519">
            <v>2016</v>
          </cell>
          <cell r="I1519">
            <v>123</v>
          </cell>
        </row>
        <row r="1520">
          <cell r="B1520" t="str">
            <v>Deutsche Telekom AG</v>
          </cell>
          <cell r="C1520" t="str">
            <v>Netherlands</v>
          </cell>
          <cell r="D1520" t="str">
            <v>Europe</v>
          </cell>
          <cell r="E1520" t="str">
            <v>Mobile &amp; Fixed</v>
          </cell>
          <cell r="F1520" t="str">
            <v>EUR</v>
          </cell>
          <cell r="G1520" t="str">
            <v>EBITDA - Capex</v>
          </cell>
          <cell r="H1520">
            <v>2016</v>
          </cell>
          <cell r="I1520">
            <v>235</v>
          </cell>
        </row>
        <row r="1521">
          <cell r="B1521" t="str">
            <v>Deutsche Telekom AG</v>
          </cell>
          <cell r="C1521" t="str">
            <v>Netherlands</v>
          </cell>
          <cell r="D1521" t="str">
            <v>Europe</v>
          </cell>
          <cell r="E1521" t="str">
            <v>Mobile &amp; Fixed</v>
          </cell>
          <cell r="F1521" t="str">
            <v>EUR</v>
          </cell>
          <cell r="G1521" t="str">
            <v>EBITDA - Capex Margin (%)</v>
          </cell>
          <cell r="H1521">
            <v>2016</v>
          </cell>
          <cell r="I1521">
            <v>0.17655897821187078</v>
          </cell>
        </row>
        <row r="1522">
          <cell r="B1522" t="str">
            <v>Deutsche Telekom AG</v>
          </cell>
          <cell r="C1522" t="str">
            <v>Netherlands</v>
          </cell>
          <cell r="D1522" t="str">
            <v>Europe</v>
          </cell>
          <cell r="E1522" t="str">
            <v>Mobile &amp; Fixed</v>
          </cell>
          <cell r="F1522" t="str">
            <v>EUR</v>
          </cell>
          <cell r="G1522" t="str">
            <v>Mobile share</v>
          </cell>
          <cell r="H1522">
            <v>2016</v>
          </cell>
          <cell r="I1522">
            <v>0.6882043576258452</v>
          </cell>
        </row>
        <row r="1523">
          <cell r="B1523" t="str">
            <v>Deutsche Telekom AG</v>
          </cell>
          <cell r="C1523" t="str">
            <v>Netherlands</v>
          </cell>
          <cell r="D1523" t="str">
            <v>Europe</v>
          </cell>
          <cell r="E1523" t="str">
            <v>Mobile &amp; Fixed</v>
          </cell>
          <cell r="F1523" t="str">
            <v>EUR</v>
          </cell>
          <cell r="G1523" t="str">
            <v>Capex/Revenue</v>
          </cell>
          <cell r="H1523">
            <v>2016</v>
          </cell>
          <cell r="I1523">
            <v>9.2411720510894066E-2</v>
          </cell>
        </row>
        <row r="1524">
          <cell r="B1524" t="str">
            <v>Deutsche Telekom AG</v>
          </cell>
          <cell r="C1524" t="str">
            <v>Netherlands</v>
          </cell>
          <cell r="D1524" t="str">
            <v>Europe</v>
          </cell>
          <cell r="E1524" t="str">
            <v>Mobile &amp; Fixed</v>
          </cell>
          <cell r="F1524" t="str">
            <v>EUR</v>
          </cell>
          <cell r="G1524" t="str">
            <v>Revenue</v>
          </cell>
          <cell r="H1524">
            <v>2015</v>
          </cell>
          <cell r="I1524">
            <v>1394</v>
          </cell>
        </row>
        <row r="1525">
          <cell r="B1525" t="str">
            <v>Deutsche Telekom AG</v>
          </cell>
          <cell r="C1525" t="str">
            <v>Netherlands</v>
          </cell>
          <cell r="D1525" t="str">
            <v>Europe</v>
          </cell>
          <cell r="E1525" t="str">
            <v>Mobile &amp; Fixed</v>
          </cell>
          <cell r="F1525" t="str">
            <v>EUR</v>
          </cell>
          <cell r="G1525" t="str">
            <v>EBITDA</v>
          </cell>
          <cell r="H1525">
            <v>2015</v>
          </cell>
          <cell r="I1525">
            <v>500</v>
          </cell>
        </row>
        <row r="1526">
          <cell r="B1526" t="str">
            <v>Deutsche Telekom AG</v>
          </cell>
          <cell r="C1526" t="str">
            <v>Netherlands</v>
          </cell>
          <cell r="D1526" t="str">
            <v>Europe</v>
          </cell>
          <cell r="E1526" t="str">
            <v>Mobile &amp; Fixed</v>
          </cell>
          <cell r="F1526" t="str">
            <v>EUR</v>
          </cell>
          <cell r="G1526" t="str">
            <v>EBITDA Margin (%)</v>
          </cell>
          <cell r="H1526">
            <v>2015</v>
          </cell>
          <cell r="I1526">
            <v>0.3586800573888092</v>
          </cell>
        </row>
        <row r="1527">
          <cell r="B1527" t="str">
            <v>Deutsche Telekom AG</v>
          </cell>
          <cell r="C1527" t="str">
            <v>Netherlands</v>
          </cell>
          <cell r="D1527" t="str">
            <v>Europe</v>
          </cell>
          <cell r="E1527" t="str">
            <v>Mobile &amp; Fixed</v>
          </cell>
          <cell r="F1527" t="str">
            <v>EUR</v>
          </cell>
          <cell r="G1527" t="str">
            <v>Capex</v>
          </cell>
          <cell r="H1527">
            <v>2015</v>
          </cell>
          <cell r="I1527">
            <v>176</v>
          </cell>
        </row>
        <row r="1528">
          <cell r="B1528" t="str">
            <v>Deutsche Telekom AG</v>
          </cell>
          <cell r="C1528" t="str">
            <v>Netherlands</v>
          </cell>
          <cell r="D1528" t="str">
            <v>Europe</v>
          </cell>
          <cell r="E1528" t="str">
            <v>Mobile &amp; Fixed</v>
          </cell>
          <cell r="F1528" t="str">
            <v>EUR</v>
          </cell>
          <cell r="G1528" t="str">
            <v>EBITDA - Capex</v>
          </cell>
          <cell r="H1528">
            <v>2015</v>
          </cell>
          <cell r="I1528">
            <v>324</v>
          </cell>
        </row>
        <row r="1529">
          <cell r="B1529" t="str">
            <v>Deutsche Telekom AG</v>
          </cell>
          <cell r="C1529" t="str">
            <v>Netherlands</v>
          </cell>
          <cell r="D1529" t="str">
            <v>Europe</v>
          </cell>
          <cell r="E1529" t="str">
            <v>Mobile &amp; Fixed</v>
          </cell>
          <cell r="F1529" t="str">
            <v>EUR</v>
          </cell>
          <cell r="G1529" t="str">
            <v>EBITDA - Capex Margin (%)</v>
          </cell>
          <cell r="H1529">
            <v>2015</v>
          </cell>
          <cell r="I1529">
            <v>0.23242467718794835</v>
          </cell>
        </row>
        <row r="1530">
          <cell r="B1530" t="str">
            <v>Deutsche Telekom AG</v>
          </cell>
          <cell r="C1530" t="str">
            <v>Netherlands</v>
          </cell>
          <cell r="D1530" t="str">
            <v>Europe</v>
          </cell>
          <cell r="E1530" t="str">
            <v>Mobile &amp; Fixed</v>
          </cell>
          <cell r="F1530" t="str">
            <v>EUR</v>
          </cell>
          <cell r="G1530" t="str">
            <v>Mobile share</v>
          </cell>
          <cell r="H1530">
            <v>2015</v>
          </cell>
          <cell r="I1530">
            <v>0.72166427546628409</v>
          </cell>
        </row>
        <row r="1531">
          <cell r="B1531" t="str">
            <v>Deutsche Telekom AG</v>
          </cell>
          <cell r="C1531" t="str">
            <v>Netherlands</v>
          </cell>
          <cell r="D1531" t="str">
            <v>Europe</v>
          </cell>
          <cell r="E1531" t="str">
            <v>Mobile &amp; Fixed</v>
          </cell>
          <cell r="F1531" t="str">
            <v>EUR</v>
          </cell>
          <cell r="G1531" t="str">
            <v>Capex/Revenue</v>
          </cell>
          <cell r="H1531">
            <v>2015</v>
          </cell>
          <cell r="I1531">
            <v>0.12625538020086083</v>
          </cell>
        </row>
        <row r="1532">
          <cell r="B1532" t="str">
            <v>Deutsche Telekom AG</v>
          </cell>
          <cell r="C1532" t="str">
            <v>Netherlands</v>
          </cell>
          <cell r="D1532" t="str">
            <v>Europe</v>
          </cell>
          <cell r="E1532" t="str">
            <v>Mobile &amp; Fixed</v>
          </cell>
          <cell r="F1532" t="str">
            <v>EUR</v>
          </cell>
          <cell r="G1532" t="str">
            <v>Revenue</v>
          </cell>
          <cell r="H1532">
            <v>2014</v>
          </cell>
          <cell r="I1532"/>
        </row>
        <row r="1533">
          <cell r="B1533" t="str">
            <v>Deutsche Telekom AG</v>
          </cell>
          <cell r="C1533" t="str">
            <v>Netherlands</v>
          </cell>
          <cell r="D1533" t="str">
            <v>Europe</v>
          </cell>
          <cell r="E1533" t="str">
            <v>Mobile &amp; Fixed</v>
          </cell>
          <cell r="F1533" t="str">
            <v>EUR</v>
          </cell>
          <cell r="G1533" t="str">
            <v>EBITDA</v>
          </cell>
          <cell r="H1533">
            <v>2014</v>
          </cell>
          <cell r="I1533"/>
        </row>
        <row r="1534">
          <cell r="B1534" t="str">
            <v>Deutsche Telekom AG</v>
          </cell>
          <cell r="C1534" t="str">
            <v>Netherlands</v>
          </cell>
          <cell r="D1534" t="str">
            <v>Europe</v>
          </cell>
          <cell r="E1534" t="str">
            <v>Mobile &amp; Fixed</v>
          </cell>
          <cell r="F1534" t="str">
            <v>EUR</v>
          </cell>
          <cell r="G1534" t="str">
            <v>EBITDA Margin (%)</v>
          </cell>
          <cell r="H1534">
            <v>2014</v>
          </cell>
          <cell r="I1534" t="str">
            <v/>
          </cell>
        </row>
        <row r="1535">
          <cell r="B1535" t="str">
            <v>Deutsche Telekom AG</v>
          </cell>
          <cell r="C1535" t="str">
            <v>Netherlands</v>
          </cell>
          <cell r="D1535" t="str">
            <v>Europe</v>
          </cell>
          <cell r="E1535" t="str">
            <v>Mobile &amp; Fixed</v>
          </cell>
          <cell r="F1535" t="str">
            <v>EUR</v>
          </cell>
          <cell r="G1535" t="str">
            <v>Capex</v>
          </cell>
          <cell r="H1535">
            <v>2014</v>
          </cell>
          <cell r="I1535"/>
        </row>
        <row r="1536">
          <cell r="B1536" t="str">
            <v>Deutsche Telekom AG</v>
          </cell>
          <cell r="C1536" t="str">
            <v>Netherlands</v>
          </cell>
          <cell r="D1536" t="str">
            <v>Europe</v>
          </cell>
          <cell r="E1536" t="str">
            <v>Mobile &amp; Fixed</v>
          </cell>
          <cell r="F1536" t="str">
            <v>EUR</v>
          </cell>
          <cell r="G1536" t="str">
            <v>EBITDA - Capex</v>
          </cell>
          <cell r="H1536">
            <v>2014</v>
          </cell>
          <cell r="I1536" t="str">
            <v/>
          </cell>
        </row>
        <row r="1537">
          <cell r="B1537" t="str">
            <v>Deutsche Telekom AG</v>
          </cell>
          <cell r="C1537" t="str">
            <v>Netherlands</v>
          </cell>
          <cell r="D1537" t="str">
            <v>Europe</v>
          </cell>
          <cell r="E1537" t="str">
            <v>Mobile &amp; Fixed</v>
          </cell>
          <cell r="F1537" t="str">
            <v>EUR</v>
          </cell>
          <cell r="G1537" t="str">
            <v>EBITDA - Capex Margin (%)</v>
          </cell>
          <cell r="H1537">
            <v>2014</v>
          </cell>
          <cell r="I1537" t="str">
            <v/>
          </cell>
        </row>
        <row r="1538">
          <cell r="B1538" t="str">
            <v>Deutsche Telekom AG</v>
          </cell>
          <cell r="C1538" t="str">
            <v>Netherlands</v>
          </cell>
          <cell r="D1538" t="str">
            <v>Europe</v>
          </cell>
          <cell r="E1538" t="str">
            <v>Mobile &amp; Fixed</v>
          </cell>
          <cell r="F1538" t="str">
            <v>EUR</v>
          </cell>
          <cell r="G1538" t="str">
            <v>Mobile share</v>
          </cell>
          <cell r="H1538">
            <v>2014</v>
          </cell>
          <cell r="I1538"/>
        </row>
        <row r="1539">
          <cell r="B1539" t="str">
            <v>Deutsche Telekom AG</v>
          </cell>
          <cell r="C1539" t="str">
            <v>Netherlands</v>
          </cell>
          <cell r="D1539" t="str">
            <v>Europe</v>
          </cell>
          <cell r="E1539" t="str">
            <v>Mobile &amp; Fixed</v>
          </cell>
          <cell r="F1539" t="str">
            <v>EUR</v>
          </cell>
          <cell r="G1539" t="str">
            <v>Capex/Revenue</v>
          </cell>
          <cell r="H1539">
            <v>2014</v>
          </cell>
          <cell r="I1539" t="str">
            <v/>
          </cell>
        </row>
        <row r="1540">
          <cell r="B1540" t="str">
            <v>Deutsche Telekom AG</v>
          </cell>
          <cell r="C1540" t="str">
            <v>Netherlands</v>
          </cell>
          <cell r="D1540" t="str">
            <v>Europe</v>
          </cell>
          <cell r="E1540" t="str">
            <v>Mobile &amp; Fixed</v>
          </cell>
          <cell r="F1540" t="str">
            <v>EUR</v>
          </cell>
          <cell r="G1540" t="str">
            <v>Revenue</v>
          </cell>
          <cell r="H1540">
            <v>2013</v>
          </cell>
          <cell r="I1540"/>
        </row>
        <row r="1541">
          <cell r="B1541" t="str">
            <v>Deutsche Telekom AG</v>
          </cell>
          <cell r="C1541" t="str">
            <v>Netherlands</v>
          </cell>
          <cell r="D1541" t="str">
            <v>Europe</v>
          </cell>
          <cell r="E1541" t="str">
            <v>Mobile &amp; Fixed</v>
          </cell>
          <cell r="F1541" t="str">
            <v>EUR</v>
          </cell>
          <cell r="G1541" t="str">
            <v>EBITDA</v>
          </cell>
          <cell r="H1541">
            <v>2013</v>
          </cell>
          <cell r="I1541"/>
        </row>
        <row r="1542">
          <cell r="B1542" t="str">
            <v>Deutsche Telekom AG</v>
          </cell>
          <cell r="C1542" t="str">
            <v>Netherlands</v>
          </cell>
          <cell r="D1542" t="str">
            <v>Europe</v>
          </cell>
          <cell r="E1542" t="str">
            <v>Mobile &amp; Fixed</v>
          </cell>
          <cell r="F1542" t="str">
            <v>EUR</v>
          </cell>
          <cell r="G1542" t="str">
            <v>EBITDA Margin (%)</v>
          </cell>
          <cell r="H1542">
            <v>2013</v>
          </cell>
          <cell r="I1542" t="str">
            <v/>
          </cell>
        </row>
        <row r="1543">
          <cell r="B1543" t="str">
            <v>Deutsche Telekom AG</v>
          </cell>
          <cell r="C1543" t="str">
            <v>Netherlands</v>
          </cell>
          <cell r="D1543" t="str">
            <v>Europe</v>
          </cell>
          <cell r="E1543" t="str">
            <v>Mobile &amp; Fixed</v>
          </cell>
          <cell r="F1543" t="str">
            <v>EUR</v>
          </cell>
          <cell r="G1543" t="str">
            <v>Capex</v>
          </cell>
          <cell r="H1543">
            <v>2013</v>
          </cell>
          <cell r="I1543"/>
        </row>
        <row r="1544">
          <cell r="B1544" t="str">
            <v>Deutsche Telekom AG</v>
          </cell>
          <cell r="C1544" t="str">
            <v>Netherlands</v>
          </cell>
          <cell r="D1544" t="str">
            <v>Europe</v>
          </cell>
          <cell r="E1544" t="str">
            <v>Mobile &amp; Fixed</v>
          </cell>
          <cell r="F1544" t="str">
            <v>EUR</v>
          </cell>
          <cell r="G1544" t="str">
            <v>EBITDA - Capex</v>
          </cell>
          <cell r="H1544">
            <v>2013</v>
          </cell>
          <cell r="I1544" t="str">
            <v/>
          </cell>
        </row>
        <row r="1545">
          <cell r="B1545" t="str">
            <v>Deutsche Telekom AG</v>
          </cell>
          <cell r="C1545" t="str">
            <v>Netherlands</v>
          </cell>
          <cell r="D1545" t="str">
            <v>Europe</v>
          </cell>
          <cell r="E1545" t="str">
            <v>Mobile &amp; Fixed</v>
          </cell>
          <cell r="F1545" t="str">
            <v>EUR</v>
          </cell>
          <cell r="G1545" t="str">
            <v>EBITDA - Capex Margin (%)</v>
          </cell>
          <cell r="H1545">
            <v>2013</v>
          </cell>
          <cell r="I1545" t="str">
            <v/>
          </cell>
        </row>
        <row r="1546">
          <cell r="B1546" t="str">
            <v>Deutsche Telekom AG</v>
          </cell>
          <cell r="C1546" t="str">
            <v>Netherlands</v>
          </cell>
          <cell r="D1546" t="str">
            <v>Europe</v>
          </cell>
          <cell r="E1546" t="str">
            <v>Mobile &amp; Fixed</v>
          </cell>
          <cell r="F1546" t="str">
            <v>EUR</v>
          </cell>
          <cell r="G1546" t="str">
            <v>Mobile share</v>
          </cell>
          <cell r="H1546">
            <v>2013</v>
          </cell>
          <cell r="I1546"/>
        </row>
        <row r="1547">
          <cell r="B1547" t="str">
            <v>Deutsche Telekom AG</v>
          </cell>
          <cell r="C1547" t="str">
            <v>Netherlands</v>
          </cell>
          <cell r="D1547" t="str">
            <v>Europe</v>
          </cell>
          <cell r="E1547" t="str">
            <v>Mobile &amp; Fixed</v>
          </cell>
          <cell r="F1547" t="str">
            <v>EUR</v>
          </cell>
          <cell r="G1547" t="str">
            <v>Capex/Revenue</v>
          </cell>
          <cell r="H1547">
            <v>2013</v>
          </cell>
          <cell r="I1547" t="str">
            <v/>
          </cell>
        </row>
        <row r="1548">
          <cell r="B1548" t="str">
            <v>Deutsche Telekom AG</v>
          </cell>
          <cell r="C1548" t="str">
            <v>Netherlands</v>
          </cell>
          <cell r="D1548" t="str">
            <v>Europe</v>
          </cell>
          <cell r="E1548" t="str">
            <v>Mobile &amp; Fixed</v>
          </cell>
          <cell r="F1548" t="str">
            <v>EUR</v>
          </cell>
          <cell r="G1548" t="str">
            <v>Revenue</v>
          </cell>
          <cell r="H1548">
            <v>2012</v>
          </cell>
          <cell r="I1548"/>
        </row>
        <row r="1549">
          <cell r="B1549" t="str">
            <v>Deutsche Telekom AG</v>
          </cell>
          <cell r="C1549" t="str">
            <v>Netherlands</v>
          </cell>
          <cell r="D1549" t="str">
            <v>Europe</v>
          </cell>
          <cell r="E1549" t="str">
            <v>Mobile &amp; Fixed</v>
          </cell>
          <cell r="F1549" t="str">
            <v>EUR</v>
          </cell>
          <cell r="G1549" t="str">
            <v>EBITDA</v>
          </cell>
          <cell r="H1549">
            <v>2012</v>
          </cell>
          <cell r="I1549"/>
        </row>
        <row r="1550">
          <cell r="B1550" t="str">
            <v>Deutsche Telekom AG</v>
          </cell>
          <cell r="C1550" t="str">
            <v>Netherlands</v>
          </cell>
          <cell r="D1550" t="str">
            <v>Europe</v>
          </cell>
          <cell r="E1550" t="str">
            <v>Mobile &amp; Fixed</v>
          </cell>
          <cell r="F1550" t="str">
            <v>EUR</v>
          </cell>
          <cell r="G1550" t="str">
            <v>EBITDA Margin (%)</v>
          </cell>
          <cell r="H1550">
            <v>2012</v>
          </cell>
          <cell r="I1550" t="str">
            <v/>
          </cell>
        </row>
        <row r="1551">
          <cell r="B1551" t="str">
            <v>Deutsche Telekom AG</v>
          </cell>
          <cell r="C1551" t="str">
            <v>Netherlands</v>
          </cell>
          <cell r="D1551" t="str">
            <v>Europe</v>
          </cell>
          <cell r="E1551" t="str">
            <v>Mobile &amp; Fixed</v>
          </cell>
          <cell r="F1551" t="str">
            <v>EUR</v>
          </cell>
          <cell r="G1551" t="str">
            <v>Capex</v>
          </cell>
          <cell r="H1551">
            <v>2012</v>
          </cell>
          <cell r="I1551"/>
        </row>
        <row r="1552">
          <cell r="B1552" t="str">
            <v>Deutsche Telekom AG</v>
          </cell>
          <cell r="C1552" t="str">
            <v>Netherlands</v>
          </cell>
          <cell r="D1552" t="str">
            <v>Europe</v>
          </cell>
          <cell r="E1552" t="str">
            <v>Mobile &amp; Fixed</v>
          </cell>
          <cell r="F1552" t="str">
            <v>EUR</v>
          </cell>
          <cell r="G1552" t="str">
            <v>EBITDA - Capex</v>
          </cell>
          <cell r="H1552">
            <v>2012</v>
          </cell>
          <cell r="I1552" t="str">
            <v/>
          </cell>
        </row>
        <row r="1553">
          <cell r="B1553" t="str">
            <v>Deutsche Telekom AG</v>
          </cell>
          <cell r="C1553" t="str">
            <v>Netherlands</v>
          </cell>
          <cell r="D1553" t="str">
            <v>Europe</v>
          </cell>
          <cell r="E1553" t="str">
            <v>Mobile &amp; Fixed</v>
          </cell>
          <cell r="F1553" t="str">
            <v>EUR</v>
          </cell>
          <cell r="G1553" t="str">
            <v>EBITDA - Capex Margin (%)</v>
          </cell>
          <cell r="H1553">
            <v>2012</v>
          </cell>
          <cell r="I1553" t="str">
            <v/>
          </cell>
        </row>
        <row r="1554">
          <cell r="B1554" t="str">
            <v>Deutsche Telekom AG</v>
          </cell>
          <cell r="C1554" t="str">
            <v>Netherlands</v>
          </cell>
          <cell r="D1554" t="str">
            <v>Europe</v>
          </cell>
          <cell r="E1554" t="str">
            <v>Mobile &amp; Fixed</v>
          </cell>
          <cell r="F1554" t="str">
            <v>EUR</v>
          </cell>
          <cell r="G1554" t="str">
            <v>Mobile share</v>
          </cell>
          <cell r="H1554">
            <v>2012</v>
          </cell>
          <cell r="I1554"/>
        </row>
        <row r="1555">
          <cell r="B1555" t="str">
            <v>Deutsche Telekom AG</v>
          </cell>
          <cell r="C1555" t="str">
            <v>Netherlands</v>
          </cell>
          <cell r="D1555" t="str">
            <v>Europe</v>
          </cell>
          <cell r="E1555" t="str">
            <v>Mobile &amp; Fixed</v>
          </cell>
          <cell r="F1555" t="str">
            <v>EUR</v>
          </cell>
          <cell r="G1555" t="str">
            <v>Capex/Revenue</v>
          </cell>
          <cell r="H1555">
            <v>2012</v>
          </cell>
          <cell r="I1555" t="str">
            <v/>
          </cell>
        </row>
        <row r="1556">
          <cell r="B1556" t="str">
            <v>Deutsche Telekom AG</v>
          </cell>
          <cell r="C1556" t="str">
            <v>Europe</v>
          </cell>
          <cell r="D1556" t="str">
            <v>Europe</v>
          </cell>
          <cell r="E1556" t="str">
            <v>Mobile &amp; Fixed</v>
          </cell>
          <cell r="F1556" t="str">
            <v>EUR</v>
          </cell>
          <cell r="G1556" t="str">
            <v>Revenue</v>
          </cell>
          <cell r="H1556">
            <v>2020</v>
          </cell>
          <cell r="I1556">
            <v>11335</v>
          </cell>
        </row>
        <row r="1557">
          <cell r="B1557" t="str">
            <v>Deutsche Telekom AG</v>
          </cell>
          <cell r="C1557" t="str">
            <v>Europe</v>
          </cell>
          <cell r="D1557" t="str">
            <v>Europe</v>
          </cell>
          <cell r="E1557" t="str">
            <v>Mobile &amp; Fixed</v>
          </cell>
          <cell r="F1557" t="str">
            <v>EUR</v>
          </cell>
          <cell r="G1557" t="str">
            <v>EBITDA</v>
          </cell>
          <cell r="H1557">
            <v>2020</v>
          </cell>
          <cell r="I1557">
            <v>3910</v>
          </cell>
        </row>
        <row r="1558">
          <cell r="B1558" t="str">
            <v>Deutsche Telekom AG</v>
          </cell>
          <cell r="C1558" t="str">
            <v>Europe</v>
          </cell>
          <cell r="D1558" t="str">
            <v>Europe</v>
          </cell>
          <cell r="E1558" t="str">
            <v>Mobile &amp; Fixed</v>
          </cell>
          <cell r="F1558" t="str">
            <v>EUR</v>
          </cell>
          <cell r="G1558" t="str">
            <v>EBITDA Margin (%)</v>
          </cell>
          <cell r="H1558">
            <v>2020</v>
          </cell>
          <cell r="I1558"/>
        </row>
        <row r="1559">
          <cell r="B1559" t="str">
            <v>Deutsche Telekom AG</v>
          </cell>
          <cell r="C1559" t="str">
            <v>Europe</v>
          </cell>
          <cell r="D1559" t="str">
            <v>Europe</v>
          </cell>
          <cell r="E1559" t="str">
            <v>Mobile &amp; Fixed</v>
          </cell>
          <cell r="F1559" t="str">
            <v>EUR</v>
          </cell>
          <cell r="G1559" t="str">
            <v>Capex</v>
          </cell>
          <cell r="H1559">
            <v>2020</v>
          </cell>
          <cell r="I1559">
            <v>2216</v>
          </cell>
        </row>
        <row r="1560">
          <cell r="B1560" t="str">
            <v>Deutsche Telekom AG</v>
          </cell>
          <cell r="C1560" t="str">
            <v>Europe</v>
          </cell>
          <cell r="D1560" t="str">
            <v>Europe</v>
          </cell>
          <cell r="E1560" t="str">
            <v>Mobile &amp; Fixed</v>
          </cell>
          <cell r="F1560" t="str">
            <v>EUR</v>
          </cell>
          <cell r="G1560" t="str">
            <v>EBITDA - Capex</v>
          </cell>
          <cell r="H1560">
            <v>2020</v>
          </cell>
          <cell r="I1560"/>
        </row>
        <row r="1561">
          <cell r="B1561" t="str">
            <v>Deutsche Telekom AG</v>
          </cell>
          <cell r="C1561" t="str">
            <v>Europe</v>
          </cell>
          <cell r="D1561" t="str">
            <v>Europe</v>
          </cell>
          <cell r="E1561" t="str">
            <v>Mobile &amp; Fixed</v>
          </cell>
          <cell r="F1561" t="str">
            <v>EUR</v>
          </cell>
          <cell r="G1561" t="str">
            <v>EBITDA - Capex Margin (%)</v>
          </cell>
          <cell r="H1561">
            <v>2020</v>
          </cell>
          <cell r="I1561"/>
        </row>
        <row r="1562">
          <cell r="B1562" t="str">
            <v>Deutsche Telekom AG</v>
          </cell>
          <cell r="C1562" t="str">
            <v>Europe</v>
          </cell>
          <cell r="D1562" t="str">
            <v>Europe</v>
          </cell>
          <cell r="E1562" t="str">
            <v>Mobile &amp; Fixed</v>
          </cell>
          <cell r="F1562" t="str">
            <v>EUR</v>
          </cell>
          <cell r="G1562" t="str">
            <v>Mobile share</v>
          </cell>
          <cell r="H1562">
            <v>2020</v>
          </cell>
          <cell r="I1562">
            <v>0.6055792106368536</v>
          </cell>
        </row>
        <row r="1563">
          <cell r="B1563" t="str">
            <v>Deutsche Telekom AG</v>
          </cell>
          <cell r="C1563" t="str">
            <v>Europe</v>
          </cell>
          <cell r="D1563" t="str">
            <v>Europe</v>
          </cell>
          <cell r="E1563" t="str">
            <v>Mobile &amp; Fixed</v>
          </cell>
          <cell r="F1563" t="str">
            <v>EUR</v>
          </cell>
          <cell r="G1563" t="str">
            <v>Capex/Revenue</v>
          </cell>
          <cell r="H1563">
            <v>2020</v>
          </cell>
          <cell r="I1563">
            <v>0.19550066166740185</v>
          </cell>
        </row>
        <row r="1564">
          <cell r="B1564" t="str">
            <v>Deutsche Telekom AG</v>
          </cell>
          <cell r="C1564" t="str">
            <v>Europe</v>
          </cell>
          <cell r="D1564" t="str">
            <v>Europe</v>
          </cell>
          <cell r="E1564" t="str">
            <v>Mobile &amp; Fixed</v>
          </cell>
          <cell r="F1564" t="str">
            <v>EUR</v>
          </cell>
          <cell r="G1564" t="str">
            <v>Revenue</v>
          </cell>
          <cell r="H1564">
            <v>2019</v>
          </cell>
          <cell r="I1564">
            <v>11587</v>
          </cell>
        </row>
        <row r="1565">
          <cell r="B1565" t="str">
            <v>Deutsche Telekom AG</v>
          </cell>
          <cell r="C1565" t="str">
            <v>Europe</v>
          </cell>
          <cell r="D1565" t="str">
            <v>Europe</v>
          </cell>
          <cell r="E1565" t="str">
            <v>Mobile &amp; Fixed</v>
          </cell>
          <cell r="F1565" t="str">
            <v>EUR</v>
          </cell>
          <cell r="G1565" t="str">
            <v>EBITDA</v>
          </cell>
          <cell r="H1565">
            <v>2019</v>
          </cell>
          <cell r="I1565">
            <v>3910</v>
          </cell>
        </row>
        <row r="1566">
          <cell r="B1566" t="str">
            <v>Deutsche Telekom AG</v>
          </cell>
          <cell r="C1566" t="str">
            <v>Europe</v>
          </cell>
          <cell r="D1566" t="str">
            <v>Europe</v>
          </cell>
          <cell r="E1566" t="str">
            <v>Mobile &amp; Fixed</v>
          </cell>
          <cell r="F1566" t="str">
            <v>EUR</v>
          </cell>
          <cell r="G1566" t="str">
            <v>EBITDA Margin (%)</v>
          </cell>
          <cell r="H1566">
            <v>2019</v>
          </cell>
          <cell r="I1566"/>
        </row>
        <row r="1567">
          <cell r="B1567" t="str">
            <v>Deutsche Telekom AG</v>
          </cell>
          <cell r="C1567" t="str">
            <v>Europe</v>
          </cell>
          <cell r="D1567" t="str">
            <v>Europe</v>
          </cell>
          <cell r="E1567" t="str">
            <v>Mobile &amp; Fixed</v>
          </cell>
          <cell r="F1567" t="str">
            <v>EUR</v>
          </cell>
          <cell r="G1567" t="str">
            <v>Capex</v>
          </cell>
          <cell r="H1567">
            <v>2019</v>
          </cell>
          <cell r="I1567">
            <v>1816</v>
          </cell>
        </row>
        <row r="1568">
          <cell r="B1568" t="str">
            <v>Deutsche Telekom AG</v>
          </cell>
          <cell r="C1568" t="str">
            <v>Europe</v>
          </cell>
          <cell r="D1568" t="str">
            <v>Europe</v>
          </cell>
          <cell r="E1568" t="str">
            <v>Mobile &amp; Fixed</v>
          </cell>
          <cell r="F1568" t="str">
            <v>EUR</v>
          </cell>
          <cell r="G1568" t="str">
            <v>EBITDA - Capex</v>
          </cell>
          <cell r="H1568">
            <v>2019</v>
          </cell>
          <cell r="I1568"/>
        </row>
        <row r="1569">
          <cell r="B1569" t="str">
            <v>Deutsche Telekom AG</v>
          </cell>
          <cell r="C1569" t="str">
            <v>Europe</v>
          </cell>
          <cell r="D1569" t="str">
            <v>Europe</v>
          </cell>
          <cell r="E1569" t="str">
            <v>Mobile &amp; Fixed</v>
          </cell>
          <cell r="F1569" t="str">
            <v>EUR</v>
          </cell>
          <cell r="G1569" t="str">
            <v>EBITDA - Capex Margin (%)</v>
          </cell>
          <cell r="H1569">
            <v>2019</v>
          </cell>
          <cell r="I1569"/>
        </row>
        <row r="1570">
          <cell r="B1570" t="str">
            <v>Deutsche Telekom AG</v>
          </cell>
          <cell r="C1570" t="str">
            <v>Europe</v>
          </cell>
          <cell r="D1570" t="str">
            <v>Europe</v>
          </cell>
          <cell r="E1570" t="str">
            <v>Mobile &amp; Fixed</v>
          </cell>
          <cell r="F1570" t="str">
            <v>EUR</v>
          </cell>
          <cell r="G1570" t="str">
            <v>Mobile share</v>
          </cell>
          <cell r="H1570">
            <v>2019</v>
          </cell>
          <cell r="I1570">
            <v>0.68136704927936476</v>
          </cell>
        </row>
        <row r="1571">
          <cell r="B1571" t="str">
            <v>Deutsche Telekom AG</v>
          </cell>
          <cell r="C1571" t="str">
            <v>Europe</v>
          </cell>
          <cell r="D1571" t="str">
            <v>Europe</v>
          </cell>
          <cell r="E1571" t="str">
            <v>Mobile &amp; Fixed</v>
          </cell>
          <cell r="F1571" t="str">
            <v>EUR</v>
          </cell>
          <cell r="G1571" t="str">
            <v>Capex/Revenue</v>
          </cell>
          <cell r="H1571">
            <v>2019</v>
          </cell>
          <cell r="I1571">
            <v>0.15672736687667213</v>
          </cell>
        </row>
        <row r="1572">
          <cell r="B1572" t="str">
            <v>Deutsche Telekom AG</v>
          </cell>
          <cell r="C1572" t="str">
            <v>Europe</v>
          </cell>
          <cell r="D1572" t="str">
            <v>Europe</v>
          </cell>
          <cell r="E1572" t="str">
            <v>Mobile &amp; Fixed</v>
          </cell>
          <cell r="F1572" t="str">
            <v>EUR</v>
          </cell>
          <cell r="G1572" t="str">
            <v>Revenue</v>
          </cell>
          <cell r="H1572">
            <v>2018</v>
          </cell>
          <cell r="I1572">
            <v>11312</v>
          </cell>
        </row>
        <row r="1573">
          <cell r="B1573" t="str">
            <v>Deutsche Telekom AG</v>
          </cell>
          <cell r="C1573" t="str">
            <v>Europe</v>
          </cell>
          <cell r="D1573" t="str">
            <v>Europe</v>
          </cell>
          <cell r="E1573" t="str">
            <v>Mobile &amp; Fixed</v>
          </cell>
          <cell r="F1573" t="str">
            <v>EUR</v>
          </cell>
          <cell r="G1573" t="str">
            <v>EBITDA</v>
          </cell>
          <cell r="H1573">
            <v>2018</v>
          </cell>
          <cell r="I1573">
            <v>3703</v>
          </cell>
        </row>
        <row r="1574">
          <cell r="B1574" t="str">
            <v>Deutsche Telekom AG</v>
          </cell>
          <cell r="C1574" t="str">
            <v>Europe</v>
          </cell>
          <cell r="D1574" t="str">
            <v>Europe</v>
          </cell>
          <cell r="E1574" t="str">
            <v>Mobile &amp; Fixed</v>
          </cell>
          <cell r="F1574" t="str">
            <v>EUR</v>
          </cell>
          <cell r="G1574" t="str">
            <v>EBITDA Margin (%)</v>
          </cell>
          <cell r="H1574">
            <v>2018</v>
          </cell>
          <cell r="I1574"/>
        </row>
        <row r="1575">
          <cell r="B1575" t="str">
            <v>Deutsche Telekom AG</v>
          </cell>
          <cell r="C1575" t="str">
            <v>Europe</v>
          </cell>
          <cell r="D1575" t="str">
            <v>Europe</v>
          </cell>
          <cell r="E1575" t="str">
            <v>Mobile &amp; Fixed</v>
          </cell>
          <cell r="F1575" t="str">
            <v>EUR</v>
          </cell>
          <cell r="G1575" t="str">
            <v>Capex</v>
          </cell>
          <cell r="H1575">
            <v>2018</v>
          </cell>
          <cell r="I1575">
            <v>1887</v>
          </cell>
        </row>
        <row r="1576">
          <cell r="B1576" t="str">
            <v>Deutsche Telekom AG</v>
          </cell>
          <cell r="C1576" t="str">
            <v>Europe</v>
          </cell>
          <cell r="D1576" t="str">
            <v>Europe</v>
          </cell>
          <cell r="E1576" t="str">
            <v>Mobile &amp; Fixed</v>
          </cell>
          <cell r="F1576" t="str">
            <v>EUR</v>
          </cell>
          <cell r="G1576" t="str">
            <v>EBITDA - Capex</v>
          </cell>
          <cell r="H1576">
            <v>2018</v>
          </cell>
          <cell r="I1576"/>
        </row>
        <row r="1577">
          <cell r="B1577" t="str">
            <v>Deutsche Telekom AG</v>
          </cell>
          <cell r="C1577" t="str">
            <v>Europe</v>
          </cell>
          <cell r="D1577" t="str">
            <v>Europe</v>
          </cell>
          <cell r="E1577" t="str">
            <v>Mobile &amp; Fixed</v>
          </cell>
          <cell r="F1577" t="str">
            <v>EUR</v>
          </cell>
          <cell r="G1577" t="str">
            <v>EBITDA - Capex Margin (%)</v>
          </cell>
          <cell r="H1577">
            <v>2018</v>
          </cell>
          <cell r="I1577"/>
        </row>
        <row r="1578">
          <cell r="B1578" t="str">
            <v>Deutsche Telekom AG</v>
          </cell>
          <cell r="C1578" t="str">
            <v>Europe</v>
          </cell>
          <cell r="D1578" t="str">
            <v>Europe</v>
          </cell>
          <cell r="E1578" t="str">
            <v>Mobile &amp; Fixed</v>
          </cell>
          <cell r="F1578" t="str">
            <v>EUR</v>
          </cell>
          <cell r="G1578" t="str">
            <v>Mobile share</v>
          </cell>
          <cell r="H1578">
            <v>2018</v>
          </cell>
          <cell r="I1578">
            <v>0.52979137199434234</v>
          </cell>
        </row>
        <row r="1579">
          <cell r="B1579" t="str">
            <v>Deutsche Telekom AG</v>
          </cell>
          <cell r="C1579" t="str">
            <v>Europe</v>
          </cell>
          <cell r="D1579" t="str">
            <v>Europe</v>
          </cell>
          <cell r="E1579" t="str">
            <v>Mobile &amp; Fixed</v>
          </cell>
          <cell r="F1579" t="str">
            <v>EUR</v>
          </cell>
          <cell r="G1579" t="str">
            <v>Capex/Revenue</v>
          </cell>
          <cell r="H1579">
            <v>2018</v>
          </cell>
          <cell r="I1579">
            <v>0.16681400282885431</v>
          </cell>
        </row>
        <row r="1580">
          <cell r="B1580" t="str">
            <v>Deutsche Telekom AG</v>
          </cell>
          <cell r="C1580" t="str">
            <v>Europe</v>
          </cell>
          <cell r="D1580" t="str">
            <v>Europe</v>
          </cell>
          <cell r="E1580" t="str">
            <v>Mobile &amp; Fixed</v>
          </cell>
          <cell r="F1580" t="str">
            <v>EUR</v>
          </cell>
          <cell r="G1580" t="str">
            <v>Revenue</v>
          </cell>
          <cell r="H1580">
            <v>2017</v>
          </cell>
          <cell r="I1580">
            <v>11589</v>
          </cell>
        </row>
        <row r="1581">
          <cell r="B1581" t="str">
            <v>Deutsche Telekom AG</v>
          </cell>
          <cell r="C1581" t="str">
            <v>Europe</v>
          </cell>
          <cell r="D1581" t="str">
            <v>Europe</v>
          </cell>
          <cell r="E1581" t="str">
            <v>Mobile &amp; Fixed</v>
          </cell>
          <cell r="F1581" t="str">
            <v>EUR</v>
          </cell>
          <cell r="G1581" t="str">
            <v>EBITDA</v>
          </cell>
          <cell r="H1581">
            <v>2017</v>
          </cell>
          <cell r="I1581">
            <v>3749</v>
          </cell>
        </row>
        <row r="1582">
          <cell r="B1582" t="str">
            <v>Deutsche Telekom AG</v>
          </cell>
          <cell r="C1582" t="str">
            <v>Europe</v>
          </cell>
          <cell r="D1582" t="str">
            <v>Europe</v>
          </cell>
          <cell r="E1582" t="str">
            <v>Mobile &amp; Fixed</v>
          </cell>
          <cell r="F1582" t="str">
            <v>EUR</v>
          </cell>
          <cell r="G1582" t="str">
            <v>EBITDA Margin (%)</v>
          </cell>
          <cell r="H1582">
            <v>2017</v>
          </cell>
          <cell r="I1582"/>
        </row>
        <row r="1583">
          <cell r="B1583" t="str">
            <v>Deutsche Telekom AG</v>
          </cell>
          <cell r="C1583" t="str">
            <v>Europe</v>
          </cell>
          <cell r="D1583" t="str">
            <v>Europe</v>
          </cell>
          <cell r="E1583" t="str">
            <v>Mobile &amp; Fixed</v>
          </cell>
          <cell r="F1583" t="str">
            <v>EUR</v>
          </cell>
          <cell r="G1583" t="str">
            <v>Capex</v>
          </cell>
          <cell r="H1583">
            <v>2017</v>
          </cell>
          <cell r="I1583">
            <v>1874</v>
          </cell>
        </row>
        <row r="1584">
          <cell r="B1584" t="str">
            <v>Deutsche Telekom AG</v>
          </cell>
          <cell r="C1584" t="str">
            <v>Europe</v>
          </cell>
          <cell r="D1584" t="str">
            <v>Europe</v>
          </cell>
          <cell r="E1584" t="str">
            <v>Mobile &amp; Fixed</v>
          </cell>
          <cell r="F1584" t="str">
            <v>EUR</v>
          </cell>
          <cell r="G1584" t="str">
            <v>EBITDA - Capex</v>
          </cell>
          <cell r="H1584">
            <v>2017</v>
          </cell>
          <cell r="I1584"/>
        </row>
        <row r="1585">
          <cell r="B1585" t="str">
            <v>Deutsche Telekom AG</v>
          </cell>
          <cell r="C1585" t="str">
            <v>Europe</v>
          </cell>
          <cell r="D1585" t="str">
            <v>Europe</v>
          </cell>
          <cell r="E1585" t="str">
            <v>Mobile &amp; Fixed</v>
          </cell>
          <cell r="F1585" t="str">
            <v>EUR</v>
          </cell>
          <cell r="G1585" t="str">
            <v>EBITDA - Capex Margin (%)</v>
          </cell>
          <cell r="H1585">
            <v>2017</v>
          </cell>
          <cell r="I1585"/>
        </row>
        <row r="1586">
          <cell r="B1586" t="str">
            <v>Deutsche Telekom AG</v>
          </cell>
          <cell r="C1586" t="str">
            <v>Europe</v>
          </cell>
          <cell r="D1586" t="str">
            <v>Europe</v>
          </cell>
          <cell r="E1586" t="str">
            <v>Mobile &amp; Fixed</v>
          </cell>
          <cell r="F1586" t="str">
            <v>EUR</v>
          </cell>
          <cell r="G1586" t="str">
            <v>Mobile share</v>
          </cell>
          <cell r="H1586">
            <v>2017</v>
          </cell>
          <cell r="I1586"/>
        </row>
        <row r="1587">
          <cell r="B1587" t="str">
            <v>Deutsche Telekom AG</v>
          </cell>
          <cell r="C1587" t="str">
            <v>Europe</v>
          </cell>
          <cell r="D1587" t="str">
            <v>Europe</v>
          </cell>
          <cell r="E1587" t="str">
            <v>Mobile &amp; Fixed</v>
          </cell>
          <cell r="F1587" t="str">
            <v>EUR</v>
          </cell>
          <cell r="G1587" t="str">
            <v>Capex/Revenue</v>
          </cell>
          <cell r="H1587">
            <v>2017</v>
          </cell>
          <cell r="I1587">
            <v>0.16170506514798516</v>
          </cell>
        </row>
        <row r="1588">
          <cell r="B1588" t="str">
            <v>Deutsche Telekom AG</v>
          </cell>
          <cell r="C1588" t="str">
            <v>Europe</v>
          </cell>
          <cell r="D1588" t="str">
            <v>Europe</v>
          </cell>
          <cell r="E1588" t="str">
            <v>Mobile &amp; Fixed</v>
          </cell>
          <cell r="F1588" t="str">
            <v>EUR</v>
          </cell>
          <cell r="G1588" t="str">
            <v>Revenue</v>
          </cell>
          <cell r="H1588">
            <v>2016</v>
          </cell>
          <cell r="I1588">
            <v>11454</v>
          </cell>
        </row>
        <row r="1589">
          <cell r="B1589" t="str">
            <v>Deutsche Telekom AG</v>
          </cell>
          <cell r="C1589" t="str">
            <v>Europe</v>
          </cell>
          <cell r="D1589" t="str">
            <v>Europe</v>
          </cell>
          <cell r="E1589" t="str">
            <v>Mobile &amp; Fixed</v>
          </cell>
          <cell r="F1589" t="str">
            <v>EUR</v>
          </cell>
          <cell r="G1589" t="str">
            <v>EBITDA</v>
          </cell>
          <cell r="H1589">
            <v>2016</v>
          </cell>
          <cell r="I1589">
            <v>3866</v>
          </cell>
        </row>
        <row r="1590">
          <cell r="B1590" t="str">
            <v>Deutsche Telekom AG</v>
          </cell>
          <cell r="C1590" t="str">
            <v>Europe</v>
          </cell>
          <cell r="D1590" t="str">
            <v>Europe</v>
          </cell>
          <cell r="E1590" t="str">
            <v>Mobile &amp; Fixed</v>
          </cell>
          <cell r="F1590" t="str">
            <v>EUR</v>
          </cell>
          <cell r="G1590" t="str">
            <v>EBITDA Margin (%)</v>
          </cell>
          <cell r="H1590">
            <v>2016</v>
          </cell>
          <cell r="I1590"/>
        </row>
        <row r="1591">
          <cell r="B1591" t="str">
            <v>Deutsche Telekom AG</v>
          </cell>
          <cell r="C1591" t="str">
            <v>Europe</v>
          </cell>
          <cell r="D1591" t="str">
            <v>Europe</v>
          </cell>
          <cell r="E1591" t="str">
            <v>Mobile &amp; Fixed</v>
          </cell>
          <cell r="F1591" t="str">
            <v>EUR</v>
          </cell>
          <cell r="G1591" t="str">
            <v>Capex</v>
          </cell>
          <cell r="H1591">
            <v>2016</v>
          </cell>
          <cell r="I1591">
            <v>2600</v>
          </cell>
        </row>
        <row r="1592">
          <cell r="B1592" t="str">
            <v>Deutsche Telekom AG</v>
          </cell>
          <cell r="C1592" t="str">
            <v>Europe</v>
          </cell>
          <cell r="D1592" t="str">
            <v>Europe</v>
          </cell>
          <cell r="E1592" t="str">
            <v>Mobile &amp; Fixed</v>
          </cell>
          <cell r="F1592" t="str">
            <v>EUR</v>
          </cell>
          <cell r="G1592" t="str">
            <v>EBITDA - Capex</v>
          </cell>
          <cell r="H1592">
            <v>2016</v>
          </cell>
          <cell r="I1592"/>
        </row>
        <row r="1593">
          <cell r="B1593" t="str">
            <v>Deutsche Telekom AG</v>
          </cell>
          <cell r="C1593" t="str">
            <v>Europe</v>
          </cell>
          <cell r="D1593" t="str">
            <v>Europe</v>
          </cell>
          <cell r="E1593" t="str">
            <v>Mobile &amp; Fixed</v>
          </cell>
          <cell r="F1593" t="str">
            <v>EUR</v>
          </cell>
          <cell r="G1593" t="str">
            <v>EBITDA - Capex Margin (%)</v>
          </cell>
          <cell r="H1593">
            <v>2016</v>
          </cell>
          <cell r="I1593"/>
        </row>
        <row r="1594">
          <cell r="B1594" t="str">
            <v>Deutsche Telekom AG</v>
          </cell>
          <cell r="C1594" t="str">
            <v>Europe</v>
          </cell>
          <cell r="D1594" t="str">
            <v>Europe</v>
          </cell>
          <cell r="E1594" t="str">
            <v>Mobile &amp; Fixed</v>
          </cell>
          <cell r="F1594" t="str">
            <v>EUR</v>
          </cell>
          <cell r="G1594" t="str">
            <v>Mobile share</v>
          </cell>
          <cell r="H1594">
            <v>2016</v>
          </cell>
          <cell r="I1594"/>
        </row>
        <row r="1595">
          <cell r="B1595" t="str">
            <v>Deutsche Telekom AG</v>
          </cell>
          <cell r="C1595" t="str">
            <v>Europe</v>
          </cell>
          <cell r="D1595" t="str">
            <v>Europe</v>
          </cell>
          <cell r="E1595" t="str">
            <v>Mobile &amp; Fixed</v>
          </cell>
          <cell r="F1595" t="str">
            <v>EUR</v>
          </cell>
          <cell r="G1595" t="str">
            <v>Capex/Revenue</v>
          </cell>
          <cell r="H1595">
            <v>2016</v>
          </cell>
          <cell r="I1595">
            <v>0.22699493626680636</v>
          </cell>
        </row>
        <row r="1596">
          <cell r="B1596" t="str">
            <v>Deutsche Telekom AG</v>
          </cell>
          <cell r="C1596" t="str">
            <v>Europe</v>
          </cell>
          <cell r="D1596" t="str">
            <v>Europe</v>
          </cell>
          <cell r="E1596" t="str">
            <v>Mobile &amp; Fixed</v>
          </cell>
          <cell r="F1596" t="str">
            <v>EUR</v>
          </cell>
          <cell r="G1596" t="str">
            <v>Revenue</v>
          </cell>
          <cell r="H1596">
            <v>2015</v>
          </cell>
          <cell r="I1596">
            <v>11674</v>
          </cell>
        </row>
        <row r="1597">
          <cell r="B1597" t="str">
            <v>Deutsche Telekom AG</v>
          </cell>
          <cell r="C1597" t="str">
            <v>Europe</v>
          </cell>
          <cell r="D1597" t="str">
            <v>Europe</v>
          </cell>
          <cell r="E1597" t="str">
            <v>Mobile &amp; Fixed</v>
          </cell>
          <cell r="F1597" t="str">
            <v>EUR</v>
          </cell>
          <cell r="G1597" t="str">
            <v>EBITDA</v>
          </cell>
          <cell r="H1597">
            <v>2015</v>
          </cell>
          <cell r="I1597">
            <v>3944</v>
          </cell>
        </row>
        <row r="1598">
          <cell r="B1598" t="str">
            <v>Deutsche Telekom AG</v>
          </cell>
          <cell r="C1598" t="str">
            <v>Europe</v>
          </cell>
          <cell r="D1598" t="str">
            <v>Europe</v>
          </cell>
          <cell r="E1598" t="str">
            <v>Mobile &amp; Fixed</v>
          </cell>
          <cell r="F1598" t="str">
            <v>EUR</v>
          </cell>
          <cell r="G1598" t="str">
            <v>EBITDA Margin (%)</v>
          </cell>
          <cell r="H1598">
            <v>2015</v>
          </cell>
          <cell r="I1598"/>
        </row>
        <row r="1599">
          <cell r="B1599" t="str">
            <v>Deutsche Telekom AG</v>
          </cell>
          <cell r="C1599" t="str">
            <v>Europe</v>
          </cell>
          <cell r="D1599" t="str">
            <v>Europe</v>
          </cell>
          <cell r="E1599" t="str">
            <v>Mobile &amp; Fixed</v>
          </cell>
          <cell r="F1599" t="str">
            <v>EUR</v>
          </cell>
          <cell r="G1599" t="str">
            <v>Capex</v>
          </cell>
          <cell r="H1599">
            <v>2015</v>
          </cell>
          <cell r="I1599">
            <v>1469</v>
          </cell>
        </row>
        <row r="1600">
          <cell r="B1600" t="str">
            <v>Deutsche Telekom AG</v>
          </cell>
          <cell r="C1600" t="str">
            <v>Europe</v>
          </cell>
          <cell r="D1600" t="str">
            <v>Europe</v>
          </cell>
          <cell r="E1600" t="str">
            <v>Mobile &amp; Fixed</v>
          </cell>
          <cell r="F1600" t="str">
            <v>EUR</v>
          </cell>
          <cell r="G1600" t="str">
            <v>EBITDA - Capex</v>
          </cell>
          <cell r="H1600">
            <v>2015</v>
          </cell>
          <cell r="I1600"/>
        </row>
        <row r="1601">
          <cell r="B1601" t="str">
            <v>Deutsche Telekom AG</v>
          </cell>
          <cell r="C1601" t="str">
            <v>Europe</v>
          </cell>
          <cell r="D1601" t="str">
            <v>Europe</v>
          </cell>
          <cell r="E1601" t="str">
            <v>Mobile &amp; Fixed</v>
          </cell>
          <cell r="F1601" t="str">
            <v>EUR</v>
          </cell>
          <cell r="G1601" t="str">
            <v>EBITDA - Capex Margin (%)</v>
          </cell>
          <cell r="H1601">
            <v>2015</v>
          </cell>
          <cell r="I1601"/>
        </row>
        <row r="1602">
          <cell r="B1602" t="str">
            <v>Deutsche Telekom AG</v>
          </cell>
          <cell r="C1602" t="str">
            <v>Europe</v>
          </cell>
          <cell r="D1602" t="str">
            <v>Europe</v>
          </cell>
          <cell r="E1602" t="str">
            <v>Mobile &amp; Fixed</v>
          </cell>
          <cell r="F1602" t="str">
            <v>EUR</v>
          </cell>
          <cell r="G1602" t="str">
            <v>Mobile share</v>
          </cell>
          <cell r="H1602">
            <v>2015</v>
          </cell>
          <cell r="I1602"/>
        </row>
        <row r="1603">
          <cell r="B1603" t="str">
            <v>Deutsche Telekom AG</v>
          </cell>
          <cell r="C1603" t="str">
            <v>Europe</v>
          </cell>
          <cell r="D1603" t="str">
            <v>Europe</v>
          </cell>
          <cell r="E1603" t="str">
            <v>Mobile &amp; Fixed</v>
          </cell>
          <cell r="F1603" t="str">
            <v>EUR</v>
          </cell>
          <cell r="G1603" t="str">
            <v>Capex/Revenue</v>
          </cell>
          <cell r="H1603">
            <v>2015</v>
          </cell>
          <cell r="I1603">
            <v>0.12583518930957685</v>
          </cell>
        </row>
        <row r="1604">
          <cell r="B1604" t="str">
            <v>Deutsche Telekom AG</v>
          </cell>
          <cell r="C1604" t="str">
            <v>Europe</v>
          </cell>
          <cell r="D1604" t="str">
            <v>Europe</v>
          </cell>
          <cell r="E1604" t="str">
            <v>Mobile &amp; Fixed</v>
          </cell>
          <cell r="F1604" t="str">
            <v>EUR</v>
          </cell>
          <cell r="G1604" t="str">
            <v>Revenue</v>
          </cell>
          <cell r="H1604">
            <v>2014</v>
          </cell>
          <cell r="I1604">
            <v>13221</v>
          </cell>
        </row>
        <row r="1605">
          <cell r="B1605" t="str">
            <v>Deutsche Telekom AG</v>
          </cell>
          <cell r="C1605" t="str">
            <v>Europe</v>
          </cell>
          <cell r="D1605" t="str">
            <v>Europe</v>
          </cell>
          <cell r="E1605" t="str">
            <v>Mobile &amp; Fixed</v>
          </cell>
          <cell r="F1605" t="str">
            <v>EUR</v>
          </cell>
          <cell r="G1605" t="str">
            <v>EBITDA</v>
          </cell>
          <cell r="H1605">
            <v>2014</v>
          </cell>
          <cell r="I1605">
            <v>4471</v>
          </cell>
        </row>
        <row r="1606">
          <cell r="B1606" t="str">
            <v>Deutsche Telekom AG</v>
          </cell>
          <cell r="C1606" t="str">
            <v>Europe</v>
          </cell>
          <cell r="D1606" t="str">
            <v>Europe</v>
          </cell>
          <cell r="E1606" t="str">
            <v>Mobile &amp; Fixed</v>
          </cell>
          <cell r="F1606" t="str">
            <v>EUR</v>
          </cell>
          <cell r="G1606" t="str">
            <v>EBITDA Margin (%)</v>
          </cell>
          <cell r="H1606">
            <v>2014</v>
          </cell>
          <cell r="I1606"/>
        </row>
        <row r="1607">
          <cell r="B1607" t="str">
            <v>Deutsche Telekom AG</v>
          </cell>
          <cell r="C1607" t="str">
            <v>Europe</v>
          </cell>
          <cell r="D1607" t="str">
            <v>Europe</v>
          </cell>
          <cell r="E1607" t="str">
            <v>Mobile &amp; Fixed</v>
          </cell>
          <cell r="F1607" t="str">
            <v>EUR</v>
          </cell>
          <cell r="G1607" t="str">
            <v>Capex</v>
          </cell>
          <cell r="H1607">
            <v>2014</v>
          </cell>
          <cell r="I1607">
            <v>2116</v>
          </cell>
        </row>
        <row r="1608">
          <cell r="B1608" t="str">
            <v>Deutsche Telekom AG</v>
          </cell>
          <cell r="C1608" t="str">
            <v>Europe</v>
          </cell>
          <cell r="D1608" t="str">
            <v>Europe</v>
          </cell>
          <cell r="E1608" t="str">
            <v>Mobile &amp; Fixed</v>
          </cell>
          <cell r="F1608" t="str">
            <v>EUR</v>
          </cell>
          <cell r="G1608" t="str">
            <v>EBITDA - Capex</v>
          </cell>
          <cell r="H1608">
            <v>2014</v>
          </cell>
          <cell r="I1608"/>
        </row>
        <row r="1609">
          <cell r="B1609" t="str">
            <v>Deutsche Telekom AG</v>
          </cell>
          <cell r="C1609" t="str">
            <v>Europe</v>
          </cell>
          <cell r="D1609" t="str">
            <v>Europe</v>
          </cell>
          <cell r="E1609" t="str">
            <v>Mobile &amp; Fixed</v>
          </cell>
          <cell r="F1609" t="str">
            <v>EUR</v>
          </cell>
          <cell r="G1609" t="str">
            <v>EBITDA - Capex Margin (%)</v>
          </cell>
          <cell r="H1609">
            <v>2014</v>
          </cell>
          <cell r="I1609"/>
        </row>
        <row r="1610">
          <cell r="B1610" t="str">
            <v>Deutsche Telekom AG</v>
          </cell>
          <cell r="C1610" t="str">
            <v>Europe</v>
          </cell>
          <cell r="D1610" t="str">
            <v>Europe</v>
          </cell>
          <cell r="E1610" t="str">
            <v>Mobile &amp; Fixed</v>
          </cell>
          <cell r="F1610" t="str">
            <v>EUR</v>
          </cell>
          <cell r="G1610" t="str">
            <v>Mobile share</v>
          </cell>
          <cell r="H1610">
            <v>2014</v>
          </cell>
          <cell r="I1610"/>
        </row>
        <row r="1611">
          <cell r="B1611" t="str">
            <v>Deutsche Telekom AG</v>
          </cell>
          <cell r="C1611" t="str">
            <v>Europe</v>
          </cell>
          <cell r="D1611" t="str">
            <v>Europe</v>
          </cell>
          <cell r="E1611" t="str">
            <v>Mobile &amp; Fixed</v>
          </cell>
          <cell r="F1611" t="str">
            <v>EUR</v>
          </cell>
          <cell r="G1611" t="str">
            <v>Capex/Revenue</v>
          </cell>
          <cell r="H1611">
            <v>2014</v>
          </cell>
          <cell r="I1611">
            <v>0.16004840783601845</v>
          </cell>
        </row>
        <row r="1612">
          <cell r="B1612" t="str">
            <v>Deutsche Telekom AG</v>
          </cell>
          <cell r="C1612" t="str">
            <v>Europe</v>
          </cell>
          <cell r="D1612" t="str">
            <v>Europe</v>
          </cell>
          <cell r="E1612" t="str">
            <v>Mobile &amp; Fixed</v>
          </cell>
          <cell r="F1612" t="str">
            <v>EUR</v>
          </cell>
          <cell r="G1612" t="str">
            <v>Revenue</v>
          </cell>
          <cell r="H1612">
            <v>2013</v>
          </cell>
          <cell r="I1612">
            <v>13704</v>
          </cell>
        </row>
        <row r="1613">
          <cell r="B1613" t="str">
            <v>Deutsche Telekom AG</v>
          </cell>
          <cell r="C1613" t="str">
            <v>Europe</v>
          </cell>
          <cell r="D1613" t="str">
            <v>Europe</v>
          </cell>
          <cell r="E1613" t="str">
            <v>Mobile &amp; Fixed</v>
          </cell>
          <cell r="F1613" t="str">
            <v>EUR</v>
          </cell>
          <cell r="G1613" t="str">
            <v>EBITDA</v>
          </cell>
          <cell r="H1613">
            <v>2013</v>
          </cell>
          <cell r="I1613">
            <v>4550</v>
          </cell>
        </row>
        <row r="1614">
          <cell r="B1614" t="str">
            <v>Deutsche Telekom AG</v>
          </cell>
          <cell r="C1614" t="str">
            <v>Europe</v>
          </cell>
          <cell r="D1614" t="str">
            <v>Europe</v>
          </cell>
          <cell r="E1614" t="str">
            <v>Mobile &amp; Fixed</v>
          </cell>
          <cell r="F1614" t="str">
            <v>EUR</v>
          </cell>
          <cell r="G1614" t="str">
            <v>EBITDA Margin (%)</v>
          </cell>
          <cell r="H1614">
            <v>2013</v>
          </cell>
          <cell r="I1614"/>
        </row>
        <row r="1615">
          <cell r="B1615" t="str">
            <v>Deutsche Telekom AG</v>
          </cell>
          <cell r="C1615" t="str">
            <v>Europe</v>
          </cell>
          <cell r="D1615" t="str">
            <v>Europe</v>
          </cell>
          <cell r="E1615" t="str">
            <v>Mobile &amp; Fixed</v>
          </cell>
          <cell r="F1615" t="str">
            <v>EUR</v>
          </cell>
          <cell r="G1615" t="str">
            <v>Capex</v>
          </cell>
          <cell r="H1615">
            <v>2013</v>
          </cell>
          <cell r="I1615">
            <v>3661</v>
          </cell>
        </row>
        <row r="1616">
          <cell r="B1616" t="str">
            <v>Deutsche Telekom AG</v>
          </cell>
          <cell r="C1616" t="str">
            <v>Europe</v>
          </cell>
          <cell r="D1616" t="str">
            <v>Europe</v>
          </cell>
          <cell r="E1616" t="str">
            <v>Mobile &amp; Fixed</v>
          </cell>
          <cell r="F1616" t="str">
            <v>EUR</v>
          </cell>
          <cell r="G1616" t="str">
            <v>EBITDA - Capex</v>
          </cell>
          <cell r="H1616">
            <v>2013</v>
          </cell>
          <cell r="I1616"/>
        </row>
        <row r="1617">
          <cell r="B1617" t="str">
            <v>Deutsche Telekom AG</v>
          </cell>
          <cell r="C1617" t="str">
            <v>Europe</v>
          </cell>
          <cell r="D1617" t="str">
            <v>Europe</v>
          </cell>
          <cell r="E1617" t="str">
            <v>Mobile &amp; Fixed</v>
          </cell>
          <cell r="F1617" t="str">
            <v>EUR</v>
          </cell>
          <cell r="G1617" t="str">
            <v>EBITDA - Capex Margin (%)</v>
          </cell>
          <cell r="H1617">
            <v>2013</v>
          </cell>
          <cell r="I1617"/>
        </row>
        <row r="1618">
          <cell r="B1618" t="str">
            <v>Deutsche Telekom AG</v>
          </cell>
          <cell r="C1618" t="str">
            <v>Europe</v>
          </cell>
          <cell r="D1618" t="str">
            <v>Europe</v>
          </cell>
          <cell r="E1618" t="str">
            <v>Mobile &amp; Fixed</v>
          </cell>
          <cell r="F1618" t="str">
            <v>EUR</v>
          </cell>
          <cell r="G1618" t="str">
            <v>Mobile share</v>
          </cell>
          <cell r="H1618">
            <v>2013</v>
          </cell>
          <cell r="I1618"/>
        </row>
        <row r="1619">
          <cell r="B1619" t="str">
            <v>Deutsche Telekom AG</v>
          </cell>
          <cell r="C1619" t="str">
            <v>Europe</v>
          </cell>
          <cell r="D1619" t="str">
            <v>Europe</v>
          </cell>
          <cell r="E1619" t="str">
            <v>Mobile &amp; Fixed</v>
          </cell>
          <cell r="F1619" t="str">
            <v>EUR</v>
          </cell>
          <cell r="G1619" t="str">
            <v>Capex/Revenue</v>
          </cell>
          <cell r="H1619">
            <v>2013</v>
          </cell>
          <cell r="I1619">
            <v>0.26714827787507295</v>
          </cell>
        </row>
        <row r="1620">
          <cell r="B1620" t="str">
            <v>Deutsche Telekom AG</v>
          </cell>
          <cell r="C1620" t="str">
            <v>Europe</v>
          </cell>
          <cell r="D1620" t="str">
            <v>Europe</v>
          </cell>
          <cell r="E1620" t="str">
            <v>Mobile &amp; Fixed</v>
          </cell>
          <cell r="F1620" t="str">
            <v>EUR</v>
          </cell>
          <cell r="G1620" t="str">
            <v>Revenue</v>
          </cell>
          <cell r="H1620">
            <v>2012</v>
          </cell>
          <cell r="I1620">
            <v>14441</v>
          </cell>
        </row>
        <row r="1621">
          <cell r="B1621" t="str">
            <v>Deutsche Telekom AG</v>
          </cell>
          <cell r="C1621" t="str">
            <v>Europe</v>
          </cell>
          <cell r="D1621" t="str">
            <v>Europe</v>
          </cell>
          <cell r="E1621" t="str">
            <v>Mobile &amp; Fixed</v>
          </cell>
          <cell r="F1621" t="str">
            <v>EUR</v>
          </cell>
          <cell r="G1621" t="str">
            <v>EBITDA</v>
          </cell>
          <cell r="H1621">
            <v>2012</v>
          </cell>
          <cell r="I1621">
            <v>4972</v>
          </cell>
        </row>
        <row r="1622">
          <cell r="B1622" t="str">
            <v>Deutsche Telekom AG</v>
          </cell>
          <cell r="C1622" t="str">
            <v>Europe</v>
          </cell>
          <cell r="D1622" t="str">
            <v>Europe</v>
          </cell>
          <cell r="E1622" t="str">
            <v>Mobile &amp; Fixed</v>
          </cell>
          <cell r="F1622" t="str">
            <v>EUR</v>
          </cell>
          <cell r="G1622" t="str">
            <v>EBITDA Margin (%)</v>
          </cell>
          <cell r="H1622">
            <v>2012</v>
          </cell>
          <cell r="I1622"/>
        </row>
        <row r="1623">
          <cell r="B1623" t="str">
            <v>Deutsche Telekom AG</v>
          </cell>
          <cell r="C1623" t="str">
            <v>Europe</v>
          </cell>
          <cell r="D1623" t="str">
            <v>Europe</v>
          </cell>
          <cell r="E1623" t="str">
            <v>Mobile &amp; Fixed</v>
          </cell>
          <cell r="F1623" t="str">
            <v>EUR</v>
          </cell>
          <cell r="G1623" t="str">
            <v>Capex</v>
          </cell>
          <cell r="H1623">
            <v>2012</v>
          </cell>
          <cell r="I1623">
            <v>1739</v>
          </cell>
        </row>
        <row r="1624">
          <cell r="B1624" t="str">
            <v>Deutsche Telekom AG</v>
          </cell>
          <cell r="C1624" t="str">
            <v>Europe</v>
          </cell>
          <cell r="D1624" t="str">
            <v>Europe</v>
          </cell>
          <cell r="E1624" t="str">
            <v>Mobile &amp; Fixed</v>
          </cell>
          <cell r="F1624" t="str">
            <v>EUR</v>
          </cell>
          <cell r="G1624" t="str">
            <v>EBITDA - Capex</v>
          </cell>
          <cell r="H1624">
            <v>2012</v>
          </cell>
          <cell r="I1624"/>
        </row>
        <row r="1625">
          <cell r="B1625" t="str">
            <v>Deutsche Telekom AG</v>
          </cell>
          <cell r="C1625" t="str">
            <v>Europe</v>
          </cell>
          <cell r="D1625" t="str">
            <v>Europe</v>
          </cell>
          <cell r="E1625" t="str">
            <v>Mobile &amp; Fixed</v>
          </cell>
          <cell r="F1625" t="str">
            <v>EUR</v>
          </cell>
          <cell r="G1625" t="str">
            <v>EBITDA - Capex Margin (%)</v>
          </cell>
          <cell r="H1625">
            <v>2012</v>
          </cell>
          <cell r="I1625"/>
        </row>
        <row r="1626">
          <cell r="B1626" t="str">
            <v>Deutsche Telekom AG</v>
          </cell>
          <cell r="C1626" t="str">
            <v>Europe</v>
          </cell>
          <cell r="D1626" t="str">
            <v>Europe</v>
          </cell>
          <cell r="E1626" t="str">
            <v>Mobile &amp; Fixed</v>
          </cell>
          <cell r="F1626" t="str">
            <v>EUR</v>
          </cell>
          <cell r="G1626" t="str">
            <v>Mobile share</v>
          </cell>
          <cell r="H1626">
            <v>2012</v>
          </cell>
          <cell r="I1626"/>
        </row>
        <row r="1627">
          <cell r="B1627" t="str">
            <v>Deutsche Telekom AG</v>
          </cell>
          <cell r="C1627" t="str">
            <v>Europe</v>
          </cell>
          <cell r="D1627" t="str">
            <v>Europe</v>
          </cell>
          <cell r="E1627" t="str">
            <v>Mobile &amp; Fixed</v>
          </cell>
          <cell r="F1627" t="str">
            <v>EUR</v>
          </cell>
          <cell r="G1627" t="str">
            <v>Capex/Revenue</v>
          </cell>
          <cell r="H1627">
            <v>2012</v>
          </cell>
          <cell r="I1627">
            <v>0.12042102347482861</v>
          </cell>
        </row>
        <row r="1628">
          <cell r="B1628" t="str">
            <v>Orange</v>
          </cell>
          <cell r="C1628" t="str">
            <v>France</v>
          </cell>
          <cell r="D1628" t="str">
            <v>Europe</v>
          </cell>
          <cell r="E1628" t="str">
            <v>Mobile &amp; Fixed</v>
          </cell>
          <cell r="F1628" t="str">
            <v>EUR</v>
          </cell>
          <cell r="G1628" t="str">
            <v>Revenue</v>
          </cell>
          <cell r="H1628">
            <v>2020</v>
          </cell>
          <cell r="I1628">
            <v>18461</v>
          </cell>
        </row>
        <row r="1629">
          <cell r="B1629" t="str">
            <v>Orange</v>
          </cell>
          <cell r="C1629" t="str">
            <v>France</v>
          </cell>
          <cell r="D1629" t="str">
            <v>Europe</v>
          </cell>
          <cell r="E1629" t="str">
            <v>Mobile &amp; Fixed</v>
          </cell>
          <cell r="F1629" t="str">
            <v>EUR</v>
          </cell>
          <cell r="G1629" t="str">
            <v>EBITDA</v>
          </cell>
          <cell r="H1629">
            <v>2020</v>
          </cell>
          <cell r="I1629">
            <v>7163</v>
          </cell>
        </row>
        <row r="1630">
          <cell r="B1630" t="str">
            <v>Orange</v>
          </cell>
          <cell r="C1630" t="str">
            <v>France</v>
          </cell>
          <cell r="D1630" t="str">
            <v>Europe</v>
          </cell>
          <cell r="E1630" t="str">
            <v>Mobile &amp; Fixed</v>
          </cell>
          <cell r="F1630" t="str">
            <v>EUR</v>
          </cell>
          <cell r="G1630" t="str">
            <v>EBITDA Margin (%)</v>
          </cell>
          <cell r="H1630">
            <v>2020</v>
          </cell>
          <cell r="I1630">
            <v>0.38800715020854776</v>
          </cell>
        </row>
        <row r="1631">
          <cell r="B1631" t="str">
            <v>Orange</v>
          </cell>
          <cell r="C1631" t="str">
            <v>France</v>
          </cell>
          <cell r="D1631" t="str">
            <v>Europe</v>
          </cell>
          <cell r="E1631" t="str">
            <v>Mobile &amp; Fixed</v>
          </cell>
          <cell r="F1631" t="str">
            <v>EUR</v>
          </cell>
          <cell r="G1631" t="str">
            <v>Capex</v>
          </cell>
          <cell r="H1631">
            <v>2020</v>
          </cell>
          <cell r="I1631">
            <v>5001</v>
          </cell>
        </row>
        <row r="1632">
          <cell r="B1632" t="str">
            <v>Orange</v>
          </cell>
          <cell r="C1632" t="str">
            <v>France</v>
          </cell>
          <cell r="D1632" t="str">
            <v>Europe</v>
          </cell>
          <cell r="E1632" t="str">
            <v>Mobile &amp; Fixed</v>
          </cell>
          <cell r="F1632" t="str">
            <v>EUR</v>
          </cell>
          <cell r="G1632" t="str">
            <v>EBITDA - Capex</v>
          </cell>
          <cell r="H1632">
            <v>2020</v>
          </cell>
          <cell r="I1632">
            <v>2162</v>
          </cell>
        </row>
        <row r="1633">
          <cell r="B1633" t="str">
            <v>Orange</v>
          </cell>
          <cell r="C1633" t="str">
            <v>France</v>
          </cell>
          <cell r="D1633" t="str">
            <v>Europe</v>
          </cell>
          <cell r="E1633" t="str">
            <v>Mobile &amp; Fixed</v>
          </cell>
          <cell r="F1633" t="str">
            <v>EUR</v>
          </cell>
          <cell r="G1633" t="str">
            <v>EBITDA - Capex Margin (%)</v>
          </cell>
          <cell r="H1633">
            <v>2020</v>
          </cell>
          <cell r="I1633">
            <v>0.11711174909268186</v>
          </cell>
        </row>
        <row r="1634">
          <cell r="B1634" t="str">
            <v>Orange</v>
          </cell>
          <cell r="C1634" t="str">
            <v>France</v>
          </cell>
          <cell r="D1634" t="str">
            <v>Europe</v>
          </cell>
          <cell r="E1634" t="str">
            <v>Mobile &amp; Fixed</v>
          </cell>
          <cell r="F1634" t="str">
            <v>EUR</v>
          </cell>
          <cell r="G1634" t="str">
            <v>Mobile share</v>
          </cell>
          <cell r="H1634">
            <v>2020</v>
          </cell>
          <cell r="I1634">
            <v>0.12160771355831211</v>
          </cell>
        </row>
        <row r="1635">
          <cell r="B1635" t="str">
            <v>Orange</v>
          </cell>
          <cell r="C1635" t="str">
            <v>France</v>
          </cell>
          <cell r="D1635" t="str">
            <v>Europe</v>
          </cell>
          <cell r="E1635" t="str">
            <v>Mobile &amp; Fixed</v>
          </cell>
          <cell r="F1635" t="str">
            <v>EUR</v>
          </cell>
          <cell r="G1635" t="str">
            <v>Capex/Revenue</v>
          </cell>
          <cell r="H1635">
            <v>2020</v>
          </cell>
          <cell r="I1635">
            <v>0.27089540111586585</v>
          </cell>
        </row>
        <row r="1636">
          <cell r="B1636" t="str">
            <v>Orange</v>
          </cell>
          <cell r="C1636" t="str">
            <v>France</v>
          </cell>
          <cell r="D1636" t="str">
            <v>Europe</v>
          </cell>
          <cell r="E1636" t="str">
            <v>Mobile &amp; Fixed</v>
          </cell>
          <cell r="F1636" t="str">
            <v>EUR</v>
          </cell>
          <cell r="G1636" t="str">
            <v>Revenue</v>
          </cell>
          <cell r="H1636">
            <v>2019</v>
          </cell>
          <cell r="I1636">
            <v>18154</v>
          </cell>
        </row>
        <row r="1637">
          <cell r="B1637" t="str">
            <v>Orange</v>
          </cell>
          <cell r="C1637" t="str">
            <v>France</v>
          </cell>
          <cell r="D1637" t="str">
            <v>Europe</v>
          </cell>
          <cell r="E1637" t="str">
            <v>Mobile &amp; Fixed</v>
          </cell>
          <cell r="F1637" t="str">
            <v>EUR</v>
          </cell>
          <cell r="G1637" t="str">
            <v>EBITDA</v>
          </cell>
          <cell r="H1637">
            <v>2019</v>
          </cell>
          <cell r="I1637">
            <v>7135</v>
          </cell>
        </row>
        <row r="1638">
          <cell r="B1638" t="str">
            <v>Orange</v>
          </cell>
          <cell r="C1638" t="str">
            <v>France</v>
          </cell>
          <cell r="D1638" t="str">
            <v>Europe</v>
          </cell>
          <cell r="E1638" t="str">
            <v>Mobile &amp; Fixed</v>
          </cell>
          <cell r="F1638" t="str">
            <v>EUR</v>
          </cell>
          <cell r="G1638" t="str">
            <v>EBITDA Margin (%)</v>
          </cell>
          <cell r="H1638">
            <v>2019</v>
          </cell>
          <cell r="I1638">
            <v>0.39302633028533657</v>
          </cell>
        </row>
        <row r="1639">
          <cell r="B1639" t="str">
            <v>Orange</v>
          </cell>
          <cell r="C1639" t="str">
            <v>France</v>
          </cell>
          <cell r="D1639" t="str">
            <v>Europe</v>
          </cell>
          <cell r="E1639" t="str">
            <v>Mobile &amp; Fixed</v>
          </cell>
          <cell r="F1639" t="str">
            <v>EUR</v>
          </cell>
          <cell r="G1639" t="str">
            <v>Capex</v>
          </cell>
          <cell r="H1639">
            <v>2019</v>
          </cell>
          <cell r="I1639">
            <v>4291</v>
          </cell>
        </row>
        <row r="1640">
          <cell r="B1640" t="str">
            <v>Orange</v>
          </cell>
          <cell r="C1640" t="str">
            <v>France</v>
          </cell>
          <cell r="D1640" t="str">
            <v>Europe</v>
          </cell>
          <cell r="E1640" t="str">
            <v>Mobile &amp; Fixed</v>
          </cell>
          <cell r="F1640" t="str">
            <v>EUR</v>
          </cell>
          <cell r="G1640" t="str">
            <v>EBITDA - Capex</v>
          </cell>
          <cell r="H1640">
            <v>2019</v>
          </cell>
          <cell r="I1640">
            <v>2844</v>
          </cell>
        </row>
        <row r="1641">
          <cell r="B1641" t="str">
            <v>Orange</v>
          </cell>
          <cell r="C1641" t="str">
            <v>France</v>
          </cell>
          <cell r="D1641" t="str">
            <v>Europe</v>
          </cell>
          <cell r="E1641" t="str">
            <v>Mobile &amp; Fixed</v>
          </cell>
          <cell r="F1641" t="str">
            <v>EUR</v>
          </cell>
          <cell r="G1641" t="str">
            <v>EBITDA - Capex Margin (%)</v>
          </cell>
          <cell r="H1641">
            <v>2019</v>
          </cell>
          <cell r="I1641">
            <v>0.15665968932466673</v>
          </cell>
        </row>
        <row r="1642">
          <cell r="B1642" t="str">
            <v>Orange</v>
          </cell>
          <cell r="C1642" t="str">
            <v>France</v>
          </cell>
          <cell r="D1642" t="str">
            <v>Europe</v>
          </cell>
          <cell r="E1642" t="str">
            <v>Mobile &amp; Fixed</v>
          </cell>
          <cell r="F1642" t="str">
            <v>EUR</v>
          </cell>
          <cell r="G1642" t="str">
            <v>Mobile share</v>
          </cell>
          <cell r="H1642">
            <v>2019</v>
          </cell>
          <cell r="I1642">
            <v>0.12801586427233669</v>
          </cell>
        </row>
        <row r="1643">
          <cell r="B1643" t="str">
            <v>Orange</v>
          </cell>
          <cell r="C1643" t="str">
            <v>France</v>
          </cell>
          <cell r="D1643" t="str">
            <v>Europe</v>
          </cell>
          <cell r="E1643" t="str">
            <v>Mobile &amp; Fixed</v>
          </cell>
          <cell r="F1643" t="str">
            <v>EUR</v>
          </cell>
          <cell r="G1643" t="str">
            <v>Capex/Revenue</v>
          </cell>
          <cell r="H1643">
            <v>2019</v>
          </cell>
          <cell r="I1643">
            <v>0.23636664096066984</v>
          </cell>
        </row>
        <row r="1644">
          <cell r="B1644" t="str">
            <v>Orange</v>
          </cell>
          <cell r="C1644" t="str">
            <v>France</v>
          </cell>
          <cell r="D1644" t="str">
            <v>Europe</v>
          </cell>
          <cell r="E1644" t="str">
            <v>Mobile &amp; Fixed</v>
          </cell>
          <cell r="F1644" t="str">
            <v>EUR</v>
          </cell>
          <cell r="G1644" t="str">
            <v>Revenue</v>
          </cell>
          <cell r="H1644">
            <v>2018</v>
          </cell>
          <cell r="I1644">
            <v>18211</v>
          </cell>
        </row>
        <row r="1645">
          <cell r="B1645" t="str">
            <v>Orange</v>
          </cell>
          <cell r="C1645" t="str">
            <v>France</v>
          </cell>
          <cell r="D1645" t="str">
            <v>Europe</v>
          </cell>
          <cell r="E1645" t="str">
            <v>Mobile &amp; Fixed</v>
          </cell>
          <cell r="F1645" t="str">
            <v>EUR</v>
          </cell>
          <cell r="G1645" t="str">
            <v>EBITDA</v>
          </cell>
          <cell r="H1645">
            <v>2018</v>
          </cell>
          <cell r="I1645">
            <v>7076</v>
          </cell>
        </row>
        <row r="1646">
          <cell r="B1646" t="str">
            <v>Orange</v>
          </cell>
          <cell r="C1646" t="str">
            <v>France</v>
          </cell>
          <cell r="D1646" t="str">
            <v>Europe</v>
          </cell>
          <cell r="E1646" t="str">
            <v>Mobile &amp; Fixed</v>
          </cell>
          <cell r="F1646" t="str">
            <v>EUR</v>
          </cell>
          <cell r="G1646" t="str">
            <v>EBITDA Margin (%)</v>
          </cell>
          <cell r="H1646">
            <v>2018</v>
          </cell>
          <cell r="I1646">
            <v>0.38855636703091539</v>
          </cell>
        </row>
        <row r="1647">
          <cell r="B1647" t="str">
            <v>Orange</v>
          </cell>
          <cell r="C1647" t="str">
            <v>France</v>
          </cell>
          <cell r="D1647" t="str">
            <v>Europe</v>
          </cell>
          <cell r="E1647" t="str">
            <v>Mobile &amp; Fixed</v>
          </cell>
          <cell r="F1647" t="str">
            <v>EUR</v>
          </cell>
          <cell r="G1647" t="str">
            <v>Capex</v>
          </cell>
          <cell r="H1647">
            <v>2018</v>
          </cell>
          <cell r="I1647">
            <v>3656</v>
          </cell>
        </row>
        <row r="1648">
          <cell r="B1648" t="str">
            <v>Orange</v>
          </cell>
          <cell r="C1648" t="str">
            <v>France</v>
          </cell>
          <cell r="D1648" t="str">
            <v>Europe</v>
          </cell>
          <cell r="E1648" t="str">
            <v>Mobile &amp; Fixed</v>
          </cell>
          <cell r="F1648" t="str">
            <v>EUR</v>
          </cell>
          <cell r="G1648" t="str">
            <v>EBITDA - Capex</v>
          </cell>
          <cell r="H1648">
            <v>2018</v>
          </cell>
          <cell r="I1648">
            <v>3420</v>
          </cell>
        </row>
        <row r="1649">
          <cell r="B1649" t="str">
            <v>Orange</v>
          </cell>
          <cell r="C1649" t="str">
            <v>France</v>
          </cell>
          <cell r="D1649" t="str">
            <v>Europe</v>
          </cell>
          <cell r="E1649" t="str">
            <v>Mobile &amp; Fixed</v>
          </cell>
          <cell r="F1649" t="str">
            <v>EUR</v>
          </cell>
          <cell r="G1649" t="str">
            <v>EBITDA - Capex Margin (%)</v>
          </cell>
          <cell r="H1649">
            <v>2018</v>
          </cell>
          <cell r="I1649">
            <v>0.18779858327384547</v>
          </cell>
        </row>
        <row r="1650">
          <cell r="B1650" t="str">
            <v>Orange</v>
          </cell>
          <cell r="C1650" t="str">
            <v>France</v>
          </cell>
          <cell r="D1650" t="str">
            <v>Europe</v>
          </cell>
          <cell r="E1650" t="str">
            <v>Mobile &amp; Fixed</v>
          </cell>
          <cell r="F1650" t="str">
            <v>EUR</v>
          </cell>
          <cell r="G1650" t="str">
            <v>Mobile share</v>
          </cell>
          <cell r="H1650">
            <v>2018</v>
          </cell>
          <cell r="I1650">
            <v>0.12893306243479216</v>
          </cell>
        </row>
        <row r="1651">
          <cell r="B1651" t="str">
            <v>Orange</v>
          </cell>
          <cell r="C1651" t="str">
            <v>France</v>
          </cell>
          <cell r="D1651" t="str">
            <v>Europe</v>
          </cell>
          <cell r="E1651" t="str">
            <v>Mobile &amp; Fixed</v>
          </cell>
          <cell r="F1651" t="str">
            <v>EUR</v>
          </cell>
          <cell r="G1651" t="str">
            <v>Capex/Revenue</v>
          </cell>
          <cell r="H1651">
            <v>2018</v>
          </cell>
          <cell r="I1651">
            <v>0.2007577837570699</v>
          </cell>
        </row>
        <row r="1652">
          <cell r="B1652" t="str">
            <v>Orange</v>
          </cell>
          <cell r="C1652" t="str">
            <v>France</v>
          </cell>
          <cell r="D1652" t="str">
            <v>Europe</v>
          </cell>
          <cell r="E1652" t="str">
            <v>Mobile &amp; Fixed</v>
          </cell>
          <cell r="F1652" t="str">
            <v>EUR</v>
          </cell>
          <cell r="G1652" t="str">
            <v>Revenue</v>
          </cell>
          <cell r="H1652">
            <v>2017</v>
          </cell>
          <cell r="I1652">
            <v>18046</v>
          </cell>
        </row>
        <row r="1653">
          <cell r="B1653" t="str">
            <v>Orange</v>
          </cell>
          <cell r="C1653" t="str">
            <v>France</v>
          </cell>
          <cell r="D1653" t="str">
            <v>Europe</v>
          </cell>
          <cell r="E1653" t="str">
            <v>Mobile &amp; Fixed</v>
          </cell>
          <cell r="F1653" t="str">
            <v>EUR</v>
          </cell>
          <cell r="G1653" t="str">
            <v>EBITDA</v>
          </cell>
          <cell r="H1653">
            <v>2017</v>
          </cell>
          <cell r="I1653">
            <v>6878</v>
          </cell>
        </row>
        <row r="1654">
          <cell r="B1654" t="str">
            <v>Orange</v>
          </cell>
          <cell r="C1654" t="str">
            <v>France</v>
          </cell>
          <cell r="D1654" t="str">
            <v>Europe</v>
          </cell>
          <cell r="E1654" t="str">
            <v>Mobile &amp; Fixed</v>
          </cell>
          <cell r="F1654" t="str">
            <v>EUR</v>
          </cell>
          <cell r="G1654" t="str">
            <v>EBITDA Margin (%)</v>
          </cell>
          <cell r="H1654">
            <v>2017</v>
          </cell>
          <cell r="I1654">
            <v>0.38113709409287377</v>
          </cell>
        </row>
        <row r="1655">
          <cell r="B1655" t="str">
            <v>Orange</v>
          </cell>
          <cell r="C1655" t="str">
            <v>France</v>
          </cell>
          <cell r="D1655" t="str">
            <v>Europe</v>
          </cell>
          <cell r="E1655" t="str">
            <v>Mobile &amp; Fixed</v>
          </cell>
          <cell r="F1655" t="str">
            <v>EUR</v>
          </cell>
          <cell r="G1655" t="str">
            <v>Capex</v>
          </cell>
          <cell r="H1655">
            <v>2017</v>
          </cell>
          <cell r="I1655">
            <v>3462</v>
          </cell>
        </row>
        <row r="1656">
          <cell r="B1656" t="str">
            <v>Orange</v>
          </cell>
          <cell r="C1656" t="str">
            <v>France</v>
          </cell>
          <cell r="D1656" t="str">
            <v>Europe</v>
          </cell>
          <cell r="E1656" t="str">
            <v>Mobile &amp; Fixed</v>
          </cell>
          <cell r="F1656" t="str">
            <v>EUR</v>
          </cell>
          <cell r="G1656" t="str">
            <v>EBITDA - Capex</v>
          </cell>
          <cell r="H1656">
            <v>2017</v>
          </cell>
          <cell r="I1656">
            <v>3416</v>
          </cell>
        </row>
        <row r="1657">
          <cell r="B1657" t="str">
            <v>Orange</v>
          </cell>
          <cell r="C1657" t="str">
            <v>France</v>
          </cell>
          <cell r="D1657" t="str">
            <v>Europe</v>
          </cell>
          <cell r="E1657" t="str">
            <v>Mobile &amp; Fixed</v>
          </cell>
          <cell r="F1657" t="str">
            <v>EUR</v>
          </cell>
          <cell r="G1657" t="str">
            <v>EBITDA - Capex Margin (%)</v>
          </cell>
          <cell r="H1657">
            <v>2017</v>
          </cell>
          <cell r="I1657">
            <v>0.18929402637703646</v>
          </cell>
        </row>
        <row r="1658">
          <cell r="B1658" t="str">
            <v>Orange</v>
          </cell>
          <cell r="C1658" t="str">
            <v>France</v>
          </cell>
          <cell r="D1658" t="str">
            <v>Europe</v>
          </cell>
          <cell r="E1658" t="str">
            <v>Mobile &amp; Fixed</v>
          </cell>
          <cell r="F1658" t="str">
            <v>EUR</v>
          </cell>
          <cell r="G1658" t="str">
            <v>Mobile share</v>
          </cell>
          <cell r="H1658">
            <v>2017</v>
          </cell>
          <cell r="I1658">
            <v>0.13349218663415716</v>
          </cell>
        </row>
        <row r="1659">
          <cell r="B1659" t="str">
            <v>Orange</v>
          </cell>
          <cell r="C1659" t="str">
            <v>France</v>
          </cell>
          <cell r="D1659" t="str">
            <v>Europe</v>
          </cell>
          <cell r="E1659" t="str">
            <v>Mobile &amp; Fixed</v>
          </cell>
          <cell r="F1659" t="str">
            <v>EUR</v>
          </cell>
          <cell r="G1659" t="str">
            <v>Capex/Revenue</v>
          </cell>
          <cell r="H1659">
            <v>2017</v>
          </cell>
          <cell r="I1659">
            <v>0.19184306771583731</v>
          </cell>
        </row>
        <row r="1660">
          <cell r="B1660" t="str">
            <v>Orange</v>
          </cell>
          <cell r="C1660" t="str">
            <v>France</v>
          </cell>
          <cell r="D1660" t="str">
            <v>Europe</v>
          </cell>
          <cell r="E1660" t="str">
            <v>Mobile &amp; Fixed</v>
          </cell>
          <cell r="F1660" t="str">
            <v>EUR</v>
          </cell>
          <cell r="G1660" t="str">
            <v>Revenue</v>
          </cell>
          <cell r="H1660">
            <v>2016</v>
          </cell>
          <cell r="I1660">
            <v>17896</v>
          </cell>
        </row>
        <row r="1661">
          <cell r="B1661" t="str">
            <v>Orange</v>
          </cell>
          <cell r="C1661" t="str">
            <v>France</v>
          </cell>
          <cell r="D1661" t="str">
            <v>Europe</v>
          </cell>
          <cell r="E1661" t="str">
            <v>Mobile &amp; Fixed</v>
          </cell>
          <cell r="F1661" t="str">
            <v>EUR</v>
          </cell>
          <cell r="G1661" t="str">
            <v>EBITDA</v>
          </cell>
          <cell r="H1661">
            <v>2016</v>
          </cell>
          <cell r="I1661">
            <v>6729</v>
          </cell>
        </row>
        <row r="1662">
          <cell r="B1662" t="str">
            <v>Orange</v>
          </cell>
          <cell r="C1662" t="str">
            <v>France</v>
          </cell>
          <cell r="D1662" t="str">
            <v>Europe</v>
          </cell>
          <cell r="E1662" t="str">
            <v>Mobile &amp; Fixed</v>
          </cell>
          <cell r="F1662" t="str">
            <v>EUR</v>
          </cell>
          <cell r="G1662" t="str">
            <v>EBITDA Margin (%)</v>
          </cell>
          <cell r="H1662">
            <v>2016</v>
          </cell>
          <cell r="I1662">
            <v>0.37600581135449263</v>
          </cell>
        </row>
        <row r="1663">
          <cell r="B1663" t="str">
            <v>Orange</v>
          </cell>
          <cell r="C1663" t="str">
            <v>France</v>
          </cell>
          <cell r="D1663" t="str">
            <v>Europe</v>
          </cell>
          <cell r="E1663" t="str">
            <v>Mobile &amp; Fixed</v>
          </cell>
          <cell r="F1663" t="str">
            <v>EUR</v>
          </cell>
          <cell r="G1663" t="str">
            <v>Capex</v>
          </cell>
          <cell r="H1663">
            <v>2016</v>
          </cell>
          <cell r="I1663">
            <v>3421</v>
          </cell>
        </row>
        <row r="1664">
          <cell r="B1664" t="str">
            <v>Orange</v>
          </cell>
          <cell r="C1664" t="str">
            <v>France</v>
          </cell>
          <cell r="D1664" t="str">
            <v>Europe</v>
          </cell>
          <cell r="E1664" t="str">
            <v>Mobile &amp; Fixed</v>
          </cell>
          <cell r="F1664" t="str">
            <v>EUR</v>
          </cell>
          <cell r="G1664" t="str">
            <v>EBITDA - Capex</v>
          </cell>
          <cell r="H1664">
            <v>2016</v>
          </cell>
          <cell r="I1664">
            <v>3308</v>
          </cell>
        </row>
        <row r="1665">
          <cell r="B1665" t="str">
            <v>Orange</v>
          </cell>
          <cell r="C1665" t="str">
            <v>France</v>
          </cell>
          <cell r="D1665" t="str">
            <v>Europe</v>
          </cell>
          <cell r="E1665" t="str">
            <v>Mobile &amp; Fixed</v>
          </cell>
          <cell r="F1665" t="str">
            <v>EUR</v>
          </cell>
          <cell r="G1665" t="str">
            <v>EBITDA - Capex Margin (%)</v>
          </cell>
          <cell r="H1665">
            <v>2016</v>
          </cell>
          <cell r="I1665">
            <v>0.18484577559231113</v>
          </cell>
        </row>
        <row r="1666">
          <cell r="B1666" t="str">
            <v>Orange</v>
          </cell>
          <cell r="C1666" t="str">
            <v>France</v>
          </cell>
          <cell r="D1666" t="str">
            <v>Europe</v>
          </cell>
          <cell r="E1666" t="str">
            <v>Mobile &amp; Fixed</v>
          </cell>
          <cell r="F1666" t="str">
            <v>EUR</v>
          </cell>
          <cell r="G1666" t="str">
            <v>Mobile share</v>
          </cell>
          <cell r="H1666">
            <v>2016</v>
          </cell>
          <cell r="I1666">
            <v>0.14595440321859635</v>
          </cell>
        </row>
        <row r="1667">
          <cell r="B1667" t="str">
            <v>Orange</v>
          </cell>
          <cell r="C1667" t="str">
            <v>France</v>
          </cell>
          <cell r="D1667" t="str">
            <v>Europe</v>
          </cell>
          <cell r="E1667" t="str">
            <v>Mobile &amp; Fixed</v>
          </cell>
          <cell r="F1667" t="str">
            <v>EUR</v>
          </cell>
          <cell r="G1667" t="str">
            <v>Capex/Revenue</v>
          </cell>
          <cell r="H1667">
            <v>2016</v>
          </cell>
          <cell r="I1667">
            <v>0.19116003576218149</v>
          </cell>
        </row>
        <row r="1668">
          <cell r="B1668" t="str">
            <v>Orange</v>
          </cell>
          <cell r="C1668" t="str">
            <v>France</v>
          </cell>
          <cell r="D1668" t="str">
            <v>Europe</v>
          </cell>
          <cell r="E1668" t="str">
            <v>Mobile &amp; Fixed</v>
          </cell>
          <cell r="F1668" t="str">
            <v>EUR</v>
          </cell>
          <cell r="G1668" t="str">
            <v>Revenue</v>
          </cell>
          <cell r="H1668">
            <v>2015</v>
          </cell>
          <cell r="I1668">
            <v>18104</v>
          </cell>
        </row>
        <row r="1669">
          <cell r="B1669" t="str">
            <v>Orange</v>
          </cell>
          <cell r="C1669" t="str">
            <v>France</v>
          </cell>
          <cell r="D1669" t="str">
            <v>Europe</v>
          </cell>
          <cell r="E1669" t="str">
            <v>Mobile &amp; Fixed</v>
          </cell>
          <cell r="F1669" t="str">
            <v>EUR</v>
          </cell>
          <cell r="G1669" t="str">
            <v>EBITDA</v>
          </cell>
          <cell r="H1669">
            <v>2015</v>
          </cell>
          <cell r="I1669">
            <v>6738</v>
          </cell>
        </row>
        <row r="1670">
          <cell r="B1670" t="str">
            <v>Orange</v>
          </cell>
          <cell r="C1670" t="str">
            <v>France</v>
          </cell>
          <cell r="D1670" t="str">
            <v>Europe</v>
          </cell>
          <cell r="E1670" t="str">
            <v>Mobile &amp; Fixed</v>
          </cell>
          <cell r="F1670" t="str">
            <v>EUR</v>
          </cell>
          <cell r="G1670" t="str">
            <v>EBITDA Margin (%)</v>
          </cell>
          <cell r="H1670">
            <v>2015</v>
          </cell>
          <cell r="I1670">
            <v>0.372182942996023</v>
          </cell>
        </row>
        <row r="1671">
          <cell r="B1671" t="str">
            <v>Orange</v>
          </cell>
          <cell r="C1671" t="str">
            <v>France</v>
          </cell>
          <cell r="D1671" t="str">
            <v>Europe</v>
          </cell>
          <cell r="E1671" t="str">
            <v>Mobile &amp; Fixed</v>
          </cell>
          <cell r="F1671" t="str">
            <v>EUR</v>
          </cell>
          <cell r="G1671" t="str">
            <v>Capex</v>
          </cell>
          <cell r="H1671">
            <v>2015</v>
          </cell>
          <cell r="I1671">
            <v>4051</v>
          </cell>
        </row>
        <row r="1672">
          <cell r="B1672" t="str">
            <v>Orange</v>
          </cell>
          <cell r="C1672" t="str">
            <v>France</v>
          </cell>
          <cell r="D1672" t="str">
            <v>Europe</v>
          </cell>
          <cell r="E1672" t="str">
            <v>Mobile &amp; Fixed</v>
          </cell>
          <cell r="F1672" t="str">
            <v>EUR</v>
          </cell>
          <cell r="G1672" t="str">
            <v>EBITDA - Capex</v>
          </cell>
          <cell r="H1672">
            <v>2015</v>
          </cell>
          <cell r="I1672">
            <v>2687</v>
          </cell>
        </row>
        <row r="1673">
          <cell r="B1673" t="str">
            <v>Orange</v>
          </cell>
          <cell r="C1673" t="str">
            <v>France</v>
          </cell>
          <cell r="D1673" t="str">
            <v>Europe</v>
          </cell>
          <cell r="E1673" t="str">
            <v>Mobile &amp; Fixed</v>
          </cell>
          <cell r="F1673" t="str">
            <v>EUR</v>
          </cell>
          <cell r="G1673" t="str">
            <v>EBITDA - Capex Margin (%)</v>
          </cell>
          <cell r="H1673">
            <v>2015</v>
          </cell>
          <cell r="I1673">
            <v>0.14842023862129916</v>
          </cell>
        </row>
        <row r="1674">
          <cell r="B1674" t="str">
            <v>Orange</v>
          </cell>
          <cell r="C1674" t="str">
            <v>France</v>
          </cell>
          <cell r="D1674" t="str">
            <v>Europe</v>
          </cell>
          <cell r="E1674" t="str">
            <v>Mobile &amp; Fixed</v>
          </cell>
          <cell r="F1674" t="str">
            <v>EUR</v>
          </cell>
          <cell r="G1674" t="str">
            <v>Mobile share</v>
          </cell>
          <cell r="H1674">
            <v>2015</v>
          </cell>
          <cell r="I1674"/>
        </row>
        <row r="1675">
          <cell r="B1675" t="str">
            <v>Orange</v>
          </cell>
          <cell r="C1675" t="str">
            <v>France</v>
          </cell>
          <cell r="D1675" t="str">
            <v>Europe</v>
          </cell>
          <cell r="E1675" t="str">
            <v>Mobile &amp; Fixed</v>
          </cell>
          <cell r="F1675" t="str">
            <v>EUR</v>
          </cell>
          <cell r="G1675" t="str">
            <v>Capex/Revenue</v>
          </cell>
          <cell r="H1675">
            <v>2015</v>
          </cell>
          <cell r="I1675">
            <v>0.22376270437472381</v>
          </cell>
        </row>
        <row r="1676">
          <cell r="B1676" t="str">
            <v>Orange</v>
          </cell>
          <cell r="C1676" t="str">
            <v>France</v>
          </cell>
          <cell r="D1676" t="str">
            <v>Europe</v>
          </cell>
          <cell r="E1676" t="str">
            <v>Mobile &amp; Fixed</v>
          </cell>
          <cell r="F1676" t="str">
            <v>EUR</v>
          </cell>
          <cell r="G1676" t="str">
            <v>Revenue</v>
          </cell>
          <cell r="H1676">
            <v>2014</v>
          </cell>
          <cell r="I1676">
            <v>19304</v>
          </cell>
        </row>
        <row r="1677">
          <cell r="B1677" t="str">
            <v>Orange</v>
          </cell>
          <cell r="C1677" t="str">
            <v>France</v>
          </cell>
          <cell r="D1677" t="str">
            <v>Europe</v>
          </cell>
          <cell r="E1677" t="str">
            <v>Mobile &amp; Fixed</v>
          </cell>
          <cell r="F1677" t="str">
            <v>EUR</v>
          </cell>
          <cell r="G1677" t="str">
            <v>EBITDA</v>
          </cell>
          <cell r="H1677">
            <v>2014</v>
          </cell>
          <cell r="I1677">
            <v>6989</v>
          </cell>
        </row>
        <row r="1678">
          <cell r="B1678" t="str">
            <v>Orange</v>
          </cell>
          <cell r="C1678" t="str">
            <v>France</v>
          </cell>
          <cell r="D1678" t="str">
            <v>Europe</v>
          </cell>
          <cell r="E1678" t="str">
            <v>Mobile &amp; Fixed</v>
          </cell>
          <cell r="F1678" t="str">
            <v>EUR</v>
          </cell>
          <cell r="G1678" t="str">
            <v>EBITDA Margin (%)</v>
          </cell>
          <cell r="H1678">
            <v>2014</v>
          </cell>
          <cell r="I1678">
            <v>0.36204931620389558</v>
          </cell>
        </row>
        <row r="1679">
          <cell r="B1679" t="str">
            <v>Orange</v>
          </cell>
          <cell r="C1679" t="str">
            <v>France</v>
          </cell>
          <cell r="D1679" t="str">
            <v>Europe</v>
          </cell>
          <cell r="E1679" t="str">
            <v>Mobile &amp; Fixed</v>
          </cell>
          <cell r="F1679" t="str">
            <v>EUR</v>
          </cell>
          <cell r="G1679" t="str">
            <v>Capex</v>
          </cell>
          <cell r="H1679">
            <v>2014</v>
          </cell>
          <cell r="I1679">
            <v>2799</v>
          </cell>
        </row>
        <row r="1680">
          <cell r="B1680" t="str">
            <v>Orange</v>
          </cell>
          <cell r="C1680" t="str">
            <v>France</v>
          </cell>
          <cell r="D1680" t="str">
            <v>Europe</v>
          </cell>
          <cell r="E1680" t="str">
            <v>Mobile &amp; Fixed</v>
          </cell>
          <cell r="F1680" t="str">
            <v>EUR</v>
          </cell>
          <cell r="G1680" t="str">
            <v>EBITDA - Capex</v>
          </cell>
          <cell r="H1680">
            <v>2014</v>
          </cell>
          <cell r="I1680">
            <v>4190</v>
          </cell>
        </row>
        <row r="1681">
          <cell r="B1681" t="str">
            <v>Orange</v>
          </cell>
          <cell r="C1681" t="str">
            <v>France</v>
          </cell>
          <cell r="D1681" t="str">
            <v>Europe</v>
          </cell>
          <cell r="E1681" t="str">
            <v>Mobile &amp; Fixed</v>
          </cell>
          <cell r="F1681" t="str">
            <v>EUR</v>
          </cell>
          <cell r="G1681" t="str">
            <v>EBITDA - Capex Margin (%)</v>
          </cell>
          <cell r="H1681">
            <v>2014</v>
          </cell>
          <cell r="I1681">
            <v>0.21705346042271031</v>
          </cell>
        </row>
        <row r="1682">
          <cell r="B1682" t="str">
            <v>Orange</v>
          </cell>
          <cell r="C1682" t="str">
            <v>France</v>
          </cell>
          <cell r="D1682" t="str">
            <v>Europe</v>
          </cell>
          <cell r="E1682" t="str">
            <v>Mobile &amp; Fixed</v>
          </cell>
          <cell r="F1682" t="str">
            <v>EUR</v>
          </cell>
          <cell r="G1682" t="str">
            <v>Mobile share</v>
          </cell>
          <cell r="H1682">
            <v>2014</v>
          </cell>
          <cell r="I1682"/>
        </row>
        <row r="1683">
          <cell r="B1683" t="str">
            <v>Orange</v>
          </cell>
          <cell r="C1683" t="str">
            <v>France</v>
          </cell>
          <cell r="D1683" t="str">
            <v>Europe</v>
          </cell>
          <cell r="E1683" t="str">
            <v>Mobile &amp; Fixed</v>
          </cell>
          <cell r="F1683" t="str">
            <v>EUR</v>
          </cell>
          <cell r="G1683" t="str">
            <v>Capex/Revenue</v>
          </cell>
          <cell r="H1683">
            <v>2014</v>
          </cell>
          <cell r="I1683">
            <v>0.14499585578118523</v>
          </cell>
        </row>
        <row r="1684">
          <cell r="B1684" t="str">
            <v>Orange</v>
          </cell>
          <cell r="C1684" t="str">
            <v>France</v>
          </cell>
          <cell r="D1684" t="str">
            <v>Europe</v>
          </cell>
          <cell r="E1684" t="str">
            <v>Mobile &amp; Fixed</v>
          </cell>
          <cell r="F1684" t="str">
            <v>EUR</v>
          </cell>
          <cell r="G1684" t="str">
            <v>Revenue</v>
          </cell>
          <cell r="H1684">
            <v>2013</v>
          </cell>
          <cell r="I1684">
            <v>20018</v>
          </cell>
        </row>
        <row r="1685">
          <cell r="B1685" t="str">
            <v>Orange</v>
          </cell>
          <cell r="C1685" t="str">
            <v>France</v>
          </cell>
          <cell r="D1685" t="str">
            <v>Europe</v>
          </cell>
          <cell r="E1685" t="str">
            <v>Mobile &amp; Fixed</v>
          </cell>
          <cell r="F1685" t="str">
            <v>EUR</v>
          </cell>
          <cell r="G1685" t="str">
            <v>EBITDA</v>
          </cell>
          <cell r="H1685">
            <v>2013</v>
          </cell>
          <cell r="I1685">
            <v>6760</v>
          </cell>
        </row>
        <row r="1686">
          <cell r="B1686" t="str">
            <v>Orange</v>
          </cell>
          <cell r="C1686" t="str">
            <v>France</v>
          </cell>
          <cell r="D1686" t="str">
            <v>Europe</v>
          </cell>
          <cell r="E1686" t="str">
            <v>Mobile &amp; Fixed</v>
          </cell>
          <cell r="F1686" t="str">
            <v>EUR</v>
          </cell>
          <cell r="G1686" t="str">
            <v>EBITDA Margin (%)</v>
          </cell>
          <cell r="H1686">
            <v>2013</v>
          </cell>
          <cell r="I1686">
            <v>0.33769607353381959</v>
          </cell>
        </row>
        <row r="1687">
          <cell r="B1687" t="str">
            <v>Orange</v>
          </cell>
          <cell r="C1687" t="str">
            <v>France</v>
          </cell>
          <cell r="D1687" t="str">
            <v>Europe</v>
          </cell>
          <cell r="E1687" t="str">
            <v>Mobile &amp; Fixed</v>
          </cell>
          <cell r="F1687" t="str">
            <v>EUR</v>
          </cell>
          <cell r="G1687" t="str">
            <v>Capex</v>
          </cell>
          <cell r="H1687">
            <v>2013</v>
          </cell>
          <cell r="I1687">
            <v>2861</v>
          </cell>
        </row>
        <row r="1688">
          <cell r="B1688" t="str">
            <v>Orange</v>
          </cell>
          <cell r="C1688" t="str">
            <v>France</v>
          </cell>
          <cell r="D1688" t="str">
            <v>Europe</v>
          </cell>
          <cell r="E1688" t="str">
            <v>Mobile &amp; Fixed</v>
          </cell>
          <cell r="F1688" t="str">
            <v>EUR</v>
          </cell>
          <cell r="G1688" t="str">
            <v>EBITDA - Capex</v>
          </cell>
          <cell r="H1688">
            <v>2013</v>
          </cell>
          <cell r="I1688">
            <v>3899</v>
          </cell>
        </row>
        <row r="1689">
          <cell r="B1689" t="str">
            <v>Orange</v>
          </cell>
          <cell r="C1689" t="str">
            <v>France</v>
          </cell>
          <cell r="D1689" t="str">
            <v>Europe</v>
          </cell>
          <cell r="E1689" t="str">
            <v>Mobile &amp; Fixed</v>
          </cell>
          <cell r="F1689" t="str">
            <v>EUR</v>
          </cell>
          <cell r="G1689" t="str">
            <v>EBITDA - Capex Margin (%)</v>
          </cell>
          <cell r="H1689">
            <v>2013</v>
          </cell>
          <cell r="I1689">
            <v>0.19477470276750924</v>
          </cell>
        </row>
        <row r="1690">
          <cell r="B1690" t="str">
            <v>Orange</v>
          </cell>
          <cell r="C1690" t="str">
            <v>France</v>
          </cell>
          <cell r="D1690" t="str">
            <v>Europe</v>
          </cell>
          <cell r="E1690" t="str">
            <v>Mobile &amp; Fixed</v>
          </cell>
          <cell r="F1690" t="str">
            <v>EUR</v>
          </cell>
          <cell r="G1690" t="str">
            <v>Mobile share</v>
          </cell>
          <cell r="H1690">
            <v>2013</v>
          </cell>
          <cell r="I1690"/>
        </row>
        <row r="1691">
          <cell r="B1691" t="str">
            <v>Orange</v>
          </cell>
          <cell r="C1691" t="str">
            <v>France</v>
          </cell>
          <cell r="D1691" t="str">
            <v>Europe</v>
          </cell>
          <cell r="E1691" t="str">
            <v>Mobile &amp; Fixed</v>
          </cell>
          <cell r="F1691" t="str">
            <v>EUR</v>
          </cell>
          <cell r="G1691" t="str">
            <v>Capex/Revenue</v>
          </cell>
          <cell r="H1691">
            <v>2013</v>
          </cell>
          <cell r="I1691">
            <v>0.14292137076631031</v>
          </cell>
        </row>
        <row r="1692">
          <cell r="B1692" t="str">
            <v>Orange</v>
          </cell>
          <cell r="C1692" t="str">
            <v>France</v>
          </cell>
          <cell r="D1692" t="str">
            <v>Europe</v>
          </cell>
          <cell r="E1692" t="str">
            <v>Mobile &amp; Fixed</v>
          </cell>
          <cell r="F1692" t="str">
            <v>EUR</v>
          </cell>
          <cell r="G1692" t="str">
            <v>Revenue</v>
          </cell>
          <cell r="H1692">
            <v>2012</v>
          </cell>
          <cell r="I1692">
            <v>21431</v>
          </cell>
        </row>
        <row r="1693">
          <cell r="B1693" t="str">
            <v>Orange</v>
          </cell>
          <cell r="C1693" t="str">
            <v>France</v>
          </cell>
          <cell r="D1693" t="str">
            <v>Europe</v>
          </cell>
          <cell r="E1693" t="str">
            <v>Mobile &amp; Fixed</v>
          </cell>
          <cell r="F1693" t="str">
            <v>EUR</v>
          </cell>
          <cell r="G1693" t="str">
            <v>EBITDA</v>
          </cell>
          <cell r="H1693">
            <v>2012</v>
          </cell>
          <cell r="I1693">
            <v>6763</v>
          </cell>
        </row>
        <row r="1694">
          <cell r="B1694" t="str">
            <v>Orange</v>
          </cell>
          <cell r="C1694" t="str">
            <v>France</v>
          </cell>
          <cell r="D1694" t="str">
            <v>Europe</v>
          </cell>
          <cell r="E1694" t="str">
            <v>Mobile &amp; Fixed</v>
          </cell>
          <cell r="F1694" t="str">
            <v>EUR</v>
          </cell>
          <cell r="G1694" t="str">
            <v>EBITDA Margin (%)</v>
          </cell>
          <cell r="H1694">
            <v>2012</v>
          </cell>
          <cell r="I1694">
            <v>0.31557090196444404</v>
          </cell>
        </row>
        <row r="1695">
          <cell r="B1695" t="str">
            <v>Orange</v>
          </cell>
          <cell r="C1695" t="str">
            <v>France</v>
          </cell>
          <cell r="D1695" t="str">
            <v>Europe</v>
          </cell>
          <cell r="E1695" t="str">
            <v>Mobile &amp; Fixed</v>
          </cell>
          <cell r="F1695" t="str">
            <v>EUR</v>
          </cell>
          <cell r="G1695" t="str">
            <v>Capex</v>
          </cell>
          <cell r="H1695">
            <v>2012</v>
          </cell>
          <cell r="I1695">
            <v>3614</v>
          </cell>
        </row>
        <row r="1696">
          <cell r="B1696" t="str">
            <v>Orange</v>
          </cell>
          <cell r="C1696" t="str">
            <v>France</v>
          </cell>
          <cell r="D1696" t="str">
            <v>Europe</v>
          </cell>
          <cell r="E1696" t="str">
            <v>Mobile &amp; Fixed</v>
          </cell>
          <cell r="F1696" t="str">
            <v>EUR</v>
          </cell>
          <cell r="G1696" t="str">
            <v>EBITDA - Capex</v>
          </cell>
          <cell r="H1696">
            <v>2012</v>
          </cell>
          <cell r="I1696">
            <v>3149</v>
          </cell>
        </row>
        <row r="1697">
          <cell r="B1697" t="str">
            <v>Orange</v>
          </cell>
          <cell r="C1697" t="str">
            <v>France</v>
          </cell>
          <cell r="D1697" t="str">
            <v>Europe</v>
          </cell>
          <cell r="E1697" t="str">
            <v>Mobile &amp; Fixed</v>
          </cell>
          <cell r="F1697" t="str">
            <v>EUR</v>
          </cell>
          <cell r="G1697" t="str">
            <v>EBITDA - Capex Margin (%)</v>
          </cell>
          <cell r="H1697">
            <v>2012</v>
          </cell>
          <cell r="I1697">
            <v>0.14693668050954226</v>
          </cell>
        </row>
        <row r="1698">
          <cell r="B1698" t="str">
            <v>Orange</v>
          </cell>
          <cell r="C1698" t="str">
            <v>France</v>
          </cell>
          <cell r="D1698" t="str">
            <v>Europe</v>
          </cell>
          <cell r="E1698" t="str">
            <v>Mobile &amp; Fixed</v>
          </cell>
          <cell r="F1698" t="str">
            <v>EUR</v>
          </cell>
          <cell r="G1698" t="str">
            <v>Mobile share</v>
          </cell>
          <cell r="H1698">
            <v>2012</v>
          </cell>
          <cell r="I1698"/>
        </row>
        <row r="1699">
          <cell r="B1699" t="str">
            <v>Orange</v>
          </cell>
          <cell r="C1699" t="str">
            <v>France</v>
          </cell>
          <cell r="D1699" t="str">
            <v>Europe</v>
          </cell>
          <cell r="E1699" t="str">
            <v>Mobile &amp; Fixed</v>
          </cell>
          <cell r="F1699" t="str">
            <v>EUR</v>
          </cell>
          <cell r="G1699" t="str">
            <v>Capex/Revenue</v>
          </cell>
          <cell r="H1699">
            <v>2012</v>
          </cell>
          <cell r="I1699">
            <v>0.16863422145490178</v>
          </cell>
        </row>
        <row r="1700">
          <cell r="B1700" t="str">
            <v>Orange</v>
          </cell>
          <cell r="C1700" t="str">
            <v>Spain</v>
          </cell>
          <cell r="D1700" t="str">
            <v>Europe</v>
          </cell>
          <cell r="E1700" t="str">
            <v>Mobile &amp; Fixed</v>
          </cell>
          <cell r="F1700" t="str">
            <v>EUR</v>
          </cell>
          <cell r="G1700" t="str">
            <v>Revenue</v>
          </cell>
          <cell r="H1700">
            <v>2020</v>
          </cell>
          <cell r="I1700">
            <v>4951</v>
          </cell>
        </row>
        <row r="1701">
          <cell r="B1701" t="str">
            <v>Orange</v>
          </cell>
          <cell r="C1701" t="str">
            <v>Spain</v>
          </cell>
          <cell r="D1701" t="str">
            <v>Europe</v>
          </cell>
          <cell r="E1701" t="str">
            <v>Mobile &amp; Fixed</v>
          </cell>
          <cell r="F1701" t="str">
            <v>EUR</v>
          </cell>
          <cell r="G1701" t="str">
            <v>EBITDA</v>
          </cell>
          <cell r="H1701">
            <v>2020</v>
          </cell>
          <cell r="I1701">
            <v>1433</v>
          </cell>
        </row>
        <row r="1702">
          <cell r="B1702" t="str">
            <v>Orange</v>
          </cell>
          <cell r="C1702" t="str">
            <v>Spain</v>
          </cell>
          <cell r="D1702" t="str">
            <v>Europe</v>
          </cell>
          <cell r="E1702" t="str">
            <v>Mobile &amp; Fixed</v>
          </cell>
          <cell r="F1702" t="str">
            <v>EUR</v>
          </cell>
          <cell r="G1702" t="str">
            <v>EBITDA Margin (%)</v>
          </cell>
          <cell r="H1702">
            <v>2020</v>
          </cell>
          <cell r="I1702">
            <v>0.28943647747929713</v>
          </cell>
        </row>
        <row r="1703">
          <cell r="B1703" t="str">
            <v>Orange</v>
          </cell>
          <cell r="C1703" t="str">
            <v>Spain</v>
          </cell>
          <cell r="D1703" t="str">
            <v>Europe</v>
          </cell>
          <cell r="E1703" t="str">
            <v>Mobile &amp; Fixed</v>
          </cell>
          <cell r="F1703" t="str">
            <v>EUR</v>
          </cell>
          <cell r="G1703" t="str">
            <v>Capex</v>
          </cell>
          <cell r="H1703">
            <v>2020</v>
          </cell>
          <cell r="I1703">
            <v>1050</v>
          </cell>
        </row>
        <row r="1704">
          <cell r="B1704" t="str">
            <v>Orange</v>
          </cell>
          <cell r="C1704" t="str">
            <v>Spain</v>
          </cell>
          <cell r="D1704" t="str">
            <v>Europe</v>
          </cell>
          <cell r="E1704" t="str">
            <v>Mobile &amp; Fixed</v>
          </cell>
          <cell r="F1704" t="str">
            <v>EUR</v>
          </cell>
          <cell r="G1704" t="str">
            <v>EBITDA - Capex</v>
          </cell>
          <cell r="H1704">
            <v>2020</v>
          </cell>
          <cell r="I1704">
            <v>383</v>
          </cell>
        </row>
        <row r="1705">
          <cell r="B1705" t="str">
            <v>Orange</v>
          </cell>
          <cell r="C1705" t="str">
            <v>Spain</v>
          </cell>
          <cell r="D1705" t="str">
            <v>Europe</v>
          </cell>
          <cell r="E1705" t="str">
            <v>Mobile &amp; Fixed</v>
          </cell>
          <cell r="F1705" t="str">
            <v>EUR</v>
          </cell>
          <cell r="G1705" t="str">
            <v>EBITDA - Capex Margin (%)</v>
          </cell>
          <cell r="H1705">
            <v>2020</v>
          </cell>
          <cell r="I1705">
            <v>7.7358109472833766E-2</v>
          </cell>
        </row>
        <row r="1706">
          <cell r="B1706" t="str">
            <v>Orange</v>
          </cell>
          <cell r="C1706" t="str">
            <v>Spain</v>
          </cell>
          <cell r="D1706" t="str">
            <v>Europe</v>
          </cell>
          <cell r="E1706" t="str">
            <v>Mobile &amp; Fixed</v>
          </cell>
          <cell r="F1706" t="str">
            <v>EUR</v>
          </cell>
          <cell r="G1706" t="str">
            <v>Mobile share</v>
          </cell>
          <cell r="H1706">
            <v>2020</v>
          </cell>
          <cell r="I1706">
            <v>0.20440315087861038</v>
          </cell>
        </row>
        <row r="1707">
          <cell r="B1707" t="str">
            <v>Orange</v>
          </cell>
          <cell r="C1707" t="str">
            <v>Spain</v>
          </cell>
          <cell r="D1707" t="str">
            <v>Europe</v>
          </cell>
          <cell r="E1707" t="str">
            <v>Mobile &amp; Fixed</v>
          </cell>
          <cell r="F1707" t="str">
            <v>EUR</v>
          </cell>
          <cell r="G1707" t="str">
            <v>Capex/Revenue</v>
          </cell>
          <cell r="H1707">
            <v>2020</v>
          </cell>
          <cell r="I1707">
            <v>0.21207836800646335</v>
          </cell>
        </row>
        <row r="1708">
          <cell r="B1708" t="str">
            <v>Orange</v>
          </cell>
          <cell r="C1708" t="str">
            <v>Spain</v>
          </cell>
          <cell r="D1708" t="str">
            <v>Europe</v>
          </cell>
          <cell r="E1708" t="str">
            <v>Mobile &amp; Fixed</v>
          </cell>
          <cell r="F1708" t="str">
            <v>EUR</v>
          </cell>
          <cell r="G1708" t="str">
            <v>Revenue</v>
          </cell>
          <cell r="H1708">
            <v>2019</v>
          </cell>
          <cell r="I1708">
            <v>5280</v>
          </cell>
        </row>
        <row r="1709">
          <cell r="B1709" t="str">
            <v>Orange</v>
          </cell>
          <cell r="C1709" t="str">
            <v>Spain</v>
          </cell>
          <cell r="D1709" t="str">
            <v>Europe</v>
          </cell>
          <cell r="E1709" t="str">
            <v>Mobile &amp; Fixed</v>
          </cell>
          <cell r="F1709" t="str">
            <v>EUR</v>
          </cell>
          <cell r="G1709" t="str">
            <v>EBITDA</v>
          </cell>
          <cell r="H1709">
            <v>2019</v>
          </cell>
          <cell r="I1709">
            <v>1646</v>
          </cell>
        </row>
        <row r="1710">
          <cell r="B1710" t="str">
            <v>Orange</v>
          </cell>
          <cell r="C1710" t="str">
            <v>Spain</v>
          </cell>
          <cell r="D1710" t="str">
            <v>Europe</v>
          </cell>
          <cell r="E1710" t="str">
            <v>Mobile &amp; Fixed</v>
          </cell>
          <cell r="F1710" t="str">
            <v>EUR</v>
          </cell>
          <cell r="G1710" t="str">
            <v>EBITDA Margin (%)</v>
          </cell>
          <cell r="H1710">
            <v>2019</v>
          </cell>
          <cell r="I1710">
            <v>0.31174242424242427</v>
          </cell>
        </row>
        <row r="1711">
          <cell r="B1711" t="str">
            <v>Orange</v>
          </cell>
          <cell r="C1711" t="str">
            <v>Spain</v>
          </cell>
          <cell r="D1711" t="str">
            <v>Europe</v>
          </cell>
          <cell r="E1711" t="str">
            <v>Mobile &amp; Fixed</v>
          </cell>
          <cell r="F1711" t="str">
            <v>EUR</v>
          </cell>
          <cell r="G1711" t="str">
            <v>Capex</v>
          </cell>
          <cell r="H1711">
            <v>2019</v>
          </cell>
          <cell r="I1711">
            <v>1296</v>
          </cell>
        </row>
        <row r="1712">
          <cell r="B1712" t="str">
            <v>Orange</v>
          </cell>
          <cell r="C1712" t="str">
            <v>Spain</v>
          </cell>
          <cell r="D1712" t="str">
            <v>Europe</v>
          </cell>
          <cell r="E1712" t="str">
            <v>Mobile &amp; Fixed</v>
          </cell>
          <cell r="F1712" t="str">
            <v>EUR</v>
          </cell>
          <cell r="G1712" t="str">
            <v>EBITDA - Capex</v>
          </cell>
          <cell r="H1712">
            <v>2019</v>
          </cell>
          <cell r="I1712">
            <v>350</v>
          </cell>
        </row>
        <row r="1713">
          <cell r="B1713" t="str">
            <v>Orange</v>
          </cell>
          <cell r="C1713" t="str">
            <v>Spain</v>
          </cell>
          <cell r="D1713" t="str">
            <v>Europe</v>
          </cell>
          <cell r="E1713" t="str">
            <v>Mobile &amp; Fixed</v>
          </cell>
          <cell r="F1713" t="str">
            <v>EUR</v>
          </cell>
          <cell r="G1713" t="str">
            <v>EBITDA - Capex Margin (%)</v>
          </cell>
          <cell r="H1713">
            <v>2019</v>
          </cell>
          <cell r="I1713">
            <v>6.6287878787878785E-2</v>
          </cell>
        </row>
        <row r="1714">
          <cell r="B1714" t="str">
            <v>Orange</v>
          </cell>
          <cell r="C1714" t="str">
            <v>Spain</v>
          </cell>
          <cell r="D1714" t="str">
            <v>Europe</v>
          </cell>
          <cell r="E1714" t="str">
            <v>Mobile &amp; Fixed</v>
          </cell>
          <cell r="F1714" t="str">
            <v>EUR</v>
          </cell>
          <cell r="G1714" t="str">
            <v>Mobile share</v>
          </cell>
          <cell r="H1714">
            <v>2019</v>
          </cell>
          <cell r="I1714">
            <v>0.21988636363636363</v>
          </cell>
        </row>
        <row r="1715">
          <cell r="B1715" t="str">
            <v>Orange</v>
          </cell>
          <cell r="C1715" t="str">
            <v>Spain</v>
          </cell>
          <cell r="D1715" t="str">
            <v>Europe</v>
          </cell>
          <cell r="E1715" t="str">
            <v>Mobile &amp; Fixed</v>
          </cell>
          <cell r="F1715" t="str">
            <v>EUR</v>
          </cell>
          <cell r="G1715" t="str">
            <v>Capex/Revenue</v>
          </cell>
          <cell r="H1715">
            <v>2019</v>
          </cell>
          <cell r="I1715">
            <v>0.24545454545454545</v>
          </cell>
        </row>
        <row r="1716">
          <cell r="B1716" t="str">
            <v>Orange</v>
          </cell>
          <cell r="C1716" t="str">
            <v>Spain</v>
          </cell>
          <cell r="D1716" t="str">
            <v>Europe</v>
          </cell>
          <cell r="E1716" t="str">
            <v>Mobile &amp; Fixed</v>
          </cell>
          <cell r="F1716" t="str">
            <v>EUR</v>
          </cell>
          <cell r="G1716" t="str">
            <v>Revenue</v>
          </cell>
          <cell r="H1716">
            <v>2018</v>
          </cell>
          <cell r="I1716">
            <v>5349</v>
          </cell>
        </row>
        <row r="1717">
          <cell r="B1717" t="str">
            <v>Orange</v>
          </cell>
          <cell r="C1717" t="str">
            <v>Spain</v>
          </cell>
          <cell r="D1717" t="str">
            <v>Europe</v>
          </cell>
          <cell r="E1717" t="str">
            <v>Mobile &amp; Fixed</v>
          </cell>
          <cell r="F1717" t="str">
            <v>EUR</v>
          </cell>
          <cell r="G1717" t="str">
            <v>EBITDA</v>
          </cell>
          <cell r="H1717">
            <v>2018</v>
          </cell>
          <cell r="I1717">
            <v>1700</v>
          </cell>
        </row>
        <row r="1718">
          <cell r="B1718" t="str">
            <v>Orange</v>
          </cell>
          <cell r="C1718" t="str">
            <v>Spain</v>
          </cell>
          <cell r="D1718" t="str">
            <v>Europe</v>
          </cell>
          <cell r="E1718" t="str">
            <v>Mobile &amp; Fixed</v>
          </cell>
          <cell r="F1718" t="str">
            <v>EUR</v>
          </cell>
          <cell r="G1718" t="str">
            <v>EBITDA Margin (%)</v>
          </cell>
          <cell r="H1718">
            <v>2018</v>
          </cell>
          <cell r="I1718">
            <v>0.31781641428304358</v>
          </cell>
        </row>
        <row r="1719">
          <cell r="B1719" t="str">
            <v>Orange</v>
          </cell>
          <cell r="C1719" t="str">
            <v>Spain</v>
          </cell>
          <cell r="D1719" t="str">
            <v>Europe</v>
          </cell>
          <cell r="E1719" t="str">
            <v>Mobile &amp; Fixed</v>
          </cell>
          <cell r="F1719" t="str">
            <v>EUR</v>
          </cell>
          <cell r="G1719" t="str">
            <v>Capex</v>
          </cell>
          <cell r="H1719">
            <v>2018</v>
          </cell>
          <cell r="I1719">
            <v>1339</v>
          </cell>
        </row>
        <row r="1720">
          <cell r="B1720" t="str">
            <v>Orange</v>
          </cell>
          <cell r="C1720" t="str">
            <v>Spain</v>
          </cell>
          <cell r="D1720" t="str">
            <v>Europe</v>
          </cell>
          <cell r="E1720" t="str">
            <v>Mobile &amp; Fixed</v>
          </cell>
          <cell r="F1720" t="str">
            <v>EUR</v>
          </cell>
          <cell r="G1720" t="str">
            <v>EBITDA - Capex</v>
          </cell>
          <cell r="H1720">
            <v>2018</v>
          </cell>
          <cell r="I1720">
            <v>361</v>
          </cell>
        </row>
        <row r="1721">
          <cell r="B1721" t="str">
            <v>Orange</v>
          </cell>
          <cell r="C1721" t="str">
            <v>Spain</v>
          </cell>
          <cell r="D1721" t="str">
            <v>Europe</v>
          </cell>
          <cell r="E1721" t="str">
            <v>Mobile &amp; Fixed</v>
          </cell>
          <cell r="F1721" t="str">
            <v>EUR</v>
          </cell>
          <cell r="G1721" t="str">
            <v>EBITDA - Capex Margin (%)</v>
          </cell>
          <cell r="H1721">
            <v>2018</v>
          </cell>
          <cell r="I1721">
            <v>6.7489250327163949E-2</v>
          </cell>
        </row>
        <row r="1722">
          <cell r="B1722" t="str">
            <v>Orange</v>
          </cell>
          <cell r="C1722" t="str">
            <v>Spain</v>
          </cell>
          <cell r="D1722" t="str">
            <v>Europe</v>
          </cell>
          <cell r="E1722" t="str">
            <v>Mobile &amp; Fixed</v>
          </cell>
          <cell r="F1722" t="str">
            <v>EUR</v>
          </cell>
          <cell r="G1722" t="str">
            <v>Mobile share</v>
          </cell>
          <cell r="H1722">
            <v>2018</v>
          </cell>
          <cell r="I1722">
            <v>0.22714526079641054</v>
          </cell>
        </row>
        <row r="1723">
          <cell r="B1723" t="str">
            <v>Orange</v>
          </cell>
          <cell r="C1723" t="str">
            <v>Spain</v>
          </cell>
          <cell r="D1723" t="str">
            <v>Europe</v>
          </cell>
          <cell r="E1723" t="str">
            <v>Mobile &amp; Fixed</v>
          </cell>
          <cell r="F1723" t="str">
            <v>EUR</v>
          </cell>
          <cell r="G1723" t="str">
            <v>Capex/Revenue</v>
          </cell>
          <cell r="H1723">
            <v>2018</v>
          </cell>
          <cell r="I1723">
            <v>0.25032716395587962</v>
          </cell>
        </row>
        <row r="1724">
          <cell r="B1724" t="str">
            <v>Orange</v>
          </cell>
          <cell r="C1724" t="str">
            <v>Spain</v>
          </cell>
          <cell r="D1724" t="str">
            <v>Europe</v>
          </cell>
          <cell r="E1724" t="str">
            <v>Mobile &amp; Fixed</v>
          </cell>
          <cell r="F1724" t="str">
            <v>EUR</v>
          </cell>
          <cell r="G1724" t="str">
            <v>Revenue</v>
          </cell>
          <cell r="H1724">
            <v>2017</v>
          </cell>
          <cell r="I1724">
            <v>5231</v>
          </cell>
        </row>
        <row r="1725">
          <cell r="B1725" t="str">
            <v>Orange</v>
          </cell>
          <cell r="C1725" t="str">
            <v>Spain</v>
          </cell>
          <cell r="D1725" t="str">
            <v>Europe</v>
          </cell>
          <cell r="E1725" t="str">
            <v>Mobile &amp; Fixed</v>
          </cell>
          <cell r="F1725" t="str">
            <v>EUR</v>
          </cell>
          <cell r="G1725" t="str">
            <v>EBITDA</v>
          </cell>
          <cell r="H1725">
            <v>2017</v>
          </cell>
          <cell r="I1725">
            <v>1567</v>
          </cell>
        </row>
        <row r="1726">
          <cell r="B1726" t="str">
            <v>Orange</v>
          </cell>
          <cell r="C1726" t="str">
            <v>Spain</v>
          </cell>
          <cell r="D1726" t="str">
            <v>Europe</v>
          </cell>
          <cell r="E1726" t="str">
            <v>Mobile &amp; Fixed</v>
          </cell>
          <cell r="F1726" t="str">
            <v>EUR</v>
          </cell>
          <cell r="G1726" t="str">
            <v>EBITDA Margin (%)</v>
          </cell>
          <cell r="H1726">
            <v>2017</v>
          </cell>
          <cell r="I1726">
            <v>0.29956031351558021</v>
          </cell>
        </row>
        <row r="1727">
          <cell r="B1727" t="str">
            <v>Orange</v>
          </cell>
          <cell r="C1727" t="str">
            <v>Spain</v>
          </cell>
          <cell r="D1727" t="str">
            <v>Europe</v>
          </cell>
          <cell r="E1727" t="str">
            <v>Mobile &amp; Fixed</v>
          </cell>
          <cell r="F1727" t="str">
            <v>EUR</v>
          </cell>
          <cell r="G1727" t="str">
            <v>Capex</v>
          </cell>
          <cell r="H1727">
            <v>2017</v>
          </cell>
          <cell r="I1727">
            <v>1125</v>
          </cell>
        </row>
        <row r="1728">
          <cell r="B1728" t="str">
            <v>Orange</v>
          </cell>
          <cell r="C1728" t="str">
            <v>Spain</v>
          </cell>
          <cell r="D1728" t="str">
            <v>Europe</v>
          </cell>
          <cell r="E1728" t="str">
            <v>Mobile &amp; Fixed</v>
          </cell>
          <cell r="F1728" t="str">
            <v>EUR</v>
          </cell>
          <cell r="G1728" t="str">
            <v>EBITDA - Capex</v>
          </cell>
          <cell r="H1728">
            <v>2017</v>
          </cell>
          <cell r="I1728">
            <v>442</v>
          </cell>
        </row>
        <row r="1729">
          <cell r="B1729" t="str">
            <v>Orange</v>
          </cell>
          <cell r="C1729" t="str">
            <v>Spain</v>
          </cell>
          <cell r="D1729" t="str">
            <v>Europe</v>
          </cell>
          <cell r="E1729" t="str">
            <v>Mobile &amp; Fixed</v>
          </cell>
          <cell r="F1729" t="str">
            <v>EUR</v>
          </cell>
          <cell r="G1729" t="str">
            <v>EBITDA - Capex Margin (%)</v>
          </cell>
          <cell r="H1729">
            <v>2017</v>
          </cell>
          <cell r="I1729">
            <v>8.4496272223284263E-2</v>
          </cell>
        </row>
        <row r="1730">
          <cell r="B1730" t="str">
            <v>Orange</v>
          </cell>
          <cell r="C1730" t="str">
            <v>Spain</v>
          </cell>
          <cell r="D1730" t="str">
            <v>Europe</v>
          </cell>
          <cell r="E1730" t="str">
            <v>Mobile &amp; Fixed</v>
          </cell>
          <cell r="F1730" t="str">
            <v>EUR</v>
          </cell>
          <cell r="G1730" t="str">
            <v>Mobile share</v>
          </cell>
          <cell r="H1730">
            <v>2017</v>
          </cell>
          <cell r="I1730">
            <v>0.61962390616272578</v>
          </cell>
        </row>
        <row r="1731">
          <cell r="B1731" t="str">
            <v>Orange</v>
          </cell>
          <cell r="C1731" t="str">
            <v>Spain</v>
          </cell>
          <cell r="D1731" t="str">
            <v>Europe</v>
          </cell>
          <cell r="E1731" t="str">
            <v>Mobile &amp; Fixed</v>
          </cell>
          <cell r="F1731" t="str">
            <v>EUR</v>
          </cell>
          <cell r="G1731" t="str">
            <v>Capex/Revenue</v>
          </cell>
          <cell r="H1731">
            <v>2017</v>
          </cell>
          <cell r="I1731">
            <v>0.21506404129229592</v>
          </cell>
        </row>
        <row r="1732">
          <cell r="B1732" t="str">
            <v>Orange</v>
          </cell>
          <cell r="C1732" t="str">
            <v>Spain</v>
          </cell>
          <cell r="D1732" t="str">
            <v>Europe</v>
          </cell>
          <cell r="E1732" t="str">
            <v>Mobile &amp; Fixed</v>
          </cell>
          <cell r="F1732" t="str">
            <v>EUR</v>
          </cell>
          <cell r="G1732" t="str">
            <v>Revenue</v>
          </cell>
          <cell r="H1732">
            <v>2016</v>
          </cell>
          <cell r="I1732">
            <v>4909</v>
          </cell>
        </row>
        <row r="1733">
          <cell r="B1733" t="str">
            <v>Orange</v>
          </cell>
          <cell r="C1733" t="str">
            <v>Spain</v>
          </cell>
          <cell r="D1733" t="str">
            <v>Europe</v>
          </cell>
          <cell r="E1733" t="str">
            <v>Mobile &amp; Fixed</v>
          </cell>
          <cell r="F1733" t="str">
            <v>EUR</v>
          </cell>
          <cell r="G1733" t="str">
            <v>EBITDA</v>
          </cell>
          <cell r="H1733">
            <v>2016</v>
          </cell>
          <cell r="I1733">
            <v>1351</v>
          </cell>
        </row>
        <row r="1734">
          <cell r="B1734" t="str">
            <v>Orange</v>
          </cell>
          <cell r="C1734" t="str">
            <v>Spain</v>
          </cell>
          <cell r="D1734" t="str">
            <v>Europe</v>
          </cell>
          <cell r="E1734" t="str">
            <v>Mobile &amp; Fixed</v>
          </cell>
          <cell r="F1734" t="str">
            <v>EUR</v>
          </cell>
          <cell r="G1734" t="str">
            <v>EBITDA Margin (%)</v>
          </cell>
          <cell r="H1734">
            <v>2016</v>
          </cell>
          <cell r="I1734">
            <v>0.27520880016296601</v>
          </cell>
        </row>
        <row r="1735">
          <cell r="B1735" t="str">
            <v>Orange</v>
          </cell>
          <cell r="C1735" t="str">
            <v>Spain</v>
          </cell>
          <cell r="D1735" t="str">
            <v>Europe</v>
          </cell>
          <cell r="E1735" t="str">
            <v>Mobile &amp; Fixed</v>
          </cell>
          <cell r="F1735" t="str">
            <v>EUR</v>
          </cell>
          <cell r="G1735" t="str">
            <v>Capex</v>
          </cell>
          <cell r="H1735">
            <v>2016</v>
          </cell>
          <cell r="I1735">
            <v>1137</v>
          </cell>
        </row>
        <row r="1736">
          <cell r="B1736" t="str">
            <v>Orange</v>
          </cell>
          <cell r="C1736" t="str">
            <v>Spain</v>
          </cell>
          <cell r="D1736" t="str">
            <v>Europe</v>
          </cell>
          <cell r="E1736" t="str">
            <v>Mobile &amp; Fixed</v>
          </cell>
          <cell r="F1736" t="str">
            <v>EUR</v>
          </cell>
          <cell r="G1736" t="str">
            <v>EBITDA - Capex</v>
          </cell>
          <cell r="H1736">
            <v>2016</v>
          </cell>
          <cell r="I1736">
            <v>214</v>
          </cell>
        </row>
        <row r="1737">
          <cell r="B1737" t="str">
            <v>Orange</v>
          </cell>
          <cell r="C1737" t="str">
            <v>Spain</v>
          </cell>
          <cell r="D1737" t="str">
            <v>Europe</v>
          </cell>
          <cell r="E1737" t="str">
            <v>Mobile &amp; Fixed</v>
          </cell>
          <cell r="F1737" t="str">
            <v>EUR</v>
          </cell>
          <cell r="G1737" t="str">
            <v>EBITDA - Capex Margin (%)</v>
          </cell>
          <cell r="H1737">
            <v>2016</v>
          </cell>
          <cell r="I1737">
            <v>4.3593399877775517E-2</v>
          </cell>
        </row>
        <row r="1738">
          <cell r="B1738" t="str">
            <v>Orange</v>
          </cell>
          <cell r="C1738" t="str">
            <v>Spain</v>
          </cell>
          <cell r="D1738" t="str">
            <v>Europe</v>
          </cell>
          <cell r="E1738" t="str">
            <v>Mobile &amp; Fixed</v>
          </cell>
          <cell r="F1738" t="str">
            <v>EUR</v>
          </cell>
          <cell r="G1738" t="str">
            <v>Mobile share</v>
          </cell>
          <cell r="H1738">
            <v>2016</v>
          </cell>
          <cell r="I1738">
            <v>0.62584762664539295</v>
          </cell>
        </row>
        <row r="1739">
          <cell r="B1739" t="str">
            <v>Orange</v>
          </cell>
          <cell r="C1739" t="str">
            <v>Spain</v>
          </cell>
          <cell r="D1739" t="str">
            <v>Europe</v>
          </cell>
          <cell r="E1739" t="str">
            <v>Mobile &amp; Fixed</v>
          </cell>
          <cell r="F1739" t="str">
            <v>EUR</v>
          </cell>
          <cell r="G1739" t="str">
            <v>Capex/Revenue</v>
          </cell>
          <cell r="H1739">
            <v>2016</v>
          </cell>
          <cell r="I1739">
            <v>0.23161540028519045</v>
          </cell>
        </row>
        <row r="1740">
          <cell r="B1740" t="str">
            <v>Orange</v>
          </cell>
          <cell r="C1740" t="str">
            <v>Spain</v>
          </cell>
          <cell r="D1740" t="str">
            <v>Europe</v>
          </cell>
          <cell r="E1740" t="str">
            <v>Mobile &amp; Fixed</v>
          </cell>
          <cell r="F1740" t="str">
            <v>EUR</v>
          </cell>
          <cell r="G1740" t="str">
            <v>Revenue</v>
          </cell>
          <cell r="H1740">
            <v>2015</v>
          </cell>
          <cell r="I1740">
            <v>4253</v>
          </cell>
        </row>
        <row r="1741">
          <cell r="B1741" t="str">
            <v>Orange</v>
          </cell>
          <cell r="C1741" t="str">
            <v>Spain</v>
          </cell>
          <cell r="D1741" t="str">
            <v>Europe</v>
          </cell>
          <cell r="E1741" t="str">
            <v>Mobile &amp; Fixed</v>
          </cell>
          <cell r="F1741" t="str">
            <v>EUR</v>
          </cell>
          <cell r="G1741" t="str">
            <v>EBITDA</v>
          </cell>
          <cell r="H1741">
            <v>2015</v>
          </cell>
          <cell r="I1741">
            <v>1068</v>
          </cell>
        </row>
        <row r="1742">
          <cell r="B1742" t="str">
            <v>Orange</v>
          </cell>
          <cell r="C1742" t="str">
            <v>Spain</v>
          </cell>
          <cell r="D1742" t="str">
            <v>Europe</v>
          </cell>
          <cell r="E1742" t="str">
            <v>Mobile &amp; Fixed</v>
          </cell>
          <cell r="F1742" t="str">
            <v>EUR</v>
          </cell>
          <cell r="G1742" t="str">
            <v>EBITDA Margin (%)</v>
          </cell>
          <cell r="H1742">
            <v>2015</v>
          </cell>
          <cell r="I1742">
            <v>0.25111685868798495</v>
          </cell>
        </row>
        <row r="1743">
          <cell r="B1743" t="str">
            <v>Orange</v>
          </cell>
          <cell r="C1743" t="str">
            <v>Spain</v>
          </cell>
          <cell r="D1743" t="str">
            <v>Europe</v>
          </cell>
          <cell r="E1743" t="str">
            <v>Mobile &amp; Fixed</v>
          </cell>
          <cell r="F1743" t="str">
            <v>EUR</v>
          </cell>
          <cell r="G1743" t="str">
            <v>Capex</v>
          </cell>
          <cell r="H1743">
            <v>2015</v>
          </cell>
          <cell r="I1743">
            <v>889</v>
          </cell>
        </row>
        <row r="1744">
          <cell r="B1744" t="str">
            <v>Orange</v>
          </cell>
          <cell r="C1744" t="str">
            <v>Spain</v>
          </cell>
          <cell r="D1744" t="str">
            <v>Europe</v>
          </cell>
          <cell r="E1744" t="str">
            <v>Mobile &amp; Fixed</v>
          </cell>
          <cell r="F1744" t="str">
            <v>EUR</v>
          </cell>
          <cell r="G1744" t="str">
            <v>EBITDA - Capex</v>
          </cell>
          <cell r="H1744">
            <v>2015</v>
          </cell>
          <cell r="I1744">
            <v>179</v>
          </cell>
        </row>
        <row r="1745">
          <cell r="B1745" t="str">
            <v>Orange</v>
          </cell>
          <cell r="C1745" t="str">
            <v>Spain</v>
          </cell>
          <cell r="D1745" t="str">
            <v>Europe</v>
          </cell>
          <cell r="E1745" t="str">
            <v>Mobile &amp; Fixed</v>
          </cell>
          <cell r="F1745" t="str">
            <v>EUR</v>
          </cell>
          <cell r="G1745" t="str">
            <v>EBITDA - Capex Margin (%)</v>
          </cell>
          <cell r="H1745">
            <v>2015</v>
          </cell>
          <cell r="I1745">
            <v>4.2087937926169765E-2</v>
          </cell>
        </row>
        <row r="1746">
          <cell r="B1746" t="str">
            <v>Orange</v>
          </cell>
          <cell r="C1746" t="str">
            <v>Spain</v>
          </cell>
          <cell r="D1746" t="str">
            <v>Europe</v>
          </cell>
          <cell r="E1746" t="str">
            <v>Mobile &amp; Fixed</v>
          </cell>
          <cell r="F1746" t="str">
            <v>EUR</v>
          </cell>
          <cell r="G1746" t="str">
            <v>Mobile share</v>
          </cell>
          <cell r="H1746">
            <v>2015</v>
          </cell>
          <cell r="I1746">
            <v>0.67552316012226665</v>
          </cell>
        </row>
        <row r="1747">
          <cell r="B1747" t="str">
            <v>Orange</v>
          </cell>
          <cell r="C1747" t="str">
            <v>Spain</v>
          </cell>
          <cell r="D1747" t="str">
            <v>Europe</v>
          </cell>
          <cell r="E1747" t="str">
            <v>Mobile &amp; Fixed</v>
          </cell>
          <cell r="F1747" t="str">
            <v>EUR</v>
          </cell>
          <cell r="G1747" t="str">
            <v>Capex/Revenue</v>
          </cell>
          <cell r="H1747">
            <v>2015</v>
          </cell>
          <cell r="I1747">
            <v>0.2090289207618152</v>
          </cell>
        </row>
        <row r="1748">
          <cell r="B1748" t="str">
            <v>Orange</v>
          </cell>
          <cell r="C1748" t="str">
            <v>Spain</v>
          </cell>
          <cell r="D1748" t="str">
            <v>Europe</v>
          </cell>
          <cell r="E1748" t="str">
            <v>Mobile &amp; Fixed</v>
          </cell>
          <cell r="F1748" t="str">
            <v>EUR</v>
          </cell>
          <cell r="G1748" t="str">
            <v>Revenue</v>
          </cell>
          <cell r="H1748">
            <v>2014</v>
          </cell>
          <cell r="I1748">
            <v>3876</v>
          </cell>
        </row>
        <row r="1749">
          <cell r="B1749" t="str">
            <v>Orange</v>
          </cell>
          <cell r="C1749" t="str">
            <v>Spain</v>
          </cell>
          <cell r="D1749" t="str">
            <v>Europe</v>
          </cell>
          <cell r="E1749" t="str">
            <v>Mobile &amp; Fixed</v>
          </cell>
          <cell r="F1749" t="str">
            <v>EUR</v>
          </cell>
          <cell r="G1749" t="str">
            <v>EBITDA</v>
          </cell>
          <cell r="H1749">
            <v>2014</v>
          </cell>
          <cell r="I1749">
            <v>958</v>
          </cell>
        </row>
        <row r="1750">
          <cell r="B1750" t="str">
            <v>Orange</v>
          </cell>
          <cell r="C1750" t="str">
            <v>Spain</v>
          </cell>
          <cell r="D1750" t="str">
            <v>Europe</v>
          </cell>
          <cell r="E1750" t="str">
            <v>Mobile &amp; Fixed</v>
          </cell>
          <cell r="F1750" t="str">
            <v>EUR</v>
          </cell>
          <cell r="G1750" t="str">
            <v>EBITDA Margin (%)</v>
          </cell>
          <cell r="H1750">
            <v>2014</v>
          </cell>
          <cell r="I1750">
            <v>0.24716202270381837</v>
          </cell>
        </row>
        <row r="1751">
          <cell r="B1751" t="str">
            <v>Orange</v>
          </cell>
          <cell r="C1751" t="str">
            <v>Spain</v>
          </cell>
          <cell r="D1751" t="str">
            <v>Europe</v>
          </cell>
          <cell r="E1751" t="str">
            <v>Mobile &amp; Fixed</v>
          </cell>
          <cell r="F1751" t="str">
            <v>EUR</v>
          </cell>
          <cell r="G1751" t="str">
            <v>Capex</v>
          </cell>
          <cell r="H1751">
            <v>2014</v>
          </cell>
          <cell r="I1751">
            <v>587</v>
          </cell>
        </row>
        <row r="1752">
          <cell r="B1752" t="str">
            <v>Orange</v>
          </cell>
          <cell r="C1752" t="str">
            <v>Spain</v>
          </cell>
          <cell r="D1752" t="str">
            <v>Europe</v>
          </cell>
          <cell r="E1752" t="str">
            <v>Mobile &amp; Fixed</v>
          </cell>
          <cell r="F1752" t="str">
            <v>EUR</v>
          </cell>
          <cell r="G1752" t="str">
            <v>EBITDA - Capex</v>
          </cell>
          <cell r="H1752">
            <v>2014</v>
          </cell>
          <cell r="I1752">
            <v>371</v>
          </cell>
        </row>
        <row r="1753">
          <cell r="B1753" t="str">
            <v>Orange</v>
          </cell>
          <cell r="C1753" t="str">
            <v>Spain</v>
          </cell>
          <cell r="D1753" t="str">
            <v>Europe</v>
          </cell>
          <cell r="E1753" t="str">
            <v>Mobile &amp; Fixed</v>
          </cell>
          <cell r="F1753" t="str">
            <v>EUR</v>
          </cell>
          <cell r="G1753" t="str">
            <v>EBITDA - Capex Margin (%)</v>
          </cell>
          <cell r="H1753">
            <v>2014</v>
          </cell>
          <cell r="I1753">
            <v>9.5717234262125903E-2</v>
          </cell>
        </row>
        <row r="1754">
          <cell r="B1754" t="str">
            <v>Orange</v>
          </cell>
          <cell r="C1754" t="str">
            <v>Spain</v>
          </cell>
          <cell r="D1754" t="str">
            <v>Europe</v>
          </cell>
          <cell r="E1754" t="str">
            <v>Mobile &amp; Fixed</v>
          </cell>
          <cell r="F1754" t="str">
            <v>EUR</v>
          </cell>
          <cell r="G1754" t="str">
            <v>Mobile share</v>
          </cell>
          <cell r="H1754">
            <v>2014</v>
          </cell>
          <cell r="I1754"/>
        </row>
        <row r="1755">
          <cell r="B1755" t="str">
            <v>Orange</v>
          </cell>
          <cell r="C1755" t="str">
            <v>Spain</v>
          </cell>
          <cell r="D1755" t="str">
            <v>Europe</v>
          </cell>
          <cell r="E1755" t="str">
            <v>Mobile &amp; Fixed</v>
          </cell>
          <cell r="F1755" t="str">
            <v>EUR</v>
          </cell>
          <cell r="G1755" t="str">
            <v>Capex/Revenue</v>
          </cell>
          <cell r="H1755">
            <v>2014</v>
          </cell>
          <cell r="I1755">
            <v>0.15144478844169246</v>
          </cell>
        </row>
        <row r="1756">
          <cell r="B1756" t="str">
            <v>Orange</v>
          </cell>
          <cell r="C1756" t="str">
            <v>Spain</v>
          </cell>
          <cell r="D1756" t="str">
            <v>Europe</v>
          </cell>
          <cell r="E1756" t="str">
            <v>Mobile &amp; Fixed</v>
          </cell>
          <cell r="F1756" t="str">
            <v>EUR</v>
          </cell>
          <cell r="G1756" t="str">
            <v>Revenue</v>
          </cell>
          <cell r="H1756">
            <v>2013</v>
          </cell>
          <cell r="I1756">
            <v>4052</v>
          </cell>
        </row>
        <row r="1757">
          <cell r="B1757" t="str">
            <v>Orange</v>
          </cell>
          <cell r="C1757" t="str">
            <v>Spain</v>
          </cell>
          <cell r="D1757" t="str">
            <v>Europe</v>
          </cell>
          <cell r="E1757" t="str">
            <v>Mobile &amp; Fixed</v>
          </cell>
          <cell r="F1757" t="str">
            <v>EUR</v>
          </cell>
          <cell r="G1757" t="str">
            <v>EBITDA</v>
          </cell>
          <cell r="H1757">
            <v>2013</v>
          </cell>
          <cell r="I1757">
            <v>1038</v>
          </cell>
        </row>
        <row r="1758">
          <cell r="B1758" t="str">
            <v>Orange</v>
          </cell>
          <cell r="C1758" t="str">
            <v>Spain</v>
          </cell>
          <cell r="D1758" t="str">
            <v>Europe</v>
          </cell>
          <cell r="E1758" t="str">
            <v>Mobile &amp; Fixed</v>
          </cell>
          <cell r="F1758" t="str">
            <v>EUR</v>
          </cell>
          <cell r="G1758" t="str">
            <v>EBITDA Margin (%)</v>
          </cell>
          <cell r="H1758">
            <v>2013</v>
          </cell>
          <cell r="I1758">
            <v>0.25616979269496543</v>
          </cell>
        </row>
        <row r="1759">
          <cell r="B1759" t="str">
            <v>Orange</v>
          </cell>
          <cell r="C1759" t="str">
            <v>Spain</v>
          </cell>
          <cell r="D1759" t="str">
            <v>Europe</v>
          </cell>
          <cell r="E1759" t="str">
            <v>Mobile &amp; Fixed</v>
          </cell>
          <cell r="F1759" t="str">
            <v>EUR</v>
          </cell>
          <cell r="G1759" t="str">
            <v>Capex</v>
          </cell>
          <cell r="H1759">
            <v>2013</v>
          </cell>
          <cell r="I1759">
            <v>584</v>
          </cell>
        </row>
        <row r="1760">
          <cell r="B1760" t="str">
            <v>Orange</v>
          </cell>
          <cell r="C1760" t="str">
            <v>Spain</v>
          </cell>
          <cell r="D1760" t="str">
            <v>Europe</v>
          </cell>
          <cell r="E1760" t="str">
            <v>Mobile &amp; Fixed</v>
          </cell>
          <cell r="F1760" t="str">
            <v>EUR</v>
          </cell>
          <cell r="G1760" t="str">
            <v>EBITDA - Capex</v>
          </cell>
          <cell r="H1760">
            <v>2013</v>
          </cell>
          <cell r="I1760">
            <v>454</v>
          </cell>
        </row>
        <row r="1761">
          <cell r="B1761" t="str">
            <v>Orange</v>
          </cell>
          <cell r="C1761" t="str">
            <v>Spain</v>
          </cell>
          <cell r="D1761" t="str">
            <v>Europe</v>
          </cell>
          <cell r="E1761" t="str">
            <v>Mobile &amp; Fixed</v>
          </cell>
          <cell r="F1761" t="str">
            <v>EUR</v>
          </cell>
          <cell r="G1761" t="str">
            <v>EBITDA - Capex Margin (%)</v>
          </cell>
          <cell r="H1761">
            <v>2013</v>
          </cell>
          <cell r="I1761">
            <v>0.11204343534057255</v>
          </cell>
        </row>
        <row r="1762">
          <cell r="B1762" t="str">
            <v>Orange</v>
          </cell>
          <cell r="C1762" t="str">
            <v>Spain</v>
          </cell>
          <cell r="D1762" t="str">
            <v>Europe</v>
          </cell>
          <cell r="E1762" t="str">
            <v>Mobile &amp; Fixed</v>
          </cell>
          <cell r="F1762" t="str">
            <v>EUR</v>
          </cell>
          <cell r="G1762" t="str">
            <v>Mobile share</v>
          </cell>
          <cell r="H1762">
            <v>2013</v>
          </cell>
          <cell r="I1762"/>
        </row>
        <row r="1763">
          <cell r="B1763" t="str">
            <v>Orange</v>
          </cell>
          <cell r="C1763" t="str">
            <v>Spain</v>
          </cell>
          <cell r="D1763" t="str">
            <v>Europe</v>
          </cell>
          <cell r="E1763" t="str">
            <v>Mobile &amp; Fixed</v>
          </cell>
          <cell r="F1763" t="str">
            <v>EUR</v>
          </cell>
          <cell r="G1763" t="str">
            <v>Capex/Revenue</v>
          </cell>
          <cell r="H1763">
            <v>2013</v>
          </cell>
          <cell r="I1763">
            <v>0.14412635735439289</v>
          </cell>
        </row>
        <row r="1764">
          <cell r="B1764" t="str">
            <v>Orange</v>
          </cell>
          <cell r="C1764" t="str">
            <v>Spain</v>
          </cell>
          <cell r="D1764" t="str">
            <v>Europe</v>
          </cell>
          <cell r="E1764" t="str">
            <v>Mobile &amp; Fixed</v>
          </cell>
          <cell r="F1764" t="str">
            <v>EUR</v>
          </cell>
          <cell r="G1764" t="str">
            <v>Revenue</v>
          </cell>
          <cell r="H1764">
            <v>2012</v>
          </cell>
          <cell r="I1764">
            <v>4027</v>
          </cell>
        </row>
        <row r="1765">
          <cell r="B1765" t="str">
            <v>Orange</v>
          </cell>
          <cell r="C1765" t="str">
            <v>Spain</v>
          </cell>
          <cell r="D1765" t="str">
            <v>Europe</v>
          </cell>
          <cell r="E1765" t="str">
            <v>Mobile &amp; Fixed</v>
          </cell>
          <cell r="F1765" t="str">
            <v>EUR</v>
          </cell>
          <cell r="G1765" t="str">
            <v>EBITDA</v>
          </cell>
          <cell r="H1765">
            <v>2012</v>
          </cell>
          <cell r="I1765">
            <v>951</v>
          </cell>
        </row>
        <row r="1766">
          <cell r="B1766" t="str">
            <v>Orange</v>
          </cell>
          <cell r="C1766" t="str">
            <v>Spain</v>
          </cell>
          <cell r="D1766" t="str">
            <v>Europe</v>
          </cell>
          <cell r="E1766" t="str">
            <v>Mobile &amp; Fixed</v>
          </cell>
          <cell r="F1766" t="str">
            <v>EUR</v>
          </cell>
          <cell r="G1766" t="str">
            <v>EBITDA Margin (%)</v>
          </cell>
          <cell r="H1766">
            <v>2012</v>
          </cell>
          <cell r="I1766">
            <v>0.23615594735535136</v>
          </cell>
        </row>
        <row r="1767">
          <cell r="B1767" t="str">
            <v>Orange</v>
          </cell>
          <cell r="C1767" t="str">
            <v>Spain</v>
          </cell>
          <cell r="D1767" t="str">
            <v>Europe</v>
          </cell>
          <cell r="E1767" t="str">
            <v>Mobile &amp; Fixed</v>
          </cell>
          <cell r="F1767" t="str">
            <v>EUR</v>
          </cell>
          <cell r="G1767" t="str">
            <v>Capex</v>
          </cell>
          <cell r="H1767">
            <v>2012</v>
          </cell>
          <cell r="I1767">
            <v>474</v>
          </cell>
        </row>
        <row r="1768">
          <cell r="B1768" t="str">
            <v>Orange</v>
          </cell>
          <cell r="C1768" t="str">
            <v>Spain</v>
          </cell>
          <cell r="D1768" t="str">
            <v>Europe</v>
          </cell>
          <cell r="E1768" t="str">
            <v>Mobile &amp; Fixed</v>
          </cell>
          <cell r="F1768" t="str">
            <v>EUR</v>
          </cell>
          <cell r="G1768" t="str">
            <v>EBITDA - Capex</v>
          </cell>
          <cell r="H1768">
            <v>2012</v>
          </cell>
          <cell r="I1768">
            <v>477</v>
          </cell>
        </row>
        <row r="1769">
          <cell r="B1769" t="str">
            <v>Orange</v>
          </cell>
          <cell r="C1769" t="str">
            <v>Spain</v>
          </cell>
          <cell r="D1769" t="str">
            <v>Europe</v>
          </cell>
          <cell r="E1769" t="str">
            <v>Mobile &amp; Fixed</v>
          </cell>
          <cell r="F1769" t="str">
            <v>EUR</v>
          </cell>
          <cell r="G1769" t="str">
            <v>EBITDA - Capex Margin (%)</v>
          </cell>
          <cell r="H1769">
            <v>2012</v>
          </cell>
          <cell r="I1769">
            <v>0.11845045939905637</v>
          </cell>
        </row>
        <row r="1770">
          <cell r="B1770" t="str">
            <v>Orange</v>
          </cell>
          <cell r="C1770" t="str">
            <v>Spain</v>
          </cell>
          <cell r="D1770" t="str">
            <v>Europe</v>
          </cell>
          <cell r="E1770" t="str">
            <v>Mobile &amp; Fixed</v>
          </cell>
          <cell r="F1770" t="str">
            <v>EUR</v>
          </cell>
          <cell r="G1770" t="str">
            <v>Mobile share</v>
          </cell>
          <cell r="H1770">
            <v>2012</v>
          </cell>
          <cell r="I1770"/>
        </row>
        <row r="1771">
          <cell r="B1771" t="str">
            <v>Orange</v>
          </cell>
          <cell r="C1771" t="str">
            <v>Spain</v>
          </cell>
          <cell r="D1771" t="str">
            <v>Europe</v>
          </cell>
          <cell r="E1771" t="str">
            <v>Mobile &amp; Fixed</v>
          </cell>
          <cell r="F1771" t="str">
            <v>EUR</v>
          </cell>
          <cell r="G1771" t="str">
            <v>Capex/Revenue</v>
          </cell>
          <cell r="H1771">
            <v>2012</v>
          </cell>
          <cell r="I1771">
            <v>0.11770548795629501</v>
          </cell>
        </row>
        <row r="1772">
          <cell r="B1772" t="str">
            <v xml:space="preserve">Altice </v>
          </cell>
          <cell r="C1772" t="str">
            <v>France</v>
          </cell>
          <cell r="D1772" t="str">
            <v>Europe</v>
          </cell>
          <cell r="E1772" t="str">
            <v>Mobile &amp; Fixed</v>
          </cell>
          <cell r="F1772" t="str">
            <v>EUR</v>
          </cell>
          <cell r="G1772" t="str">
            <v>Revenue</v>
          </cell>
          <cell r="H1772">
            <v>2020</v>
          </cell>
          <cell r="I1772">
            <v>11024.5</v>
          </cell>
        </row>
        <row r="1773">
          <cell r="B1773" t="str">
            <v xml:space="preserve">Altice </v>
          </cell>
          <cell r="C1773" t="str">
            <v>France</v>
          </cell>
          <cell r="D1773" t="str">
            <v>Europe</v>
          </cell>
          <cell r="E1773" t="str">
            <v>Mobile &amp; Fixed</v>
          </cell>
          <cell r="F1773" t="str">
            <v>EUR</v>
          </cell>
          <cell r="G1773" t="str">
            <v>EBITDA</v>
          </cell>
          <cell r="H1773">
            <v>2020</v>
          </cell>
          <cell r="I1773">
            <v>3693.6</v>
          </cell>
        </row>
        <row r="1774">
          <cell r="B1774" t="str">
            <v xml:space="preserve">Altice </v>
          </cell>
          <cell r="C1774" t="str">
            <v>France</v>
          </cell>
          <cell r="D1774" t="str">
            <v>Europe</v>
          </cell>
          <cell r="E1774" t="str">
            <v>Mobile &amp; Fixed</v>
          </cell>
          <cell r="F1774" t="str">
            <v>EUR</v>
          </cell>
          <cell r="G1774" t="str">
            <v>EBITDA Margin (%)</v>
          </cell>
          <cell r="H1774">
            <v>2020</v>
          </cell>
          <cell r="I1774">
            <v>0.33503560252165632</v>
          </cell>
        </row>
        <row r="1775">
          <cell r="B1775" t="str">
            <v xml:space="preserve">Altice </v>
          </cell>
          <cell r="C1775" t="str">
            <v>France</v>
          </cell>
          <cell r="D1775" t="str">
            <v>Europe</v>
          </cell>
          <cell r="E1775" t="str">
            <v>Mobile &amp; Fixed</v>
          </cell>
          <cell r="F1775" t="str">
            <v>EUR</v>
          </cell>
          <cell r="G1775" t="str">
            <v>Capex</v>
          </cell>
          <cell r="H1775">
            <v>2020</v>
          </cell>
          <cell r="I1775">
            <v>2443.9</v>
          </cell>
        </row>
        <row r="1776">
          <cell r="B1776" t="str">
            <v xml:space="preserve">Altice </v>
          </cell>
          <cell r="C1776" t="str">
            <v>France</v>
          </cell>
          <cell r="D1776" t="str">
            <v>Europe</v>
          </cell>
          <cell r="E1776" t="str">
            <v>Mobile &amp; Fixed</v>
          </cell>
          <cell r="F1776" t="str">
            <v>EUR</v>
          </cell>
          <cell r="G1776" t="str">
            <v>EBITDA - Capex</v>
          </cell>
          <cell r="H1776">
            <v>2020</v>
          </cell>
          <cell r="I1776">
            <v>1249.6999999999998</v>
          </cell>
        </row>
        <row r="1777">
          <cell r="B1777" t="str">
            <v xml:space="preserve">Altice </v>
          </cell>
          <cell r="C1777" t="str">
            <v>France</v>
          </cell>
          <cell r="D1777" t="str">
            <v>Europe</v>
          </cell>
          <cell r="E1777" t="str">
            <v>Mobile &amp; Fixed</v>
          </cell>
          <cell r="F1777" t="str">
            <v>EUR</v>
          </cell>
          <cell r="G1777" t="str">
            <v>EBITDA - Capex Margin (%)</v>
          </cell>
          <cell r="H1777">
            <v>2020</v>
          </cell>
          <cell r="I1777">
            <v>0.11335661481246313</v>
          </cell>
        </row>
        <row r="1778">
          <cell r="B1778" t="str">
            <v xml:space="preserve">Altice </v>
          </cell>
          <cell r="C1778" t="str">
            <v>France</v>
          </cell>
          <cell r="D1778" t="str">
            <v>Europe</v>
          </cell>
          <cell r="E1778" t="str">
            <v>Mobile &amp; Fixed</v>
          </cell>
          <cell r="F1778" t="str">
            <v>EUR</v>
          </cell>
          <cell r="G1778" t="str">
            <v>Mobile share</v>
          </cell>
          <cell r="H1778">
            <v>2020</v>
          </cell>
          <cell r="I1778">
            <v>0.3213751190530183</v>
          </cell>
        </row>
        <row r="1779">
          <cell r="B1779" t="str">
            <v xml:space="preserve">Altice </v>
          </cell>
          <cell r="C1779" t="str">
            <v>France</v>
          </cell>
          <cell r="D1779" t="str">
            <v>Europe</v>
          </cell>
          <cell r="E1779" t="str">
            <v>Mobile &amp; Fixed</v>
          </cell>
          <cell r="F1779" t="str">
            <v>EUR</v>
          </cell>
          <cell r="G1779" t="str">
            <v>Capex/Revenue</v>
          </cell>
          <cell r="H1779">
            <v>2020</v>
          </cell>
          <cell r="I1779">
            <v>0.22167898770919317</v>
          </cell>
        </row>
        <row r="1780">
          <cell r="B1780" t="str">
            <v xml:space="preserve">Altice </v>
          </cell>
          <cell r="C1780" t="str">
            <v>France</v>
          </cell>
          <cell r="D1780" t="str">
            <v>Europe</v>
          </cell>
          <cell r="E1780" t="str">
            <v>Mobile &amp; Fixed</v>
          </cell>
          <cell r="F1780" t="str">
            <v>EUR</v>
          </cell>
          <cell r="G1780" t="str">
            <v>Revenue</v>
          </cell>
          <cell r="H1780">
            <v>2019</v>
          </cell>
          <cell r="I1780">
            <v>10797.8</v>
          </cell>
        </row>
        <row r="1781">
          <cell r="B1781" t="str">
            <v xml:space="preserve">Altice </v>
          </cell>
          <cell r="C1781" t="str">
            <v>France</v>
          </cell>
          <cell r="D1781" t="str">
            <v>Europe</v>
          </cell>
          <cell r="E1781" t="str">
            <v>Mobile &amp; Fixed</v>
          </cell>
          <cell r="F1781" t="str">
            <v>EUR</v>
          </cell>
          <cell r="G1781" t="str">
            <v>EBITDA</v>
          </cell>
          <cell r="H1781">
            <v>2019</v>
          </cell>
          <cell r="I1781">
            <v>3599.6</v>
          </cell>
        </row>
        <row r="1782">
          <cell r="B1782" t="str">
            <v xml:space="preserve">Altice </v>
          </cell>
          <cell r="C1782" t="str">
            <v>France</v>
          </cell>
          <cell r="D1782" t="str">
            <v>Europe</v>
          </cell>
          <cell r="E1782" t="str">
            <v>Mobile &amp; Fixed</v>
          </cell>
          <cell r="F1782" t="str">
            <v>EUR</v>
          </cell>
          <cell r="G1782" t="str">
            <v>EBITDA Margin (%)</v>
          </cell>
          <cell r="H1782">
            <v>2019</v>
          </cell>
          <cell r="I1782">
            <v>0.33336420381929655</v>
          </cell>
        </row>
        <row r="1783">
          <cell r="B1783" t="str">
            <v xml:space="preserve">Altice </v>
          </cell>
          <cell r="C1783" t="str">
            <v>France</v>
          </cell>
          <cell r="D1783" t="str">
            <v>Europe</v>
          </cell>
          <cell r="E1783" t="str">
            <v>Mobile &amp; Fixed</v>
          </cell>
          <cell r="F1783" t="str">
            <v>EUR</v>
          </cell>
          <cell r="G1783" t="str">
            <v>Capex</v>
          </cell>
          <cell r="H1783">
            <v>2019</v>
          </cell>
          <cell r="I1783">
            <v>2265.6</v>
          </cell>
        </row>
        <row r="1784">
          <cell r="B1784" t="str">
            <v xml:space="preserve">Altice </v>
          </cell>
          <cell r="C1784" t="str">
            <v>France</v>
          </cell>
          <cell r="D1784" t="str">
            <v>Europe</v>
          </cell>
          <cell r="E1784" t="str">
            <v>Mobile &amp; Fixed</v>
          </cell>
          <cell r="F1784" t="str">
            <v>EUR</v>
          </cell>
          <cell r="G1784" t="str">
            <v>EBITDA - Capex</v>
          </cell>
          <cell r="H1784">
            <v>2019</v>
          </cell>
          <cell r="I1784">
            <v>1334</v>
          </cell>
        </row>
        <row r="1785">
          <cell r="B1785" t="str">
            <v xml:space="preserve">Altice </v>
          </cell>
          <cell r="C1785" t="str">
            <v>France</v>
          </cell>
          <cell r="D1785" t="str">
            <v>Europe</v>
          </cell>
          <cell r="E1785" t="str">
            <v>Mobile &amp; Fixed</v>
          </cell>
          <cell r="F1785" t="str">
            <v>EUR</v>
          </cell>
          <cell r="G1785" t="str">
            <v>EBITDA - Capex Margin (%)</v>
          </cell>
          <cell r="H1785">
            <v>2019</v>
          </cell>
          <cell r="I1785">
            <v>0.12354368482468651</v>
          </cell>
        </row>
        <row r="1786">
          <cell r="B1786" t="str">
            <v xml:space="preserve">Altice </v>
          </cell>
          <cell r="C1786" t="str">
            <v>France</v>
          </cell>
          <cell r="D1786" t="str">
            <v>Europe</v>
          </cell>
          <cell r="E1786" t="str">
            <v>Mobile &amp; Fixed</v>
          </cell>
          <cell r="F1786" t="str">
            <v>EUR</v>
          </cell>
          <cell r="G1786" t="str">
            <v>Mobile share</v>
          </cell>
          <cell r="H1786">
            <v>2019</v>
          </cell>
          <cell r="I1786">
            <v>0.39450064511303506</v>
          </cell>
        </row>
        <row r="1787">
          <cell r="B1787" t="str">
            <v xml:space="preserve">Altice </v>
          </cell>
          <cell r="C1787" t="str">
            <v>France</v>
          </cell>
          <cell r="D1787" t="str">
            <v>Europe</v>
          </cell>
          <cell r="E1787" t="str">
            <v>Mobile &amp; Fixed</v>
          </cell>
          <cell r="F1787" t="str">
            <v>EUR</v>
          </cell>
          <cell r="G1787" t="str">
            <v>Capex/Revenue</v>
          </cell>
          <cell r="H1787">
            <v>2019</v>
          </cell>
          <cell r="I1787">
            <v>0.20982051899461002</v>
          </cell>
        </row>
        <row r="1788">
          <cell r="B1788" t="str">
            <v xml:space="preserve">Altice </v>
          </cell>
          <cell r="C1788" t="str">
            <v>France</v>
          </cell>
          <cell r="D1788" t="str">
            <v>Europe</v>
          </cell>
          <cell r="E1788" t="str">
            <v>Mobile &amp; Fixed</v>
          </cell>
          <cell r="F1788" t="str">
            <v>EUR</v>
          </cell>
          <cell r="G1788" t="str">
            <v>Revenue</v>
          </cell>
          <cell r="H1788">
            <v>2018</v>
          </cell>
          <cell r="I1788">
            <v>10187.4</v>
          </cell>
        </row>
        <row r="1789">
          <cell r="B1789" t="str">
            <v xml:space="preserve">Altice </v>
          </cell>
          <cell r="C1789" t="str">
            <v>France</v>
          </cell>
          <cell r="D1789" t="str">
            <v>Europe</v>
          </cell>
          <cell r="E1789" t="str">
            <v>Mobile &amp; Fixed</v>
          </cell>
          <cell r="F1789" t="str">
            <v>EUR</v>
          </cell>
          <cell r="G1789" t="str">
            <v>EBITDA</v>
          </cell>
          <cell r="H1789">
            <v>2018</v>
          </cell>
          <cell r="I1789">
            <v>3087.9</v>
          </cell>
        </row>
        <row r="1790">
          <cell r="B1790" t="str">
            <v xml:space="preserve">Altice </v>
          </cell>
          <cell r="C1790" t="str">
            <v>France</v>
          </cell>
          <cell r="D1790" t="str">
            <v>Europe</v>
          </cell>
          <cell r="E1790" t="str">
            <v>Mobile &amp; Fixed</v>
          </cell>
          <cell r="F1790" t="str">
            <v>EUR</v>
          </cell>
          <cell r="G1790" t="str">
            <v>EBITDA Margin (%)</v>
          </cell>
          <cell r="H1790">
            <v>2018</v>
          </cell>
          <cell r="I1790">
            <v>0.30310972377642975</v>
          </cell>
        </row>
        <row r="1791">
          <cell r="B1791" t="str">
            <v xml:space="preserve">Altice </v>
          </cell>
          <cell r="C1791" t="str">
            <v>France</v>
          </cell>
          <cell r="D1791" t="str">
            <v>Europe</v>
          </cell>
          <cell r="E1791" t="str">
            <v>Mobile &amp; Fixed</v>
          </cell>
          <cell r="F1791" t="str">
            <v>EUR</v>
          </cell>
          <cell r="G1791" t="str">
            <v>Capex</v>
          </cell>
          <cell r="H1791">
            <v>2018</v>
          </cell>
          <cell r="I1791">
            <v>2373.1999999999998</v>
          </cell>
        </row>
        <row r="1792">
          <cell r="B1792" t="str">
            <v xml:space="preserve">Altice </v>
          </cell>
          <cell r="C1792" t="str">
            <v>France</v>
          </cell>
          <cell r="D1792" t="str">
            <v>Europe</v>
          </cell>
          <cell r="E1792" t="str">
            <v>Mobile &amp; Fixed</v>
          </cell>
          <cell r="F1792" t="str">
            <v>EUR</v>
          </cell>
          <cell r="G1792" t="str">
            <v>EBITDA - Capex</v>
          </cell>
          <cell r="H1792">
            <v>2018</v>
          </cell>
          <cell r="I1792">
            <v>714.70000000000027</v>
          </cell>
        </row>
        <row r="1793">
          <cell r="B1793" t="str">
            <v xml:space="preserve">Altice </v>
          </cell>
          <cell r="C1793" t="str">
            <v>France</v>
          </cell>
          <cell r="D1793" t="str">
            <v>Europe</v>
          </cell>
          <cell r="E1793" t="str">
            <v>Mobile &amp; Fixed</v>
          </cell>
          <cell r="F1793" t="str">
            <v>EUR</v>
          </cell>
          <cell r="G1793" t="str">
            <v>EBITDA - Capex Margin (%)</v>
          </cell>
          <cell r="H1793">
            <v>2018</v>
          </cell>
          <cell r="I1793">
            <v>7.0155289867876031E-2</v>
          </cell>
        </row>
        <row r="1794">
          <cell r="B1794" t="str">
            <v xml:space="preserve">Altice </v>
          </cell>
          <cell r="C1794" t="str">
            <v>France</v>
          </cell>
          <cell r="D1794" t="str">
            <v>Europe</v>
          </cell>
          <cell r="E1794" t="str">
            <v>Mobile &amp; Fixed</v>
          </cell>
          <cell r="F1794" t="str">
            <v>EUR</v>
          </cell>
          <cell r="G1794" t="str">
            <v>Mobile share</v>
          </cell>
          <cell r="H1794">
            <v>2018</v>
          </cell>
          <cell r="I1794">
            <v>0.41335097379224472</v>
          </cell>
        </row>
        <row r="1795">
          <cell r="B1795" t="str">
            <v xml:space="preserve">Altice </v>
          </cell>
          <cell r="C1795" t="str">
            <v>France</v>
          </cell>
          <cell r="D1795" t="str">
            <v>Europe</v>
          </cell>
          <cell r="E1795" t="str">
            <v>Mobile &amp; Fixed</v>
          </cell>
          <cell r="F1795" t="str">
            <v>EUR</v>
          </cell>
          <cell r="G1795" t="str">
            <v>Capex/Revenue</v>
          </cell>
          <cell r="H1795">
            <v>2018</v>
          </cell>
          <cell r="I1795">
            <v>0.23295443390855369</v>
          </cell>
        </row>
        <row r="1796">
          <cell r="B1796" t="str">
            <v xml:space="preserve">Altice </v>
          </cell>
          <cell r="C1796" t="str">
            <v>France</v>
          </cell>
          <cell r="D1796" t="str">
            <v>Europe</v>
          </cell>
          <cell r="E1796" t="str">
            <v>Mobile &amp; Fixed</v>
          </cell>
          <cell r="F1796" t="str">
            <v>EUR</v>
          </cell>
          <cell r="G1796" t="str">
            <v>Revenue</v>
          </cell>
          <cell r="H1796">
            <v>2017</v>
          </cell>
          <cell r="I1796">
            <v>10820.4</v>
          </cell>
        </row>
        <row r="1797">
          <cell r="B1797" t="str">
            <v xml:space="preserve">Altice </v>
          </cell>
          <cell r="C1797" t="str">
            <v>France</v>
          </cell>
          <cell r="D1797" t="str">
            <v>Europe</v>
          </cell>
          <cell r="E1797" t="str">
            <v>Mobile &amp; Fixed</v>
          </cell>
          <cell r="F1797" t="str">
            <v>EUR</v>
          </cell>
          <cell r="G1797" t="str">
            <v>EBITDA</v>
          </cell>
          <cell r="H1797">
            <v>2017</v>
          </cell>
          <cell r="I1797">
            <v>3075.5</v>
          </cell>
        </row>
        <row r="1798">
          <cell r="B1798" t="str">
            <v xml:space="preserve">Altice </v>
          </cell>
          <cell r="C1798" t="str">
            <v>France</v>
          </cell>
          <cell r="D1798" t="str">
            <v>Europe</v>
          </cell>
          <cell r="E1798" t="str">
            <v>Mobile &amp; Fixed</v>
          </cell>
          <cell r="F1798" t="str">
            <v>EUR</v>
          </cell>
          <cell r="G1798" t="str">
            <v>EBITDA Margin (%)</v>
          </cell>
          <cell r="H1798">
            <v>2017</v>
          </cell>
          <cell r="I1798">
            <v>0.28423163653839045</v>
          </cell>
        </row>
        <row r="1799">
          <cell r="B1799" t="str">
            <v xml:space="preserve">Altice </v>
          </cell>
          <cell r="C1799" t="str">
            <v>France</v>
          </cell>
          <cell r="D1799" t="str">
            <v>Europe</v>
          </cell>
          <cell r="E1799" t="str">
            <v>Mobile &amp; Fixed</v>
          </cell>
          <cell r="F1799" t="str">
            <v>EUR</v>
          </cell>
          <cell r="G1799" t="str">
            <v>Capex</v>
          </cell>
          <cell r="H1799">
            <v>2017</v>
          </cell>
          <cell r="I1799">
            <v>2385.6</v>
          </cell>
        </row>
        <row r="1800">
          <cell r="B1800" t="str">
            <v xml:space="preserve">Altice </v>
          </cell>
          <cell r="C1800" t="str">
            <v>France</v>
          </cell>
          <cell r="D1800" t="str">
            <v>Europe</v>
          </cell>
          <cell r="E1800" t="str">
            <v>Mobile &amp; Fixed</v>
          </cell>
          <cell r="F1800" t="str">
            <v>EUR</v>
          </cell>
          <cell r="G1800" t="str">
            <v>EBITDA - Capex</v>
          </cell>
          <cell r="H1800">
            <v>2017</v>
          </cell>
          <cell r="I1800">
            <v>689.90000000000009</v>
          </cell>
        </row>
        <row r="1801">
          <cell r="B1801" t="str">
            <v xml:space="preserve">Altice </v>
          </cell>
          <cell r="C1801" t="str">
            <v>France</v>
          </cell>
          <cell r="D1801" t="str">
            <v>Europe</v>
          </cell>
          <cell r="E1801" t="str">
            <v>Mobile &amp; Fixed</v>
          </cell>
          <cell r="F1801" t="str">
            <v>EUR</v>
          </cell>
          <cell r="G1801" t="str">
            <v>EBITDA - Capex Margin (%)</v>
          </cell>
          <cell r="H1801">
            <v>2017</v>
          </cell>
          <cell r="I1801">
            <v>6.3759195593508566E-2</v>
          </cell>
        </row>
        <row r="1802">
          <cell r="B1802" t="str">
            <v xml:space="preserve">Altice </v>
          </cell>
          <cell r="C1802" t="str">
            <v>France</v>
          </cell>
          <cell r="D1802" t="str">
            <v>Europe</v>
          </cell>
          <cell r="E1802" t="str">
            <v>Mobile &amp; Fixed</v>
          </cell>
          <cell r="F1802" t="str">
            <v>EUR</v>
          </cell>
          <cell r="G1802" t="str">
            <v>Mobile share</v>
          </cell>
          <cell r="H1802">
            <v>2017</v>
          </cell>
          <cell r="I1802">
            <v>0.40754685868191065</v>
          </cell>
        </row>
        <row r="1803">
          <cell r="B1803" t="str">
            <v xml:space="preserve">Altice </v>
          </cell>
          <cell r="C1803" t="str">
            <v>France</v>
          </cell>
          <cell r="D1803" t="str">
            <v>Europe</v>
          </cell>
          <cell r="E1803" t="str">
            <v>Mobile &amp; Fixed</v>
          </cell>
          <cell r="F1803" t="str">
            <v>EUR</v>
          </cell>
          <cell r="G1803" t="str">
            <v>Capex/Revenue</v>
          </cell>
          <cell r="H1803">
            <v>2017</v>
          </cell>
          <cell r="I1803">
            <v>0.22047244094488189</v>
          </cell>
        </row>
        <row r="1804">
          <cell r="B1804" t="str">
            <v xml:space="preserve">Altice </v>
          </cell>
          <cell r="C1804" t="str">
            <v>France</v>
          </cell>
          <cell r="D1804" t="str">
            <v>Europe</v>
          </cell>
          <cell r="E1804" t="str">
            <v>Mobile &amp; Fixed</v>
          </cell>
          <cell r="F1804" t="str">
            <v>EUR</v>
          </cell>
          <cell r="G1804" t="str">
            <v>Revenue</v>
          </cell>
          <cell r="H1804">
            <v>2016</v>
          </cell>
          <cell r="I1804">
            <v>10991</v>
          </cell>
        </row>
        <row r="1805">
          <cell r="B1805" t="str">
            <v xml:space="preserve">Altice </v>
          </cell>
          <cell r="C1805" t="str">
            <v>France</v>
          </cell>
          <cell r="D1805" t="str">
            <v>Europe</v>
          </cell>
          <cell r="E1805" t="str">
            <v>Mobile &amp; Fixed</v>
          </cell>
          <cell r="F1805" t="str">
            <v>EUR</v>
          </cell>
          <cell r="G1805" t="str">
            <v>EBITDA</v>
          </cell>
          <cell r="H1805">
            <v>2016</v>
          </cell>
          <cell r="I1805">
            <v>3391</v>
          </cell>
        </row>
        <row r="1806">
          <cell r="B1806" t="str">
            <v xml:space="preserve">Altice </v>
          </cell>
          <cell r="C1806" t="str">
            <v>France</v>
          </cell>
          <cell r="D1806" t="str">
            <v>Europe</v>
          </cell>
          <cell r="E1806" t="str">
            <v>Mobile &amp; Fixed</v>
          </cell>
          <cell r="F1806" t="str">
            <v>EUR</v>
          </cell>
          <cell r="G1806" t="str">
            <v>EBITDA Margin (%)</v>
          </cell>
          <cell r="H1806">
            <v>2016</v>
          </cell>
          <cell r="I1806">
            <v>0.30852515694659266</v>
          </cell>
        </row>
        <row r="1807">
          <cell r="B1807" t="str">
            <v xml:space="preserve">Altice </v>
          </cell>
          <cell r="C1807" t="str">
            <v>France</v>
          </cell>
          <cell r="D1807" t="str">
            <v>Europe</v>
          </cell>
          <cell r="E1807" t="str">
            <v>Mobile &amp; Fixed</v>
          </cell>
          <cell r="F1807" t="str">
            <v>EUR</v>
          </cell>
          <cell r="G1807" t="str">
            <v>Capex</v>
          </cell>
          <cell r="H1807">
            <v>2016</v>
          </cell>
          <cell r="I1807">
            <v>2312</v>
          </cell>
        </row>
        <row r="1808">
          <cell r="B1808" t="str">
            <v xml:space="preserve">Altice </v>
          </cell>
          <cell r="C1808" t="str">
            <v>France</v>
          </cell>
          <cell r="D1808" t="str">
            <v>Europe</v>
          </cell>
          <cell r="E1808" t="str">
            <v>Mobile &amp; Fixed</v>
          </cell>
          <cell r="F1808" t="str">
            <v>EUR</v>
          </cell>
          <cell r="G1808" t="str">
            <v>EBITDA - Capex</v>
          </cell>
          <cell r="H1808">
            <v>2016</v>
          </cell>
          <cell r="I1808">
            <v>1079</v>
          </cell>
        </row>
        <row r="1809">
          <cell r="B1809" t="str">
            <v xml:space="preserve">Altice </v>
          </cell>
          <cell r="C1809" t="str">
            <v>France</v>
          </cell>
          <cell r="D1809" t="str">
            <v>Europe</v>
          </cell>
          <cell r="E1809" t="str">
            <v>Mobile &amp; Fixed</v>
          </cell>
          <cell r="F1809" t="str">
            <v>EUR</v>
          </cell>
          <cell r="G1809" t="str">
            <v>EBITDA - Capex Margin (%)</v>
          </cell>
          <cell r="H1809">
            <v>2016</v>
          </cell>
          <cell r="I1809">
            <v>9.8171231007187693E-2</v>
          </cell>
        </row>
        <row r="1810">
          <cell r="B1810" t="str">
            <v xml:space="preserve">Altice </v>
          </cell>
          <cell r="C1810" t="str">
            <v>France</v>
          </cell>
          <cell r="D1810" t="str">
            <v>Europe</v>
          </cell>
          <cell r="E1810" t="str">
            <v>Mobile &amp; Fixed</v>
          </cell>
          <cell r="F1810" t="str">
            <v>EUR</v>
          </cell>
          <cell r="G1810" t="str">
            <v>Mobile share</v>
          </cell>
          <cell r="H1810">
            <v>2016</v>
          </cell>
          <cell r="I1810">
            <v>0.41070015012965744</v>
          </cell>
        </row>
        <row r="1811">
          <cell r="B1811" t="str">
            <v xml:space="preserve">Altice </v>
          </cell>
          <cell r="C1811" t="str">
            <v>France</v>
          </cell>
          <cell r="D1811" t="str">
            <v>Europe</v>
          </cell>
          <cell r="E1811" t="str">
            <v>Mobile &amp; Fixed</v>
          </cell>
          <cell r="F1811" t="str">
            <v>EUR</v>
          </cell>
          <cell r="G1811" t="str">
            <v>Capex/Revenue</v>
          </cell>
          <cell r="H1811">
            <v>2016</v>
          </cell>
          <cell r="I1811">
            <v>0.21035392593940497</v>
          </cell>
        </row>
        <row r="1812">
          <cell r="B1812" t="str">
            <v xml:space="preserve">Altice </v>
          </cell>
          <cell r="C1812" t="str">
            <v>France</v>
          </cell>
          <cell r="D1812" t="str">
            <v>Europe</v>
          </cell>
          <cell r="E1812" t="str">
            <v>Mobile &amp; Fixed</v>
          </cell>
          <cell r="F1812" t="str">
            <v>EUR</v>
          </cell>
          <cell r="G1812" t="str">
            <v>Revenue</v>
          </cell>
          <cell r="H1812">
            <v>2015</v>
          </cell>
          <cell r="I1812">
            <v>11039</v>
          </cell>
        </row>
        <row r="1813">
          <cell r="B1813" t="str">
            <v xml:space="preserve">Altice </v>
          </cell>
          <cell r="C1813" t="str">
            <v>France</v>
          </cell>
          <cell r="D1813" t="str">
            <v>Europe</v>
          </cell>
          <cell r="E1813" t="str">
            <v>Mobile &amp; Fixed</v>
          </cell>
          <cell r="F1813" t="str">
            <v>EUR</v>
          </cell>
          <cell r="G1813" t="str">
            <v>EBITDA</v>
          </cell>
          <cell r="H1813">
            <v>2015</v>
          </cell>
          <cell r="I1813">
            <v>3358</v>
          </cell>
        </row>
        <row r="1814">
          <cell r="B1814" t="str">
            <v xml:space="preserve">Altice </v>
          </cell>
          <cell r="C1814" t="str">
            <v>France</v>
          </cell>
          <cell r="D1814" t="str">
            <v>Europe</v>
          </cell>
          <cell r="E1814" t="str">
            <v>Mobile &amp; Fixed</v>
          </cell>
          <cell r="F1814" t="str">
            <v>EUR</v>
          </cell>
          <cell r="G1814" t="str">
            <v>EBITDA Margin (%)</v>
          </cell>
          <cell r="H1814">
            <v>2015</v>
          </cell>
          <cell r="I1814">
            <v>0.30419422049098649</v>
          </cell>
        </row>
        <row r="1815">
          <cell r="B1815" t="str">
            <v xml:space="preserve">Altice </v>
          </cell>
          <cell r="C1815" t="str">
            <v>France</v>
          </cell>
          <cell r="D1815" t="str">
            <v>Europe</v>
          </cell>
          <cell r="E1815" t="str">
            <v>Mobile &amp; Fixed</v>
          </cell>
          <cell r="F1815" t="str">
            <v>EUR</v>
          </cell>
          <cell r="G1815" t="str">
            <v>Capex</v>
          </cell>
          <cell r="H1815">
            <v>2015</v>
          </cell>
          <cell r="I1815">
            <v>2370</v>
          </cell>
        </row>
        <row r="1816">
          <cell r="B1816" t="str">
            <v xml:space="preserve">Altice </v>
          </cell>
          <cell r="C1816" t="str">
            <v>France</v>
          </cell>
          <cell r="D1816" t="str">
            <v>Europe</v>
          </cell>
          <cell r="E1816" t="str">
            <v>Mobile &amp; Fixed</v>
          </cell>
          <cell r="F1816" t="str">
            <v>EUR</v>
          </cell>
          <cell r="G1816" t="str">
            <v>EBITDA - Capex</v>
          </cell>
          <cell r="H1816">
            <v>2015</v>
          </cell>
          <cell r="I1816">
            <v>988</v>
          </cell>
        </row>
        <row r="1817">
          <cell r="B1817" t="str">
            <v xml:space="preserve">Altice </v>
          </cell>
          <cell r="C1817" t="str">
            <v>France</v>
          </cell>
          <cell r="D1817" t="str">
            <v>Europe</v>
          </cell>
          <cell r="E1817" t="str">
            <v>Mobile &amp; Fixed</v>
          </cell>
          <cell r="F1817" t="str">
            <v>EUR</v>
          </cell>
          <cell r="G1817" t="str">
            <v>EBITDA - Capex Margin (%)</v>
          </cell>
          <cell r="H1817">
            <v>2015</v>
          </cell>
          <cell r="I1817">
            <v>8.9500860585197933E-2</v>
          </cell>
        </row>
        <row r="1818">
          <cell r="B1818" t="str">
            <v xml:space="preserve">Altice </v>
          </cell>
          <cell r="C1818" t="str">
            <v>France</v>
          </cell>
          <cell r="D1818" t="str">
            <v>Europe</v>
          </cell>
          <cell r="E1818" t="str">
            <v>Mobile &amp; Fixed</v>
          </cell>
          <cell r="F1818" t="str">
            <v>EUR</v>
          </cell>
          <cell r="G1818" t="str">
            <v>Mobile share</v>
          </cell>
          <cell r="H1818">
            <v>2015</v>
          </cell>
          <cell r="I1818">
            <v>0.42777425491439441</v>
          </cell>
        </row>
        <row r="1819">
          <cell r="B1819" t="str">
            <v xml:space="preserve">Altice </v>
          </cell>
          <cell r="C1819" t="str">
            <v>France</v>
          </cell>
          <cell r="D1819" t="str">
            <v>Europe</v>
          </cell>
          <cell r="E1819" t="str">
            <v>Mobile &amp; Fixed</v>
          </cell>
          <cell r="F1819" t="str">
            <v>EUR</v>
          </cell>
          <cell r="G1819" t="str">
            <v>Capex/Revenue</v>
          </cell>
          <cell r="H1819">
            <v>2015</v>
          </cell>
          <cell r="I1819">
            <v>0.21469335990578856</v>
          </cell>
        </row>
        <row r="1820">
          <cell r="B1820" t="str">
            <v xml:space="preserve">Altice </v>
          </cell>
          <cell r="C1820" t="str">
            <v>France</v>
          </cell>
          <cell r="D1820" t="str">
            <v>Europe</v>
          </cell>
          <cell r="E1820" t="str">
            <v>Mobile &amp; Fixed</v>
          </cell>
          <cell r="F1820" t="str">
            <v>EUR</v>
          </cell>
          <cell r="G1820" t="str">
            <v>Revenue</v>
          </cell>
          <cell r="H1820">
            <v>2014</v>
          </cell>
          <cell r="I1820">
            <v>2170</v>
          </cell>
        </row>
        <row r="1821">
          <cell r="B1821" t="str">
            <v xml:space="preserve">Altice </v>
          </cell>
          <cell r="C1821" t="str">
            <v>France</v>
          </cell>
          <cell r="D1821" t="str">
            <v>Europe</v>
          </cell>
          <cell r="E1821" t="str">
            <v>Mobile &amp; Fixed</v>
          </cell>
          <cell r="F1821" t="str">
            <v>EUR</v>
          </cell>
          <cell r="G1821" t="str">
            <v>EBITDA</v>
          </cell>
          <cell r="H1821">
            <v>2014</v>
          </cell>
          <cell r="I1821">
            <v>662</v>
          </cell>
        </row>
        <row r="1822">
          <cell r="B1822" t="str">
            <v xml:space="preserve">Altice </v>
          </cell>
          <cell r="C1822" t="str">
            <v>France</v>
          </cell>
          <cell r="D1822" t="str">
            <v>Europe</v>
          </cell>
          <cell r="E1822" t="str">
            <v>Mobile &amp; Fixed</v>
          </cell>
          <cell r="F1822" t="str">
            <v>EUR</v>
          </cell>
          <cell r="G1822" t="str">
            <v>EBITDA Margin (%)</v>
          </cell>
          <cell r="H1822">
            <v>2014</v>
          </cell>
          <cell r="I1822">
            <v>0.30506912442396311</v>
          </cell>
        </row>
        <row r="1823">
          <cell r="B1823" t="str">
            <v xml:space="preserve">Altice </v>
          </cell>
          <cell r="C1823" t="str">
            <v>France</v>
          </cell>
          <cell r="D1823" t="str">
            <v>Europe</v>
          </cell>
          <cell r="E1823" t="str">
            <v>Mobile &amp; Fixed</v>
          </cell>
          <cell r="F1823" t="str">
            <v>EUR</v>
          </cell>
          <cell r="G1823" t="str">
            <v>Capex</v>
          </cell>
          <cell r="H1823">
            <v>2014</v>
          </cell>
          <cell r="I1823">
            <v>591</v>
          </cell>
        </row>
        <row r="1824">
          <cell r="B1824" t="str">
            <v xml:space="preserve">Altice </v>
          </cell>
          <cell r="C1824" t="str">
            <v>France</v>
          </cell>
          <cell r="D1824" t="str">
            <v>Europe</v>
          </cell>
          <cell r="E1824" t="str">
            <v>Mobile &amp; Fixed</v>
          </cell>
          <cell r="F1824" t="str">
            <v>EUR</v>
          </cell>
          <cell r="G1824" t="str">
            <v>EBITDA - Capex</v>
          </cell>
          <cell r="H1824">
            <v>2014</v>
          </cell>
          <cell r="I1824">
            <v>71</v>
          </cell>
        </row>
        <row r="1825">
          <cell r="B1825" t="str">
            <v xml:space="preserve">Altice </v>
          </cell>
          <cell r="C1825" t="str">
            <v>France</v>
          </cell>
          <cell r="D1825" t="str">
            <v>Europe</v>
          </cell>
          <cell r="E1825" t="str">
            <v>Mobile &amp; Fixed</v>
          </cell>
          <cell r="F1825" t="str">
            <v>EUR</v>
          </cell>
          <cell r="G1825" t="str">
            <v>EBITDA - Capex Margin (%)</v>
          </cell>
          <cell r="H1825">
            <v>2014</v>
          </cell>
          <cell r="I1825">
            <v>3.2718894009216591E-2</v>
          </cell>
        </row>
        <row r="1826">
          <cell r="B1826" t="str">
            <v xml:space="preserve">Altice </v>
          </cell>
          <cell r="C1826" t="str">
            <v>France</v>
          </cell>
          <cell r="D1826" t="str">
            <v>Europe</v>
          </cell>
          <cell r="E1826" t="str">
            <v>Mobile &amp; Fixed</v>
          </cell>
          <cell r="F1826" t="str">
            <v>EUR</v>
          </cell>
          <cell r="G1826" t="str">
            <v>Mobile share</v>
          </cell>
          <cell r="H1826">
            <v>2014</v>
          </cell>
          <cell r="I1826"/>
        </row>
        <row r="1827">
          <cell r="B1827" t="str">
            <v xml:space="preserve">Altice </v>
          </cell>
          <cell r="C1827" t="str">
            <v>France</v>
          </cell>
          <cell r="D1827" t="str">
            <v>Europe</v>
          </cell>
          <cell r="E1827" t="str">
            <v>Mobile &amp; Fixed</v>
          </cell>
          <cell r="F1827" t="str">
            <v>EUR</v>
          </cell>
          <cell r="G1827" t="str">
            <v>Capex/Revenue</v>
          </cell>
          <cell r="H1827">
            <v>2014</v>
          </cell>
          <cell r="I1827">
            <v>0.27235023041474654</v>
          </cell>
        </row>
        <row r="1828">
          <cell r="B1828" t="str">
            <v xml:space="preserve">Altice </v>
          </cell>
          <cell r="C1828" t="str">
            <v>France</v>
          </cell>
          <cell r="D1828" t="str">
            <v>Europe</v>
          </cell>
          <cell r="E1828" t="str">
            <v>Mobile &amp; Fixed</v>
          </cell>
          <cell r="F1828" t="str">
            <v>EUR</v>
          </cell>
          <cell r="G1828" t="str">
            <v>Revenue</v>
          </cell>
          <cell r="H1828">
            <v>2013</v>
          </cell>
          <cell r="I1828">
            <v>1314</v>
          </cell>
        </row>
        <row r="1829">
          <cell r="B1829" t="str">
            <v xml:space="preserve">Altice </v>
          </cell>
          <cell r="C1829" t="str">
            <v>France</v>
          </cell>
          <cell r="D1829" t="str">
            <v>Europe</v>
          </cell>
          <cell r="E1829" t="str">
            <v>Mobile &amp; Fixed</v>
          </cell>
          <cell r="F1829" t="str">
            <v>EUR</v>
          </cell>
          <cell r="G1829" t="str">
            <v>EBITDA</v>
          </cell>
          <cell r="H1829">
            <v>2013</v>
          </cell>
          <cell r="I1829">
            <v>576</v>
          </cell>
        </row>
        <row r="1830">
          <cell r="B1830" t="str">
            <v xml:space="preserve">Altice </v>
          </cell>
          <cell r="C1830" t="str">
            <v>France</v>
          </cell>
          <cell r="D1830" t="str">
            <v>Europe</v>
          </cell>
          <cell r="E1830" t="str">
            <v>Mobile &amp; Fixed</v>
          </cell>
          <cell r="F1830" t="str">
            <v>EUR</v>
          </cell>
          <cell r="G1830" t="str">
            <v>EBITDA Margin (%)</v>
          </cell>
          <cell r="H1830">
            <v>2013</v>
          </cell>
          <cell r="I1830">
            <v>0.43835616438356162</v>
          </cell>
        </row>
        <row r="1831">
          <cell r="B1831" t="str">
            <v xml:space="preserve">Altice </v>
          </cell>
          <cell r="C1831" t="str">
            <v>France</v>
          </cell>
          <cell r="D1831" t="str">
            <v>Europe</v>
          </cell>
          <cell r="E1831" t="str">
            <v>Mobile &amp; Fixed</v>
          </cell>
          <cell r="F1831" t="str">
            <v>EUR</v>
          </cell>
          <cell r="G1831" t="str">
            <v>Capex</v>
          </cell>
          <cell r="H1831">
            <v>2013</v>
          </cell>
          <cell r="I1831">
            <v>330</v>
          </cell>
        </row>
        <row r="1832">
          <cell r="B1832" t="str">
            <v xml:space="preserve">Altice </v>
          </cell>
          <cell r="C1832" t="str">
            <v>France</v>
          </cell>
          <cell r="D1832" t="str">
            <v>Europe</v>
          </cell>
          <cell r="E1832" t="str">
            <v>Mobile &amp; Fixed</v>
          </cell>
          <cell r="F1832" t="str">
            <v>EUR</v>
          </cell>
          <cell r="G1832" t="str">
            <v>EBITDA - Capex</v>
          </cell>
          <cell r="H1832">
            <v>2013</v>
          </cell>
          <cell r="I1832">
            <v>246</v>
          </cell>
        </row>
        <row r="1833">
          <cell r="B1833" t="str">
            <v xml:space="preserve">Altice </v>
          </cell>
          <cell r="C1833" t="str">
            <v>France</v>
          </cell>
          <cell r="D1833" t="str">
            <v>Europe</v>
          </cell>
          <cell r="E1833" t="str">
            <v>Mobile &amp; Fixed</v>
          </cell>
          <cell r="F1833" t="str">
            <v>EUR</v>
          </cell>
          <cell r="G1833" t="str">
            <v>EBITDA - Capex Margin (%)</v>
          </cell>
          <cell r="H1833">
            <v>2013</v>
          </cell>
          <cell r="I1833">
            <v>0.18721461187214611</v>
          </cell>
        </row>
        <row r="1834">
          <cell r="B1834" t="str">
            <v xml:space="preserve">Altice </v>
          </cell>
          <cell r="C1834" t="str">
            <v>France</v>
          </cell>
          <cell r="D1834" t="str">
            <v>Europe</v>
          </cell>
          <cell r="E1834" t="str">
            <v>Mobile &amp; Fixed</v>
          </cell>
          <cell r="F1834" t="str">
            <v>EUR</v>
          </cell>
          <cell r="G1834" t="str">
            <v>Mobile share</v>
          </cell>
          <cell r="H1834">
            <v>2013</v>
          </cell>
          <cell r="I1834"/>
        </row>
        <row r="1835">
          <cell r="B1835" t="str">
            <v xml:space="preserve">Altice </v>
          </cell>
          <cell r="C1835" t="str">
            <v>France</v>
          </cell>
          <cell r="D1835" t="str">
            <v>Europe</v>
          </cell>
          <cell r="E1835" t="str">
            <v>Mobile &amp; Fixed</v>
          </cell>
          <cell r="F1835" t="str">
            <v>EUR</v>
          </cell>
          <cell r="G1835" t="str">
            <v>Capex/Revenue</v>
          </cell>
          <cell r="H1835">
            <v>2013</v>
          </cell>
          <cell r="I1835">
            <v>0.25114155251141551</v>
          </cell>
        </row>
        <row r="1836">
          <cell r="B1836" t="str">
            <v xml:space="preserve">Altice </v>
          </cell>
          <cell r="C1836" t="str">
            <v>France</v>
          </cell>
          <cell r="D1836" t="str">
            <v>Europe</v>
          </cell>
          <cell r="E1836" t="str">
            <v>Mobile &amp; Fixed</v>
          </cell>
          <cell r="F1836" t="str">
            <v>EUR</v>
          </cell>
          <cell r="G1836" t="str">
            <v>Revenue</v>
          </cell>
          <cell r="H1836">
            <v>2012</v>
          </cell>
          <cell r="I1836">
            <v>1302.425</v>
          </cell>
        </row>
        <row r="1837">
          <cell r="B1837" t="str">
            <v xml:space="preserve">Altice </v>
          </cell>
          <cell r="C1837" t="str">
            <v>France</v>
          </cell>
          <cell r="D1837" t="str">
            <v>Europe</v>
          </cell>
          <cell r="E1837" t="str">
            <v>Mobile &amp; Fixed</v>
          </cell>
          <cell r="F1837" t="str">
            <v>EUR</v>
          </cell>
          <cell r="G1837" t="str">
            <v>EBITDA</v>
          </cell>
          <cell r="H1837">
            <v>2012</v>
          </cell>
          <cell r="I1837">
            <v>591.26499999999999</v>
          </cell>
        </row>
        <row r="1838">
          <cell r="B1838" t="str">
            <v xml:space="preserve">Altice </v>
          </cell>
          <cell r="C1838" t="str">
            <v>France</v>
          </cell>
          <cell r="D1838" t="str">
            <v>Europe</v>
          </cell>
          <cell r="E1838" t="str">
            <v>Mobile &amp; Fixed</v>
          </cell>
          <cell r="F1838" t="str">
            <v>EUR</v>
          </cell>
          <cell r="G1838" t="str">
            <v>EBITDA Margin (%)</v>
          </cell>
          <cell r="H1838">
            <v>2012</v>
          </cell>
          <cell r="I1838">
            <v>0.45397239764285852</v>
          </cell>
        </row>
        <row r="1839">
          <cell r="B1839" t="str">
            <v xml:space="preserve">Altice </v>
          </cell>
          <cell r="C1839" t="str">
            <v>France</v>
          </cell>
          <cell r="D1839" t="str">
            <v>Europe</v>
          </cell>
          <cell r="E1839" t="str">
            <v>Mobile &amp; Fixed</v>
          </cell>
          <cell r="F1839" t="str">
            <v>EUR</v>
          </cell>
          <cell r="G1839" t="str">
            <v>Capex</v>
          </cell>
          <cell r="H1839">
            <v>2012</v>
          </cell>
          <cell r="I1839">
            <v>299.89999999999998</v>
          </cell>
        </row>
        <row r="1840">
          <cell r="B1840" t="str">
            <v xml:space="preserve">Altice </v>
          </cell>
          <cell r="C1840" t="str">
            <v>France</v>
          </cell>
          <cell r="D1840" t="str">
            <v>Europe</v>
          </cell>
          <cell r="E1840" t="str">
            <v>Mobile &amp; Fixed</v>
          </cell>
          <cell r="F1840" t="str">
            <v>EUR</v>
          </cell>
          <cell r="G1840" t="str">
            <v>EBITDA - Capex</v>
          </cell>
          <cell r="H1840">
            <v>2012</v>
          </cell>
          <cell r="I1840">
            <v>291.36500000000001</v>
          </cell>
        </row>
        <row r="1841">
          <cell r="B1841" t="str">
            <v xml:space="preserve">Altice </v>
          </cell>
          <cell r="C1841" t="str">
            <v>France</v>
          </cell>
          <cell r="D1841" t="str">
            <v>Europe</v>
          </cell>
          <cell r="E1841" t="str">
            <v>Mobile &amp; Fixed</v>
          </cell>
          <cell r="F1841" t="str">
            <v>EUR</v>
          </cell>
          <cell r="G1841" t="str">
            <v>EBITDA - Capex Margin (%)</v>
          </cell>
          <cell r="H1841">
            <v>2012</v>
          </cell>
          <cell r="I1841">
            <v>0.22370961859608041</v>
          </cell>
        </row>
        <row r="1842">
          <cell r="B1842" t="str">
            <v xml:space="preserve">Altice </v>
          </cell>
          <cell r="C1842" t="str">
            <v>France</v>
          </cell>
          <cell r="D1842" t="str">
            <v>Europe</v>
          </cell>
          <cell r="E1842" t="str">
            <v>Mobile &amp; Fixed</v>
          </cell>
          <cell r="F1842" t="str">
            <v>EUR</v>
          </cell>
          <cell r="G1842" t="str">
            <v>Mobile share</v>
          </cell>
          <cell r="H1842">
            <v>2012</v>
          </cell>
          <cell r="I1842"/>
        </row>
        <row r="1843">
          <cell r="B1843" t="str">
            <v xml:space="preserve">Altice </v>
          </cell>
          <cell r="C1843" t="str">
            <v>France</v>
          </cell>
          <cell r="D1843" t="str">
            <v>Europe</v>
          </cell>
          <cell r="E1843" t="str">
            <v>Mobile &amp; Fixed</v>
          </cell>
          <cell r="F1843" t="str">
            <v>EUR</v>
          </cell>
          <cell r="G1843" t="str">
            <v>Capex/Revenue</v>
          </cell>
          <cell r="H1843">
            <v>2012</v>
          </cell>
          <cell r="I1843">
            <v>0.23026277904677811</v>
          </cell>
        </row>
        <row r="1844">
          <cell r="B1844" t="str">
            <v xml:space="preserve">Altice </v>
          </cell>
          <cell r="C1844" t="str">
            <v>Portugal</v>
          </cell>
          <cell r="D1844" t="str">
            <v>Europe</v>
          </cell>
          <cell r="E1844" t="str">
            <v>Mobile &amp; Fixed</v>
          </cell>
          <cell r="F1844" t="str">
            <v>EUR</v>
          </cell>
          <cell r="G1844" t="str">
            <v>Revenue</v>
          </cell>
          <cell r="H1844">
            <v>2020</v>
          </cell>
          <cell r="I1844"/>
        </row>
        <row r="1845">
          <cell r="B1845" t="str">
            <v xml:space="preserve">Altice </v>
          </cell>
          <cell r="C1845" t="str">
            <v>Portugal</v>
          </cell>
          <cell r="D1845" t="str">
            <v>Europe</v>
          </cell>
          <cell r="E1845" t="str">
            <v>Mobile &amp; Fixed</v>
          </cell>
          <cell r="F1845" t="str">
            <v>EUR</v>
          </cell>
          <cell r="G1845" t="str">
            <v>EBITDA</v>
          </cell>
          <cell r="H1845">
            <v>2020</v>
          </cell>
          <cell r="I1845"/>
        </row>
        <row r="1846">
          <cell r="B1846" t="str">
            <v xml:space="preserve">Altice </v>
          </cell>
          <cell r="C1846" t="str">
            <v>Portugal</v>
          </cell>
          <cell r="D1846" t="str">
            <v>Europe</v>
          </cell>
          <cell r="E1846" t="str">
            <v>Mobile &amp; Fixed</v>
          </cell>
          <cell r="F1846" t="str">
            <v>EUR</v>
          </cell>
          <cell r="G1846" t="str">
            <v>EBITDA Margin (%)</v>
          </cell>
          <cell r="H1846">
            <v>2020</v>
          </cell>
          <cell r="I1846" t="str">
            <v/>
          </cell>
        </row>
        <row r="1847">
          <cell r="B1847" t="str">
            <v xml:space="preserve">Altice </v>
          </cell>
          <cell r="C1847" t="str">
            <v>Portugal</v>
          </cell>
          <cell r="D1847" t="str">
            <v>Europe</v>
          </cell>
          <cell r="E1847" t="str">
            <v>Mobile &amp; Fixed</v>
          </cell>
          <cell r="F1847" t="str">
            <v>EUR</v>
          </cell>
          <cell r="G1847" t="str">
            <v>Capex</v>
          </cell>
          <cell r="H1847">
            <v>2020</v>
          </cell>
          <cell r="I1847"/>
        </row>
        <row r="1848">
          <cell r="B1848" t="str">
            <v xml:space="preserve">Altice </v>
          </cell>
          <cell r="C1848" t="str">
            <v>Portugal</v>
          </cell>
          <cell r="D1848" t="str">
            <v>Europe</v>
          </cell>
          <cell r="E1848" t="str">
            <v>Mobile &amp; Fixed</v>
          </cell>
          <cell r="F1848" t="str">
            <v>EUR</v>
          </cell>
          <cell r="G1848" t="str">
            <v>EBITDA - Capex</v>
          </cell>
          <cell r="H1848">
            <v>2020</v>
          </cell>
          <cell r="I1848" t="str">
            <v/>
          </cell>
        </row>
        <row r="1849">
          <cell r="B1849" t="str">
            <v xml:space="preserve">Altice </v>
          </cell>
          <cell r="C1849" t="str">
            <v>Portugal</v>
          </cell>
          <cell r="D1849" t="str">
            <v>Europe</v>
          </cell>
          <cell r="E1849" t="str">
            <v>Mobile &amp; Fixed</v>
          </cell>
          <cell r="F1849" t="str">
            <v>EUR</v>
          </cell>
          <cell r="G1849" t="str">
            <v>EBITDA - Capex Margin (%)</v>
          </cell>
          <cell r="H1849">
            <v>2020</v>
          </cell>
          <cell r="I1849" t="str">
            <v/>
          </cell>
        </row>
        <row r="1850">
          <cell r="B1850" t="str">
            <v xml:space="preserve">Altice </v>
          </cell>
          <cell r="C1850" t="str">
            <v>Portugal</v>
          </cell>
          <cell r="D1850" t="str">
            <v>Europe</v>
          </cell>
          <cell r="E1850" t="str">
            <v>Mobile &amp; Fixed</v>
          </cell>
          <cell r="F1850" t="str">
            <v>EUR</v>
          </cell>
          <cell r="G1850" t="str">
            <v>Mobile share</v>
          </cell>
          <cell r="H1850">
            <v>2020</v>
          </cell>
          <cell r="I1850"/>
        </row>
        <row r="1851">
          <cell r="B1851" t="str">
            <v xml:space="preserve">Altice </v>
          </cell>
          <cell r="C1851" t="str">
            <v>Portugal</v>
          </cell>
          <cell r="D1851" t="str">
            <v>Europe</v>
          </cell>
          <cell r="E1851" t="str">
            <v>Mobile &amp; Fixed</v>
          </cell>
          <cell r="F1851" t="str">
            <v>EUR</v>
          </cell>
          <cell r="G1851" t="str">
            <v>Capex/Revenue</v>
          </cell>
          <cell r="H1851">
            <v>2020</v>
          </cell>
          <cell r="I1851" t="str">
            <v/>
          </cell>
        </row>
        <row r="1852">
          <cell r="B1852" t="str">
            <v xml:space="preserve">Altice </v>
          </cell>
          <cell r="C1852" t="str">
            <v>Portugal</v>
          </cell>
          <cell r="D1852" t="str">
            <v>Europe</v>
          </cell>
          <cell r="E1852" t="str">
            <v>Mobile &amp; Fixed</v>
          </cell>
          <cell r="F1852" t="str">
            <v>EUR</v>
          </cell>
          <cell r="G1852" t="str">
            <v>Revenue</v>
          </cell>
          <cell r="H1852">
            <v>2019</v>
          </cell>
          <cell r="I1852">
            <v>2110.1999999999998</v>
          </cell>
        </row>
        <row r="1853">
          <cell r="B1853" t="str">
            <v xml:space="preserve">Altice </v>
          </cell>
          <cell r="C1853" t="str">
            <v>Portugal</v>
          </cell>
          <cell r="D1853" t="str">
            <v>Europe</v>
          </cell>
          <cell r="E1853" t="str">
            <v>Mobile &amp; Fixed</v>
          </cell>
          <cell r="F1853" t="str">
            <v>EUR</v>
          </cell>
          <cell r="G1853" t="str">
            <v>EBITDA</v>
          </cell>
          <cell r="H1853">
            <v>2019</v>
          </cell>
          <cell r="I1853">
            <v>832.1</v>
          </cell>
        </row>
        <row r="1854">
          <cell r="B1854" t="str">
            <v xml:space="preserve">Altice </v>
          </cell>
          <cell r="C1854" t="str">
            <v>Portugal</v>
          </cell>
          <cell r="D1854" t="str">
            <v>Europe</v>
          </cell>
          <cell r="E1854" t="str">
            <v>Mobile &amp; Fixed</v>
          </cell>
          <cell r="F1854" t="str">
            <v>EUR</v>
          </cell>
          <cell r="G1854" t="str">
            <v>EBITDA Margin (%)</v>
          </cell>
          <cell r="H1854">
            <v>2019</v>
          </cell>
          <cell r="I1854">
            <v>0.3943228130035068</v>
          </cell>
        </row>
        <row r="1855">
          <cell r="B1855" t="str">
            <v xml:space="preserve">Altice </v>
          </cell>
          <cell r="C1855" t="str">
            <v>Portugal</v>
          </cell>
          <cell r="D1855" t="str">
            <v>Europe</v>
          </cell>
          <cell r="E1855" t="str">
            <v>Mobile &amp; Fixed</v>
          </cell>
          <cell r="F1855" t="str">
            <v>EUR</v>
          </cell>
          <cell r="G1855" t="str">
            <v>Capex</v>
          </cell>
          <cell r="H1855">
            <v>2019</v>
          </cell>
          <cell r="I1855">
            <v>429.9</v>
          </cell>
        </row>
        <row r="1856">
          <cell r="B1856" t="str">
            <v xml:space="preserve">Altice </v>
          </cell>
          <cell r="C1856" t="str">
            <v>Portugal</v>
          </cell>
          <cell r="D1856" t="str">
            <v>Europe</v>
          </cell>
          <cell r="E1856" t="str">
            <v>Mobile &amp; Fixed</v>
          </cell>
          <cell r="F1856" t="str">
            <v>EUR</v>
          </cell>
          <cell r="G1856" t="str">
            <v>EBITDA - Capex</v>
          </cell>
          <cell r="H1856">
            <v>2019</v>
          </cell>
          <cell r="I1856">
            <v>402.20000000000005</v>
          </cell>
        </row>
        <row r="1857">
          <cell r="B1857" t="str">
            <v xml:space="preserve">Altice </v>
          </cell>
          <cell r="C1857" t="str">
            <v>Portugal</v>
          </cell>
          <cell r="D1857" t="str">
            <v>Europe</v>
          </cell>
          <cell r="E1857" t="str">
            <v>Mobile &amp; Fixed</v>
          </cell>
          <cell r="F1857" t="str">
            <v>EUR</v>
          </cell>
          <cell r="G1857" t="str">
            <v>EBITDA - Capex Margin (%)</v>
          </cell>
          <cell r="H1857">
            <v>2019</v>
          </cell>
          <cell r="I1857">
            <v>0.19059804757842863</v>
          </cell>
        </row>
        <row r="1858">
          <cell r="B1858" t="str">
            <v xml:space="preserve">Altice </v>
          </cell>
          <cell r="C1858" t="str">
            <v>Portugal</v>
          </cell>
          <cell r="D1858" t="str">
            <v>Europe</v>
          </cell>
          <cell r="E1858" t="str">
            <v>Mobile &amp; Fixed</v>
          </cell>
          <cell r="F1858" t="str">
            <v>EUR</v>
          </cell>
          <cell r="G1858" t="str">
            <v>Mobile share</v>
          </cell>
          <cell r="H1858">
            <v>2019</v>
          </cell>
          <cell r="I1858">
            <v>0.27835908468609422</v>
          </cell>
        </row>
        <row r="1859">
          <cell r="B1859" t="str">
            <v xml:space="preserve">Altice </v>
          </cell>
          <cell r="C1859" t="str">
            <v>Portugal</v>
          </cell>
          <cell r="D1859" t="str">
            <v>Europe</v>
          </cell>
          <cell r="E1859" t="str">
            <v>Mobile &amp; Fixed</v>
          </cell>
          <cell r="F1859" t="str">
            <v>EUR</v>
          </cell>
          <cell r="G1859" t="str">
            <v>Capex/Revenue</v>
          </cell>
          <cell r="H1859">
            <v>2019</v>
          </cell>
          <cell r="I1859">
            <v>0.2037247654250782</v>
          </cell>
        </row>
        <row r="1860">
          <cell r="B1860" t="str">
            <v xml:space="preserve">Altice </v>
          </cell>
          <cell r="C1860" t="str">
            <v>Portugal</v>
          </cell>
          <cell r="D1860" t="str">
            <v>Europe</v>
          </cell>
          <cell r="E1860" t="str">
            <v>Mobile &amp; Fixed</v>
          </cell>
          <cell r="F1860" t="str">
            <v>EUR</v>
          </cell>
          <cell r="G1860" t="str">
            <v>Revenue</v>
          </cell>
          <cell r="H1860">
            <v>2018</v>
          </cell>
          <cell r="I1860">
            <v>2109.5</v>
          </cell>
        </row>
        <row r="1861">
          <cell r="B1861" t="str">
            <v xml:space="preserve">Altice </v>
          </cell>
          <cell r="C1861" t="str">
            <v>Portugal</v>
          </cell>
          <cell r="D1861" t="str">
            <v>Europe</v>
          </cell>
          <cell r="E1861" t="str">
            <v>Mobile &amp; Fixed</v>
          </cell>
          <cell r="F1861" t="str">
            <v>EUR</v>
          </cell>
          <cell r="G1861" t="str">
            <v>EBITDA</v>
          </cell>
          <cell r="H1861">
            <v>2018</v>
          </cell>
          <cell r="I1861">
            <v>869.8</v>
          </cell>
        </row>
        <row r="1862">
          <cell r="B1862" t="str">
            <v xml:space="preserve">Altice </v>
          </cell>
          <cell r="C1862" t="str">
            <v>Portugal</v>
          </cell>
          <cell r="D1862" t="str">
            <v>Europe</v>
          </cell>
          <cell r="E1862" t="str">
            <v>Mobile &amp; Fixed</v>
          </cell>
          <cell r="F1862" t="str">
            <v>EUR</v>
          </cell>
          <cell r="G1862" t="str">
            <v>EBITDA Margin (%)</v>
          </cell>
          <cell r="H1862">
            <v>2018</v>
          </cell>
          <cell r="I1862">
            <v>0.41232519554396774</v>
          </cell>
        </row>
        <row r="1863">
          <cell r="B1863" t="str">
            <v xml:space="preserve">Altice </v>
          </cell>
          <cell r="C1863" t="str">
            <v>Portugal</v>
          </cell>
          <cell r="D1863" t="str">
            <v>Europe</v>
          </cell>
          <cell r="E1863" t="str">
            <v>Mobile &amp; Fixed</v>
          </cell>
          <cell r="F1863" t="str">
            <v>EUR</v>
          </cell>
          <cell r="G1863" t="str">
            <v>Capex</v>
          </cell>
          <cell r="H1863">
            <v>2018</v>
          </cell>
          <cell r="I1863">
            <v>459.6</v>
          </cell>
        </row>
        <row r="1864">
          <cell r="B1864" t="str">
            <v xml:space="preserve">Altice </v>
          </cell>
          <cell r="C1864" t="str">
            <v>Portugal</v>
          </cell>
          <cell r="D1864" t="str">
            <v>Europe</v>
          </cell>
          <cell r="E1864" t="str">
            <v>Mobile &amp; Fixed</v>
          </cell>
          <cell r="F1864" t="str">
            <v>EUR</v>
          </cell>
          <cell r="G1864" t="str">
            <v>EBITDA - Capex</v>
          </cell>
          <cell r="H1864">
            <v>2018</v>
          </cell>
          <cell r="I1864">
            <v>410.19999999999993</v>
          </cell>
        </row>
        <row r="1865">
          <cell r="B1865" t="str">
            <v xml:space="preserve">Altice </v>
          </cell>
          <cell r="C1865" t="str">
            <v>Portugal</v>
          </cell>
          <cell r="D1865" t="str">
            <v>Europe</v>
          </cell>
          <cell r="E1865" t="str">
            <v>Mobile &amp; Fixed</v>
          </cell>
          <cell r="F1865" t="str">
            <v>EUR</v>
          </cell>
          <cell r="G1865" t="str">
            <v>EBITDA - Capex Margin (%)</v>
          </cell>
          <cell r="H1865">
            <v>2018</v>
          </cell>
          <cell r="I1865">
            <v>0.19445366200521447</v>
          </cell>
        </row>
        <row r="1866">
          <cell r="B1866" t="str">
            <v xml:space="preserve">Altice </v>
          </cell>
          <cell r="C1866" t="str">
            <v>Portugal</v>
          </cell>
          <cell r="D1866" t="str">
            <v>Europe</v>
          </cell>
          <cell r="E1866" t="str">
            <v>Mobile &amp; Fixed</v>
          </cell>
          <cell r="F1866" t="str">
            <v>EUR</v>
          </cell>
          <cell r="G1866" t="str">
            <v>Mobile share</v>
          </cell>
          <cell r="H1866">
            <v>2018</v>
          </cell>
          <cell r="I1866">
            <v>0.27190434698421917</v>
          </cell>
        </row>
        <row r="1867">
          <cell r="B1867" t="str">
            <v xml:space="preserve">Altice </v>
          </cell>
          <cell r="C1867" t="str">
            <v>Portugal</v>
          </cell>
          <cell r="D1867" t="str">
            <v>Europe</v>
          </cell>
          <cell r="E1867" t="str">
            <v>Mobile &amp; Fixed</v>
          </cell>
          <cell r="F1867" t="str">
            <v>EUR</v>
          </cell>
          <cell r="G1867" t="str">
            <v>Capex/Revenue</v>
          </cell>
          <cell r="H1867">
            <v>2018</v>
          </cell>
          <cell r="I1867">
            <v>0.21787153353875327</v>
          </cell>
        </row>
        <row r="1868">
          <cell r="B1868" t="str">
            <v xml:space="preserve">Altice </v>
          </cell>
          <cell r="C1868" t="str">
            <v>Portugal</v>
          </cell>
          <cell r="D1868" t="str">
            <v>Europe</v>
          </cell>
          <cell r="E1868" t="str">
            <v>Mobile &amp; Fixed</v>
          </cell>
          <cell r="F1868" t="str">
            <v>EUR</v>
          </cell>
          <cell r="G1868" t="str">
            <v>Revenue</v>
          </cell>
          <cell r="H1868">
            <v>2017</v>
          </cell>
          <cell r="I1868">
            <v>2244.6999999999998</v>
          </cell>
        </row>
        <row r="1869">
          <cell r="B1869" t="str">
            <v xml:space="preserve">Altice </v>
          </cell>
          <cell r="C1869" t="str">
            <v>Portugal</v>
          </cell>
          <cell r="D1869" t="str">
            <v>Europe</v>
          </cell>
          <cell r="E1869" t="str">
            <v>Mobile &amp; Fixed</v>
          </cell>
          <cell r="F1869" t="str">
            <v>EUR</v>
          </cell>
          <cell r="G1869" t="str">
            <v>EBITDA</v>
          </cell>
          <cell r="H1869">
            <v>2017</v>
          </cell>
          <cell r="I1869">
            <v>992.6</v>
          </cell>
        </row>
        <row r="1870">
          <cell r="B1870" t="str">
            <v xml:space="preserve">Altice </v>
          </cell>
          <cell r="C1870" t="str">
            <v>Portugal</v>
          </cell>
          <cell r="D1870" t="str">
            <v>Europe</v>
          </cell>
          <cell r="E1870" t="str">
            <v>Mobile &amp; Fixed</v>
          </cell>
          <cell r="F1870" t="str">
            <v>EUR</v>
          </cell>
          <cell r="G1870" t="str">
            <v>EBITDA Margin (%)</v>
          </cell>
          <cell r="H1870">
            <v>2017</v>
          </cell>
          <cell r="I1870">
            <v>0.44219717556911842</v>
          </cell>
        </row>
        <row r="1871">
          <cell r="B1871" t="str">
            <v xml:space="preserve">Altice </v>
          </cell>
          <cell r="C1871" t="str">
            <v>Portugal</v>
          </cell>
          <cell r="D1871" t="str">
            <v>Europe</v>
          </cell>
          <cell r="E1871" t="str">
            <v>Mobile &amp; Fixed</v>
          </cell>
          <cell r="F1871" t="str">
            <v>EUR</v>
          </cell>
          <cell r="G1871" t="str">
            <v>Capex</v>
          </cell>
          <cell r="H1871">
            <v>2017</v>
          </cell>
          <cell r="I1871">
            <v>421.6</v>
          </cell>
        </row>
        <row r="1872">
          <cell r="B1872" t="str">
            <v xml:space="preserve">Altice </v>
          </cell>
          <cell r="C1872" t="str">
            <v>Portugal</v>
          </cell>
          <cell r="D1872" t="str">
            <v>Europe</v>
          </cell>
          <cell r="E1872" t="str">
            <v>Mobile &amp; Fixed</v>
          </cell>
          <cell r="F1872" t="str">
            <v>EUR</v>
          </cell>
          <cell r="G1872" t="str">
            <v>EBITDA - Capex</v>
          </cell>
          <cell r="H1872">
            <v>2017</v>
          </cell>
          <cell r="I1872">
            <v>571</v>
          </cell>
        </row>
        <row r="1873">
          <cell r="B1873" t="str">
            <v xml:space="preserve">Altice </v>
          </cell>
          <cell r="C1873" t="str">
            <v>Portugal</v>
          </cell>
          <cell r="D1873" t="str">
            <v>Europe</v>
          </cell>
          <cell r="E1873" t="str">
            <v>Mobile &amp; Fixed</v>
          </cell>
          <cell r="F1873" t="str">
            <v>EUR</v>
          </cell>
          <cell r="G1873" t="str">
            <v>EBITDA - Capex Margin (%)</v>
          </cell>
          <cell r="H1873">
            <v>2017</v>
          </cell>
          <cell r="I1873">
            <v>0.25437697687887023</v>
          </cell>
        </row>
        <row r="1874">
          <cell r="B1874" t="str">
            <v xml:space="preserve">Altice </v>
          </cell>
          <cell r="C1874" t="str">
            <v>Portugal</v>
          </cell>
          <cell r="D1874" t="str">
            <v>Europe</v>
          </cell>
          <cell r="E1874" t="str">
            <v>Mobile &amp; Fixed</v>
          </cell>
          <cell r="F1874" t="str">
            <v>EUR</v>
          </cell>
          <cell r="G1874" t="str">
            <v>Mobile share</v>
          </cell>
          <cell r="H1874">
            <v>2017</v>
          </cell>
          <cell r="I1874">
            <v>0.25340090690850892</v>
          </cell>
        </row>
        <row r="1875">
          <cell r="B1875" t="str">
            <v xml:space="preserve">Altice </v>
          </cell>
          <cell r="C1875" t="str">
            <v>Portugal</v>
          </cell>
          <cell r="D1875" t="str">
            <v>Europe</v>
          </cell>
          <cell r="E1875" t="str">
            <v>Mobile &amp; Fixed</v>
          </cell>
          <cell r="F1875" t="str">
            <v>EUR</v>
          </cell>
          <cell r="G1875" t="str">
            <v>Capex/Revenue</v>
          </cell>
          <cell r="H1875">
            <v>2017</v>
          </cell>
          <cell r="I1875">
            <v>0.18782019869024816</v>
          </cell>
        </row>
        <row r="1876">
          <cell r="B1876" t="str">
            <v xml:space="preserve">Altice </v>
          </cell>
          <cell r="C1876" t="str">
            <v>Portugal</v>
          </cell>
          <cell r="D1876" t="str">
            <v>Europe</v>
          </cell>
          <cell r="E1876" t="str">
            <v>Mobile &amp; Fixed</v>
          </cell>
          <cell r="F1876" t="str">
            <v>EUR</v>
          </cell>
          <cell r="G1876" t="str">
            <v>Revenue</v>
          </cell>
          <cell r="H1876">
            <v>2016</v>
          </cell>
          <cell r="I1876">
            <v>2311.5</v>
          </cell>
        </row>
        <row r="1877">
          <cell r="B1877" t="str">
            <v xml:space="preserve">Altice </v>
          </cell>
          <cell r="C1877" t="str">
            <v>Portugal</v>
          </cell>
          <cell r="D1877" t="str">
            <v>Europe</v>
          </cell>
          <cell r="E1877" t="str">
            <v>Mobile &amp; Fixed</v>
          </cell>
          <cell r="F1877" t="str">
            <v>EUR</v>
          </cell>
          <cell r="G1877" t="str">
            <v>EBITDA</v>
          </cell>
          <cell r="H1877">
            <v>2016</v>
          </cell>
          <cell r="I1877">
            <v>1088.4000000000001</v>
          </cell>
        </row>
        <row r="1878">
          <cell r="B1878" t="str">
            <v xml:space="preserve">Altice </v>
          </cell>
          <cell r="C1878" t="str">
            <v>Portugal</v>
          </cell>
          <cell r="D1878" t="str">
            <v>Europe</v>
          </cell>
          <cell r="E1878" t="str">
            <v>Mobile &amp; Fixed</v>
          </cell>
          <cell r="F1878" t="str">
            <v>EUR</v>
          </cell>
          <cell r="G1878" t="str">
            <v>EBITDA Margin (%)</v>
          </cell>
          <cell r="H1878">
            <v>2016</v>
          </cell>
          <cell r="I1878">
            <v>0.47086307592472426</v>
          </cell>
        </row>
        <row r="1879">
          <cell r="B1879" t="str">
            <v xml:space="preserve">Altice </v>
          </cell>
          <cell r="C1879" t="str">
            <v>Portugal</v>
          </cell>
          <cell r="D1879" t="str">
            <v>Europe</v>
          </cell>
          <cell r="E1879" t="str">
            <v>Mobile &amp; Fixed</v>
          </cell>
          <cell r="F1879" t="str">
            <v>EUR</v>
          </cell>
          <cell r="G1879" t="str">
            <v>Capex</v>
          </cell>
          <cell r="H1879">
            <v>2016</v>
          </cell>
          <cell r="I1879">
            <v>443.3</v>
          </cell>
        </row>
        <row r="1880">
          <cell r="B1880" t="str">
            <v xml:space="preserve">Altice </v>
          </cell>
          <cell r="C1880" t="str">
            <v>Portugal</v>
          </cell>
          <cell r="D1880" t="str">
            <v>Europe</v>
          </cell>
          <cell r="E1880" t="str">
            <v>Mobile &amp; Fixed</v>
          </cell>
          <cell r="F1880" t="str">
            <v>EUR</v>
          </cell>
          <cell r="G1880" t="str">
            <v>EBITDA - Capex</v>
          </cell>
          <cell r="H1880">
            <v>2016</v>
          </cell>
          <cell r="I1880">
            <v>645.10000000000014</v>
          </cell>
        </row>
        <row r="1881">
          <cell r="B1881" t="str">
            <v xml:space="preserve">Altice </v>
          </cell>
          <cell r="C1881" t="str">
            <v>Portugal</v>
          </cell>
          <cell r="D1881" t="str">
            <v>Europe</v>
          </cell>
          <cell r="E1881" t="str">
            <v>Mobile &amp; Fixed</v>
          </cell>
          <cell r="F1881" t="str">
            <v>EUR</v>
          </cell>
          <cell r="G1881" t="str">
            <v>EBITDA - Capex Margin (%)</v>
          </cell>
          <cell r="H1881">
            <v>2016</v>
          </cell>
          <cell r="I1881">
            <v>0.27908284663638339</v>
          </cell>
        </row>
        <row r="1882">
          <cell r="B1882" t="str">
            <v xml:space="preserve">Altice </v>
          </cell>
          <cell r="C1882" t="str">
            <v>Portugal</v>
          </cell>
          <cell r="D1882" t="str">
            <v>Europe</v>
          </cell>
          <cell r="E1882" t="str">
            <v>Mobile &amp; Fixed</v>
          </cell>
          <cell r="F1882" t="str">
            <v>EUR</v>
          </cell>
          <cell r="G1882" t="str">
            <v>Mobile share</v>
          </cell>
          <cell r="H1882">
            <v>2016</v>
          </cell>
          <cell r="I1882">
            <v>0.25303915206575817</v>
          </cell>
        </row>
        <row r="1883">
          <cell r="B1883" t="str">
            <v xml:space="preserve">Altice </v>
          </cell>
          <cell r="C1883" t="str">
            <v>Portugal</v>
          </cell>
          <cell r="D1883" t="str">
            <v>Europe</v>
          </cell>
          <cell r="E1883" t="str">
            <v>Mobile &amp; Fixed</v>
          </cell>
          <cell r="F1883" t="str">
            <v>EUR</v>
          </cell>
          <cell r="G1883" t="str">
            <v>Capex/Revenue</v>
          </cell>
          <cell r="H1883">
            <v>2016</v>
          </cell>
          <cell r="I1883">
            <v>0.1917802292883409</v>
          </cell>
        </row>
        <row r="1884">
          <cell r="B1884" t="str">
            <v xml:space="preserve">Altice </v>
          </cell>
          <cell r="C1884" t="str">
            <v>Portugal</v>
          </cell>
          <cell r="D1884" t="str">
            <v>Europe</v>
          </cell>
          <cell r="E1884" t="str">
            <v>Mobile &amp; Fixed</v>
          </cell>
          <cell r="F1884" t="str">
            <v>EUR</v>
          </cell>
          <cell r="G1884" t="str">
            <v>Revenue</v>
          </cell>
          <cell r="H1884">
            <v>2015</v>
          </cell>
          <cell r="I1884">
            <v>1496.1</v>
          </cell>
        </row>
        <row r="1885">
          <cell r="B1885" t="str">
            <v xml:space="preserve">Altice </v>
          </cell>
          <cell r="C1885" t="str">
            <v>Portugal</v>
          </cell>
          <cell r="D1885" t="str">
            <v>Europe</v>
          </cell>
          <cell r="E1885" t="str">
            <v>Mobile &amp; Fixed</v>
          </cell>
          <cell r="F1885" t="str">
            <v>EUR</v>
          </cell>
          <cell r="G1885" t="str">
            <v>EBITDA</v>
          </cell>
          <cell r="H1885">
            <v>2015</v>
          </cell>
          <cell r="I1885">
            <v>638.70000000000005</v>
          </cell>
        </row>
        <row r="1886">
          <cell r="B1886" t="str">
            <v xml:space="preserve">Altice </v>
          </cell>
          <cell r="C1886" t="str">
            <v>Portugal</v>
          </cell>
          <cell r="D1886" t="str">
            <v>Europe</v>
          </cell>
          <cell r="E1886" t="str">
            <v>Mobile &amp; Fixed</v>
          </cell>
          <cell r="F1886" t="str">
            <v>EUR</v>
          </cell>
          <cell r="G1886" t="str">
            <v>EBITDA Margin (%)</v>
          </cell>
          <cell r="H1886">
            <v>2015</v>
          </cell>
          <cell r="I1886">
            <v>0.42690996591136959</v>
          </cell>
        </row>
        <row r="1887">
          <cell r="B1887" t="str">
            <v xml:space="preserve">Altice </v>
          </cell>
          <cell r="C1887" t="str">
            <v>Portugal</v>
          </cell>
          <cell r="D1887" t="str">
            <v>Europe</v>
          </cell>
          <cell r="E1887" t="str">
            <v>Mobile &amp; Fixed</v>
          </cell>
          <cell r="F1887" t="str">
            <v>EUR</v>
          </cell>
          <cell r="G1887" t="str">
            <v>Capex</v>
          </cell>
          <cell r="H1887">
            <v>2015</v>
          </cell>
          <cell r="I1887">
            <v>183.9</v>
          </cell>
        </row>
        <row r="1888">
          <cell r="B1888" t="str">
            <v xml:space="preserve">Altice </v>
          </cell>
          <cell r="C1888" t="str">
            <v>Portugal</v>
          </cell>
          <cell r="D1888" t="str">
            <v>Europe</v>
          </cell>
          <cell r="E1888" t="str">
            <v>Mobile &amp; Fixed</v>
          </cell>
          <cell r="F1888" t="str">
            <v>EUR</v>
          </cell>
          <cell r="G1888" t="str">
            <v>EBITDA - Capex</v>
          </cell>
          <cell r="H1888">
            <v>2015</v>
          </cell>
          <cell r="I1888">
            <v>454.80000000000007</v>
          </cell>
        </row>
        <row r="1889">
          <cell r="B1889" t="str">
            <v xml:space="preserve">Altice </v>
          </cell>
          <cell r="C1889" t="str">
            <v>Portugal</v>
          </cell>
          <cell r="D1889" t="str">
            <v>Europe</v>
          </cell>
          <cell r="E1889" t="str">
            <v>Mobile &amp; Fixed</v>
          </cell>
          <cell r="F1889" t="str">
            <v>EUR</v>
          </cell>
          <cell r="G1889" t="str">
            <v>EBITDA - Capex Margin (%)</v>
          </cell>
          <cell r="H1889">
            <v>2015</v>
          </cell>
          <cell r="I1889">
            <v>0.30399037497493492</v>
          </cell>
        </row>
        <row r="1890">
          <cell r="B1890" t="str">
            <v xml:space="preserve">Altice </v>
          </cell>
          <cell r="C1890" t="str">
            <v>Portugal</v>
          </cell>
          <cell r="D1890" t="str">
            <v>Europe</v>
          </cell>
          <cell r="E1890" t="str">
            <v>Mobile &amp; Fixed</v>
          </cell>
          <cell r="F1890" t="str">
            <v>EUR</v>
          </cell>
          <cell r="G1890" t="str">
            <v>Mobile share</v>
          </cell>
          <cell r="H1890">
            <v>2015</v>
          </cell>
          <cell r="I1890"/>
        </row>
        <row r="1891">
          <cell r="B1891" t="str">
            <v xml:space="preserve">Altice </v>
          </cell>
          <cell r="C1891" t="str">
            <v>Portugal</v>
          </cell>
          <cell r="D1891" t="str">
            <v>Europe</v>
          </cell>
          <cell r="E1891" t="str">
            <v>Mobile &amp; Fixed</v>
          </cell>
          <cell r="F1891" t="str">
            <v>EUR</v>
          </cell>
          <cell r="G1891" t="str">
            <v>Capex/Revenue</v>
          </cell>
          <cell r="H1891">
            <v>2015</v>
          </cell>
          <cell r="I1891">
            <v>0.12291959093643474</v>
          </cell>
        </row>
        <row r="1892">
          <cell r="B1892" t="str">
            <v xml:space="preserve">Altice </v>
          </cell>
          <cell r="C1892" t="str">
            <v>Portugal</v>
          </cell>
          <cell r="D1892" t="str">
            <v>Europe</v>
          </cell>
          <cell r="E1892" t="str">
            <v>Mobile &amp; Fixed</v>
          </cell>
          <cell r="F1892" t="str">
            <v>EUR</v>
          </cell>
          <cell r="G1892" t="str">
            <v>Revenue</v>
          </cell>
          <cell r="H1892">
            <v>2014</v>
          </cell>
          <cell r="I1892">
            <v>183</v>
          </cell>
        </row>
        <row r="1893">
          <cell r="B1893" t="str">
            <v xml:space="preserve">Altice </v>
          </cell>
          <cell r="C1893" t="str">
            <v>Portugal</v>
          </cell>
          <cell r="D1893" t="str">
            <v>Europe</v>
          </cell>
          <cell r="E1893" t="str">
            <v>Mobile &amp; Fixed</v>
          </cell>
          <cell r="F1893" t="str">
            <v>EUR</v>
          </cell>
          <cell r="G1893" t="str">
            <v>EBITDA</v>
          </cell>
          <cell r="H1893">
            <v>2014</v>
          </cell>
          <cell r="I1893">
            <v>57.7</v>
          </cell>
        </row>
        <row r="1894">
          <cell r="B1894" t="str">
            <v xml:space="preserve">Altice </v>
          </cell>
          <cell r="C1894" t="str">
            <v>Portugal</v>
          </cell>
          <cell r="D1894" t="str">
            <v>Europe</v>
          </cell>
          <cell r="E1894" t="str">
            <v>Mobile &amp; Fixed</v>
          </cell>
          <cell r="F1894" t="str">
            <v>EUR</v>
          </cell>
          <cell r="G1894" t="str">
            <v>EBITDA Margin (%)</v>
          </cell>
          <cell r="H1894">
            <v>2014</v>
          </cell>
          <cell r="I1894">
            <v>0.31530054644808747</v>
          </cell>
        </row>
        <row r="1895">
          <cell r="B1895" t="str">
            <v xml:space="preserve">Altice </v>
          </cell>
          <cell r="C1895" t="str">
            <v>Portugal</v>
          </cell>
          <cell r="D1895" t="str">
            <v>Europe</v>
          </cell>
          <cell r="E1895" t="str">
            <v>Mobile &amp; Fixed</v>
          </cell>
          <cell r="F1895" t="str">
            <v>EUR</v>
          </cell>
          <cell r="G1895" t="str">
            <v>Capex</v>
          </cell>
          <cell r="H1895">
            <v>2014</v>
          </cell>
          <cell r="I1895"/>
        </row>
        <row r="1896">
          <cell r="B1896" t="str">
            <v xml:space="preserve">Altice </v>
          </cell>
          <cell r="C1896" t="str">
            <v>Portugal</v>
          </cell>
          <cell r="D1896" t="str">
            <v>Europe</v>
          </cell>
          <cell r="E1896" t="str">
            <v>Mobile &amp; Fixed</v>
          </cell>
          <cell r="F1896" t="str">
            <v>EUR</v>
          </cell>
          <cell r="G1896" t="str">
            <v>EBITDA - Capex</v>
          </cell>
          <cell r="H1896">
            <v>2014</v>
          </cell>
          <cell r="I1896" t="str">
            <v/>
          </cell>
        </row>
        <row r="1897">
          <cell r="B1897" t="str">
            <v xml:space="preserve">Altice </v>
          </cell>
          <cell r="C1897" t="str">
            <v>Portugal</v>
          </cell>
          <cell r="D1897" t="str">
            <v>Europe</v>
          </cell>
          <cell r="E1897" t="str">
            <v>Mobile &amp; Fixed</v>
          </cell>
          <cell r="F1897" t="str">
            <v>EUR</v>
          </cell>
          <cell r="G1897" t="str">
            <v>EBITDA - Capex Margin (%)</v>
          </cell>
          <cell r="H1897">
            <v>2014</v>
          </cell>
          <cell r="I1897" t="str">
            <v/>
          </cell>
        </row>
        <row r="1898">
          <cell r="B1898" t="str">
            <v xml:space="preserve">Altice </v>
          </cell>
          <cell r="C1898" t="str">
            <v>Portugal</v>
          </cell>
          <cell r="D1898" t="str">
            <v>Europe</v>
          </cell>
          <cell r="E1898" t="str">
            <v>Mobile &amp; Fixed</v>
          </cell>
          <cell r="F1898" t="str">
            <v>EUR</v>
          </cell>
          <cell r="G1898" t="str">
            <v>Mobile share</v>
          </cell>
          <cell r="H1898">
            <v>2014</v>
          </cell>
          <cell r="I1898"/>
        </row>
        <row r="1899">
          <cell r="B1899" t="str">
            <v xml:space="preserve">Altice </v>
          </cell>
          <cell r="C1899" t="str">
            <v>Portugal</v>
          </cell>
          <cell r="D1899" t="str">
            <v>Europe</v>
          </cell>
          <cell r="E1899" t="str">
            <v>Mobile &amp; Fixed</v>
          </cell>
          <cell r="F1899" t="str">
            <v>EUR</v>
          </cell>
          <cell r="G1899" t="str">
            <v>Capex/Revenue</v>
          </cell>
          <cell r="H1899">
            <v>2014</v>
          </cell>
          <cell r="I1899" t="str">
            <v/>
          </cell>
        </row>
        <row r="1900">
          <cell r="B1900" t="str">
            <v xml:space="preserve">Altice </v>
          </cell>
          <cell r="C1900" t="str">
            <v>Portugal</v>
          </cell>
          <cell r="D1900" t="str">
            <v>Europe</v>
          </cell>
          <cell r="E1900" t="str">
            <v>Mobile &amp; Fixed</v>
          </cell>
          <cell r="F1900" t="str">
            <v>EUR</v>
          </cell>
          <cell r="G1900" t="str">
            <v>Revenue</v>
          </cell>
          <cell r="H1900">
            <v>2013</v>
          </cell>
          <cell r="I1900">
            <v>150.5</v>
          </cell>
        </row>
        <row r="1901">
          <cell r="B1901" t="str">
            <v xml:space="preserve">Altice </v>
          </cell>
          <cell r="C1901" t="str">
            <v>Portugal</v>
          </cell>
          <cell r="D1901" t="str">
            <v>Europe</v>
          </cell>
          <cell r="E1901" t="str">
            <v>Mobile &amp; Fixed</v>
          </cell>
          <cell r="F1901" t="str">
            <v>EUR</v>
          </cell>
          <cell r="G1901" t="str">
            <v>EBITDA</v>
          </cell>
          <cell r="H1901">
            <v>2013</v>
          </cell>
          <cell r="I1901">
            <v>49.1</v>
          </cell>
        </row>
        <row r="1902">
          <cell r="B1902" t="str">
            <v xml:space="preserve">Altice </v>
          </cell>
          <cell r="C1902" t="str">
            <v>Portugal</v>
          </cell>
          <cell r="D1902" t="str">
            <v>Europe</v>
          </cell>
          <cell r="E1902" t="str">
            <v>Mobile &amp; Fixed</v>
          </cell>
          <cell r="F1902" t="str">
            <v>EUR</v>
          </cell>
          <cell r="G1902" t="str">
            <v>EBITDA Margin (%)</v>
          </cell>
          <cell r="H1902">
            <v>2013</v>
          </cell>
          <cell r="I1902">
            <v>0.32624584717607974</v>
          </cell>
        </row>
        <row r="1903">
          <cell r="B1903" t="str">
            <v xml:space="preserve">Altice </v>
          </cell>
          <cell r="C1903" t="str">
            <v>Portugal</v>
          </cell>
          <cell r="D1903" t="str">
            <v>Europe</v>
          </cell>
          <cell r="E1903" t="str">
            <v>Mobile &amp; Fixed</v>
          </cell>
          <cell r="F1903" t="str">
            <v>EUR</v>
          </cell>
          <cell r="G1903" t="str">
            <v>Capex</v>
          </cell>
          <cell r="H1903">
            <v>2013</v>
          </cell>
          <cell r="I1903"/>
        </row>
        <row r="1904">
          <cell r="B1904" t="str">
            <v xml:space="preserve">Altice </v>
          </cell>
          <cell r="C1904" t="str">
            <v>Portugal</v>
          </cell>
          <cell r="D1904" t="str">
            <v>Europe</v>
          </cell>
          <cell r="E1904" t="str">
            <v>Mobile &amp; Fixed</v>
          </cell>
          <cell r="F1904" t="str">
            <v>EUR</v>
          </cell>
          <cell r="G1904" t="str">
            <v>EBITDA - Capex</v>
          </cell>
          <cell r="H1904">
            <v>2013</v>
          </cell>
          <cell r="I1904" t="str">
            <v/>
          </cell>
        </row>
        <row r="1905">
          <cell r="B1905" t="str">
            <v xml:space="preserve">Altice </v>
          </cell>
          <cell r="C1905" t="str">
            <v>Portugal</v>
          </cell>
          <cell r="D1905" t="str">
            <v>Europe</v>
          </cell>
          <cell r="E1905" t="str">
            <v>Mobile &amp; Fixed</v>
          </cell>
          <cell r="F1905" t="str">
            <v>EUR</v>
          </cell>
          <cell r="G1905" t="str">
            <v>EBITDA - Capex Margin (%)</v>
          </cell>
          <cell r="H1905">
            <v>2013</v>
          </cell>
          <cell r="I1905" t="str">
            <v/>
          </cell>
        </row>
        <row r="1906">
          <cell r="B1906" t="str">
            <v xml:space="preserve">Altice </v>
          </cell>
          <cell r="C1906" t="str">
            <v>Portugal</v>
          </cell>
          <cell r="D1906" t="str">
            <v>Europe</v>
          </cell>
          <cell r="E1906" t="str">
            <v>Mobile &amp; Fixed</v>
          </cell>
          <cell r="F1906" t="str">
            <v>EUR</v>
          </cell>
          <cell r="G1906" t="str">
            <v>Mobile share</v>
          </cell>
          <cell r="H1906">
            <v>2013</v>
          </cell>
          <cell r="I1906"/>
        </row>
        <row r="1907">
          <cell r="B1907" t="str">
            <v xml:space="preserve">Altice </v>
          </cell>
          <cell r="C1907" t="str">
            <v>Portugal</v>
          </cell>
          <cell r="D1907" t="str">
            <v>Europe</v>
          </cell>
          <cell r="E1907" t="str">
            <v>Mobile &amp; Fixed</v>
          </cell>
          <cell r="F1907" t="str">
            <v>EUR</v>
          </cell>
          <cell r="G1907" t="str">
            <v>Capex/Revenue</v>
          </cell>
          <cell r="H1907">
            <v>2013</v>
          </cell>
          <cell r="I1907" t="str">
            <v/>
          </cell>
        </row>
        <row r="1908">
          <cell r="B1908" t="str">
            <v xml:space="preserve">Altice </v>
          </cell>
          <cell r="C1908" t="str">
            <v>Portugal</v>
          </cell>
          <cell r="D1908" t="str">
            <v>Europe</v>
          </cell>
          <cell r="E1908" t="str">
            <v>Mobile &amp; Fixed</v>
          </cell>
          <cell r="F1908" t="str">
            <v>EUR</v>
          </cell>
          <cell r="G1908" t="str">
            <v>Revenue</v>
          </cell>
          <cell r="H1908">
            <v>2012</v>
          </cell>
          <cell r="I1908">
            <v>98.2</v>
          </cell>
        </row>
        <row r="1909">
          <cell r="B1909" t="str">
            <v xml:space="preserve">Altice </v>
          </cell>
          <cell r="C1909" t="str">
            <v>Portugal</v>
          </cell>
          <cell r="D1909" t="str">
            <v>Europe</v>
          </cell>
          <cell r="E1909" t="str">
            <v>Mobile &amp; Fixed</v>
          </cell>
          <cell r="F1909" t="str">
            <v>EUR</v>
          </cell>
          <cell r="G1909" t="str">
            <v>EBITDA</v>
          </cell>
          <cell r="H1909">
            <v>2012</v>
          </cell>
          <cell r="I1909"/>
        </row>
        <row r="1910">
          <cell r="B1910" t="str">
            <v xml:space="preserve">Altice </v>
          </cell>
          <cell r="C1910" t="str">
            <v>Portugal</v>
          </cell>
          <cell r="D1910" t="str">
            <v>Europe</v>
          </cell>
          <cell r="E1910" t="str">
            <v>Mobile &amp; Fixed</v>
          </cell>
          <cell r="F1910" t="str">
            <v>EUR</v>
          </cell>
          <cell r="G1910" t="str">
            <v>EBITDA Margin (%)</v>
          </cell>
          <cell r="H1910">
            <v>2012</v>
          </cell>
          <cell r="I1910" t="str">
            <v/>
          </cell>
        </row>
        <row r="1911">
          <cell r="B1911" t="str">
            <v xml:space="preserve">Altice </v>
          </cell>
          <cell r="C1911" t="str">
            <v>Portugal</v>
          </cell>
          <cell r="D1911" t="str">
            <v>Europe</v>
          </cell>
          <cell r="E1911" t="str">
            <v>Mobile &amp; Fixed</v>
          </cell>
          <cell r="F1911" t="str">
            <v>EUR</v>
          </cell>
          <cell r="G1911" t="str">
            <v>Capex</v>
          </cell>
          <cell r="H1911">
            <v>2012</v>
          </cell>
          <cell r="I1911"/>
        </row>
        <row r="1912">
          <cell r="B1912" t="str">
            <v xml:space="preserve">Altice </v>
          </cell>
          <cell r="C1912" t="str">
            <v>Portugal</v>
          </cell>
          <cell r="D1912" t="str">
            <v>Europe</v>
          </cell>
          <cell r="E1912" t="str">
            <v>Mobile &amp; Fixed</v>
          </cell>
          <cell r="F1912" t="str">
            <v>EUR</v>
          </cell>
          <cell r="G1912" t="str">
            <v>EBITDA - Capex</v>
          </cell>
          <cell r="H1912">
            <v>2012</v>
          </cell>
          <cell r="I1912" t="str">
            <v/>
          </cell>
        </row>
        <row r="1913">
          <cell r="B1913" t="str">
            <v xml:space="preserve">Altice </v>
          </cell>
          <cell r="C1913" t="str">
            <v>Portugal</v>
          </cell>
          <cell r="D1913" t="str">
            <v>Europe</v>
          </cell>
          <cell r="E1913" t="str">
            <v>Mobile &amp; Fixed</v>
          </cell>
          <cell r="F1913" t="str">
            <v>EUR</v>
          </cell>
          <cell r="G1913" t="str">
            <v>EBITDA - Capex Margin (%)</v>
          </cell>
          <cell r="H1913">
            <v>2012</v>
          </cell>
          <cell r="I1913" t="str">
            <v/>
          </cell>
        </row>
        <row r="1914">
          <cell r="B1914" t="str">
            <v xml:space="preserve">Altice </v>
          </cell>
          <cell r="C1914" t="str">
            <v>Portugal</v>
          </cell>
          <cell r="D1914" t="str">
            <v>Europe</v>
          </cell>
          <cell r="E1914" t="str">
            <v>Mobile &amp; Fixed</v>
          </cell>
          <cell r="F1914" t="str">
            <v>EUR</v>
          </cell>
          <cell r="G1914" t="str">
            <v>Mobile share</v>
          </cell>
          <cell r="H1914">
            <v>2012</v>
          </cell>
          <cell r="I1914"/>
        </row>
        <row r="1915">
          <cell r="B1915" t="str">
            <v xml:space="preserve">Altice </v>
          </cell>
          <cell r="C1915" t="str">
            <v>Portugal</v>
          </cell>
          <cell r="D1915" t="str">
            <v>Europe</v>
          </cell>
          <cell r="E1915" t="str">
            <v>Mobile &amp; Fixed</v>
          </cell>
          <cell r="F1915" t="str">
            <v>EUR</v>
          </cell>
          <cell r="G1915" t="str">
            <v>Capex/Revenue</v>
          </cell>
          <cell r="H1915">
            <v>2012</v>
          </cell>
          <cell r="I1915" t="str">
            <v/>
          </cell>
        </row>
        <row r="1916">
          <cell r="B1916" t="str">
            <v>Illiad</v>
          </cell>
          <cell r="C1916" t="str">
            <v>France</v>
          </cell>
          <cell r="D1916" t="str">
            <v>Europe</v>
          </cell>
          <cell r="E1916" t="str">
            <v>Mobile &amp; Fixed</v>
          </cell>
          <cell r="F1916" t="str">
            <v>EUR</v>
          </cell>
          <cell r="G1916" t="str">
            <v>Revenue</v>
          </cell>
          <cell r="H1916">
            <v>2020</v>
          </cell>
          <cell r="I1916">
            <v>5004</v>
          </cell>
        </row>
        <row r="1917">
          <cell r="B1917" t="str">
            <v>Illiad</v>
          </cell>
          <cell r="C1917" t="str">
            <v>France</v>
          </cell>
          <cell r="D1917" t="str">
            <v>Europe</v>
          </cell>
          <cell r="E1917" t="str">
            <v>Mobile &amp; Fixed</v>
          </cell>
          <cell r="F1917" t="str">
            <v>EUR</v>
          </cell>
          <cell r="G1917" t="str">
            <v>EBITDA</v>
          </cell>
          <cell r="H1917">
            <v>2020</v>
          </cell>
          <cell r="I1917">
            <v>2021</v>
          </cell>
        </row>
        <row r="1918">
          <cell r="B1918" t="str">
            <v>Illiad</v>
          </cell>
          <cell r="C1918" t="str">
            <v>France</v>
          </cell>
          <cell r="D1918" t="str">
            <v>Europe</v>
          </cell>
          <cell r="E1918" t="str">
            <v>Mobile &amp; Fixed</v>
          </cell>
          <cell r="F1918" t="str">
            <v>EUR</v>
          </cell>
          <cell r="G1918" t="str">
            <v>EBITDA Margin (%)</v>
          </cell>
          <cell r="H1918">
            <v>2020</v>
          </cell>
          <cell r="I1918">
            <v>0.40387689848121505</v>
          </cell>
        </row>
        <row r="1919">
          <cell r="B1919" t="str">
            <v>Illiad</v>
          </cell>
          <cell r="C1919" t="str">
            <v>France</v>
          </cell>
          <cell r="D1919" t="str">
            <v>Europe</v>
          </cell>
          <cell r="E1919" t="str">
            <v>Mobile &amp; Fixed</v>
          </cell>
          <cell r="F1919" t="str">
            <v>EUR</v>
          </cell>
          <cell r="G1919" t="str">
            <v>Capex</v>
          </cell>
          <cell r="H1919">
            <v>2020</v>
          </cell>
          <cell r="I1919">
            <v>1312</v>
          </cell>
        </row>
        <row r="1920">
          <cell r="B1920" t="str">
            <v>Illiad</v>
          </cell>
          <cell r="C1920" t="str">
            <v>France</v>
          </cell>
          <cell r="D1920" t="str">
            <v>Europe</v>
          </cell>
          <cell r="E1920" t="str">
            <v>Mobile &amp; Fixed</v>
          </cell>
          <cell r="F1920" t="str">
            <v>EUR</v>
          </cell>
          <cell r="G1920" t="str">
            <v>EBITDA - Capex</v>
          </cell>
          <cell r="H1920">
            <v>2020</v>
          </cell>
          <cell r="I1920">
            <v>709</v>
          </cell>
        </row>
        <row r="1921">
          <cell r="B1921" t="str">
            <v>Illiad</v>
          </cell>
          <cell r="C1921" t="str">
            <v>France</v>
          </cell>
          <cell r="D1921" t="str">
            <v>Europe</v>
          </cell>
          <cell r="E1921" t="str">
            <v>Mobile &amp; Fixed</v>
          </cell>
          <cell r="F1921" t="str">
            <v>EUR</v>
          </cell>
          <cell r="G1921" t="str">
            <v>EBITDA - Capex Margin (%)</v>
          </cell>
          <cell r="H1921">
            <v>2020</v>
          </cell>
          <cell r="I1921">
            <v>0.14168665067945643</v>
          </cell>
        </row>
        <row r="1922">
          <cell r="B1922" t="str">
            <v>Illiad</v>
          </cell>
          <cell r="C1922" t="str">
            <v>France</v>
          </cell>
          <cell r="D1922" t="str">
            <v>Europe</v>
          </cell>
          <cell r="E1922" t="str">
            <v>Mobile &amp; Fixed</v>
          </cell>
          <cell r="F1922" t="str">
            <v>EUR</v>
          </cell>
          <cell r="G1922" t="str">
            <v>Mobile share</v>
          </cell>
          <cell r="H1922">
            <v>2020</v>
          </cell>
          <cell r="I1922">
            <v>0.42426059152677859</v>
          </cell>
        </row>
        <row r="1923">
          <cell r="B1923" t="str">
            <v>Illiad</v>
          </cell>
          <cell r="C1923" t="str">
            <v>France</v>
          </cell>
          <cell r="D1923" t="str">
            <v>Europe</v>
          </cell>
          <cell r="E1923" t="str">
            <v>Mobile &amp; Fixed</v>
          </cell>
          <cell r="F1923" t="str">
            <v>EUR</v>
          </cell>
          <cell r="G1923" t="str">
            <v>Capex/Revenue</v>
          </cell>
          <cell r="H1923">
            <v>2020</v>
          </cell>
          <cell r="I1923">
            <v>0.26219024780175859</v>
          </cell>
        </row>
        <row r="1924">
          <cell r="B1924" t="str">
            <v>Illiad</v>
          </cell>
          <cell r="C1924" t="str">
            <v>France</v>
          </cell>
          <cell r="D1924" t="str">
            <v>Europe</v>
          </cell>
          <cell r="E1924" t="str">
            <v>Mobile &amp; Fixed</v>
          </cell>
          <cell r="F1924" t="str">
            <v>EUR</v>
          </cell>
          <cell r="G1924" t="str">
            <v>Revenue</v>
          </cell>
          <cell r="H1924">
            <v>2019</v>
          </cell>
          <cell r="I1924">
            <v>4911</v>
          </cell>
        </row>
        <row r="1925">
          <cell r="B1925" t="str">
            <v>Illiad</v>
          </cell>
          <cell r="C1925" t="str">
            <v>France</v>
          </cell>
          <cell r="D1925" t="str">
            <v>Europe</v>
          </cell>
          <cell r="E1925" t="str">
            <v>Mobile &amp; Fixed</v>
          </cell>
          <cell r="F1925" t="str">
            <v>EUR</v>
          </cell>
          <cell r="G1925" t="str">
            <v>EBITDA</v>
          </cell>
          <cell r="H1925">
            <v>2019</v>
          </cell>
          <cell r="I1925">
            <v>1907</v>
          </cell>
        </row>
        <row r="1926">
          <cell r="B1926" t="str">
            <v>Illiad</v>
          </cell>
          <cell r="C1926" t="str">
            <v>France</v>
          </cell>
          <cell r="D1926" t="str">
            <v>Europe</v>
          </cell>
          <cell r="E1926" t="str">
            <v>Mobile &amp; Fixed</v>
          </cell>
          <cell r="F1926" t="str">
            <v>EUR</v>
          </cell>
          <cell r="G1926" t="str">
            <v>EBITDA Margin (%)</v>
          </cell>
          <cell r="H1926">
            <v>2019</v>
          </cell>
          <cell r="I1926">
            <v>0.38831195275911218</v>
          </cell>
        </row>
        <row r="1927">
          <cell r="B1927" t="str">
            <v>Illiad</v>
          </cell>
          <cell r="C1927" t="str">
            <v>France</v>
          </cell>
          <cell r="D1927" t="str">
            <v>Europe</v>
          </cell>
          <cell r="E1927" t="str">
            <v>Mobile &amp; Fixed</v>
          </cell>
          <cell r="F1927" t="str">
            <v>EUR</v>
          </cell>
          <cell r="G1927" t="str">
            <v>Capex</v>
          </cell>
          <cell r="H1927">
            <v>2019</v>
          </cell>
          <cell r="I1927">
            <v>1607</v>
          </cell>
        </row>
        <row r="1928">
          <cell r="B1928" t="str">
            <v>Illiad</v>
          </cell>
          <cell r="C1928" t="str">
            <v>France</v>
          </cell>
          <cell r="D1928" t="str">
            <v>Europe</v>
          </cell>
          <cell r="E1928" t="str">
            <v>Mobile &amp; Fixed</v>
          </cell>
          <cell r="F1928" t="str">
            <v>EUR</v>
          </cell>
          <cell r="G1928" t="str">
            <v>EBITDA - Capex</v>
          </cell>
          <cell r="H1928">
            <v>2019</v>
          </cell>
          <cell r="I1928">
            <v>300</v>
          </cell>
        </row>
        <row r="1929">
          <cell r="B1929" t="str">
            <v>Illiad</v>
          </cell>
          <cell r="C1929" t="str">
            <v>France</v>
          </cell>
          <cell r="D1929" t="str">
            <v>Europe</v>
          </cell>
          <cell r="E1929" t="str">
            <v>Mobile &amp; Fixed</v>
          </cell>
          <cell r="F1929" t="str">
            <v>EUR</v>
          </cell>
          <cell r="G1929" t="str">
            <v>EBITDA - Capex Margin (%)</v>
          </cell>
          <cell r="H1929">
            <v>2019</v>
          </cell>
          <cell r="I1929">
            <v>6.1087354917532068E-2</v>
          </cell>
        </row>
        <row r="1930">
          <cell r="B1930" t="str">
            <v>Illiad</v>
          </cell>
          <cell r="C1930" t="str">
            <v>France</v>
          </cell>
          <cell r="D1930" t="str">
            <v>Europe</v>
          </cell>
          <cell r="E1930" t="str">
            <v>Mobile &amp; Fixed</v>
          </cell>
          <cell r="F1930" t="str">
            <v>EUR</v>
          </cell>
          <cell r="G1930" t="str">
            <v>Mobile share</v>
          </cell>
          <cell r="H1930">
            <v>2019</v>
          </cell>
          <cell r="I1930">
            <v>0.41722663408674404</v>
          </cell>
        </row>
        <row r="1931">
          <cell r="B1931" t="str">
            <v>Illiad</v>
          </cell>
          <cell r="C1931" t="str">
            <v>France</v>
          </cell>
          <cell r="D1931" t="str">
            <v>Europe</v>
          </cell>
          <cell r="E1931" t="str">
            <v>Mobile &amp; Fixed</v>
          </cell>
          <cell r="F1931" t="str">
            <v>EUR</v>
          </cell>
          <cell r="G1931" t="str">
            <v>Capex/Revenue</v>
          </cell>
          <cell r="H1931">
            <v>2019</v>
          </cell>
          <cell r="I1931">
            <v>0.32722459784158014</v>
          </cell>
        </row>
        <row r="1932">
          <cell r="B1932" t="str">
            <v>Illiad</v>
          </cell>
          <cell r="C1932" t="str">
            <v>France</v>
          </cell>
          <cell r="D1932" t="str">
            <v>Europe</v>
          </cell>
          <cell r="E1932" t="str">
            <v>Mobile &amp; Fixed</v>
          </cell>
          <cell r="F1932" t="str">
            <v>EUR</v>
          </cell>
          <cell r="G1932" t="str">
            <v>Revenue</v>
          </cell>
          <cell r="H1932">
            <v>2018</v>
          </cell>
          <cell r="I1932">
            <v>4768</v>
          </cell>
        </row>
        <row r="1933">
          <cell r="B1933" t="str">
            <v>Illiad</v>
          </cell>
          <cell r="C1933" t="str">
            <v>France</v>
          </cell>
          <cell r="D1933" t="str">
            <v>Europe</v>
          </cell>
          <cell r="E1933" t="str">
            <v>Mobile &amp; Fixed</v>
          </cell>
          <cell r="F1933" t="str">
            <v>EUR</v>
          </cell>
          <cell r="G1933" t="str">
            <v>EBITDA</v>
          </cell>
          <cell r="H1933">
            <v>2018</v>
          </cell>
          <cell r="I1933">
            <v>1807</v>
          </cell>
        </row>
        <row r="1934">
          <cell r="B1934" t="str">
            <v>Illiad</v>
          </cell>
          <cell r="C1934" t="str">
            <v>France</v>
          </cell>
          <cell r="D1934" t="str">
            <v>Europe</v>
          </cell>
          <cell r="E1934" t="str">
            <v>Mobile &amp; Fixed</v>
          </cell>
          <cell r="F1934" t="str">
            <v>EUR</v>
          </cell>
          <cell r="G1934" t="str">
            <v>EBITDA Margin (%)</v>
          </cell>
          <cell r="H1934">
            <v>2018</v>
          </cell>
          <cell r="I1934">
            <v>0.37898489932885904</v>
          </cell>
        </row>
        <row r="1935">
          <cell r="B1935" t="str">
            <v>Illiad</v>
          </cell>
          <cell r="C1935" t="str">
            <v>France</v>
          </cell>
          <cell r="D1935" t="str">
            <v>Europe</v>
          </cell>
          <cell r="E1935" t="str">
            <v>Mobile &amp; Fixed</v>
          </cell>
          <cell r="F1935" t="str">
            <v>EUR</v>
          </cell>
          <cell r="G1935" t="str">
            <v>Capex</v>
          </cell>
          <cell r="H1935">
            <v>2018</v>
          </cell>
          <cell r="I1935">
            <v>1555</v>
          </cell>
        </row>
        <row r="1936">
          <cell r="B1936" t="str">
            <v>Illiad</v>
          </cell>
          <cell r="C1936" t="str">
            <v>France</v>
          </cell>
          <cell r="D1936" t="str">
            <v>Europe</v>
          </cell>
          <cell r="E1936" t="str">
            <v>Mobile &amp; Fixed</v>
          </cell>
          <cell r="F1936" t="str">
            <v>EUR</v>
          </cell>
          <cell r="G1936" t="str">
            <v>EBITDA - Capex</v>
          </cell>
          <cell r="H1936">
            <v>2018</v>
          </cell>
          <cell r="I1936">
            <v>252</v>
          </cell>
        </row>
        <row r="1937">
          <cell r="B1937" t="str">
            <v>Illiad</v>
          </cell>
          <cell r="C1937" t="str">
            <v>France</v>
          </cell>
          <cell r="D1937" t="str">
            <v>Europe</v>
          </cell>
          <cell r="E1937" t="str">
            <v>Mobile &amp; Fixed</v>
          </cell>
          <cell r="F1937" t="str">
            <v>EUR</v>
          </cell>
          <cell r="G1937" t="str">
            <v>EBITDA - Capex Margin (%)</v>
          </cell>
          <cell r="H1937">
            <v>2018</v>
          </cell>
          <cell r="I1937">
            <v>5.2852348993288591E-2</v>
          </cell>
        </row>
        <row r="1938">
          <cell r="B1938" t="str">
            <v>Illiad</v>
          </cell>
          <cell r="C1938" t="str">
            <v>France</v>
          </cell>
          <cell r="D1938" t="str">
            <v>Europe</v>
          </cell>
          <cell r="E1938" t="str">
            <v>Mobile &amp; Fixed</v>
          </cell>
          <cell r="F1938" t="str">
            <v>EUR</v>
          </cell>
          <cell r="G1938" t="str">
            <v>Mobile share</v>
          </cell>
          <cell r="H1938">
            <v>2018</v>
          </cell>
          <cell r="I1938">
            <v>0.40604026845637586</v>
          </cell>
        </row>
        <row r="1939">
          <cell r="B1939" t="str">
            <v>Illiad</v>
          </cell>
          <cell r="C1939" t="str">
            <v>France</v>
          </cell>
          <cell r="D1939" t="str">
            <v>Europe</v>
          </cell>
          <cell r="E1939" t="str">
            <v>Mobile &amp; Fixed</v>
          </cell>
          <cell r="F1939" t="str">
            <v>EUR</v>
          </cell>
          <cell r="G1939" t="str">
            <v>Capex/Revenue</v>
          </cell>
          <cell r="H1939">
            <v>2018</v>
          </cell>
          <cell r="I1939">
            <v>0.32613255033557048</v>
          </cell>
        </row>
        <row r="1940">
          <cell r="B1940" t="str">
            <v>Illiad</v>
          </cell>
          <cell r="C1940" t="str">
            <v>France</v>
          </cell>
          <cell r="D1940" t="str">
            <v>Europe</v>
          </cell>
          <cell r="E1940" t="str">
            <v>Mobile &amp; Fixed</v>
          </cell>
          <cell r="F1940" t="str">
            <v>EUR</v>
          </cell>
          <cell r="G1940" t="str">
            <v>Revenue</v>
          </cell>
          <cell r="H1940">
            <v>2017</v>
          </cell>
          <cell r="I1940">
            <v>4987.5</v>
          </cell>
        </row>
        <row r="1941">
          <cell r="B1941" t="str">
            <v>Illiad</v>
          </cell>
          <cell r="C1941" t="str">
            <v>France</v>
          </cell>
          <cell r="D1941" t="str">
            <v>Europe</v>
          </cell>
          <cell r="E1941" t="str">
            <v>Mobile &amp; Fixed</v>
          </cell>
          <cell r="F1941" t="str">
            <v>EUR</v>
          </cell>
          <cell r="G1941" t="str">
            <v>EBITDA</v>
          </cell>
          <cell r="H1941">
            <v>2017</v>
          </cell>
          <cell r="I1941">
            <v>1776.7</v>
          </cell>
        </row>
        <row r="1942">
          <cell r="B1942" t="str">
            <v>Illiad</v>
          </cell>
          <cell r="C1942" t="str">
            <v>France</v>
          </cell>
          <cell r="D1942" t="str">
            <v>Europe</v>
          </cell>
          <cell r="E1942" t="str">
            <v>Mobile &amp; Fixed</v>
          </cell>
          <cell r="F1942" t="str">
            <v>EUR</v>
          </cell>
          <cell r="G1942" t="str">
            <v>EBITDA Margin (%)</v>
          </cell>
          <cell r="H1942">
            <v>2017</v>
          </cell>
          <cell r="I1942">
            <v>0.35623057644110279</v>
          </cell>
        </row>
        <row r="1943">
          <cell r="B1943" t="str">
            <v>Illiad</v>
          </cell>
          <cell r="C1943" t="str">
            <v>France</v>
          </cell>
          <cell r="D1943" t="str">
            <v>Europe</v>
          </cell>
          <cell r="E1943" t="str">
            <v>Mobile &amp; Fixed</v>
          </cell>
          <cell r="F1943" t="str">
            <v>EUR</v>
          </cell>
          <cell r="G1943" t="str">
            <v>Capex</v>
          </cell>
          <cell r="H1943">
            <v>2017</v>
          </cell>
          <cell r="I1943">
            <v>1481.5</v>
          </cell>
        </row>
        <row r="1944">
          <cell r="B1944" t="str">
            <v>Illiad</v>
          </cell>
          <cell r="C1944" t="str">
            <v>France</v>
          </cell>
          <cell r="D1944" t="str">
            <v>Europe</v>
          </cell>
          <cell r="E1944" t="str">
            <v>Mobile &amp; Fixed</v>
          </cell>
          <cell r="F1944" t="str">
            <v>EUR</v>
          </cell>
          <cell r="G1944" t="str">
            <v>EBITDA - Capex</v>
          </cell>
          <cell r="H1944">
            <v>2017</v>
          </cell>
          <cell r="I1944">
            <v>295.20000000000005</v>
          </cell>
        </row>
        <row r="1945">
          <cell r="B1945" t="str">
            <v>Illiad</v>
          </cell>
          <cell r="C1945" t="str">
            <v>France</v>
          </cell>
          <cell r="D1945" t="str">
            <v>Europe</v>
          </cell>
          <cell r="E1945" t="str">
            <v>Mobile &amp; Fixed</v>
          </cell>
          <cell r="F1945" t="str">
            <v>EUR</v>
          </cell>
          <cell r="G1945" t="str">
            <v>EBITDA - Capex Margin (%)</v>
          </cell>
          <cell r="H1945">
            <v>2017</v>
          </cell>
          <cell r="I1945">
            <v>5.9187969924812039E-2</v>
          </cell>
        </row>
        <row r="1946">
          <cell r="B1946" t="str">
            <v>Illiad</v>
          </cell>
          <cell r="C1946" t="str">
            <v>France</v>
          </cell>
          <cell r="D1946" t="str">
            <v>Europe</v>
          </cell>
          <cell r="E1946" t="str">
            <v>Mobile &amp; Fixed</v>
          </cell>
          <cell r="F1946" t="str">
            <v>EUR</v>
          </cell>
          <cell r="G1946" t="str">
            <v>Mobile share</v>
          </cell>
          <cell r="H1946">
            <v>2017</v>
          </cell>
          <cell r="I1946">
            <v>0.44392542101042504</v>
          </cell>
        </row>
        <row r="1947">
          <cell r="B1947" t="str">
            <v>Illiad</v>
          </cell>
          <cell r="C1947" t="str">
            <v>France</v>
          </cell>
          <cell r="D1947" t="str">
            <v>Europe</v>
          </cell>
          <cell r="E1947" t="str">
            <v>Mobile &amp; Fixed</v>
          </cell>
          <cell r="F1947" t="str">
            <v>EUR</v>
          </cell>
          <cell r="G1947" t="str">
            <v>Capex/Revenue</v>
          </cell>
          <cell r="H1947">
            <v>2017</v>
          </cell>
          <cell r="I1947">
            <v>0.29704260651629072</v>
          </cell>
        </row>
        <row r="1948">
          <cell r="B1948" t="str">
            <v>Illiad</v>
          </cell>
          <cell r="C1948" t="str">
            <v>France</v>
          </cell>
          <cell r="D1948" t="str">
            <v>Europe</v>
          </cell>
          <cell r="E1948" t="str">
            <v>Mobile &amp; Fixed</v>
          </cell>
          <cell r="F1948" t="str">
            <v>EUR</v>
          </cell>
          <cell r="G1948" t="str">
            <v>Revenue</v>
          </cell>
          <cell r="H1948">
            <v>2016</v>
          </cell>
          <cell r="I1948">
            <v>4722.0619999999999</v>
          </cell>
        </row>
        <row r="1949">
          <cell r="B1949" t="str">
            <v>Illiad</v>
          </cell>
          <cell r="C1949" t="str">
            <v>France</v>
          </cell>
          <cell r="D1949" t="str">
            <v>Europe</v>
          </cell>
          <cell r="E1949" t="str">
            <v>Mobile &amp; Fixed</v>
          </cell>
          <cell r="F1949" t="str">
            <v>EUR</v>
          </cell>
          <cell r="G1949" t="str">
            <v>EBITDA</v>
          </cell>
          <cell r="H1949">
            <v>2016</v>
          </cell>
          <cell r="I1949">
            <v>1675.7</v>
          </cell>
        </row>
        <row r="1950">
          <cell r="B1950" t="str">
            <v>Illiad</v>
          </cell>
          <cell r="C1950" t="str">
            <v>France</v>
          </cell>
          <cell r="D1950" t="str">
            <v>Europe</v>
          </cell>
          <cell r="E1950" t="str">
            <v>Mobile &amp; Fixed</v>
          </cell>
          <cell r="F1950" t="str">
            <v>EUR</v>
          </cell>
          <cell r="G1950" t="str">
            <v>EBITDA Margin (%)</v>
          </cell>
          <cell r="H1950">
            <v>2016</v>
          </cell>
          <cell r="I1950">
            <v>0.35486615804705657</v>
          </cell>
        </row>
        <row r="1951">
          <cell r="B1951" t="str">
            <v>Illiad</v>
          </cell>
          <cell r="C1951" t="str">
            <v>France</v>
          </cell>
          <cell r="D1951" t="str">
            <v>Europe</v>
          </cell>
          <cell r="E1951" t="str">
            <v>Mobile &amp; Fixed</v>
          </cell>
          <cell r="F1951" t="str">
            <v>EUR</v>
          </cell>
          <cell r="G1951" t="str">
            <v>Capex</v>
          </cell>
          <cell r="H1951">
            <v>2016</v>
          </cell>
          <cell r="I1951">
            <v>1777.5</v>
          </cell>
        </row>
        <row r="1952">
          <cell r="B1952" t="str">
            <v>Illiad</v>
          </cell>
          <cell r="C1952" t="str">
            <v>France</v>
          </cell>
          <cell r="D1952" t="str">
            <v>Europe</v>
          </cell>
          <cell r="E1952" t="str">
            <v>Mobile &amp; Fixed</v>
          </cell>
          <cell r="F1952" t="str">
            <v>EUR</v>
          </cell>
          <cell r="G1952" t="str">
            <v>EBITDA - Capex</v>
          </cell>
          <cell r="H1952">
            <v>2016</v>
          </cell>
          <cell r="I1952">
            <v>-101.79999999999995</v>
          </cell>
        </row>
        <row r="1953">
          <cell r="B1953" t="str">
            <v>Illiad</v>
          </cell>
          <cell r="C1953" t="str">
            <v>France</v>
          </cell>
          <cell r="D1953" t="str">
            <v>Europe</v>
          </cell>
          <cell r="E1953" t="str">
            <v>Mobile &amp; Fixed</v>
          </cell>
          <cell r="F1953" t="str">
            <v>EUR</v>
          </cell>
          <cell r="G1953" t="str">
            <v>EBITDA - Capex Margin (%)</v>
          </cell>
          <cell r="H1953">
            <v>2016</v>
          </cell>
          <cell r="I1953">
            <v>-2.1558378521925371E-2</v>
          </cell>
        </row>
        <row r="1954">
          <cell r="B1954" t="str">
            <v>Illiad</v>
          </cell>
          <cell r="C1954" t="str">
            <v>France</v>
          </cell>
          <cell r="D1954" t="str">
            <v>Europe</v>
          </cell>
          <cell r="E1954" t="str">
            <v>Mobile &amp; Fixed</v>
          </cell>
          <cell r="F1954" t="str">
            <v>EUR</v>
          </cell>
          <cell r="G1954" t="str">
            <v>Mobile share</v>
          </cell>
          <cell r="H1954">
            <v>2016</v>
          </cell>
          <cell r="I1954">
            <v>0.43265565438373571</v>
          </cell>
        </row>
        <row r="1955">
          <cell r="B1955" t="str">
            <v>Illiad</v>
          </cell>
          <cell r="C1955" t="str">
            <v>France</v>
          </cell>
          <cell r="D1955" t="str">
            <v>Europe</v>
          </cell>
          <cell r="E1955" t="str">
            <v>Mobile &amp; Fixed</v>
          </cell>
          <cell r="F1955" t="str">
            <v>EUR</v>
          </cell>
          <cell r="G1955" t="str">
            <v>Capex/Revenue</v>
          </cell>
          <cell r="H1955">
            <v>2016</v>
          </cell>
          <cell r="I1955">
            <v>0.37642453656898195</v>
          </cell>
        </row>
        <row r="1956">
          <cell r="B1956" t="str">
            <v>Illiad</v>
          </cell>
          <cell r="C1956" t="str">
            <v>France</v>
          </cell>
          <cell r="D1956" t="str">
            <v>Europe</v>
          </cell>
          <cell r="E1956" t="str">
            <v>Mobile &amp; Fixed</v>
          </cell>
          <cell r="F1956" t="str">
            <v>EUR</v>
          </cell>
          <cell r="G1956" t="str">
            <v>Revenue</v>
          </cell>
          <cell r="H1956">
            <v>2015</v>
          </cell>
          <cell r="I1956">
            <v>4414.4229999999998</v>
          </cell>
        </row>
        <row r="1957">
          <cell r="B1957" t="str">
            <v>Illiad</v>
          </cell>
          <cell r="C1957" t="str">
            <v>France</v>
          </cell>
          <cell r="D1957" t="str">
            <v>Europe</v>
          </cell>
          <cell r="E1957" t="str">
            <v>Mobile &amp; Fixed</v>
          </cell>
          <cell r="F1957" t="str">
            <v>EUR</v>
          </cell>
          <cell r="G1957" t="str">
            <v>EBITDA</v>
          </cell>
          <cell r="H1957">
            <v>2015</v>
          </cell>
          <cell r="I1957">
            <v>1489.9</v>
          </cell>
        </row>
        <row r="1958">
          <cell r="B1958" t="str">
            <v>Illiad</v>
          </cell>
          <cell r="C1958" t="str">
            <v>France</v>
          </cell>
          <cell r="D1958" t="str">
            <v>Europe</v>
          </cell>
          <cell r="E1958" t="str">
            <v>Mobile &amp; Fixed</v>
          </cell>
          <cell r="F1958" t="str">
            <v>EUR</v>
          </cell>
          <cell r="G1958" t="str">
            <v>EBITDA Margin (%)</v>
          </cell>
          <cell r="H1958">
            <v>2015</v>
          </cell>
          <cell r="I1958">
            <v>0.33750730276640917</v>
          </cell>
        </row>
        <row r="1959">
          <cell r="B1959" t="str">
            <v>Illiad</v>
          </cell>
          <cell r="C1959" t="str">
            <v>France</v>
          </cell>
          <cell r="D1959" t="str">
            <v>Europe</v>
          </cell>
          <cell r="E1959" t="str">
            <v>Mobile &amp; Fixed</v>
          </cell>
          <cell r="F1959" t="str">
            <v>EUR</v>
          </cell>
          <cell r="G1959" t="str">
            <v>Capex</v>
          </cell>
          <cell r="H1959">
            <v>2015</v>
          </cell>
          <cell r="I1959">
            <v>1237.8</v>
          </cell>
        </row>
        <row r="1960">
          <cell r="B1960" t="str">
            <v>Illiad</v>
          </cell>
          <cell r="C1960" t="str">
            <v>France</v>
          </cell>
          <cell r="D1960" t="str">
            <v>Europe</v>
          </cell>
          <cell r="E1960" t="str">
            <v>Mobile &amp; Fixed</v>
          </cell>
          <cell r="F1960" t="str">
            <v>EUR</v>
          </cell>
          <cell r="G1960" t="str">
            <v>EBITDA - Capex</v>
          </cell>
          <cell r="H1960">
            <v>2015</v>
          </cell>
          <cell r="I1960">
            <v>252.10000000000014</v>
          </cell>
        </row>
        <row r="1961">
          <cell r="B1961" t="str">
            <v>Illiad</v>
          </cell>
          <cell r="C1961" t="str">
            <v>France</v>
          </cell>
          <cell r="D1961" t="str">
            <v>Europe</v>
          </cell>
          <cell r="E1961" t="str">
            <v>Mobile &amp; Fixed</v>
          </cell>
          <cell r="F1961" t="str">
            <v>EUR</v>
          </cell>
          <cell r="G1961" t="str">
            <v>EBITDA - Capex Margin (%)</v>
          </cell>
          <cell r="H1961">
            <v>2015</v>
          </cell>
          <cell r="I1961">
            <v>5.7108256277207725E-2</v>
          </cell>
        </row>
        <row r="1962">
          <cell r="B1962" t="str">
            <v>Illiad</v>
          </cell>
          <cell r="C1962" t="str">
            <v>France</v>
          </cell>
          <cell r="D1962" t="str">
            <v>Europe</v>
          </cell>
          <cell r="E1962" t="str">
            <v>Mobile &amp; Fixed</v>
          </cell>
          <cell r="F1962" t="str">
            <v>EUR</v>
          </cell>
          <cell r="G1962" t="str">
            <v>Mobile share</v>
          </cell>
          <cell r="H1962">
            <v>2015</v>
          </cell>
          <cell r="I1962">
            <v>0.41425788329104751</v>
          </cell>
        </row>
        <row r="1963">
          <cell r="B1963" t="str">
            <v>Illiad</v>
          </cell>
          <cell r="C1963" t="str">
            <v>France</v>
          </cell>
          <cell r="D1963" t="str">
            <v>Europe</v>
          </cell>
          <cell r="E1963" t="str">
            <v>Mobile &amp; Fixed</v>
          </cell>
          <cell r="F1963" t="str">
            <v>EUR</v>
          </cell>
          <cell r="G1963" t="str">
            <v>Capex/Revenue</v>
          </cell>
          <cell r="H1963">
            <v>2015</v>
          </cell>
          <cell r="I1963">
            <v>0.28039904648920144</v>
          </cell>
        </row>
        <row r="1964">
          <cell r="B1964" t="str">
            <v>Illiad</v>
          </cell>
          <cell r="C1964" t="str">
            <v>France</v>
          </cell>
          <cell r="D1964" t="str">
            <v>Europe</v>
          </cell>
          <cell r="E1964" t="str">
            <v>Mobile &amp; Fixed</v>
          </cell>
          <cell r="F1964" t="str">
            <v>EUR</v>
          </cell>
          <cell r="G1964" t="str">
            <v>Revenue</v>
          </cell>
          <cell r="H1964">
            <v>2014</v>
          </cell>
          <cell r="I1964">
            <v>4167.6120000000001</v>
          </cell>
        </row>
        <row r="1965">
          <cell r="B1965" t="str">
            <v>Illiad</v>
          </cell>
          <cell r="C1965" t="str">
            <v>France</v>
          </cell>
          <cell r="D1965" t="str">
            <v>Europe</v>
          </cell>
          <cell r="E1965" t="str">
            <v>Mobile &amp; Fixed</v>
          </cell>
          <cell r="F1965" t="str">
            <v>EUR</v>
          </cell>
          <cell r="G1965" t="str">
            <v>EBITDA</v>
          </cell>
          <cell r="H1965">
            <v>2014</v>
          </cell>
          <cell r="I1965"/>
        </row>
        <row r="1966">
          <cell r="B1966" t="str">
            <v>Illiad</v>
          </cell>
          <cell r="C1966" t="str">
            <v>France</v>
          </cell>
          <cell r="D1966" t="str">
            <v>Europe</v>
          </cell>
          <cell r="E1966" t="str">
            <v>Mobile &amp; Fixed</v>
          </cell>
          <cell r="F1966" t="str">
            <v>EUR</v>
          </cell>
          <cell r="G1966" t="str">
            <v>EBITDA Margin (%)</v>
          </cell>
          <cell r="H1966">
            <v>2014</v>
          </cell>
          <cell r="I1966" t="str">
            <v/>
          </cell>
        </row>
        <row r="1967">
          <cell r="B1967" t="str">
            <v>Illiad</v>
          </cell>
          <cell r="C1967" t="str">
            <v>France</v>
          </cell>
          <cell r="D1967" t="str">
            <v>Europe</v>
          </cell>
          <cell r="E1967" t="str">
            <v>Mobile &amp; Fixed</v>
          </cell>
          <cell r="F1967" t="str">
            <v>EUR</v>
          </cell>
          <cell r="G1967" t="str">
            <v>Capex</v>
          </cell>
          <cell r="H1967">
            <v>2014</v>
          </cell>
          <cell r="I1967">
            <v>980.3</v>
          </cell>
        </row>
        <row r="1968">
          <cell r="B1968" t="str">
            <v>Illiad</v>
          </cell>
          <cell r="C1968" t="str">
            <v>France</v>
          </cell>
          <cell r="D1968" t="str">
            <v>Europe</v>
          </cell>
          <cell r="E1968" t="str">
            <v>Mobile &amp; Fixed</v>
          </cell>
          <cell r="F1968" t="str">
            <v>EUR</v>
          </cell>
          <cell r="G1968" t="str">
            <v>EBITDA - Capex</v>
          </cell>
          <cell r="H1968">
            <v>2014</v>
          </cell>
          <cell r="I1968" t="str">
            <v/>
          </cell>
        </row>
        <row r="1969">
          <cell r="B1969" t="str">
            <v>Illiad</v>
          </cell>
          <cell r="C1969" t="str">
            <v>France</v>
          </cell>
          <cell r="D1969" t="str">
            <v>Europe</v>
          </cell>
          <cell r="E1969" t="str">
            <v>Mobile &amp; Fixed</v>
          </cell>
          <cell r="F1969" t="str">
            <v>EUR</v>
          </cell>
          <cell r="G1969" t="str">
            <v>EBITDA - Capex Margin (%)</v>
          </cell>
          <cell r="H1969">
            <v>2014</v>
          </cell>
          <cell r="I1969" t="str">
            <v/>
          </cell>
        </row>
        <row r="1970">
          <cell r="B1970" t="str">
            <v>Illiad</v>
          </cell>
          <cell r="C1970" t="str">
            <v>France</v>
          </cell>
          <cell r="D1970" t="str">
            <v>Europe</v>
          </cell>
          <cell r="E1970" t="str">
            <v>Mobile &amp; Fixed</v>
          </cell>
          <cell r="F1970" t="str">
            <v>EUR</v>
          </cell>
          <cell r="G1970" t="str">
            <v>Mobile share</v>
          </cell>
          <cell r="H1970">
            <v>2014</v>
          </cell>
          <cell r="I1970"/>
        </row>
        <row r="1971">
          <cell r="B1971" t="str">
            <v>Illiad</v>
          </cell>
          <cell r="C1971" t="str">
            <v>France</v>
          </cell>
          <cell r="D1971" t="str">
            <v>Europe</v>
          </cell>
          <cell r="E1971" t="str">
            <v>Mobile &amp; Fixed</v>
          </cell>
          <cell r="F1971" t="str">
            <v>EUR</v>
          </cell>
          <cell r="G1971" t="str">
            <v>Capex/Revenue</v>
          </cell>
          <cell r="H1971">
            <v>2014</v>
          </cell>
          <cell r="I1971">
            <v>0.23521863359640963</v>
          </cell>
        </row>
        <row r="1972">
          <cell r="B1972" t="str">
            <v>Illiad</v>
          </cell>
          <cell r="C1972" t="str">
            <v>France</v>
          </cell>
          <cell r="D1972" t="str">
            <v>Europe</v>
          </cell>
          <cell r="E1972" t="str">
            <v>Mobile &amp; Fixed</v>
          </cell>
          <cell r="F1972" t="str">
            <v>EUR</v>
          </cell>
          <cell r="G1972" t="str">
            <v>Revenue</v>
          </cell>
          <cell r="H1972">
            <v>2013</v>
          </cell>
          <cell r="I1972">
            <v>3747.8560000000002</v>
          </cell>
        </row>
        <row r="1973">
          <cell r="B1973" t="str">
            <v>Illiad</v>
          </cell>
          <cell r="C1973" t="str">
            <v>France</v>
          </cell>
          <cell r="D1973" t="str">
            <v>Europe</v>
          </cell>
          <cell r="E1973" t="str">
            <v>Mobile &amp; Fixed</v>
          </cell>
          <cell r="F1973" t="str">
            <v>EUR</v>
          </cell>
          <cell r="G1973" t="str">
            <v>EBITDA</v>
          </cell>
          <cell r="H1973">
            <v>2013</v>
          </cell>
          <cell r="I1973"/>
        </row>
        <row r="1974">
          <cell r="B1974" t="str">
            <v>Illiad</v>
          </cell>
          <cell r="C1974" t="str">
            <v>France</v>
          </cell>
          <cell r="D1974" t="str">
            <v>Europe</v>
          </cell>
          <cell r="E1974" t="str">
            <v>Mobile &amp; Fixed</v>
          </cell>
          <cell r="F1974" t="str">
            <v>EUR</v>
          </cell>
          <cell r="G1974" t="str">
            <v>EBITDA Margin (%)</v>
          </cell>
          <cell r="H1974">
            <v>2013</v>
          </cell>
          <cell r="I1974" t="str">
            <v/>
          </cell>
        </row>
        <row r="1975">
          <cell r="B1975" t="str">
            <v>Illiad</v>
          </cell>
          <cell r="C1975" t="str">
            <v>France</v>
          </cell>
          <cell r="D1975" t="str">
            <v>Europe</v>
          </cell>
          <cell r="E1975" t="str">
            <v>Mobile &amp; Fixed</v>
          </cell>
          <cell r="F1975" t="str">
            <v>EUR</v>
          </cell>
          <cell r="G1975" t="str">
            <v>Capex</v>
          </cell>
          <cell r="H1975">
            <v>2013</v>
          </cell>
          <cell r="I1975">
            <v>914</v>
          </cell>
        </row>
        <row r="1976">
          <cell r="B1976" t="str">
            <v>Illiad</v>
          </cell>
          <cell r="C1976" t="str">
            <v>France</v>
          </cell>
          <cell r="D1976" t="str">
            <v>Europe</v>
          </cell>
          <cell r="E1976" t="str">
            <v>Mobile &amp; Fixed</v>
          </cell>
          <cell r="F1976" t="str">
            <v>EUR</v>
          </cell>
          <cell r="G1976" t="str">
            <v>EBITDA - Capex</v>
          </cell>
          <cell r="H1976">
            <v>2013</v>
          </cell>
          <cell r="I1976" t="str">
            <v/>
          </cell>
        </row>
        <row r="1977">
          <cell r="B1977" t="str">
            <v>Illiad</v>
          </cell>
          <cell r="C1977" t="str">
            <v>France</v>
          </cell>
          <cell r="D1977" t="str">
            <v>Europe</v>
          </cell>
          <cell r="E1977" t="str">
            <v>Mobile &amp; Fixed</v>
          </cell>
          <cell r="F1977" t="str">
            <v>EUR</v>
          </cell>
          <cell r="G1977" t="str">
            <v>EBITDA - Capex Margin (%)</v>
          </cell>
          <cell r="H1977">
            <v>2013</v>
          </cell>
          <cell r="I1977" t="str">
            <v/>
          </cell>
        </row>
        <row r="1978">
          <cell r="B1978" t="str">
            <v>Illiad</v>
          </cell>
          <cell r="C1978" t="str">
            <v>France</v>
          </cell>
          <cell r="D1978" t="str">
            <v>Europe</v>
          </cell>
          <cell r="E1978" t="str">
            <v>Mobile &amp; Fixed</v>
          </cell>
          <cell r="F1978" t="str">
            <v>EUR</v>
          </cell>
          <cell r="G1978" t="str">
            <v>Mobile share</v>
          </cell>
          <cell r="H1978">
            <v>2013</v>
          </cell>
          <cell r="I1978"/>
        </row>
        <row r="1979">
          <cell r="B1979" t="str">
            <v>Illiad</v>
          </cell>
          <cell r="C1979" t="str">
            <v>France</v>
          </cell>
          <cell r="D1979" t="str">
            <v>Europe</v>
          </cell>
          <cell r="E1979" t="str">
            <v>Mobile &amp; Fixed</v>
          </cell>
          <cell r="F1979" t="str">
            <v>EUR</v>
          </cell>
          <cell r="G1979" t="str">
            <v>Capex/Revenue</v>
          </cell>
          <cell r="H1979">
            <v>2013</v>
          </cell>
          <cell r="I1979">
            <v>0.24387276352133058</v>
          </cell>
        </row>
        <row r="1980">
          <cell r="B1980" t="str">
            <v>Illiad</v>
          </cell>
          <cell r="C1980" t="str">
            <v>France</v>
          </cell>
          <cell r="D1980" t="str">
            <v>Europe</v>
          </cell>
          <cell r="E1980" t="str">
            <v>Mobile &amp; Fixed</v>
          </cell>
          <cell r="F1980" t="str">
            <v>EUR</v>
          </cell>
          <cell r="G1980" t="str">
            <v>Revenue</v>
          </cell>
          <cell r="H1980">
            <v>2012</v>
          </cell>
          <cell r="I1980">
            <v>3153.3020000000001</v>
          </cell>
        </row>
        <row r="1981">
          <cell r="B1981" t="str">
            <v>Illiad</v>
          </cell>
          <cell r="C1981" t="str">
            <v>France</v>
          </cell>
          <cell r="D1981" t="str">
            <v>Europe</v>
          </cell>
          <cell r="E1981" t="str">
            <v>Mobile &amp; Fixed</v>
          </cell>
          <cell r="F1981" t="str">
            <v>EUR</v>
          </cell>
          <cell r="G1981" t="str">
            <v>EBITDA</v>
          </cell>
          <cell r="H1981">
            <v>2012</v>
          </cell>
          <cell r="I1981"/>
        </row>
        <row r="1982">
          <cell r="B1982" t="str">
            <v>Illiad</v>
          </cell>
          <cell r="C1982" t="str">
            <v>France</v>
          </cell>
          <cell r="D1982" t="str">
            <v>Europe</v>
          </cell>
          <cell r="E1982" t="str">
            <v>Mobile &amp; Fixed</v>
          </cell>
          <cell r="F1982" t="str">
            <v>EUR</v>
          </cell>
          <cell r="G1982" t="str">
            <v>EBITDA Margin (%)</v>
          </cell>
          <cell r="H1982">
            <v>2012</v>
          </cell>
          <cell r="I1982" t="str">
            <v/>
          </cell>
        </row>
        <row r="1983">
          <cell r="B1983" t="str">
            <v>Illiad</v>
          </cell>
          <cell r="C1983" t="str">
            <v>France</v>
          </cell>
          <cell r="D1983" t="str">
            <v>Europe</v>
          </cell>
          <cell r="E1983" t="str">
            <v>Mobile &amp; Fixed</v>
          </cell>
          <cell r="F1983" t="str">
            <v>EUR</v>
          </cell>
          <cell r="G1983" t="str">
            <v>Capex</v>
          </cell>
          <cell r="H1983">
            <v>2012</v>
          </cell>
          <cell r="I1983">
            <v>968.9</v>
          </cell>
        </row>
        <row r="1984">
          <cell r="B1984" t="str">
            <v>Illiad</v>
          </cell>
          <cell r="C1984" t="str">
            <v>France</v>
          </cell>
          <cell r="D1984" t="str">
            <v>Europe</v>
          </cell>
          <cell r="E1984" t="str">
            <v>Mobile &amp; Fixed</v>
          </cell>
          <cell r="F1984" t="str">
            <v>EUR</v>
          </cell>
          <cell r="G1984" t="str">
            <v>EBITDA - Capex</v>
          </cell>
          <cell r="H1984">
            <v>2012</v>
          </cell>
          <cell r="I1984" t="str">
            <v/>
          </cell>
        </row>
        <row r="1985">
          <cell r="B1985" t="str">
            <v>Illiad</v>
          </cell>
          <cell r="C1985" t="str">
            <v>France</v>
          </cell>
          <cell r="D1985" t="str">
            <v>Europe</v>
          </cell>
          <cell r="E1985" t="str">
            <v>Mobile &amp; Fixed</v>
          </cell>
          <cell r="F1985" t="str">
            <v>EUR</v>
          </cell>
          <cell r="G1985" t="str">
            <v>EBITDA - Capex Margin (%)</v>
          </cell>
          <cell r="H1985">
            <v>2012</v>
          </cell>
          <cell r="I1985" t="str">
            <v/>
          </cell>
        </row>
        <row r="1986">
          <cell r="B1986" t="str">
            <v>Illiad</v>
          </cell>
          <cell r="C1986" t="str">
            <v>France</v>
          </cell>
          <cell r="D1986" t="str">
            <v>Europe</v>
          </cell>
          <cell r="E1986" t="str">
            <v>Mobile &amp; Fixed</v>
          </cell>
          <cell r="F1986" t="str">
            <v>EUR</v>
          </cell>
          <cell r="G1986" t="str">
            <v>Mobile share</v>
          </cell>
          <cell r="H1986">
            <v>2012</v>
          </cell>
          <cell r="I1986"/>
        </row>
        <row r="1987">
          <cell r="B1987" t="str">
            <v>Illiad</v>
          </cell>
          <cell r="C1987" t="str">
            <v>France</v>
          </cell>
          <cell r="D1987" t="str">
            <v>Europe</v>
          </cell>
          <cell r="E1987" t="str">
            <v>Mobile &amp; Fixed</v>
          </cell>
          <cell r="F1987" t="str">
            <v>EUR</v>
          </cell>
          <cell r="G1987" t="str">
            <v>Capex/Revenue</v>
          </cell>
          <cell r="H1987">
            <v>2012</v>
          </cell>
          <cell r="I1987">
            <v>0.30726520961201936</v>
          </cell>
        </row>
        <row r="1988">
          <cell r="B1988" t="str">
            <v>Bouygues SA</v>
          </cell>
          <cell r="C1988" t="str">
            <v>France</v>
          </cell>
          <cell r="D1988" t="str">
            <v>Europe</v>
          </cell>
          <cell r="E1988" t="str">
            <v>Mobile &amp; Fixed</v>
          </cell>
          <cell r="F1988" t="str">
            <v>EUR</v>
          </cell>
          <cell r="G1988" t="str">
            <v>Revenue</v>
          </cell>
          <cell r="H1988">
            <v>2020</v>
          </cell>
          <cell r="I1988">
            <v>6438</v>
          </cell>
        </row>
        <row r="1989">
          <cell r="B1989" t="str">
            <v>Bouygues SA</v>
          </cell>
          <cell r="C1989" t="str">
            <v>France</v>
          </cell>
          <cell r="D1989" t="str">
            <v>Europe</v>
          </cell>
          <cell r="E1989" t="str">
            <v>Mobile &amp; Fixed</v>
          </cell>
          <cell r="F1989" t="str">
            <v>EUR</v>
          </cell>
          <cell r="G1989" t="str">
            <v>EBITDA</v>
          </cell>
          <cell r="H1989">
            <v>2020</v>
          </cell>
          <cell r="I1989">
            <v>1502</v>
          </cell>
        </row>
        <row r="1990">
          <cell r="B1990" t="str">
            <v>Bouygues SA</v>
          </cell>
          <cell r="C1990" t="str">
            <v>France</v>
          </cell>
          <cell r="D1990" t="str">
            <v>Europe</v>
          </cell>
          <cell r="E1990" t="str">
            <v>Mobile &amp; Fixed</v>
          </cell>
          <cell r="F1990" t="str">
            <v>EUR</v>
          </cell>
          <cell r="G1990" t="str">
            <v>EBITDA Margin (%)</v>
          </cell>
          <cell r="H1990">
            <v>2020</v>
          </cell>
          <cell r="I1990">
            <v>0.23330226778502641</v>
          </cell>
        </row>
        <row r="1991">
          <cell r="B1991" t="str">
            <v>Bouygues SA</v>
          </cell>
          <cell r="C1991" t="str">
            <v>France</v>
          </cell>
          <cell r="D1991" t="str">
            <v>Europe</v>
          </cell>
          <cell r="E1991" t="str">
            <v>Mobile &amp; Fixed</v>
          </cell>
          <cell r="F1991" t="str">
            <v>EUR</v>
          </cell>
          <cell r="G1991" t="str">
            <v>Capex</v>
          </cell>
          <cell r="H1991">
            <v>2020</v>
          </cell>
          <cell r="I1991">
            <v>1878</v>
          </cell>
        </row>
        <row r="1992">
          <cell r="B1992" t="str">
            <v>Bouygues SA</v>
          </cell>
          <cell r="C1992" t="str">
            <v>France</v>
          </cell>
          <cell r="D1992" t="str">
            <v>Europe</v>
          </cell>
          <cell r="E1992" t="str">
            <v>Mobile &amp; Fixed</v>
          </cell>
          <cell r="F1992" t="str">
            <v>EUR</v>
          </cell>
          <cell r="G1992" t="str">
            <v>EBITDA - Capex</v>
          </cell>
          <cell r="H1992">
            <v>2020</v>
          </cell>
          <cell r="I1992">
            <v>-376</v>
          </cell>
        </row>
        <row r="1993">
          <cell r="B1993" t="str">
            <v>Bouygues SA</v>
          </cell>
          <cell r="C1993" t="str">
            <v>France</v>
          </cell>
          <cell r="D1993" t="str">
            <v>Europe</v>
          </cell>
          <cell r="E1993" t="str">
            <v>Mobile &amp; Fixed</v>
          </cell>
          <cell r="F1993" t="str">
            <v>EUR</v>
          </cell>
          <cell r="G1993" t="str">
            <v>EBITDA - Capex Margin (%)</v>
          </cell>
          <cell r="H1993">
            <v>2020</v>
          </cell>
          <cell r="I1993">
            <v>-5.8403230817023921E-2</v>
          </cell>
        </row>
        <row r="1994">
          <cell r="B1994" t="str">
            <v>Bouygues SA</v>
          </cell>
          <cell r="C1994" t="str">
            <v>France</v>
          </cell>
          <cell r="D1994" t="str">
            <v>Europe</v>
          </cell>
          <cell r="E1994" t="str">
            <v>Mobile &amp; Fixed</v>
          </cell>
          <cell r="F1994" t="str">
            <v>EUR</v>
          </cell>
          <cell r="G1994" t="str">
            <v>Mobile share</v>
          </cell>
          <cell r="H1994">
            <v>2020</v>
          </cell>
          <cell r="I1994">
            <v>0.62147991864962238</v>
          </cell>
        </row>
        <row r="1995">
          <cell r="B1995" t="str">
            <v>Bouygues SA</v>
          </cell>
          <cell r="C1995" t="str">
            <v>France</v>
          </cell>
          <cell r="D1995" t="str">
            <v>Europe</v>
          </cell>
          <cell r="E1995" t="str">
            <v>Mobile &amp; Fixed</v>
          </cell>
          <cell r="F1995" t="str">
            <v>EUR</v>
          </cell>
          <cell r="G1995" t="str">
            <v>Capex/Revenue</v>
          </cell>
          <cell r="H1995">
            <v>2020</v>
          </cell>
          <cell r="I1995">
            <v>0.29170549860205031</v>
          </cell>
        </row>
        <row r="1996">
          <cell r="B1996" t="str">
            <v>Bouygues SA</v>
          </cell>
          <cell r="C1996" t="str">
            <v>France</v>
          </cell>
          <cell r="D1996" t="str">
            <v>Europe</v>
          </cell>
          <cell r="E1996" t="str">
            <v>Mobile &amp; Fixed</v>
          </cell>
          <cell r="F1996" t="str">
            <v>EUR</v>
          </cell>
          <cell r="G1996" t="str">
            <v>Revenue</v>
          </cell>
          <cell r="H1996">
            <v>2019</v>
          </cell>
          <cell r="I1996">
            <v>6058</v>
          </cell>
        </row>
        <row r="1997">
          <cell r="B1997" t="str">
            <v>Bouygues SA</v>
          </cell>
          <cell r="C1997" t="str">
            <v>France</v>
          </cell>
          <cell r="D1997" t="str">
            <v>Europe</v>
          </cell>
          <cell r="E1997" t="str">
            <v>Mobile &amp; Fixed</v>
          </cell>
          <cell r="F1997" t="str">
            <v>EUR</v>
          </cell>
          <cell r="G1997" t="str">
            <v>EBITDA</v>
          </cell>
          <cell r="H1997">
            <v>2019</v>
          </cell>
          <cell r="I1997">
            <v>1411</v>
          </cell>
        </row>
        <row r="1998">
          <cell r="B1998" t="str">
            <v>Bouygues SA</v>
          </cell>
          <cell r="C1998" t="str">
            <v>France</v>
          </cell>
          <cell r="D1998" t="str">
            <v>Europe</v>
          </cell>
          <cell r="E1998" t="str">
            <v>Mobile &amp; Fixed</v>
          </cell>
          <cell r="F1998" t="str">
            <v>EUR</v>
          </cell>
          <cell r="G1998" t="str">
            <v>EBITDA Margin (%)</v>
          </cell>
          <cell r="H1998">
            <v>2019</v>
          </cell>
          <cell r="I1998">
            <v>0.23291515351601189</v>
          </cell>
        </row>
        <row r="1999">
          <cell r="B1999" t="str">
            <v>Bouygues SA</v>
          </cell>
          <cell r="C1999" t="str">
            <v>France</v>
          </cell>
          <cell r="D1999" t="str">
            <v>Europe</v>
          </cell>
          <cell r="E1999" t="str">
            <v>Mobile &amp; Fixed</v>
          </cell>
          <cell r="F1999" t="str">
            <v>EUR</v>
          </cell>
          <cell r="G1999" t="str">
            <v>Capex</v>
          </cell>
          <cell r="H1999">
            <v>2019</v>
          </cell>
          <cell r="I1999">
            <v>940</v>
          </cell>
        </row>
        <row r="2000">
          <cell r="B2000" t="str">
            <v>Bouygues SA</v>
          </cell>
          <cell r="C2000" t="str">
            <v>France</v>
          </cell>
          <cell r="D2000" t="str">
            <v>Europe</v>
          </cell>
          <cell r="E2000" t="str">
            <v>Mobile &amp; Fixed</v>
          </cell>
          <cell r="F2000" t="str">
            <v>EUR</v>
          </cell>
          <cell r="G2000" t="str">
            <v>EBITDA - Capex</v>
          </cell>
          <cell r="H2000">
            <v>2019</v>
          </cell>
          <cell r="I2000">
            <v>471</v>
          </cell>
        </row>
        <row r="2001">
          <cell r="B2001" t="str">
            <v>Bouygues SA</v>
          </cell>
          <cell r="C2001" t="str">
            <v>France</v>
          </cell>
          <cell r="D2001" t="str">
            <v>Europe</v>
          </cell>
          <cell r="E2001" t="str">
            <v>Mobile &amp; Fixed</v>
          </cell>
          <cell r="F2001" t="str">
            <v>EUR</v>
          </cell>
          <cell r="G2001" t="str">
            <v>EBITDA - Capex Margin (%)</v>
          </cell>
          <cell r="H2001">
            <v>2019</v>
          </cell>
          <cell r="I2001">
            <v>7.7748431825685041E-2</v>
          </cell>
        </row>
        <row r="2002">
          <cell r="B2002" t="str">
            <v>Bouygues SA</v>
          </cell>
          <cell r="C2002" t="str">
            <v>France</v>
          </cell>
          <cell r="D2002" t="str">
            <v>Europe</v>
          </cell>
          <cell r="E2002" t="str">
            <v>Mobile &amp; Fixed</v>
          </cell>
          <cell r="F2002" t="str">
            <v>EUR</v>
          </cell>
          <cell r="G2002" t="str">
            <v>Mobile share</v>
          </cell>
          <cell r="H2002">
            <v>2019</v>
          </cell>
          <cell r="I2002">
            <v>0.62147991864962238</v>
          </cell>
        </row>
        <row r="2003">
          <cell r="B2003" t="str">
            <v>Bouygues SA</v>
          </cell>
          <cell r="C2003" t="str">
            <v>France</v>
          </cell>
          <cell r="D2003" t="str">
            <v>Europe</v>
          </cell>
          <cell r="E2003" t="str">
            <v>Mobile &amp; Fixed</v>
          </cell>
          <cell r="F2003" t="str">
            <v>EUR</v>
          </cell>
          <cell r="G2003" t="str">
            <v>Capex/Revenue</v>
          </cell>
          <cell r="H2003">
            <v>2019</v>
          </cell>
          <cell r="I2003">
            <v>0.15516672169032683</v>
          </cell>
        </row>
        <row r="2004">
          <cell r="B2004" t="str">
            <v>Bouygues SA</v>
          </cell>
          <cell r="C2004" t="str">
            <v>France</v>
          </cell>
          <cell r="D2004" t="str">
            <v>Europe</v>
          </cell>
          <cell r="E2004" t="str">
            <v>Mobile &amp; Fixed</v>
          </cell>
          <cell r="F2004" t="str">
            <v>EUR</v>
          </cell>
          <cell r="G2004" t="str">
            <v>Revenue</v>
          </cell>
          <cell r="H2004">
            <v>2018</v>
          </cell>
          <cell r="I2004">
            <v>5344</v>
          </cell>
        </row>
        <row r="2005">
          <cell r="B2005" t="str">
            <v>Bouygues SA</v>
          </cell>
          <cell r="C2005" t="str">
            <v>France</v>
          </cell>
          <cell r="D2005" t="str">
            <v>Europe</v>
          </cell>
          <cell r="E2005" t="str">
            <v>Mobile &amp; Fixed</v>
          </cell>
          <cell r="F2005" t="str">
            <v>EUR</v>
          </cell>
          <cell r="G2005" t="str">
            <v>EBITDA</v>
          </cell>
          <cell r="H2005">
            <v>2018</v>
          </cell>
          <cell r="I2005">
            <v>1268</v>
          </cell>
        </row>
        <row r="2006">
          <cell r="B2006" t="str">
            <v>Bouygues SA</v>
          </cell>
          <cell r="C2006" t="str">
            <v>France</v>
          </cell>
          <cell r="D2006" t="str">
            <v>Europe</v>
          </cell>
          <cell r="E2006" t="str">
            <v>Mobile &amp; Fixed</v>
          </cell>
          <cell r="F2006" t="str">
            <v>EUR</v>
          </cell>
          <cell r="G2006" t="str">
            <v>EBITDA Margin (%)</v>
          </cell>
          <cell r="H2006">
            <v>2018</v>
          </cell>
          <cell r="I2006">
            <v>0.2372754491017964</v>
          </cell>
        </row>
        <row r="2007">
          <cell r="B2007" t="str">
            <v>Bouygues SA</v>
          </cell>
          <cell r="C2007" t="str">
            <v>France</v>
          </cell>
          <cell r="D2007" t="str">
            <v>Europe</v>
          </cell>
          <cell r="E2007" t="str">
            <v>Mobile &amp; Fixed</v>
          </cell>
          <cell r="F2007" t="str">
            <v>EUR</v>
          </cell>
          <cell r="G2007" t="str">
            <v>Capex</v>
          </cell>
          <cell r="H2007">
            <v>2018</v>
          </cell>
          <cell r="I2007">
            <v>1242</v>
          </cell>
        </row>
        <row r="2008">
          <cell r="B2008" t="str">
            <v>Bouygues SA</v>
          </cell>
          <cell r="C2008" t="str">
            <v>France</v>
          </cell>
          <cell r="D2008" t="str">
            <v>Europe</v>
          </cell>
          <cell r="E2008" t="str">
            <v>Mobile &amp; Fixed</v>
          </cell>
          <cell r="F2008" t="str">
            <v>EUR</v>
          </cell>
          <cell r="G2008" t="str">
            <v>EBITDA - Capex</v>
          </cell>
          <cell r="H2008">
            <v>2018</v>
          </cell>
          <cell r="I2008">
            <v>26</v>
          </cell>
        </row>
        <row r="2009">
          <cell r="B2009" t="str">
            <v>Bouygues SA</v>
          </cell>
          <cell r="C2009" t="str">
            <v>France</v>
          </cell>
          <cell r="D2009" t="str">
            <v>Europe</v>
          </cell>
          <cell r="E2009" t="str">
            <v>Mobile &amp; Fixed</v>
          </cell>
          <cell r="F2009" t="str">
            <v>EUR</v>
          </cell>
          <cell r="G2009" t="str">
            <v>EBITDA - Capex Margin (%)</v>
          </cell>
          <cell r="H2009">
            <v>2018</v>
          </cell>
          <cell r="I2009">
            <v>4.8652694610778445E-3</v>
          </cell>
        </row>
        <row r="2010">
          <cell r="B2010" t="str">
            <v>Bouygues SA</v>
          </cell>
          <cell r="C2010" t="str">
            <v>France</v>
          </cell>
          <cell r="D2010" t="str">
            <v>Europe</v>
          </cell>
          <cell r="E2010" t="str">
            <v>Mobile &amp; Fixed</v>
          </cell>
          <cell r="F2010" t="str">
            <v>EUR</v>
          </cell>
          <cell r="G2010" t="str">
            <v>Mobile share</v>
          </cell>
          <cell r="H2010">
            <v>2018</v>
          </cell>
          <cell r="I2010">
            <v>0.62147991864962238</v>
          </cell>
        </row>
        <row r="2011">
          <cell r="B2011" t="str">
            <v>Bouygues SA</v>
          </cell>
          <cell r="C2011" t="str">
            <v>France</v>
          </cell>
          <cell r="D2011" t="str">
            <v>Europe</v>
          </cell>
          <cell r="E2011" t="str">
            <v>Mobile &amp; Fixed</v>
          </cell>
          <cell r="F2011" t="str">
            <v>EUR</v>
          </cell>
          <cell r="G2011" t="str">
            <v>Capex/Revenue</v>
          </cell>
          <cell r="H2011">
            <v>2018</v>
          </cell>
          <cell r="I2011">
            <v>0.23241017964071856</v>
          </cell>
        </row>
        <row r="2012">
          <cell r="B2012" t="str">
            <v>Bouygues SA</v>
          </cell>
          <cell r="C2012" t="str">
            <v>France</v>
          </cell>
          <cell r="D2012" t="str">
            <v>Europe</v>
          </cell>
          <cell r="E2012" t="str">
            <v>Mobile &amp; Fixed</v>
          </cell>
          <cell r="F2012" t="str">
            <v>EUR</v>
          </cell>
          <cell r="G2012" t="str">
            <v>Revenue</v>
          </cell>
          <cell r="H2012">
            <v>2017</v>
          </cell>
          <cell r="I2012">
            <v>5060</v>
          </cell>
        </row>
        <row r="2013">
          <cell r="B2013" t="str">
            <v>Bouygues SA</v>
          </cell>
          <cell r="C2013" t="str">
            <v>France</v>
          </cell>
          <cell r="D2013" t="str">
            <v>Europe</v>
          </cell>
          <cell r="E2013" t="str">
            <v>Mobile &amp; Fixed</v>
          </cell>
          <cell r="F2013" t="str">
            <v>EUR</v>
          </cell>
          <cell r="G2013" t="str">
            <v>EBITDA</v>
          </cell>
          <cell r="H2013">
            <v>2017</v>
          </cell>
          <cell r="I2013">
            <v>1020</v>
          </cell>
        </row>
        <row r="2014">
          <cell r="B2014" t="str">
            <v>Bouygues SA</v>
          </cell>
          <cell r="C2014" t="str">
            <v>France</v>
          </cell>
          <cell r="D2014" t="str">
            <v>Europe</v>
          </cell>
          <cell r="E2014" t="str">
            <v>Mobile &amp; Fixed</v>
          </cell>
          <cell r="F2014" t="str">
            <v>EUR</v>
          </cell>
          <cell r="G2014" t="str">
            <v>EBITDA Margin (%)</v>
          </cell>
          <cell r="H2014">
            <v>2017</v>
          </cell>
          <cell r="I2014">
            <v>0.20158102766798419</v>
          </cell>
        </row>
        <row r="2015">
          <cell r="B2015" t="str">
            <v>Bouygues SA</v>
          </cell>
          <cell r="C2015" t="str">
            <v>France</v>
          </cell>
          <cell r="D2015" t="str">
            <v>Europe</v>
          </cell>
          <cell r="E2015" t="str">
            <v>Mobile &amp; Fixed</v>
          </cell>
          <cell r="F2015" t="str">
            <v>EUR</v>
          </cell>
          <cell r="G2015" t="str">
            <v>Capex</v>
          </cell>
          <cell r="H2015">
            <v>2017</v>
          </cell>
          <cell r="I2015">
            <v>1104</v>
          </cell>
        </row>
        <row r="2016">
          <cell r="B2016" t="str">
            <v>Bouygues SA</v>
          </cell>
          <cell r="C2016" t="str">
            <v>France</v>
          </cell>
          <cell r="D2016" t="str">
            <v>Europe</v>
          </cell>
          <cell r="E2016" t="str">
            <v>Mobile &amp; Fixed</v>
          </cell>
          <cell r="F2016" t="str">
            <v>EUR</v>
          </cell>
          <cell r="G2016" t="str">
            <v>EBITDA - Capex</v>
          </cell>
          <cell r="H2016">
            <v>2017</v>
          </cell>
          <cell r="I2016">
            <v>-84</v>
          </cell>
        </row>
        <row r="2017">
          <cell r="B2017" t="str">
            <v>Bouygues SA</v>
          </cell>
          <cell r="C2017" t="str">
            <v>France</v>
          </cell>
          <cell r="D2017" t="str">
            <v>Europe</v>
          </cell>
          <cell r="E2017" t="str">
            <v>Mobile &amp; Fixed</v>
          </cell>
          <cell r="F2017" t="str">
            <v>EUR</v>
          </cell>
          <cell r="G2017" t="str">
            <v>EBITDA - Capex Margin (%)</v>
          </cell>
          <cell r="H2017">
            <v>2017</v>
          </cell>
          <cell r="I2017">
            <v>-1.6600790513833993E-2</v>
          </cell>
        </row>
        <row r="2018">
          <cell r="B2018" t="str">
            <v>Bouygues SA</v>
          </cell>
          <cell r="C2018" t="str">
            <v>France</v>
          </cell>
          <cell r="D2018" t="str">
            <v>Europe</v>
          </cell>
          <cell r="E2018" t="str">
            <v>Mobile &amp; Fixed</v>
          </cell>
          <cell r="F2018" t="str">
            <v>EUR</v>
          </cell>
          <cell r="G2018" t="str">
            <v>Mobile share</v>
          </cell>
          <cell r="H2018">
            <v>2017</v>
          </cell>
          <cell r="I2018"/>
        </row>
        <row r="2019">
          <cell r="B2019" t="str">
            <v>Bouygues SA</v>
          </cell>
          <cell r="C2019" t="str">
            <v>France</v>
          </cell>
          <cell r="D2019" t="str">
            <v>Europe</v>
          </cell>
          <cell r="E2019" t="str">
            <v>Mobile &amp; Fixed</v>
          </cell>
          <cell r="F2019" t="str">
            <v>EUR</v>
          </cell>
          <cell r="G2019" t="str">
            <v>Capex/Revenue</v>
          </cell>
          <cell r="H2019">
            <v>2017</v>
          </cell>
          <cell r="I2019">
            <v>0.21818181818181817</v>
          </cell>
        </row>
        <row r="2020">
          <cell r="B2020" t="str">
            <v>Bouygues SA</v>
          </cell>
          <cell r="C2020" t="str">
            <v>France</v>
          </cell>
          <cell r="D2020" t="str">
            <v>Europe</v>
          </cell>
          <cell r="E2020" t="str">
            <v>Mobile &amp; Fixed</v>
          </cell>
          <cell r="F2020" t="str">
            <v>EUR</v>
          </cell>
          <cell r="G2020" t="str">
            <v>Revenue</v>
          </cell>
          <cell r="H2020">
            <v>2016</v>
          </cell>
          <cell r="I2020">
            <v>4761</v>
          </cell>
        </row>
        <row r="2021">
          <cell r="B2021" t="str">
            <v>Bouygues SA</v>
          </cell>
          <cell r="C2021" t="str">
            <v>France</v>
          </cell>
          <cell r="D2021" t="str">
            <v>Europe</v>
          </cell>
          <cell r="E2021" t="str">
            <v>Mobile &amp; Fixed</v>
          </cell>
          <cell r="F2021" t="str">
            <v>EUR</v>
          </cell>
          <cell r="G2021" t="str">
            <v>EBITDA</v>
          </cell>
          <cell r="H2021">
            <v>2016</v>
          </cell>
          <cell r="I2021">
            <v>950</v>
          </cell>
        </row>
        <row r="2022">
          <cell r="B2022" t="str">
            <v>Bouygues SA</v>
          </cell>
          <cell r="C2022" t="str">
            <v>France</v>
          </cell>
          <cell r="D2022" t="str">
            <v>Europe</v>
          </cell>
          <cell r="E2022" t="str">
            <v>Mobile &amp; Fixed</v>
          </cell>
          <cell r="F2022" t="str">
            <v>EUR</v>
          </cell>
          <cell r="G2022" t="str">
            <v>EBITDA Margin (%)</v>
          </cell>
          <cell r="H2022">
            <v>2016</v>
          </cell>
          <cell r="I2022">
            <v>0.19953791220331862</v>
          </cell>
        </row>
        <row r="2023">
          <cell r="B2023" t="str">
            <v>Bouygues SA</v>
          </cell>
          <cell r="C2023" t="str">
            <v>France</v>
          </cell>
          <cell r="D2023" t="str">
            <v>Europe</v>
          </cell>
          <cell r="E2023" t="str">
            <v>Mobile &amp; Fixed</v>
          </cell>
          <cell r="F2023" t="str">
            <v>EUR</v>
          </cell>
          <cell r="G2023" t="str">
            <v>Capex</v>
          </cell>
          <cell r="H2023">
            <v>2016</v>
          </cell>
          <cell r="I2023">
            <v>992</v>
          </cell>
        </row>
        <row r="2024">
          <cell r="B2024" t="str">
            <v>Bouygues SA</v>
          </cell>
          <cell r="C2024" t="str">
            <v>France</v>
          </cell>
          <cell r="D2024" t="str">
            <v>Europe</v>
          </cell>
          <cell r="E2024" t="str">
            <v>Mobile &amp; Fixed</v>
          </cell>
          <cell r="F2024" t="str">
            <v>EUR</v>
          </cell>
          <cell r="G2024" t="str">
            <v>EBITDA - Capex</v>
          </cell>
          <cell r="H2024">
            <v>2016</v>
          </cell>
          <cell r="I2024">
            <v>-42</v>
          </cell>
        </row>
        <row r="2025">
          <cell r="B2025" t="str">
            <v>Bouygues SA</v>
          </cell>
          <cell r="C2025" t="str">
            <v>France</v>
          </cell>
          <cell r="D2025" t="str">
            <v>Europe</v>
          </cell>
          <cell r="E2025" t="str">
            <v>Mobile &amp; Fixed</v>
          </cell>
          <cell r="F2025" t="str">
            <v>EUR</v>
          </cell>
          <cell r="G2025" t="str">
            <v>EBITDA - Capex Margin (%)</v>
          </cell>
          <cell r="H2025">
            <v>2016</v>
          </cell>
          <cell r="I2025">
            <v>-8.8216761184625077E-3</v>
          </cell>
        </row>
        <row r="2026">
          <cell r="B2026" t="str">
            <v>Bouygues SA</v>
          </cell>
          <cell r="C2026" t="str">
            <v>France</v>
          </cell>
          <cell r="D2026" t="str">
            <v>Europe</v>
          </cell>
          <cell r="E2026" t="str">
            <v>Mobile &amp; Fixed</v>
          </cell>
          <cell r="F2026" t="str">
            <v>EUR</v>
          </cell>
          <cell r="G2026" t="str">
            <v>Mobile share</v>
          </cell>
          <cell r="H2026">
            <v>2016</v>
          </cell>
          <cell r="I2026"/>
        </row>
        <row r="2027">
          <cell r="B2027" t="str">
            <v>Bouygues SA</v>
          </cell>
          <cell r="C2027" t="str">
            <v>France</v>
          </cell>
          <cell r="D2027" t="str">
            <v>Europe</v>
          </cell>
          <cell r="E2027" t="str">
            <v>Mobile &amp; Fixed</v>
          </cell>
          <cell r="F2027" t="str">
            <v>EUR</v>
          </cell>
          <cell r="G2027" t="str">
            <v>Capex/Revenue</v>
          </cell>
          <cell r="H2027">
            <v>2016</v>
          </cell>
          <cell r="I2027">
            <v>0.20835958832178114</v>
          </cell>
        </row>
        <row r="2028">
          <cell r="B2028" t="str">
            <v>Bouygues SA</v>
          </cell>
          <cell r="C2028" t="str">
            <v>France</v>
          </cell>
          <cell r="D2028" t="str">
            <v>Europe</v>
          </cell>
          <cell r="E2028" t="str">
            <v>Mobile &amp; Fixed</v>
          </cell>
          <cell r="F2028" t="str">
            <v>EUR</v>
          </cell>
          <cell r="G2028" t="str">
            <v>Revenue</v>
          </cell>
          <cell r="H2028">
            <v>2015</v>
          </cell>
          <cell r="I2028">
            <v>4505</v>
          </cell>
        </row>
        <row r="2029">
          <cell r="B2029" t="str">
            <v>Bouygues SA</v>
          </cell>
          <cell r="C2029" t="str">
            <v>France</v>
          </cell>
          <cell r="D2029" t="str">
            <v>Europe</v>
          </cell>
          <cell r="E2029" t="str">
            <v>Mobile &amp; Fixed</v>
          </cell>
          <cell r="F2029" t="str">
            <v>EUR</v>
          </cell>
          <cell r="G2029" t="str">
            <v>EBITDA</v>
          </cell>
          <cell r="H2029">
            <v>2015</v>
          </cell>
          <cell r="I2029">
            <v>639</v>
          </cell>
        </row>
        <row r="2030">
          <cell r="B2030" t="str">
            <v>Bouygues SA</v>
          </cell>
          <cell r="C2030" t="str">
            <v>France</v>
          </cell>
          <cell r="D2030" t="str">
            <v>Europe</v>
          </cell>
          <cell r="E2030" t="str">
            <v>Mobile &amp; Fixed</v>
          </cell>
          <cell r="F2030" t="str">
            <v>EUR</v>
          </cell>
          <cell r="G2030" t="str">
            <v>EBITDA Margin (%)</v>
          </cell>
          <cell r="H2030">
            <v>2015</v>
          </cell>
          <cell r="I2030">
            <v>0.141842397336293</v>
          </cell>
        </row>
        <row r="2031">
          <cell r="B2031" t="str">
            <v>Bouygues SA</v>
          </cell>
          <cell r="C2031" t="str">
            <v>France</v>
          </cell>
          <cell r="D2031" t="str">
            <v>Europe</v>
          </cell>
          <cell r="E2031" t="str">
            <v>Mobile &amp; Fixed</v>
          </cell>
          <cell r="F2031" t="str">
            <v>EUR</v>
          </cell>
          <cell r="G2031" t="str">
            <v>Capex</v>
          </cell>
          <cell r="H2031">
            <v>2015</v>
          </cell>
          <cell r="I2031">
            <v>1298</v>
          </cell>
        </row>
        <row r="2032">
          <cell r="B2032" t="str">
            <v>Bouygues SA</v>
          </cell>
          <cell r="C2032" t="str">
            <v>France</v>
          </cell>
          <cell r="D2032" t="str">
            <v>Europe</v>
          </cell>
          <cell r="E2032" t="str">
            <v>Mobile &amp; Fixed</v>
          </cell>
          <cell r="F2032" t="str">
            <v>EUR</v>
          </cell>
          <cell r="G2032" t="str">
            <v>EBITDA - Capex</v>
          </cell>
          <cell r="H2032">
            <v>2015</v>
          </cell>
          <cell r="I2032">
            <v>-659</v>
          </cell>
        </row>
        <row r="2033">
          <cell r="B2033" t="str">
            <v>Bouygues SA</v>
          </cell>
          <cell r="C2033" t="str">
            <v>France</v>
          </cell>
          <cell r="D2033" t="str">
            <v>Europe</v>
          </cell>
          <cell r="E2033" t="str">
            <v>Mobile &amp; Fixed</v>
          </cell>
          <cell r="F2033" t="str">
            <v>EUR</v>
          </cell>
          <cell r="G2033" t="str">
            <v>EBITDA - Capex Margin (%)</v>
          </cell>
          <cell r="H2033">
            <v>2015</v>
          </cell>
          <cell r="I2033">
            <v>-0.14628190899001109</v>
          </cell>
        </row>
        <row r="2034">
          <cell r="B2034" t="str">
            <v>Bouygues SA</v>
          </cell>
          <cell r="C2034" t="str">
            <v>France</v>
          </cell>
          <cell r="D2034" t="str">
            <v>Europe</v>
          </cell>
          <cell r="E2034" t="str">
            <v>Mobile &amp; Fixed</v>
          </cell>
          <cell r="F2034" t="str">
            <v>EUR</v>
          </cell>
          <cell r="G2034" t="str">
            <v>Mobile share</v>
          </cell>
          <cell r="H2034">
            <v>2015</v>
          </cell>
          <cell r="I2034"/>
        </row>
        <row r="2035">
          <cell r="B2035" t="str">
            <v>Bouygues SA</v>
          </cell>
          <cell r="C2035" t="str">
            <v>France</v>
          </cell>
          <cell r="D2035" t="str">
            <v>Europe</v>
          </cell>
          <cell r="E2035" t="str">
            <v>Mobile &amp; Fixed</v>
          </cell>
          <cell r="F2035" t="str">
            <v>EUR</v>
          </cell>
          <cell r="G2035" t="str">
            <v>Capex/Revenue</v>
          </cell>
          <cell r="H2035">
            <v>2015</v>
          </cell>
          <cell r="I2035">
            <v>0.28812430632630409</v>
          </cell>
        </row>
        <row r="2036">
          <cell r="B2036" t="str">
            <v>Bouygues SA</v>
          </cell>
          <cell r="C2036" t="str">
            <v>France</v>
          </cell>
          <cell r="D2036" t="str">
            <v>Europe</v>
          </cell>
          <cell r="E2036" t="str">
            <v>Mobile &amp; Fixed</v>
          </cell>
          <cell r="F2036" t="str">
            <v>EUR</v>
          </cell>
          <cell r="G2036" t="str">
            <v>Revenue</v>
          </cell>
          <cell r="H2036">
            <v>2014</v>
          </cell>
          <cell r="I2036"/>
        </row>
        <row r="2037">
          <cell r="B2037" t="str">
            <v>Bouygues SA</v>
          </cell>
          <cell r="C2037" t="str">
            <v>France</v>
          </cell>
          <cell r="D2037" t="str">
            <v>Europe</v>
          </cell>
          <cell r="E2037" t="str">
            <v>Mobile &amp; Fixed</v>
          </cell>
          <cell r="F2037" t="str">
            <v>EUR</v>
          </cell>
          <cell r="G2037" t="str">
            <v>EBITDA</v>
          </cell>
          <cell r="H2037">
            <v>2014</v>
          </cell>
          <cell r="I2037"/>
        </row>
        <row r="2038">
          <cell r="B2038" t="str">
            <v>Bouygues SA</v>
          </cell>
          <cell r="C2038" t="str">
            <v>France</v>
          </cell>
          <cell r="D2038" t="str">
            <v>Europe</v>
          </cell>
          <cell r="E2038" t="str">
            <v>Mobile &amp; Fixed</v>
          </cell>
          <cell r="F2038" t="str">
            <v>EUR</v>
          </cell>
          <cell r="G2038" t="str">
            <v>EBITDA Margin (%)</v>
          </cell>
          <cell r="H2038">
            <v>2014</v>
          </cell>
          <cell r="I2038" t="str">
            <v/>
          </cell>
        </row>
        <row r="2039">
          <cell r="B2039" t="str">
            <v>Bouygues SA</v>
          </cell>
          <cell r="C2039" t="str">
            <v>France</v>
          </cell>
          <cell r="D2039" t="str">
            <v>Europe</v>
          </cell>
          <cell r="E2039" t="str">
            <v>Mobile &amp; Fixed</v>
          </cell>
          <cell r="F2039" t="str">
            <v>EUR</v>
          </cell>
          <cell r="G2039" t="str">
            <v>Capex</v>
          </cell>
          <cell r="H2039">
            <v>2014</v>
          </cell>
          <cell r="I2039"/>
        </row>
        <row r="2040">
          <cell r="B2040" t="str">
            <v>Bouygues SA</v>
          </cell>
          <cell r="C2040" t="str">
            <v>France</v>
          </cell>
          <cell r="D2040" t="str">
            <v>Europe</v>
          </cell>
          <cell r="E2040" t="str">
            <v>Mobile &amp; Fixed</v>
          </cell>
          <cell r="F2040" t="str">
            <v>EUR</v>
          </cell>
          <cell r="G2040" t="str">
            <v>EBITDA - Capex</v>
          </cell>
          <cell r="H2040">
            <v>2014</v>
          </cell>
          <cell r="I2040" t="str">
            <v/>
          </cell>
        </row>
        <row r="2041">
          <cell r="B2041" t="str">
            <v>Bouygues SA</v>
          </cell>
          <cell r="C2041" t="str">
            <v>France</v>
          </cell>
          <cell r="D2041" t="str">
            <v>Europe</v>
          </cell>
          <cell r="E2041" t="str">
            <v>Mobile &amp; Fixed</v>
          </cell>
          <cell r="F2041" t="str">
            <v>EUR</v>
          </cell>
          <cell r="G2041" t="str">
            <v>EBITDA - Capex Margin (%)</v>
          </cell>
          <cell r="H2041">
            <v>2014</v>
          </cell>
          <cell r="I2041" t="str">
            <v/>
          </cell>
        </row>
        <row r="2042">
          <cell r="B2042" t="str">
            <v>Bouygues SA</v>
          </cell>
          <cell r="C2042" t="str">
            <v>France</v>
          </cell>
          <cell r="D2042" t="str">
            <v>Europe</v>
          </cell>
          <cell r="E2042" t="str">
            <v>Mobile &amp; Fixed</v>
          </cell>
          <cell r="F2042" t="str">
            <v>EUR</v>
          </cell>
          <cell r="G2042" t="str">
            <v>Mobile share</v>
          </cell>
          <cell r="H2042">
            <v>2014</v>
          </cell>
          <cell r="I2042"/>
        </row>
        <row r="2043">
          <cell r="B2043" t="str">
            <v>Bouygues SA</v>
          </cell>
          <cell r="C2043" t="str">
            <v>France</v>
          </cell>
          <cell r="D2043" t="str">
            <v>Europe</v>
          </cell>
          <cell r="E2043" t="str">
            <v>Mobile &amp; Fixed</v>
          </cell>
          <cell r="F2043" t="str">
            <v>EUR</v>
          </cell>
          <cell r="G2043" t="str">
            <v>Capex/Revenue</v>
          </cell>
          <cell r="H2043">
            <v>2014</v>
          </cell>
          <cell r="I2043" t="str">
            <v/>
          </cell>
        </row>
        <row r="2044">
          <cell r="B2044" t="str">
            <v>Bouygues SA</v>
          </cell>
          <cell r="C2044" t="str">
            <v>France</v>
          </cell>
          <cell r="D2044" t="str">
            <v>Europe</v>
          </cell>
          <cell r="E2044" t="str">
            <v>Mobile &amp; Fixed</v>
          </cell>
          <cell r="F2044" t="str">
            <v>EUR</v>
          </cell>
          <cell r="G2044" t="str">
            <v>Revenue</v>
          </cell>
          <cell r="H2044">
            <v>2013</v>
          </cell>
          <cell r="I2044"/>
        </row>
        <row r="2045">
          <cell r="B2045" t="str">
            <v>Bouygues SA</v>
          </cell>
          <cell r="C2045" t="str">
            <v>France</v>
          </cell>
          <cell r="D2045" t="str">
            <v>Europe</v>
          </cell>
          <cell r="E2045" t="str">
            <v>Mobile &amp; Fixed</v>
          </cell>
          <cell r="F2045" t="str">
            <v>EUR</v>
          </cell>
          <cell r="G2045" t="str">
            <v>EBITDA</v>
          </cell>
          <cell r="H2045">
            <v>2013</v>
          </cell>
          <cell r="I2045"/>
        </row>
        <row r="2046">
          <cell r="B2046" t="str">
            <v>Bouygues SA</v>
          </cell>
          <cell r="C2046" t="str">
            <v>France</v>
          </cell>
          <cell r="D2046" t="str">
            <v>Europe</v>
          </cell>
          <cell r="E2046" t="str">
            <v>Mobile &amp; Fixed</v>
          </cell>
          <cell r="F2046" t="str">
            <v>EUR</v>
          </cell>
          <cell r="G2046" t="str">
            <v>EBITDA Margin (%)</v>
          </cell>
          <cell r="H2046">
            <v>2013</v>
          </cell>
          <cell r="I2046" t="str">
            <v/>
          </cell>
        </row>
        <row r="2047">
          <cell r="B2047" t="str">
            <v>Bouygues SA</v>
          </cell>
          <cell r="C2047" t="str">
            <v>France</v>
          </cell>
          <cell r="D2047" t="str">
            <v>Europe</v>
          </cell>
          <cell r="E2047" t="str">
            <v>Mobile &amp; Fixed</v>
          </cell>
          <cell r="F2047" t="str">
            <v>EUR</v>
          </cell>
          <cell r="G2047" t="str">
            <v>Capex</v>
          </cell>
          <cell r="H2047">
            <v>2013</v>
          </cell>
          <cell r="I2047"/>
        </row>
        <row r="2048">
          <cell r="B2048" t="str">
            <v>Bouygues SA</v>
          </cell>
          <cell r="C2048" t="str">
            <v>France</v>
          </cell>
          <cell r="D2048" t="str">
            <v>Europe</v>
          </cell>
          <cell r="E2048" t="str">
            <v>Mobile &amp; Fixed</v>
          </cell>
          <cell r="F2048" t="str">
            <v>EUR</v>
          </cell>
          <cell r="G2048" t="str">
            <v>EBITDA - Capex</v>
          </cell>
          <cell r="H2048">
            <v>2013</v>
          </cell>
          <cell r="I2048" t="str">
            <v/>
          </cell>
        </row>
        <row r="2049">
          <cell r="B2049" t="str">
            <v>Bouygues SA</v>
          </cell>
          <cell r="C2049" t="str">
            <v>France</v>
          </cell>
          <cell r="D2049" t="str">
            <v>Europe</v>
          </cell>
          <cell r="E2049" t="str">
            <v>Mobile &amp; Fixed</v>
          </cell>
          <cell r="F2049" t="str">
            <v>EUR</v>
          </cell>
          <cell r="G2049" t="str">
            <v>EBITDA - Capex Margin (%)</v>
          </cell>
          <cell r="H2049">
            <v>2013</v>
          </cell>
          <cell r="I2049" t="str">
            <v/>
          </cell>
        </row>
        <row r="2050">
          <cell r="B2050" t="str">
            <v>Bouygues SA</v>
          </cell>
          <cell r="C2050" t="str">
            <v>France</v>
          </cell>
          <cell r="D2050" t="str">
            <v>Europe</v>
          </cell>
          <cell r="E2050" t="str">
            <v>Mobile &amp; Fixed</v>
          </cell>
          <cell r="F2050" t="str">
            <v>EUR</v>
          </cell>
          <cell r="G2050" t="str">
            <v>Mobile share</v>
          </cell>
          <cell r="H2050">
            <v>2013</v>
          </cell>
          <cell r="I2050"/>
        </row>
        <row r="2051">
          <cell r="B2051" t="str">
            <v>Bouygues SA</v>
          </cell>
          <cell r="C2051" t="str">
            <v>France</v>
          </cell>
          <cell r="D2051" t="str">
            <v>Europe</v>
          </cell>
          <cell r="E2051" t="str">
            <v>Mobile &amp; Fixed</v>
          </cell>
          <cell r="F2051" t="str">
            <v>EUR</v>
          </cell>
          <cell r="G2051" t="str">
            <v>Capex/Revenue</v>
          </cell>
          <cell r="H2051">
            <v>2013</v>
          </cell>
          <cell r="I2051" t="str">
            <v/>
          </cell>
        </row>
        <row r="2052">
          <cell r="B2052" t="str">
            <v>Bouygues SA</v>
          </cell>
          <cell r="C2052" t="str">
            <v>France</v>
          </cell>
          <cell r="D2052" t="str">
            <v>Europe</v>
          </cell>
          <cell r="E2052" t="str">
            <v>Mobile &amp; Fixed</v>
          </cell>
          <cell r="F2052" t="str">
            <v>EUR</v>
          </cell>
          <cell r="G2052" t="str">
            <v>Revenue</v>
          </cell>
          <cell r="H2052">
            <v>2012</v>
          </cell>
          <cell r="I2052"/>
        </row>
        <row r="2053">
          <cell r="B2053" t="str">
            <v>Bouygues SA</v>
          </cell>
          <cell r="C2053" t="str">
            <v>France</v>
          </cell>
          <cell r="D2053" t="str">
            <v>Europe</v>
          </cell>
          <cell r="E2053" t="str">
            <v>Mobile &amp; Fixed</v>
          </cell>
          <cell r="F2053" t="str">
            <v>EUR</v>
          </cell>
          <cell r="G2053" t="str">
            <v>EBITDA</v>
          </cell>
          <cell r="H2053">
            <v>2012</v>
          </cell>
          <cell r="I2053"/>
        </row>
        <row r="2054">
          <cell r="B2054" t="str">
            <v>Bouygues SA</v>
          </cell>
          <cell r="C2054" t="str">
            <v>France</v>
          </cell>
          <cell r="D2054" t="str">
            <v>Europe</v>
          </cell>
          <cell r="E2054" t="str">
            <v>Mobile &amp; Fixed</v>
          </cell>
          <cell r="F2054" t="str">
            <v>EUR</v>
          </cell>
          <cell r="G2054" t="str">
            <v>EBITDA Margin (%)</v>
          </cell>
          <cell r="H2054">
            <v>2012</v>
          </cell>
          <cell r="I2054" t="str">
            <v/>
          </cell>
        </row>
        <row r="2055">
          <cell r="B2055" t="str">
            <v>Bouygues SA</v>
          </cell>
          <cell r="C2055" t="str">
            <v>France</v>
          </cell>
          <cell r="D2055" t="str">
            <v>Europe</v>
          </cell>
          <cell r="E2055" t="str">
            <v>Mobile &amp; Fixed</v>
          </cell>
          <cell r="F2055" t="str">
            <v>EUR</v>
          </cell>
          <cell r="G2055" t="str">
            <v>Capex</v>
          </cell>
          <cell r="H2055">
            <v>2012</v>
          </cell>
          <cell r="I2055"/>
        </row>
        <row r="2056">
          <cell r="B2056" t="str">
            <v>Bouygues SA</v>
          </cell>
          <cell r="C2056" t="str">
            <v>France</v>
          </cell>
          <cell r="D2056" t="str">
            <v>Europe</v>
          </cell>
          <cell r="E2056" t="str">
            <v>Mobile &amp; Fixed</v>
          </cell>
          <cell r="F2056" t="str">
            <v>EUR</v>
          </cell>
          <cell r="G2056" t="str">
            <v>EBITDA - Capex</v>
          </cell>
          <cell r="H2056">
            <v>2012</v>
          </cell>
          <cell r="I2056" t="str">
            <v/>
          </cell>
        </row>
        <row r="2057">
          <cell r="B2057" t="str">
            <v>Bouygues SA</v>
          </cell>
          <cell r="C2057" t="str">
            <v>France</v>
          </cell>
          <cell r="D2057" t="str">
            <v>Europe</v>
          </cell>
          <cell r="E2057" t="str">
            <v>Mobile &amp; Fixed</v>
          </cell>
          <cell r="F2057" t="str">
            <v>EUR</v>
          </cell>
          <cell r="G2057" t="str">
            <v>EBITDA - Capex Margin (%)</v>
          </cell>
          <cell r="H2057">
            <v>2012</v>
          </cell>
          <cell r="I2057" t="str">
            <v/>
          </cell>
        </row>
        <row r="2058">
          <cell r="B2058" t="str">
            <v>Bouygues SA</v>
          </cell>
          <cell r="C2058" t="str">
            <v>France</v>
          </cell>
          <cell r="D2058" t="str">
            <v>Europe</v>
          </cell>
          <cell r="E2058" t="str">
            <v>Mobile &amp; Fixed</v>
          </cell>
          <cell r="F2058" t="str">
            <v>EUR</v>
          </cell>
          <cell r="G2058" t="str">
            <v>Mobile share</v>
          </cell>
          <cell r="H2058">
            <v>2012</v>
          </cell>
          <cell r="I2058"/>
        </row>
        <row r="2059">
          <cell r="B2059" t="str">
            <v>Bouygues SA</v>
          </cell>
          <cell r="C2059" t="str">
            <v>France</v>
          </cell>
          <cell r="D2059" t="str">
            <v>Europe</v>
          </cell>
          <cell r="E2059" t="str">
            <v>Mobile &amp; Fixed</v>
          </cell>
          <cell r="F2059" t="str">
            <v>EUR</v>
          </cell>
          <cell r="G2059" t="str">
            <v>Capex/Revenue</v>
          </cell>
          <cell r="H2059">
            <v>2012</v>
          </cell>
          <cell r="I2059" t="str">
            <v/>
          </cell>
        </row>
        <row r="2060">
          <cell r="B2060" t="str">
            <v xml:space="preserve">Telecom Italia </v>
          </cell>
          <cell r="C2060" t="str">
            <v>Italy</v>
          </cell>
          <cell r="D2060" t="str">
            <v>Europe</v>
          </cell>
          <cell r="E2060" t="str">
            <v>Mobile &amp; Fixed</v>
          </cell>
          <cell r="F2060" t="str">
            <v>EUR</v>
          </cell>
          <cell r="G2060" t="str">
            <v>Revenue</v>
          </cell>
          <cell r="H2060">
            <v>2020</v>
          </cell>
          <cell r="I2060">
            <v>12905</v>
          </cell>
        </row>
        <row r="2061">
          <cell r="B2061" t="str">
            <v xml:space="preserve">Telecom Italia </v>
          </cell>
          <cell r="C2061" t="str">
            <v>Italy</v>
          </cell>
          <cell r="D2061" t="str">
            <v>Europe</v>
          </cell>
          <cell r="E2061" t="str">
            <v>Mobile &amp; Fixed</v>
          </cell>
          <cell r="F2061" t="str">
            <v>EUR</v>
          </cell>
          <cell r="G2061" t="str">
            <v>EBITDA</v>
          </cell>
          <cell r="H2061">
            <v>2020</v>
          </cell>
          <cell r="I2061">
            <v>5339</v>
          </cell>
        </row>
        <row r="2062">
          <cell r="B2062" t="str">
            <v xml:space="preserve">Telecom Italia </v>
          </cell>
          <cell r="C2062" t="str">
            <v>Italy</v>
          </cell>
          <cell r="D2062" t="str">
            <v>Europe</v>
          </cell>
          <cell r="E2062" t="str">
            <v>Mobile &amp; Fixed</v>
          </cell>
          <cell r="F2062" t="str">
            <v>EUR</v>
          </cell>
          <cell r="G2062" t="str">
            <v>EBITDA Margin (%)</v>
          </cell>
          <cell r="H2062">
            <v>2020</v>
          </cell>
          <cell r="I2062">
            <v>0.41371561410306085</v>
          </cell>
        </row>
        <row r="2063">
          <cell r="B2063" t="str">
            <v xml:space="preserve">Telecom Italia </v>
          </cell>
          <cell r="C2063" t="str">
            <v>Italy</v>
          </cell>
          <cell r="D2063" t="str">
            <v>Europe</v>
          </cell>
          <cell r="E2063" t="str">
            <v>Mobile &amp; Fixed</v>
          </cell>
          <cell r="F2063" t="str">
            <v>EUR</v>
          </cell>
          <cell r="G2063" t="str">
            <v>Capex</v>
          </cell>
          <cell r="H2063">
            <v>2020</v>
          </cell>
          <cell r="I2063">
            <v>3529</v>
          </cell>
        </row>
        <row r="2064">
          <cell r="B2064" t="str">
            <v xml:space="preserve">Telecom Italia </v>
          </cell>
          <cell r="C2064" t="str">
            <v>Italy</v>
          </cell>
          <cell r="D2064" t="str">
            <v>Europe</v>
          </cell>
          <cell r="E2064" t="str">
            <v>Mobile &amp; Fixed</v>
          </cell>
          <cell r="F2064" t="str">
            <v>EUR</v>
          </cell>
          <cell r="G2064" t="str">
            <v>EBITDA - Capex</v>
          </cell>
          <cell r="H2064">
            <v>2020</v>
          </cell>
          <cell r="I2064">
            <v>1810</v>
          </cell>
        </row>
        <row r="2065">
          <cell r="B2065" t="str">
            <v xml:space="preserve">Telecom Italia </v>
          </cell>
          <cell r="C2065" t="str">
            <v>Italy</v>
          </cell>
          <cell r="D2065" t="str">
            <v>Europe</v>
          </cell>
          <cell r="E2065" t="str">
            <v>Mobile &amp; Fixed</v>
          </cell>
          <cell r="F2065" t="str">
            <v>EUR</v>
          </cell>
          <cell r="G2065" t="str">
            <v>EBITDA - Capex Margin (%)</v>
          </cell>
          <cell r="H2065">
            <v>2020</v>
          </cell>
          <cell r="I2065">
            <v>0.14025571483920962</v>
          </cell>
        </row>
        <row r="2066">
          <cell r="B2066" t="str">
            <v xml:space="preserve">Telecom Italia </v>
          </cell>
          <cell r="C2066" t="str">
            <v>Italy</v>
          </cell>
          <cell r="D2066" t="str">
            <v>Europe</v>
          </cell>
          <cell r="E2066" t="str">
            <v>Mobile &amp; Fixed</v>
          </cell>
          <cell r="F2066" t="str">
            <v>EUR</v>
          </cell>
          <cell r="G2066" t="str">
            <v>Mobile share</v>
          </cell>
          <cell r="H2066">
            <v>2020</v>
          </cell>
          <cell r="I2066"/>
        </row>
        <row r="2067">
          <cell r="B2067" t="str">
            <v xml:space="preserve">Telecom Italia </v>
          </cell>
          <cell r="C2067" t="str">
            <v>Italy</v>
          </cell>
          <cell r="D2067" t="str">
            <v>Europe</v>
          </cell>
          <cell r="E2067" t="str">
            <v>Mobile &amp; Fixed</v>
          </cell>
          <cell r="F2067" t="str">
            <v>EUR</v>
          </cell>
          <cell r="G2067" t="str">
            <v>Capex/Revenue</v>
          </cell>
          <cell r="H2067">
            <v>2020</v>
          </cell>
          <cell r="I2067">
            <v>0.27345989926385122</v>
          </cell>
        </row>
        <row r="2068">
          <cell r="B2068" t="str">
            <v xml:space="preserve">Telecom Italia </v>
          </cell>
          <cell r="C2068" t="str">
            <v>Italy</v>
          </cell>
          <cell r="D2068" t="str">
            <v>Europe</v>
          </cell>
          <cell r="E2068" t="str">
            <v>Mobile &amp; Fixed</v>
          </cell>
          <cell r="F2068" t="str">
            <v>EUR</v>
          </cell>
          <cell r="G2068" t="str">
            <v>Revenue</v>
          </cell>
          <cell r="H2068">
            <v>2019</v>
          </cell>
          <cell r="I2068">
            <v>14078</v>
          </cell>
        </row>
        <row r="2069">
          <cell r="B2069" t="str">
            <v xml:space="preserve">Telecom Italia </v>
          </cell>
          <cell r="C2069" t="str">
            <v>Italy</v>
          </cell>
          <cell r="D2069" t="str">
            <v>Europe</v>
          </cell>
          <cell r="E2069" t="str">
            <v>Mobile &amp; Fixed</v>
          </cell>
          <cell r="F2069" t="str">
            <v>EUR</v>
          </cell>
          <cell r="G2069" t="str">
            <v>EBITDA</v>
          </cell>
          <cell r="H2069">
            <v>2019</v>
          </cell>
          <cell r="I2069">
            <v>5708</v>
          </cell>
        </row>
        <row r="2070">
          <cell r="B2070" t="str">
            <v xml:space="preserve">Telecom Italia </v>
          </cell>
          <cell r="C2070" t="str">
            <v>Italy</v>
          </cell>
          <cell r="D2070" t="str">
            <v>Europe</v>
          </cell>
          <cell r="E2070" t="str">
            <v>Mobile &amp; Fixed</v>
          </cell>
          <cell r="F2070" t="str">
            <v>EUR</v>
          </cell>
          <cell r="G2070" t="str">
            <v>EBITDA Margin (%)</v>
          </cell>
          <cell r="H2070">
            <v>2019</v>
          </cell>
          <cell r="I2070">
            <v>0.40545532035800541</v>
          </cell>
        </row>
        <row r="2071">
          <cell r="B2071" t="str">
            <v xml:space="preserve">Telecom Italia </v>
          </cell>
          <cell r="C2071" t="str">
            <v>Italy</v>
          </cell>
          <cell r="D2071" t="str">
            <v>Europe</v>
          </cell>
          <cell r="E2071" t="str">
            <v>Mobile &amp; Fixed</v>
          </cell>
          <cell r="F2071" t="str">
            <v>EUR</v>
          </cell>
          <cell r="G2071" t="str">
            <v>Capex</v>
          </cell>
          <cell r="H2071">
            <v>2019</v>
          </cell>
          <cell r="I2071">
            <v>3635</v>
          </cell>
        </row>
        <row r="2072">
          <cell r="B2072" t="str">
            <v xml:space="preserve">Telecom Italia </v>
          </cell>
          <cell r="C2072" t="str">
            <v>Italy</v>
          </cell>
          <cell r="D2072" t="str">
            <v>Europe</v>
          </cell>
          <cell r="E2072" t="str">
            <v>Mobile &amp; Fixed</v>
          </cell>
          <cell r="F2072" t="str">
            <v>EUR</v>
          </cell>
          <cell r="G2072" t="str">
            <v>EBITDA - Capex</v>
          </cell>
          <cell r="H2072">
            <v>2019</v>
          </cell>
          <cell r="I2072">
            <v>2073</v>
          </cell>
        </row>
        <row r="2073">
          <cell r="B2073" t="str">
            <v xml:space="preserve">Telecom Italia </v>
          </cell>
          <cell r="C2073" t="str">
            <v>Italy</v>
          </cell>
          <cell r="D2073" t="str">
            <v>Europe</v>
          </cell>
          <cell r="E2073" t="str">
            <v>Mobile &amp; Fixed</v>
          </cell>
          <cell r="F2073" t="str">
            <v>EUR</v>
          </cell>
          <cell r="G2073" t="str">
            <v>EBITDA - Capex Margin (%)</v>
          </cell>
          <cell r="H2073">
            <v>2019</v>
          </cell>
          <cell r="I2073">
            <v>0.14725102997584885</v>
          </cell>
        </row>
        <row r="2074">
          <cell r="B2074" t="str">
            <v xml:space="preserve">Telecom Italia </v>
          </cell>
          <cell r="C2074" t="str">
            <v>Italy</v>
          </cell>
          <cell r="D2074" t="str">
            <v>Europe</v>
          </cell>
          <cell r="E2074" t="str">
            <v>Mobile &amp; Fixed</v>
          </cell>
          <cell r="F2074" t="str">
            <v>EUR</v>
          </cell>
          <cell r="G2074" t="str">
            <v>Mobile share</v>
          </cell>
          <cell r="H2074">
            <v>2019</v>
          </cell>
          <cell r="I2074"/>
        </row>
        <row r="2075">
          <cell r="B2075" t="str">
            <v xml:space="preserve">Telecom Italia </v>
          </cell>
          <cell r="C2075" t="str">
            <v>Italy</v>
          </cell>
          <cell r="D2075" t="str">
            <v>Europe</v>
          </cell>
          <cell r="E2075" t="str">
            <v>Mobile &amp; Fixed</v>
          </cell>
          <cell r="F2075" t="str">
            <v>EUR</v>
          </cell>
          <cell r="G2075" t="str">
            <v>Capex/Revenue</v>
          </cell>
          <cell r="H2075">
            <v>2019</v>
          </cell>
          <cell r="I2075">
            <v>0.25820429038215653</v>
          </cell>
        </row>
        <row r="2076">
          <cell r="B2076" t="str">
            <v xml:space="preserve">Telecom Italia </v>
          </cell>
          <cell r="C2076" t="str">
            <v>Italy</v>
          </cell>
          <cell r="D2076" t="str">
            <v>Europe</v>
          </cell>
          <cell r="E2076" t="str">
            <v>Mobile &amp; Fixed</v>
          </cell>
          <cell r="F2076" t="str">
            <v>EUR</v>
          </cell>
          <cell r="G2076" t="str">
            <v>Revenue</v>
          </cell>
          <cell r="H2076">
            <v>2018</v>
          </cell>
          <cell r="I2076">
            <v>15031</v>
          </cell>
        </row>
        <row r="2077">
          <cell r="B2077" t="str">
            <v xml:space="preserve">Telecom Italia </v>
          </cell>
          <cell r="C2077" t="str">
            <v>Italy</v>
          </cell>
          <cell r="D2077" t="str">
            <v>Europe</v>
          </cell>
          <cell r="E2077" t="str">
            <v>Mobile &amp; Fixed</v>
          </cell>
          <cell r="F2077" t="str">
            <v>EUR</v>
          </cell>
          <cell r="G2077" t="str">
            <v>EBITDA</v>
          </cell>
          <cell r="H2077">
            <v>2018</v>
          </cell>
          <cell r="I2077">
            <v>5955</v>
          </cell>
        </row>
        <row r="2078">
          <cell r="B2078" t="str">
            <v xml:space="preserve">Telecom Italia </v>
          </cell>
          <cell r="C2078" t="str">
            <v>Italy</v>
          </cell>
          <cell r="D2078" t="str">
            <v>Europe</v>
          </cell>
          <cell r="E2078" t="str">
            <v>Mobile &amp; Fixed</v>
          </cell>
          <cell r="F2078" t="str">
            <v>EUR</v>
          </cell>
          <cell r="G2078" t="str">
            <v>EBITDA Margin (%)</v>
          </cell>
          <cell r="H2078">
            <v>2018</v>
          </cell>
          <cell r="I2078">
            <v>0.39618122546736745</v>
          </cell>
        </row>
        <row r="2079">
          <cell r="B2079" t="str">
            <v xml:space="preserve">Telecom Italia </v>
          </cell>
          <cell r="C2079" t="str">
            <v>Italy</v>
          </cell>
          <cell r="D2079" t="str">
            <v>Europe</v>
          </cell>
          <cell r="E2079" t="str">
            <v>Mobile &amp; Fixed</v>
          </cell>
          <cell r="F2079" t="str">
            <v>EUR</v>
          </cell>
          <cell r="G2079" t="str">
            <v>Capex</v>
          </cell>
          <cell r="H2079">
            <v>2018</v>
          </cell>
          <cell r="I2079">
            <v>5579</v>
          </cell>
        </row>
        <row r="2080">
          <cell r="B2080" t="str">
            <v xml:space="preserve">Telecom Italia </v>
          </cell>
          <cell r="C2080" t="str">
            <v>Italy</v>
          </cell>
          <cell r="D2080" t="str">
            <v>Europe</v>
          </cell>
          <cell r="E2080" t="str">
            <v>Mobile &amp; Fixed</v>
          </cell>
          <cell r="F2080" t="str">
            <v>EUR</v>
          </cell>
          <cell r="G2080" t="str">
            <v>EBITDA - Capex</v>
          </cell>
          <cell r="H2080">
            <v>2018</v>
          </cell>
          <cell r="I2080">
            <v>376</v>
          </cell>
        </row>
        <row r="2081">
          <cell r="B2081" t="str">
            <v xml:space="preserve">Telecom Italia </v>
          </cell>
          <cell r="C2081" t="str">
            <v>Italy</v>
          </cell>
          <cell r="D2081" t="str">
            <v>Europe</v>
          </cell>
          <cell r="E2081" t="str">
            <v>Mobile &amp; Fixed</v>
          </cell>
          <cell r="F2081" t="str">
            <v>EUR</v>
          </cell>
          <cell r="G2081" t="str">
            <v>EBITDA - Capex Margin (%)</v>
          </cell>
          <cell r="H2081">
            <v>2018</v>
          </cell>
          <cell r="I2081">
            <v>2.5014969063934536E-2</v>
          </cell>
        </row>
        <row r="2082">
          <cell r="B2082" t="str">
            <v xml:space="preserve">Telecom Italia </v>
          </cell>
          <cell r="C2082" t="str">
            <v>Italy</v>
          </cell>
          <cell r="D2082" t="str">
            <v>Europe</v>
          </cell>
          <cell r="E2082" t="str">
            <v>Mobile &amp; Fixed</v>
          </cell>
          <cell r="F2082" t="str">
            <v>EUR</v>
          </cell>
          <cell r="G2082" t="str">
            <v>Mobile share</v>
          </cell>
          <cell r="H2082">
            <v>2018</v>
          </cell>
          <cell r="I2082"/>
        </row>
        <row r="2083">
          <cell r="B2083" t="str">
            <v xml:space="preserve">Telecom Italia </v>
          </cell>
          <cell r="C2083" t="str">
            <v>Italy</v>
          </cell>
          <cell r="D2083" t="str">
            <v>Europe</v>
          </cell>
          <cell r="E2083" t="str">
            <v>Mobile &amp; Fixed</v>
          </cell>
          <cell r="F2083" t="str">
            <v>EUR</v>
          </cell>
          <cell r="G2083" t="str">
            <v>Capex/Revenue</v>
          </cell>
          <cell r="H2083">
            <v>2018</v>
          </cell>
          <cell r="I2083">
            <v>0.37116625640343293</v>
          </cell>
        </row>
        <row r="2084">
          <cell r="B2084" t="str">
            <v xml:space="preserve">Telecom Italia </v>
          </cell>
          <cell r="C2084" t="str">
            <v>Italy</v>
          </cell>
          <cell r="D2084" t="str">
            <v>Europe</v>
          </cell>
          <cell r="E2084" t="str">
            <v>Mobile &amp; Fixed</v>
          </cell>
          <cell r="F2084" t="str">
            <v>EUR</v>
          </cell>
          <cell r="G2084" t="str">
            <v>Revenue</v>
          </cell>
          <cell r="H2084">
            <v>2017</v>
          </cell>
          <cell r="I2084">
            <v>15354</v>
          </cell>
        </row>
        <row r="2085">
          <cell r="B2085" t="str">
            <v xml:space="preserve">Telecom Italia </v>
          </cell>
          <cell r="C2085" t="str">
            <v>Italy</v>
          </cell>
          <cell r="D2085" t="str">
            <v>Europe</v>
          </cell>
          <cell r="E2085" t="str">
            <v>Mobile &amp; Fixed</v>
          </cell>
          <cell r="F2085" t="str">
            <v>EUR</v>
          </cell>
          <cell r="G2085" t="str">
            <v>EBITDA</v>
          </cell>
          <cell r="H2085">
            <v>2017</v>
          </cell>
          <cell r="I2085">
            <v>6171</v>
          </cell>
        </row>
        <row r="2086">
          <cell r="B2086" t="str">
            <v xml:space="preserve">Telecom Italia </v>
          </cell>
          <cell r="C2086" t="str">
            <v>Italy</v>
          </cell>
          <cell r="D2086" t="str">
            <v>Europe</v>
          </cell>
          <cell r="E2086" t="str">
            <v>Mobile &amp; Fixed</v>
          </cell>
          <cell r="F2086" t="str">
            <v>EUR</v>
          </cell>
          <cell r="G2086" t="str">
            <v>EBITDA Margin (%)</v>
          </cell>
          <cell r="H2086">
            <v>2017</v>
          </cell>
          <cell r="I2086">
            <v>0.40191481047284094</v>
          </cell>
        </row>
        <row r="2087">
          <cell r="B2087" t="str">
            <v xml:space="preserve">Telecom Italia </v>
          </cell>
          <cell r="C2087" t="str">
            <v>Italy</v>
          </cell>
          <cell r="D2087" t="str">
            <v>Europe</v>
          </cell>
          <cell r="E2087" t="str">
            <v>Mobile &amp; Fixed</v>
          </cell>
          <cell r="F2087" t="str">
            <v>EUR</v>
          </cell>
          <cell r="G2087" t="str">
            <v>Capex</v>
          </cell>
          <cell r="H2087">
            <v>2017</v>
          </cell>
          <cell r="I2087">
            <v>4605</v>
          </cell>
        </row>
        <row r="2088">
          <cell r="B2088" t="str">
            <v xml:space="preserve">Telecom Italia </v>
          </cell>
          <cell r="C2088" t="str">
            <v>Italy</v>
          </cell>
          <cell r="D2088" t="str">
            <v>Europe</v>
          </cell>
          <cell r="E2088" t="str">
            <v>Mobile &amp; Fixed</v>
          </cell>
          <cell r="F2088" t="str">
            <v>EUR</v>
          </cell>
          <cell r="G2088" t="str">
            <v>EBITDA - Capex</v>
          </cell>
          <cell r="H2088">
            <v>2017</v>
          </cell>
          <cell r="I2088">
            <v>1566</v>
          </cell>
        </row>
        <row r="2089">
          <cell r="B2089" t="str">
            <v xml:space="preserve">Telecom Italia </v>
          </cell>
          <cell r="C2089" t="str">
            <v>Italy</v>
          </cell>
          <cell r="D2089" t="str">
            <v>Europe</v>
          </cell>
          <cell r="E2089" t="str">
            <v>Mobile &amp; Fixed</v>
          </cell>
          <cell r="F2089" t="str">
            <v>EUR</v>
          </cell>
          <cell r="G2089" t="str">
            <v>EBITDA - Capex Margin (%)</v>
          </cell>
          <cell r="H2089">
            <v>2017</v>
          </cell>
          <cell r="I2089">
            <v>0.10199296600234467</v>
          </cell>
        </row>
        <row r="2090">
          <cell r="B2090" t="str">
            <v xml:space="preserve">Telecom Italia </v>
          </cell>
          <cell r="C2090" t="str">
            <v>Italy</v>
          </cell>
          <cell r="D2090" t="str">
            <v>Europe</v>
          </cell>
          <cell r="E2090" t="str">
            <v>Mobile &amp; Fixed</v>
          </cell>
          <cell r="F2090" t="str">
            <v>EUR</v>
          </cell>
          <cell r="G2090" t="str">
            <v>Mobile share</v>
          </cell>
          <cell r="H2090">
            <v>2017</v>
          </cell>
          <cell r="I2090">
            <v>0.34355868177673571</v>
          </cell>
        </row>
        <row r="2091">
          <cell r="B2091" t="str">
            <v xml:space="preserve">Telecom Italia </v>
          </cell>
          <cell r="C2091" t="str">
            <v>Italy</v>
          </cell>
          <cell r="D2091" t="str">
            <v>Europe</v>
          </cell>
          <cell r="E2091" t="str">
            <v>Mobile &amp; Fixed</v>
          </cell>
          <cell r="F2091" t="str">
            <v>EUR</v>
          </cell>
          <cell r="G2091" t="str">
            <v>Capex/Revenue</v>
          </cell>
          <cell r="H2091">
            <v>2017</v>
          </cell>
          <cell r="I2091">
            <v>0.2999218444704963</v>
          </cell>
        </row>
        <row r="2092">
          <cell r="B2092" t="str">
            <v xml:space="preserve">Telecom Italia </v>
          </cell>
          <cell r="C2092" t="str">
            <v>Italy</v>
          </cell>
          <cell r="D2092" t="str">
            <v>Europe</v>
          </cell>
          <cell r="E2092" t="str">
            <v>Mobile &amp; Fixed</v>
          </cell>
          <cell r="F2092" t="str">
            <v>EUR</v>
          </cell>
          <cell r="G2092" t="str">
            <v>Revenue</v>
          </cell>
          <cell r="H2092">
            <v>2016</v>
          </cell>
          <cell r="I2092">
            <v>15006</v>
          </cell>
        </row>
        <row r="2093">
          <cell r="B2093" t="str">
            <v xml:space="preserve">Telecom Italia </v>
          </cell>
          <cell r="C2093" t="str">
            <v>Italy</v>
          </cell>
          <cell r="D2093" t="str">
            <v>Europe</v>
          </cell>
          <cell r="E2093" t="str">
            <v>Mobile &amp; Fixed</v>
          </cell>
          <cell r="F2093" t="str">
            <v>EUR</v>
          </cell>
          <cell r="G2093" t="str">
            <v>EBITDA</v>
          </cell>
          <cell r="H2093">
            <v>2016</v>
          </cell>
          <cell r="I2093">
            <v>6698</v>
          </cell>
        </row>
        <row r="2094">
          <cell r="B2094" t="str">
            <v xml:space="preserve">Telecom Italia </v>
          </cell>
          <cell r="C2094" t="str">
            <v>Italy</v>
          </cell>
          <cell r="D2094" t="str">
            <v>Europe</v>
          </cell>
          <cell r="E2094" t="str">
            <v>Mobile &amp; Fixed</v>
          </cell>
          <cell r="F2094" t="str">
            <v>EUR</v>
          </cell>
          <cell r="G2094" t="str">
            <v>EBITDA Margin (%)</v>
          </cell>
          <cell r="H2094">
            <v>2016</v>
          </cell>
          <cell r="I2094">
            <v>0.44635479141676665</v>
          </cell>
        </row>
        <row r="2095">
          <cell r="B2095" t="str">
            <v xml:space="preserve">Telecom Italia </v>
          </cell>
          <cell r="C2095" t="str">
            <v>Italy</v>
          </cell>
          <cell r="D2095" t="str">
            <v>Europe</v>
          </cell>
          <cell r="E2095" t="str">
            <v>Mobile &amp; Fixed</v>
          </cell>
          <cell r="F2095" t="str">
            <v>EUR</v>
          </cell>
          <cell r="G2095" t="str">
            <v>Capex</v>
          </cell>
          <cell r="H2095">
            <v>2016</v>
          </cell>
          <cell r="I2095">
            <v>3905</v>
          </cell>
        </row>
        <row r="2096">
          <cell r="B2096" t="str">
            <v xml:space="preserve">Telecom Italia </v>
          </cell>
          <cell r="C2096" t="str">
            <v>Italy</v>
          </cell>
          <cell r="D2096" t="str">
            <v>Europe</v>
          </cell>
          <cell r="E2096" t="str">
            <v>Mobile &amp; Fixed</v>
          </cell>
          <cell r="F2096" t="str">
            <v>EUR</v>
          </cell>
          <cell r="G2096" t="str">
            <v>EBITDA - Capex</v>
          </cell>
          <cell r="H2096">
            <v>2016</v>
          </cell>
          <cell r="I2096">
            <v>2793</v>
          </cell>
        </row>
        <row r="2097">
          <cell r="B2097" t="str">
            <v xml:space="preserve">Telecom Italia </v>
          </cell>
          <cell r="C2097" t="str">
            <v>Italy</v>
          </cell>
          <cell r="D2097" t="str">
            <v>Europe</v>
          </cell>
          <cell r="E2097" t="str">
            <v>Mobile &amp; Fixed</v>
          </cell>
          <cell r="F2097" t="str">
            <v>EUR</v>
          </cell>
          <cell r="G2097" t="str">
            <v>EBITDA - Capex Margin (%)</v>
          </cell>
          <cell r="H2097">
            <v>2016</v>
          </cell>
          <cell r="I2097">
            <v>0.18612554978008797</v>
          </cell>
        </row>
        <row r="2098">
          <cell r="B2098" t="str">
            <v xml:space="preserve">Telecom Italia </v>
          </cell>
          <cell r="C2098" t="str">
            <v>Italy</v>
          </cell>
          <cell r="D2098" t="str">
            <v>Europe</v>
          </cell>
          <cell r="E2098" t="str">
            <v>Mobile &amp; Fixed</v>
          </cell>
          <cell r="F2098" t="str">
            <v>EUR</v>
          </cell>
          <cell r="G2098" t="str">
            <v>Mobile share</v>
          </cell>
          <cell r="H2098">
            <v>2016</v>
          </cell>
          <cell r="I2098">
            <v>0.34512861522057842</v>
          </cell>
        </row>
        <row r="2099">
          <cell r="B2099" t="str">
            <v xml:space="preserve">Telecom Italia </v>
          </cell>
          <cell r="C2099" t="str">
            <v>Italy</v>
          </cell>
          <cell r="D2099" t="str">
            <v>Europe</v>
          </cell>
          <cell r="E2099" t="str">
            <v>Mobile &amp; Fixed</v>
          </cell>
          <cell r="F2099" t="str">
            <v>EUR</v>
          </cell>
          <cell r="G2099" t="str">
            <v>Capex/Revenue</v>
          </cell>
          <cell r="H2099">
            <v>2016</v>
          </cell>
          <cell r="I2099">
            <v>0.26022924163667865</v>
          </cell>
        </row>
        <row r="2100">
          <cell r="B2100" t="str">
            <v xml:space="preserve">Telecom Italia </v>
          </cell>
          <cell r="C2100" t="str">
            <v>Italy</v>
          </cell>
          <cell r="D2100" t="str">
            <v>Europe</v>
          </cell>
          <cell r="E2100" t="str">
            <v>Mobile &amp; Fixed</v>
          </cell>
          <cell r="F2100" t="str">
            <v>EUR</v>
          </cell>
          <cell r="G2100" t="str">
            <v>Revenue</v>
          </cell>
          <cell r="H2100">
            <v>2015</v>
          </cell>
          <cell r="I2100">
            <v>15001</v>
          </cell>
        </row>
        <row r="2101">
          <cell r="B2101" t="str">
            <v xml:space="preserve">Telecom Italia </v>
          </cell>
          <cell r="C2101" t="str">
            <v>Italy</v>
          </cell>
          <cell r="D2101" t="str">
            <v>Europe</v>
          </cell>
          <cell r="E2101" t="str">
            <v>Mobile &amp; Fixed</v>
          </cell>
          <cell r="F2101" t="str">
            <v>EUR</v>
          </cell>
          <cell r="G2101" t="str">
            <v>EBITDA</v>
          </cell>
          <cell r="H2101">
            <v>2015</v>
          </cell>
          <cell r="I2101">
            <v>5567</v>
          </cell>
        </row>
        <row r="2102">
          <cell r="B2102" t="str">
            <v xml:space="preserve">Telecom Italia </v>
          </cell>
          <cell r="C2102" t="str">
            <v>Italy</v>
          </cell>
          <cell r="D2102" t="str">
            <v>Europe</v>
          </cell>
          <cell r="E2102" t="str">
            <v>Mobile &amp; Fixed</v>
          </cell>
          <cell r="F2102" t="str">
            <v>EUR</v>
          </cell>
          <cell r="G2102" t="str">
            <v>EBITDA Margin (%)</v>
          </cell>
          <cell r="H2102">
            <v>2015</v>
          </cell>
          <cell r="I2102">
            <v>0.37110859276048264</v>
          </cell>
        </row>
        <row r="2103">
          <cell r="B2103" t="str">
            <v xml:space="preserve">Telecom Italia </v>
          </cell>
          <cell r="C2103" t="str">
            <v>Italy</v>
          </cell>
          <cell r="D2103" t="str">
            <v>Europe</v>
          </cell>
          <cell r="E2103" t="str">
            <v>Mobile &amp; Fixed</v>
          </cell>
          <cell r="F2103" t="str">
            <v>EUR</v>
          </cell>
          <cell r="G2103" t="str">
            <v>Capex</v>
          </cell>
          <cell r="H2103">
            <v>2015</v>
          </cell>
          <cell r="I2103">
            <v>3900</v>
          </cell>
        </row>
        <row r="2104">
          <cell r="B2104" t="str">
            <v xml:space="preserve">Telecom Italia </v>
          </cell>
          <cell r="C2104" t="str">
            <v>Italy</v>
          </cell>
          <cell r="D2104" t="str">
            <v>Europe</v>
          </cell>
          <cell r="E2104" t="str">
            <v>Mobile &amp; Fixed</v>
          </cell>
          <cell r="F2104" t="str">
            <v>EUR</v>
          </cell>
          <cell r="G2104" t="str">
            <v>EBITDA - Capex</v>
          </cell>
          <cell r="H2104">
            <v>2015</v>
          </cell>
          <cell r="I2104">
            <v>1667</v>
          </cell>
        </row>
        <row r="2105">
          <cell r="B2105" t="str">
            <v xml:space="preserve">Telecom Italia </v>
          </cell>
          <cell r="C2105" t="str">
            <v>Italy</v>
          </cell>
          <cell r="D2105" t="str">
            <v>Europe</v>
          </cell>
          <cell r="E2105" t="str">
            <v>Mobile &amp; Fixed</v>
          </cell>
          <cell r="F2105" t="str">
            <v>EUR</v>
          </cell>
          <cell r="G2105" t="str">
            <v>EBITDA - Capex Margin (%)</v>
          </cell>
          <cell r="H2105">
            <v>2015</v>
          </cell>
          <cell r="I2105">
            <v>0.11112592493833745</v>
          </cell>
        </row>
        <row r="2106">
          <cell r="B2106" t="str">
            <v xml:space="preserve">Telecom Italia </v>
          </cell>
          <cell r="C2106" t="str">
            <v>Italy</v>
          </cell>
          <cell r="D2106" t="str">
            <v>Europe</v>
          </cell>
          <cell r="E2106" t="str">
            <v>Mobile &amp; Fixed</v>
          </cell>
          <cell r="F2106" t="str">
            <v>EUR</v>
          </cell>
          <cell r="G2106" t="str">
            <v>Mobile share</v>
          </cell>
          <cell r="H2106">
            <v>2015</v>
          </cell>
          <cell r="I2106">
            <v>0.33784414372375177</v>
          </cell>
        </row>
        <row r="2107">
          <cell r="B2107" t="str">
            <v xml:space="preserve">Telecom Italia </v>
          </cell>
          <cell r="C2107" t="str">
            <v>Italy</v>
          </cell>
          <cell r="D2107" t="str">
            <v>Europe</v>
          </cell>
          <cell r="E2107" t="str">
            <v>Mobile &amp; Fixed</v>
          </cell>
          <cell r="F2107" t="str">
            <v>EUR</v>
          </cell>
          <cell r="G2107" t="str">
            <v>Capex/Revenue</v>
          </cell>
          <cell r="H2107">
            <v>2015</v>
          </cell>
          <cell r="I2107">
            <v>0.25998266782214519</v>
          </cell>
        </row>
        <row r="2108">
          <cell r="B2108" t="str">
            <v xml:space="preserve">Telecom Italia </v>
          </cell>
          <cell r="C2108" t="str">
            <v>Italy</v>
          </cell>
          <cell r="D2108" t="str">
            <v>Europe</v>
          </cell>
          <cell r="E2108" t="str">
            <v>Mobile &amp; Fixed</v>
          </cell>
          <cell r="F2108" t="str">
            <v>EUR</v>
          </cell>
          <cell r="G2108" t="str">
            <v>Revenue</v>
          </cell>
          <cell r="H2108">
            <v>2014</v>
          </cell>
          <cell r="I2108"/>
        </row>
        <row r="2109">
          <cell r="B2109" t="str">
            <v xml:space="preserve">Telecom Italia </v>
          </cell>
          <cell r="C2109" t="str">
            <v>Italy</v>
          </cell>
          <cell r="D2109" t="str">
            <v>Europe</v>
          </cell>
          <cell r="E2109" t="str">
            <v>Mobile &amp; Fixed</v>
          </cell>
          <cell r="F2109" t="str">
            <v>EUR</v>
          </cell>
          <cell r="G2109" t="str">
            <v>EBITDA</v>
          </cell>
          <cell r="H2109">
            <v>2014</v>
          </cell>
          <cell r="I2109"/>
        </row>
        <row r="2110">
          <cell r="B2110" t="str">
            <v xml:space="preserve">Telecom Italia </v>
          </cell>
          <cell r="C2110" t="str">
            <v>Italy</v>
          </cell>
          <cell r="D2110" t="str">
            <v>Europe</v>
          </cell>
          <cell r="E2110" t="str">
            <v>Mobile &amp; Fixed</v>
          </cell>
          <cell r="F2110" t="str">
            <v>EUR</v>
          </cell>
          <cell r="G2110" t="str">
            <v>EBITDA Margin (%)</v>
          </cell>
          <cell r="H2110">
            <v>2014</v>
          </cell>
          <cell r="I2110" t="str">
            <v/>
          </cell>
        </row>
        <row r="2111">
          <cell r="B2111" t="str">
            <v xml:space="preserve">Telecom Italia </v>
          </cell>
          <cell r="C2111" t="str">
            <v>Italy</v>
          </cell>
          <cell r="D2111" t="str">
            <v>Europe</v>
          </cell>
          <cell r="E2111" t="str">
            <v>Mobile &amp; Fixed</v>
          </cell>
          <cell r="F2111" t="str">
            <v>EUR</v>
          </cell>
          <cell r="G2111" t="str">
            <v>Capex</v>
          </cell>
          <cell r="H2111">
            <v>2014</v>
          </cell>
          <cell r="I2111">
            <v>2783</v>
          </cell>
        </row>
        <row r="2112">
          <cell r="B2112" t="str">
            <v xml:space="preserve">Telecom Italia </v>
          </cell>
          <cell r="C2112" t="str">
            <v>Italy</v>
          </cell>
          <cell r="D2112" t="str">
            <v>Europe</v>
          </cell>
          <cell r="E2112" t="str">
            <v>Mobile &amp; Fixed</v>
          </cell>
          <cell r="F2112" t="str">
            <v>EUR</v>
          </cell>
          <cell r="G2112" t="str">
            <v>EBITDA - Capex</v>
          </cell>
          <cell r="H2112">
            <v>2014</v>
          </cell>
          <cell r="I2112" t="str">
            <v/>
          </cell>
        </row>
        <row r="2113">
          <cell r="B2113" t="str">
            <v xml:space="preserve">Telecom Italia </v>
          </cell>
          <cell r="C2113" t="str">
            <v>Italy</v>
          </cell>
          <cell r="D2113" t="str">
            <v>Europe</v>
          </cell>
          <cell r="E2113" t="str">
            <v>Mobile &amp; Fixed</v>
          </cell>
          <cell r="F2113" t="str">
            <v>EUR</v>
          </cell>
          <cell r="G2113" t="str">
            <v>EBITDA - Capex Margin (%)</v>
          </cell>
          <cell r="H2113">
            <v>2014</v>
          </cell>
          <cell r="I2113" t="str">
            <v/>
          </cell>
        </row>
        <row r="2114">
          <cell r="B2114" t="str">
            <v xml:space="preserve">Telecom Italia </v>
          </cell>
          <cell r="C2114" t="str">
            <v>Italy</v>
          </cell>
          <cell r="D2114" t="str">
            <v>Europe</v>
          </cell>
          <cell r="E2114" t="str">
            <v>Mobile &amp; Fixed</v>
          </cell>
          <cell r="F2114" t="str">
            <v>EUR</v>
          </cell>
          <cell r="G2114" t="str">
            <v>Mobile share</v>
          </cell>
          <cell r="H2114">
            <v>2014</v>
          </cell>
          <cell r="I2114"/>
        </row>
        <row r="2115">
          <cell r="B2115" t="str">
            <v xml:space="preserve">Telecom Italia </v>
          </cell>
          <cell r="C2115" t="str">
            <v>Italy</v>
          </cell>
          <cell r="D2115" t="str">
            <v>Europe</v>
          </cell>
          <cell r="E2115" t="str">
            <v>Mobile &amp; Fixed</v>
          </cell>
          <cell r="F2115" t="str">
            <v>EUR</v>
          </cell>
          <cell r="G2115" t="str">
            <v>Capex/Revenue</v>
          </cell>
          <cell r="H2115">
            <v>2014</v>
          </cell>
          <cell r="I2115" t="str">
            <v/>
          </cell>
        </row>
        <row r="2116">
          <cell r="B2116" t="str">
            <v xml:space="preserve">Telecom Italia </v>
          </cell>
          <cell r="C2116" t="str">
            <v>Italy</v>
          </cell>
          <cell r="D2116" t="str">
            <v>Europe</v>
          </cell>
          <cell r="E2116" t="str">
            <v>Mobile &amp; Fixed</v>
          </cell>
          <cell r="F2116" t="str">
            <v>EUR</v>
          </cell>
          <cell r="G2116" t="str">
            <v>Revenue</v>
          </cell>
          <cell r="H2116">
            <v>2013</v>
          </cell>
          <cell r="I2116"/>
        </row>
        <row r="2117">
          <cell r="B2117" t="str">
            <v xml:space="preserve">Telecom Italia </v>
          </cell>
          <cell r="C2117" t="str">
            <v>Italy</v>
          </cell>
          <cell r="D2117" t="str">
            <v>Europe</v>
          </cell>
          <cell r="E2117" t="str">
            <v>Mobile &amp; Fixed</v>
          </cell>
          <cell r="F2117" t="str">
            <v>EUR</v>
          </cell>
          <cell r="G2117" t="str">
            <v>EBITDA</v>
          </cell>
          <cell r="H2117">
            <v>2013</v>
          </cell>
          <cell r="I2117"/>
        </row>
        <row r="2118">
          <cell r="B2118" t="str">
            <v xml:space="preserve">Telecom Italia </v>
          </cell>
          <cell r="C2118" t="str">
            <v>Italy</v>
          </cell>
          <cell r="D2118" t="str">
            <v>Europe</v>
          </cell>
          <cell r="E2118" t="str">
            <v>Mobile &amp; Fixed</v>
          </cell>
          <cell r="F2118" t="str">
            <v>EUR</v>
          </cell>
          <cell r="G2118" t="str">
            <v>EBITDA Margin (%)</v>
          </cell>
          <cell r="H2118">
            <v>2013</v>
          </cell>
          <cell r="I2118" t="str">
            <v/>
          </cell>
        </row>
        <row r="2119">
          <cell r="B2119" t="str">
            <v xml:space="preserve">Telecom Italia </v>
          </cell>
          <cell r="C2119" t="str">
            <v>Italy</v>
          </cell>
          <cell r="D2119" t="str">
            <v>Europe</v>
          </cell>
          <cell r="E2119" t="str">
            <v>Mobile &amp; Fixed</v>
          </cell>
          <cell r="F2119" t="str">
            <v>EUR</v>
          </cell>
          <cell r="G2119" t="str">
            <v>Capex</v>
          </cell>
          <cell r="H2119">
            <v>2013</v>
          </cell>
          <cell r="I2119">
            <v>3031</v>
          </cell>
        </row>
        <row r="2120">
          <cell r="B2120" t="str">
            <v xml:space="preserve">Telecom Italia </v>
          </cell>
          <cell r="C2120" t="str">
            <v>Italy</v>
          </cell>
          <cell r="D2120" t="str">
            <v>Europe</v>
          </cell>
          <cell r="E2120" t="str">
            <v>Mobile &amp; Fixed</v>
          </cell>
          <cell r="F2120" t="str">
            <v>EUR</v>
          </cell>
          <cell r="G2120" t="str">
            <v>EBITDA - Capex</v>
          </cell>
          <cell r="H2120">
            <v>2013</v>
          </cell>
          <cell r="I2120" t="str">
            <v/>
          </cell>
        </row>
        <row r="2121">
          <cell r="B2121" t="str">
            <v xml:space="preserve">Telecom Italia </v>
          </cell>
          <cell r="C2121" t="str">
            <v>Italy</v>
          </cell>
          <cell r="D2121" t="str">
            <v>Europe</v>
          </cell>
          <cell r="E2121" t="str">
            <v>Mobile &amp; Fixed</v>
          </cell>
          <cell r="F2121" t="str">
            <v>EUR</v>
          </cell>
          <cell r="G2121" t="str">
            <v>EBITDA - Capex Margin (%)</v>
          </cell>
          <cell r="H2121">
            <v>2013</v>
          </cell>
          <cell r="I2121" t="str">
            <v/>
          </cell>
        </row>
        <row r="2122">
          <cell r="B2122" t="str">
            <v xml:space="preserve">Telecom Italia </v>
          </cell>
          <cell r="C2122" t="str">
            <v>Italy</v>
          </cell>
          <cell r="D2122" t="str">
            <v>Europe</v>
          </cell>
          <cell r="E2122" t="str">
            <v>Mobile &amp; Fixed</v>
          </cell>
          <cell r="F2122" t="str">
            <v>EUR</v>
          </cell>
          <cell r="G2122" t="str">
            <v>Mobile share</v>
          </cell>
          <cell r="H2122">
            <v>2013</v>
          </cell>
          <cell r="I2122"/>
        </row>
        <row r="2123">
          <cell r="B2123" t="str">
            <v xml:space="preserve">Telecom Italia </v>
          </cell>
          <cell r="C2123" t="str">
            <v>Italy</v>
          </cell>
          <cell r="D2123" t="str">
            <v>Europe</v>
          </cell>
          <cell r="E2123" t="str">
            <v>Mobile &amp; Fixed</v>
          </cell>
          <cell r="F2123" t="str">
            <v>EUR</v>
          </cell>
          <cell r="G2123" t="str">
            <v>Capex/Revenue</v>
          </cell>
          <cell r="H2123">
            <v>2013</v>
          </cell>
          <cell r="I2123" t="str">
            <v/>
          </cell>
        </row>
        <row r="2124">
          <cell r="B2124" t="str">
            <v xml:space="preserve">Telecom Italia </v>
          </cell>
          <cell r="C2124" t="str">
            <v>Italy</v>
          </cell>
          <cell r="D2124" t="str">
            <v>Europe</v>
          </cell>
          <cell r="E2124" t="str">
            <v>Mobile &amp; Fixed</v>
          </cell>
          <cell r="F2124" t="str">
            <v>EUR</v>
          </cell>
          <cell r="G2124" t="str">
            <v>Revenue</v>
          </cell>
          <cell r="H2124">
            <v>2012</v>
          </cell>
          <cell r="I2124"/>
        </row>
        <row r="2125">
          <cell r="B2125" t="str">
            <v xml:space="preserve">Telecom Italia </v>
          </cell>
          <cell r="C2125" t="str">
            <v>Italy</v>
          </cell>
          <cell r="D2125" t="str">
            <v>Europe</v>
          </cell>
          <cell r="E2125" t="str">
            <v>Mobile &amp; Fixed</v>
          </cell>
          <cell r="F2125" t="str">
            <v>EUR</v>
          </cell>
          <cell r="G2125" t="str">
            <v>EBITDA</v>
          </cell>
          <cell r="H2125">
            <v>2012</v>
          </cell>
          <cell r="I2125"/>
        </row>
        <row r="2126">
          <cell r="B2126" t="str">
            <v xml:space="preserve">Telecom Italia </v>
          </cell>
          <cell r="C2126" t="str">
            <v>Italy</v>
          </cell>
          <cell r="D2126" t="str">
            <v>Europe</v>
          </cell>
          <cell r="E2126" t="str">
            <v>Mobile &amp; Fixed</v>
          </cell>
          <cell r="F2126" t="str">
            <v>EUR</v>
          </cell>
          <cell r="G2126" t="str">
            <v>EBITDA Margin (%)</v>
          </cell>
          <cell r="H2126">
            <v>2012</v>
          </cell>
          <cell r="I2126" t="str">
            <v/>
          </cell>
        </row>
        <row r="2127">
          <cell r="B2127" t="str">
            <v xml:space="preserve">Telecom Italia </v>
          </cell>
          <cell r="C2127" t="str">
            <v>Italy</v>
          </cell>
          <cell r="D2127" t="str">
            <v>Europe</v>
          </cell>
          <cell r="E2127" t="str">
            <v>Mobile &amp; Fixed</v>
          </cell>
          <cell r="F2127" t="str">
            <v>EUR</v>
          </cell>
          <cell r="G2127" t="str">
            <v>Capex</v>
          </cell>
          <cell r="H2127">
            <v>2012</v>
          </cell>
          <cell r="I2127">
            <v>3075</v>
          </cell>
        </row>
        <row r="2128">
          <cell r="B2128" t="str">
            <v xml:space="preserve">Telecom Italia </v>
          </cell>
          <cell r="C2128" t="str">
            <v>Italy</v>
          </cell>
          <cell r="D2128" t="str">
            <v>Europe</v>
          </cell>
          <cell r="E2128" t="str">
            <v>Mobile &amp; Fixed</v>
          </cell>
          <cell r="F2128" t="str">
            <v>EUR</v>
          </cell>
          <cell r="G2128" t="str">
            <v>EBITDA - Capex</v>
          </cell>
          <cell r="H2128">
            <v>2012</v>
          </cell>
          <cell r="I2128" t="str">
            <v/>
          </cell>
        </row>
        <row r="2129">
          <cell r="B2129" t="str">
            <v xml:space="preserve">Telecom Italia </v>
          </cell>
          <cell r="C2129" t="str">
            <v>Italy</v>
          </cell>
          <cell r="D2129" t="str">
            <v>Europe</v>
          </cell>
          <cell r="E2129" t="str">
            <v>Mobile &amp; Fixed</v>
          </cell>
          <cell r="F2129" t="str">
            <v>EUR</v>
          </cell>
          <cell r="G2129" t="str">
            <v>EBITDA - Capex Margin (%)</v>
          </cell>
          <cell r="H2129">
            <v>2012</v>
          </cell>
          <cell r="I2129" t="str">
            <v/>
          </cell>
        </row>
        <row r="2130">
          <cell r="B2130" t="str">
            <v xml:space="preserve">Telecom Italia </v>
          </cell>
          <cell r="C2130" t="str">
            <v>Italy</v>
          </cell>
          <cell r="D2130" t="str">
            <v>Europe</v>
          </cell>
          <cell r="E2130" t="str">
            <v>Mobile &amp; Fixed</v>
          </cell>
          <cell r="F2130" t="str">
            <v>EUR</v>
          </cell>
          <cell r="G2130" t="str">
            <v>Mobile share</v>
          </cell>
          <cell r="H2130">
            <v>2012</v>
          </cell>
          <cell r="I2130"/>
        </row>
        <row r="2131">
          <cell r="B2131" t="str">
            <v xml:space="preserve">Telecom Italia </v>
          </cell>
          <cell r="C2131" t="str">
            <v>Italy</v>
          </cell>
          <cell r="D2131" t="str">
            <v>Europe</v>
          </cell>
          <cell r="E2131" t="str">
            <v>Mobile &amp; Fixed</v>
          </cell>
          <cell r="F2131" t="str">
            <v>EUR</v>
          </cell>
          <cell r="G2131" t="str">
            <v>Capex/Revenue</v>
          </cell>
          <cell r="H2131">
            <v>2012</v>
          </cell>
          <cell r="I2131" t="str">
            <v/>
          </cell>
        </row>
        <row r="2132">
          <cell r="B2132" t="str">
            <v>Masmovil</v>
          </cell>
          <cell r="C2132" t="str">
            <v>Spain</v>
          </cell>
          <cell r="D2132" t="str">
            <v>Europe</v>
          </cell>
          <cell r="E2132" t="str">
            <v>Mobile &amp; Fixed</v>
          </cell>
          <cell r="F2132" t="str">
            <v>EUR</v>
          </cell>
          <cell r="G2132" t="str">
            <v>Revenue</v>
          </cell>
          <cell r="H2132">
            <v>2020</v>
          </cell>
          <cell r="I2132">
            <v>1796.011</v>
          </cell>
        </row>
        <row r="2133">
          <cell r="B2133" t="str">
            <v>Masmovil</v>
          </cell>
          <cell r="C2133" t="str">
            <v>Spain</v>
          </cell>
          <cell r="D2133" t="str">
            <v>Europe</v>
          </cell>
          <cell r="E2133" t="str">
            <v>Mobile &amp; Fixed</v>
          </cell>
          <cell r="F2133" t="str">
            <v>EUR</v>
          </cell>
          <cell r="G2133" t="str">
            <v>EBITDA</v>
          </cell>
          <cell r="H2133">
            <v>2020</v>
          </cell>
          <cell r="I2133">
            <v>381.17</v>
          </cell>
        </row>
        <row r="2134">
          <cell r="B2134" t="str">
            <v>Masmovil</v>
          </cell>
          <cell r="C2134" t="str">
            <v>Spain</v>
          </cell>
          <cell r="D2134" t="str">
            <v>Europe</v>
          </cell>
          <cell r="E2134" t="str">
            <v>Mobile &amp; Fixed</v>
          </cell>
          <cell r="F2134" t="str">
            <v>EUR</v>
          </cell>
          <cell r="G2134" t="str">
            <v>EBITDA Margin (%)</v>
          </cell>
          <cell r="H2134">
            <v>2020</v>
          </cell>
          <cell r="I2134">
            <v>0.21223143956245258</v>
          </cell>
        </row>
        <row r="2135">
          <cell r="B2135" t="str">
            <v>Masmovil</v>
          </cell>
          <cell r="C2135" t="str">
            <v>Spain</v>
          </cell>
          <cell r="D2135" t="str">
            <v>Europe</v>
          </cell>
          <cell r="E2135" t="str">
            <v>Mobile &amp; Fixed</v>
          </cell>
          <cell r="F2135" t="str">
            <v>EUR</v>
          </cell>
          <cell r="G2135" t="str">
            <v>Capex</v>
          </cell>
          <cell r="H2135">
            <v>2020</v>
          </cell>
          <cell r="I2135">
            <v>344.8</v>
          </cell>
        </row>
        <row r="2136">
          <cell r="B2136" t="str">
            <v>Masmovil</v>
          </cell>
          <cell r="C2136" t="str">
            <v>Spain</v>
          </cell>
          <cell r="D2136" t="str">
            <v>Europe</v>
          </cell>
          <cell r="E2136" t="str">
            <v>Mobile &amp; Fixed</v>
          </cell>
          <cell r="F2136" t="str">
            <v>EUR</v>
          </cell>
          <cell r="G2136" t="str">
            <v>EBITDA - Capex</v>
          </cell>
          <cell r="H2136">
            <v>2020</v>
          </cell>
          <cell r="I2136">
            <v>36.370000000000005</v>
          </cell>
        </row>
        <row r="2137">
          <cell r="B2137" t="str">
            <v>Masmovil</v>
          </cell>
          <cell r="C2137" t="str">
            <v>Spain</v>
          </cell>
          <cell r="D2137" t="str">
            <v>Europe</v>
          </cell>
          <cell r="E2137" t="str">
            <v>Mobile &amp; Fixed</v>
          </cell>
          <cell r="F2137" t="str">
            <v>EUR</v>
          </cell>
          <cell r="G2137" t="str">
            <v>EBITDA - Capex Margin (%)</v>
          </cell>
          <cell r="H2137">
            <v>2020</v>
          </cell>
          <cell r="I2137">
            <v>2.025043276461002E-2</v>
          </cell>
        </row>
        <row r="2138">
          <cell r="B2138" t="str">
            <v>Masmovil</v>
          </cell>
          <cell r="C2138" t="str">
            <v>Spain</v>
          </cell>
          <cell r="D2138" t="str">
            <v>Europe</v>
          </cell>
          <cell r="E2138" t="str">
            <v>Mobile &amp; Fixed</v>
          </cell>
          <cell r="F2138" t="str">
            <v>EUR</v>
          </cell>
          <cell r="G2138" t="str">
            <v>Mobile share</v>
          </cell>
          <cell r="H2138">
            <v>2020</v>
          </cell>
          <cell r="I2138"/>
        </row>
        <row r="2139">
          <cell r="B2139" t="str">
            <v>Masmovil</v>
          </cell>
          <cell r="C2139" t="str">
            <v>Spain</v>
          </cell>
          <cell r="D2139" t="str">
            <v>Europe</v>
          </cell>
          <cell r="E2139" t="str">
            <v>Mobile &amp; Fixed</v>
          </cell>
          <cell r="F2139" t="str">
            <v>EUR</v>
          </cell>
          <cell r="G2139" t="str">
            <v>Capex/Revenue</v>
          </cell>
          <cell r="H2139">
            <v>2020</v>
          </cell>
          <cell r="I2139">
            <v>0.19198100679784255</v>
          </cell>
        </row>
        <row r="2140">
          <cell r="B2140" t="str">
            <v>Masmovil</v>
          </cell>
          <cell r="C2140" t="str">
            <v>Spain</v>
          </cell>
          <cell r="D2140" t="str">
            <v>Europe</v>
          </cell>
          <cell r="E2140" t="str">
            <v>Mobile &amp; Fixed</v>
          </cell>
          <cell r="F2140" t="str">
            <v>EUR</v>
          </cell>
          <cell r="G2140" t="str">
            <v>Revenue</v>
          </cell>
          <cell r="H2140">
            <v>2019</v>
          </cell>
          <cell r="I2140">
            <v>1690.508</v>
          </cell>
        </row>
        <row r="2141">
          <cell r="B2141" t="str">
            <v>Masmovil</v>
          </cell>
          <cell r="C2141" t="str">
            <v>Spain</v>
          </cell>
          <cell r="D2141" t="str">
            <v>Europe</v>
          </cell>
          <cell r="E2141" t="str">
            <v>Mobile &amp; Fixed</v>
          </cell>
          <cell r="F2141" t="str">
            <v>EUR</v>
          </cell>
          <cell r="G2141" t="str">
            <v>EBITDA</v>
          </cell>
          <cell r="H2141">
            <v>2019</v>
          </cell>
          <cell r="I2141">
            <v>367.012</v>
          </cell>
        </row>
        <row r="2142">
          <cell r="B2142" t="str">
            <v>Masmovil</v>
          </cell>
          <cell r="C2142" t="str">
            <v>Spain</v>
          </cell>
          <cell r="D2142" t="str">
            <v>Europe</v>
          </cell>
          <cell r="E2142" t="str">
            <v>Mobile &amp; Fixed</v>
          </cell>
          <cell r="F2142" t="str">
            <v>EUR</v>
          </cell>
          <cell r="G2142" t="str">
            <v>EBITDA Margin (%)</v>
          </cell>
          <cell r="H2142">
            <v>2019</v>
          </cell>
          <cell r="I2142">
            <v>0.21710160496134889</v>
          </cell>
        </row>
        <row r="2143">
          <cell r="B2143" t="str">
            <v>Masmovil</v>
          </cell>
          <cell r="C2143" t="str">
            <v>Spain</v>
          </cell>
          <cell r="D2143" t="str">
            <v>Europe</v>
          </cell>
          <cell r="E2143" t="str">
            <v>Mobile &amp; Fixed</v>
          </cell>
          <cell r="F2143" t="str">
            <v>EUR</v>
          </cell>
          <cell r="G2143" t="str">
            <v>Capex</v>
          </cell>
          <cell r="H2143">
            <v>2019</v>
          </cell>
          <cell r="I2143">
            <v>315.8</v>
          </cell>
        </row>
        <row r="2144">
          <cell r="B2144" t="str">
            <v>Masmovil</v>
          </cell>
          <cell r="C2144" t="str">
            <v>Spain</v>
          </cell>
          <cell r="D2144" t="str">
            <v>Europe</v>
          </cell>
          <cell r="E2144" t="str">
            <v>Mobile &amp; Fixed</v>
          </cell>
          <cell r="F2144" t="str">
            <v>EUR</v>
          </cell>
          <cell r="G2144" t="str">
            <v>EBITDA - Capex</v>
          </cell>
          <cell r="H2144">
            <v>2019</v>
          </cell>
          <cell r="I2144">
            <v>51.211999999999989</v>
          </cell>
        </row>
        <row r="2145">
          <cell r="B2145" t="str">
            <v>Masmovil</v>
          </cell>
          <cell r="C2145" t="str">
            <v>Spain</v>
          </cell>
          <cell r="D2145" t="str">
            <v>Europe</v>
          </cell>
          <cell r="E2145" t="str">
            <v>Mobile &amp; Fixed</v>
          </cell>
          <cell r="F2145" t="str">
            <v>EUR</v>
          </cell>
          <cell r="G2145" t="str">
            <v>EBITDA - Capex Margin (%)</v>
          </cell>
          <cell r="H2145">
            <v>2019</v>
          </cell>
          <cell r="I2145">
            <v>3.029385249877551E-2</v>
          </cell>
        </row>
        <row r="2146">
          <cell r="B2146" t="str">
            <v>Masmovil</v>
          </cell>
          <cell r="C2146" t="str">
            <v>Spain</v>
          </cell>
          <cell r="D2146" t="str">
            <v>Europe</v>
          </cell>
          <cell r="E2146" t="str">
            <v>Mobile &amp; Fixed</v>
          </cell>
          <cell r="F2146" t="str">
            <v>EUR</v>
          </cell>
          <cell r="G2146" t="str">
            <v>Mobile share</v>
          </cell>
          <cell r="H2146">
            <v>2019</v>
          </cell>
          <cell r="I2146"/>
        </row>
        <row r="2147">
          <cell r="B2147" t="str">
            <v>Masmovil</v>
          </cell>
          <cell r="C2147" t="str">
            <v>Spain</v>
          </cell>
          <cell r="D2147" t="str">
            <v>Europe</v>
          </cell>
          <cell r="E2147" t="str">
            <v>Mobile &amp; Fixed</v>
          </cell>
          <cell r="F2147" t="str">
            <v>EUR</v>
          </cell>
          <cell r="G2147" t="str">
            <v>Capex/Revenue</v>
          </cell>
          <cell r="H2147">
            <v>2019</v>
          </cell>
          <cell r="I2147">
            <v>0.18680775246257339</v>
          </cell>
        </row>
        <row r="2148">
          <cell r="B2148" t="str">
            <v>Masmovil</v>
          </cell>
          <cell r="C2148" t="str">
            <v>Spain</v>
          </cell>
          <cell r="D2148" t="str">
            <v>Europe</v>
          </cell>
          <cell r="E2148" t="str">
            <v>Mobile &amp; Fixed</v>
          </cell>
          <cell r="F2148" t="str">
            <v>EUR</v>
          </cell>
          <cell r="G2148" t="str">
            <v>Revenue</v>
          </cell>
          <cell r="H2148">
            <v>2018</v>
          </cell>
          <cell r="I2148">
            <v>1458.42</v>
          </cell>
        </row>
        <row r="2149">
          <cell r="B2149" t="str">
            <v>Masmovil</v>
          </cell>
          <cell r="C2149" t="str">
            <v>Spain</v>
          </cell>
          <cell r="D2149" t="str">
            <v>Europe</v>
          </cell>
          <cell r="E2149" t="str">
            <v>Mobile &amp; Fixed</v>
          </cell>
          <cell r="F2149" t="str">
            <v>EUR</v>
          </cell>
          <cell r="G2149" t="str">
            <v>EBITDA</v>
          </cell>
          <cell r="H2149">
            <v>2018</v>
          </cell>
          <cell r="I2149">
            <v>289.596</v>
          </cell>
        </row>
        <row r="2150">
          <cell r="B2150" t="str">
            <v>Masmovil</v>
          </cell>
          <cell r="C2150" t="str">
            <v>Spain</v>
          </cell>
          <cell r="D2150" t="str">
            <v>Europe</v>
          </cell>
          <cell r="E2150" t="str">
            <v>Mobile &amp; Fixed</v>
          </cell>
          <cell r="F2150" t="str">
            <v>EUR</v>
          </cell>
          <cell r="G2150" t="str">
            <v>EBITDA Margin (%)</v>
          </cell>
          <cell r="H2150">
            <v>2018</v>
          </cell>
          <cell r="I2150">
            <v>0.19856831365450281</v>
          </cell>
        </row>
        <row r="2151">
          <cell r="B2151" t="str">
            <v>Masmovil</v>
          </cell>
          <cell r="C2151" t="str">
            <v>Spain</v>
          </cell>
          <cell r="D2151" t="str">
            <v>Europe</v>
          </cell>
          <cell r="E2151" t="str">
            <v>Mobile &amp; Fixed</v>
          </cell>
          <cell r="F2151" t="str">
            <v>EUR</v>
          </cell>
          <cell r="G2151" t="str">
            <v>Capex</v>
          </cell>
          <cell r="H2151">
            <v>2018</v>
          </cell>
          <cell r="I2151">
            <v>232.7</v>
          </cell>
        </row>
        <row r="2152">
          <cell r="B2152" t="str">
            <v>Masmovil</v>
          </cell>
          <cell r="C2152" t="str">
            <v>Spain</v>
          </cell>
          <cell r="D2152" t="str">
            <v>Europe</v>
          </cell>
          <cell r="E2152" t="str">
            <v>Mobile &amp; Fixed</v>
          </cell>
          <cell r="F2152" t="str">
            <v>EUR</v>
          </cell>
          <cell r="G2152" t="str">
            <v>EBITDA - Capex</v>
          </cell>
          <cell r="H2152">
            <v>2018</v>
          </cell>
          <cell r="I2152">
            <v>56.896000000000015</v>
          </cell>
        </row>
        <row r="2153">
          <cell r="B2153" t="str">
            <v>Masmovil</v>
          </cell>
          <cell r="C2153" t="str">
            <v>Spain</v>
          </cell>
          <cell r="D2153" t="str">
            <v>Europe</v>
          </cell>
          <cell r="E2153" t="str">
            <v>Mobile &amp; Fixed</v>
          </cell>
          <cell r="F2153" t="str">
            <v>EUR</v>
          </cell>
          <cell r="G2153" t="str">
            <v>EBITDA - Capex Margin (%)</v>
          </cell>
          <cell r="H2153">
            <v>2018</v>
          </cell>
          <cell r="I2153">
            <v>3.9012081567723983E-2</v>
          </cell>
        </row>
        <row r="2154">
          <cell r="B2154" t="str">
            <v>Masmovil</v>
          </cell>
          <cell r="C2154" t="str">
            <v>Spain</v>
          </cell>
          <cell r="D2154" t="str">
            <v>Europe</v>
          </cell>
          <cell r="E2154" t="str">
            <v>Mobile &amp; Fixed</v>
          </cell>
          <cell r="F2154" t="str">
            <v>EUR</v>
          </cell>
          <cell r="G2154" t="str">
            <v>Mobile share</v>
          </cell>
          <cell r="H2154">
            <v>2018</v>
          </cell>
          <cell r="I2154"/>
        </row>
        <row r="2155">
          <cell r="B2155" t="str">
            <v>Masmovil</v>
          </cell>
          <cell r="C2155" t="str">
            <v>Spain</v>
          </cell>
          <cell r="D2155" t="str">
            <v>Europe</v>
          </cell>
          <cell r="E2155" t="str">
            <v>Mobile &amp; Fixed</v>
          </cell>
          <cell r="F2155" t="str">
            <v>EUR</v>
          </cell>
          <cell r="G2155" t="str">
            <v>Capex/Revenue</v>
          </cell>
          <cell r="H2155">
            <v>2018</v>
          </cell>
          <cell r="I2155">
            <v>0.15955623208677883</v>
          </cell>
        </row>
        <row r="2156">
          <cell r="B2156" t="str">
            <v>Masmovil</v>
          </cell>
          <cell r="C2156" t="str">
            <v>Spain</v>
          </cell>
          <cell r="D2156" t="str">
            <v>Europe</v>
          </cell>
          <cell r="E2156" t="str">
            <v>Mobile &amp; Fixed</v>
          </cell>
          <cell r="F2156" t="str">
            <v>EUR</v>
          </cell>
          <cell r="G2156" t="str">
            <v>Revenue</v>
          </cell>
          <cell r="H2156">
            <v>2017</v>
          </cell>
          <cell r="I2156">
            <v>1306.412</v>
          </cell>
        </row>
        <row r="2157">
          <cell r="B2157" t="str">
            <v>Masmovil</v>
          </cell>
          <cell r="C2157" t="str">
            <v>Spain</v>
          </cell>
          <cell r="D2157" t="str">
            <v>Europe</v>
          </cell>
          <cell r="E2157" t="str">
            <v>Mobile &amp; Fixed</v>
          </cell>
          <cell r="F2157" t="str">
            <v>EUR</v>
          </cell>
          <cell r="G2157" t="str">
            <v>EBITDA</v>
          </cell>
          <cell r="H2157">
            <v>2017</v>
          </cell>
          <cell r="I2157">
            <v>210.54900000000001</v>
          </cell>
        </row>
        <row r="2158">
          <cell r="B2158" t="str">
            <v>Masmovil</v>
          </cell>
          <cell r="C2158" t="str">
            <v>Spain</v>
          </cell>
          <cell r="D2158" t="str">
            <v>Europe</v>
          </cell>
          <cell r="E2158" t="str">
            <v>Mobile &amp; Fixed</v>
          </cell>
          <cell r="F2158" t="str">
            <v>EUR</v>
          </cell>
          <cell r="G2158" t="str">
            <v>EBITDA Margin (%)</v>
          </cell>
          <cell r="H2158">
            <v>2017</v>
          </cell>
          <cell r="I2158">
            <v>0.16116584967070113</v>
          </cell>
        </row>
        <row r="2159">
          <cell r="B2159" t="str">
            <v>Masmovil</v>
          </cell>
          <cell r="C2159" t="str">
            <v>Spain</v>
          </cell>
          <cell r="D2159" t="str">
            <v>Europe</v>
          </cell>
          <cell r="E2159" t="str">
            <v>Mobile &amp; Fixed</v>
          </cell>
          <cell r="F2159" t="str">
            <v>EUR</v>
          </cell>
          <cell r="G2159" t="str">
            <v>Capex</v>
          </cell>
          <cell r="H2159">
            <v>2017</v>
          </cell>
          <cell r="I2159">
            <v>149.9</v>
          </cell>
        </row>
        <row r="2160">
          <cell r="B2160" t="str">
            <v>Masmovil</v>
          </cell>
          <cell r="C2160" t="str">
            <v>Spain</v>
          </cell>
          <cell r="D2160" t="str">
            <v>Europe</v>
          </cell>
          <cell r="E2160" t="str">
            <v>Mobile &amp; Fixed</v>
          </cell>
          <cell r="F2160" t="str">
            <v>EUR</v>
          </cell>
          <cell r="G2160" t="str">
            <v>EBITDA - Capex</v>
          </cell>
          <cell r="H2160">
            <v>2017</v>
          </cell>
          <cell r="I2160">
            <v>60.649000000000001</v>
          </cell>
        </row>
        <row r="2161">
          <cell r="B2161" t="str">
            <v>Masmovil</v>
          </cell>
          <cell r="C2161" t="str">
            <v>Spain</v>
          </cell>
          <cell r="D2161" t="str">
            <v>Europe</v>
          </cell>
          <cell r="E2161" t="str">
            <v>Mobile &amp; Fixed</v>
          </cell>
          <cell r="F2161" t="str">
            <v>EUR</v>
          </cell>
          <cell r="G2161" t="str">
            <v>EBITDA - Capex Margin (%)</v>
          </cell>
          <cell r="H2161">
            <v>2017</v>
          </cell>
          <cell r="I2161">
            <v>4.6424098982556804E-2</v>
          </cell>
        </row>
        <row r="2162">
          <cell r="B2162" t="str">
            <v>Masmovil</v>
          </cell>
          <cell r="C2162" t="str">
            <v>Spain</v>
          </cell>
          <cell r="D2162" t="str">
            <v>Europe</v>
          </cell>
          <cell r="E2162" t="str">
            <v>Mobile &amp; Fixed</v>
          </cell>
          <cell r="F2162" t="str">
            <v>EUR</v>
          </cell>
          <cell r="G2162" t="str">
            <v>Mobile share</v>
          </cell>
          <cell r="H2162">
            <v>2017</v>
          </cell>
          <cell r="I2162"/>
        </row>
        <row r="2163">
          <cell r="B2163" t="str">
            <v>Masmovil</v>
          </cell>
          <cell r="C2163" t="str">
            <v>Spain</v>
          </cell>
          <cell r="D2163" t="str">
            <v>Europe</v>
          </cell>
          <cell r="E2163" t="str">
            <v>Mobile &amp; Fixed</v>
          </cell>
          <cell r="F2163" t="str">
            <v>EUR</v>
          </cell>
          <cell r="G2163" t="str">
            <v>Capex/Revenue</v>
          </cell>
          <cell r="H2163">
            <v>2017</v>
          </cell>
          <cell r="I2163">
            <v>0.11474175068814432</v>
          </cell>
        </row>
        <row r="2164">
          <cell r="B2164" t="str">
            <v>Masmovil</v>
          </cell>
          <cell r="C2164" t="str">
            <v>Spain</v>
          </cell>
          <cell r="D2164" t="str">
            <v>Europe</v>
          </cell>
          <cell r="E2164" t="str">
            <v>Mobile &amp; Fixed</v>
          </cell>
          <cell r="F2164" t="str">
            <v>EUR</v>
          </cell>
          <cell r="G2164" t="str">
            <v>Revenue</v>
          </cell>
          <cell r="H2164">
            <v>2016</v>
          </cell>
          <cell r="I2164">
            <v>404.65199999999999</v>
          </cell>
        </row>
        <row r="2165">
          <cell r="B2165" t="str">
            <v>Masmovil</v>
          </cell>
          <cell r="C2165" t="str">
            <v>Spain</v>
          </cell>
          <cell r="D2165" t="str">
            <v>Europe</v>
          </cell>
          <cell r="E2165" t="str">
            <v>Mobile &amp; Fixed</v>
          </cell>
          <cell r="F2165" t="str">
            <v>EUR</v>
          </cell>
          <cell r="G2165" t="str">
            <v>EBITDA</v>
          </cell>
          <cell r="H2165">
            <v>2016</v>
          </cell>
          <cell r="I2165">
            <v>23.077999999999999</v>
          </cell>
        </row>
        <row r="2166">
          <cell r="B2166" t="str">
            <v>Masmovil</v>
          </cell>
          <cell r="C2166" t="str">
            <v>Spain</v>
          </cell>
          <cell r="D2166" t="str">
            <v>Europe</v>
          </cell>
          <cell r="E2166" t="str">
            <v>Mobile &amp; Fixed</v>
          </cell>
          <cell r="F2166" t="str">
            <v>EUR</v>
          </cell>
          <cell r="G2166" t="str">
            <v>EBITDA Margin (%)</v>
          </cell>
          <cell r="H2166">
            <v>2016</v>
          </cell>
          <cell r="I2166">
            <v>5.7031721083795457E-2</v>
          </cell>
        </row>
        <row r="2167">
          <cell r="B2167" t="str">
            <v>Masmovil</v>
          </cell>
          <cell r="C2167" t="str">
            <v>Spain</v>
          </cell>
          <cell r="D2167" t="str">
            <v>Europe</v>
          </cell>
          <cell r="E2167" t="str">
            <v>Mobile &amp; Fixed</v>
          </cell>
          <cell r="F2167" t="str">
            <v>EUR</v>
          </cell>
          <cell r="G2167" t="str">
            <v>Capex</v>
          </cell>
          <cell r="H2167">
            <v>2016</v>
          </cell>
          <cell r="I2167">
            <v>62.3</v>
          </cell>
        </row>
        <row r="2168">
          <cell r="B2168" t="str">
            <v>Masmovil</v>
          </cell>
          <cell r="C2168" t="str">
            <v>Spain</v>
          </cell>
          <cell r="D2168" t="str">
            <v>Europe</v>
          </cell>
          <cell r="E2168" t="str">
            <v>Mobile &amp; Fixed</v>
          </cell>
          <cell r="F2168" t="str">
            <v>EUR</v>
          </cell>
          <cell r="G2168" t="str">
            <v>EBITDA - Capex</v>
          </cell>
          <cell r="H2168">
            <v>2016</v>
          </cell>
          <cell r="I2168">
            <v>-39.221999999999994</v>
          </cell>
        </row>
        <row r="2169">
          <cell r="B2169" t="str">
            <v>Masmovil</v>
          </cell>
          <cell r="C2169" t="str">
            <v>Spain</v>
          </cell>
          <cell r="D2169" t="str">
            <v>Europe</v>
          </cell>
          <cell r="E2169" t="str">
            <v>Mobile &amp; Fixed</v>
          </cell>
          <cell r="F2169" t="str">
            <v>EUR</v>
          </cell>
          <cell r="G2169" t="str">
            <v>EBITDA - Capex Margin (%)</v>
          </cell>
          <cell r="H2169">
            <v>2016</v>
          </cell>
          <cell r="I2169">
            <v>-9.6927730494350689E-2</v>
          </cell>
        </row>
        <row r="2170">
          <cell r="B2170" t="str">
            <v>Masmovil</v>
          </cell>
          <cell r="C2170" t="str">
            <v>Spain</v>
          </cell>
          <cell r="D2170" t="str">
            <v>Europe</v>
          </cell>
          <cell r="E2170" t="str">
            <v>Mobile &amp; Fixed</v>
          </cell>
          <cell r="F2170" t="str">
            <v>EUR</v>
          </cell>
          <cell r="G2170" t="str">
            <v>Mobile share</v>
          </cell>
          <cell r="H2170">
            <v>2016</v>
          </cell>
          <cell r="I2170"/>
        </row>
        <row r="2171">
          <cell r="B2171" t="str">
            <v>Masmovil</v>
          </cell>
          <cell r="C2171" t="str">
            <v>Spain</v>
          </cell>
          <cell r="D2171" t="str">
            <v>Europe</v>
          </cell>
          <cell r="E2171" t="str">
            <v>Mobile &amp; Fixed</v>
          </cell>
          <cell r="F2171" t="str">
            <v>EUR</v>
          </cell>
          <cell r="G2171" t="str">
            <v>Capex/Revenue</v>
          </cell>
          <cell r="H2171">
            <v>2016</v>
          </cell>
          <cell r="I2171">
            <v>0.15395945157814617</v>
          </cell>
        </row>
        <row r="2172">
          <cell r="B2172" t="str">
            <v>Masmovil</v>
          </cell>
          <cell r="C2172" t="str">
            <v>Spain</v>
          </cell>
          <cell r="D2172" t="str">
            <v>Europe</v>
          </cell>
          <cell r="E2172" t="str">
            <v>Mobile &amp; Fixed</v>
          </cell>
          <cell r="F2172" t="str">
            <v>EUR</v>
          </cell>
          <cell r="G2172" t="str">
            <v>Revenue</v>
          </cell>
          <cell r="H2172">
            <v>2015</v>
          </cell>
          <cell r="I2172">
            <v>130.249</v>
          </cell>
        </row>
        <row r="2173">
          <cell r="B2173" t="str">
            <v>Masmovil</v>
          </cell>
          <cell r="C2173" t="str">
            <v>Spain</v>
          </cell>
          <cell r="D2173" t="str">
            <v>Europe</v>
          </cell>
          <cell r="E2173" t="str">
            <v>Mobile &amp; Fixed</v>
          </cell>
          <cell r="F2173" t="str">
            <v>EUR</v>
          </cell>
          <cell r="G2173" t="str">
            <v>EBITDA</v>
          </cell>
          <cell r="H2173">
            <v>2015</v>
          </cell>
          <cell r="I2173">
            <v>8.2219999999999995</v>
          </cell>
        </row>
        <row r="2174">
          <cell r="B2174" t="str">
            <v>Masmovil</v>
          </cell>
          <cell r="C2174" t="str">
            <v>Spain</v>
          </cell>
          <cell r="D2174" t="str">
            <v>Europe</v>
          </cell>
          <cell r="E2174" t="str">
            <v>Mobile &amp; Fixed</v>
          </cell>
          <cell r="F2174" t="str">
            <v>EUR</v>
          </cell>
          <cell r="G2174" t="str">
            <v>EBITDA Margin (%)</v>
          </cell>
          <cell r="H2174">
            <v>2015</v>
          </cell>
          <cell r="I2174">
            <v>6.3125244723567939E-2</v>
          </cell>
        </row>
        <row r="2175">
          <cell r="B2175" t="str">
            <v>Masmovil</v>
          </cell>
          <cell r="C2175" t="str">
            <v>Spain</v>
          </cell>
          <cell r="D2175" t="str">
            <v>Europe</v>
          </cell>
          <cell r="E2175" t="str">
            <v>Mobile &amp; Fixed</v>
          </cell>
          <cell r="F2175" t="str">
            <v>EUR</v>
          </cell>
          <cell r="G2175" t="str">
            <v>Capex</v>
          </cell>
          <cell r="H2175">
            <v>2015</v>
          </cell>
          <cell r="I2175">
            <v>4.0999999999999996</v>
          </cell>
        </row>
        <row r="2176">
          <cell r="B2176" t="str">
            <v>Masmovil</v>
          </cell>
          <cell r="C2176" t="str">
            <v>Spain</v>
          </cell>
          <cell r="D2176" t="str">
            <v>Europe</v>
          </cell>
          <cell r="E2176" t="str">
            <v>Mobile &amp; Fixed</v>
          </cell>
          <cell r="F2176" t="str">
            <v>EUR</v>
          </cell>
          <cell r="G2176" t="str">
            <v>EBITDA - Capex</v>
          </cell>
          <cell r="H2176">
            <v>2015</v>
          </cell>
          <cell r="I2176">
            <v>4.1219999999999999</v>
          </cell>
        </row>
        <row r="2177">
          <cell r="B2177" t="str">
            <v>Masmovil</v>
          </cell>
          <cell r="C2177" t="str">
            <v>Spain</v>
          </cell>
          <cell r="D2177" t="str">
            <v>Europe</v>
          </cell>
          <cell r="E2177" t="str">
            <v>Mobile &amp; Fixed</v>
          </cell>
          <cell r="F2177" t="str">
            <v>EUR</v>
          </cell>
          <cell r="G2177" t="str">
            <v>EBITDA - Capex Margin (%)</v>
          </cell>
          <cell r="H2177">
            <v>2015</v>
          </cell>
          <cell r="I2177">
            <v>3.1647075985228292E-2</v>
          </cell>
        </row>
        <row r="2178">
          <cell r="B2178" t="str">
            <v>Masmovil</v>
          </cell>
          <cell r="C2178" t="str">
            <v>Spain</v>
          </cell>
          <cell r="D2178" t="str">
            <v>Europe</v>
          </cell>
          <cell r="E2178" t="str">
            <v>Mobile &amp; Fixed</v>
          </cell>
          <cell r="F2178" t="str">
            <v>EUR</v>
          </cell>
          <cell r="G2178" t="str">
            <v>Mobile share</v>
          </cell>
          <cell r="H2178">
            <v>2015</v>
          </cell>
          <cell r="I2178"/>
        </row>
        <row r="2179">
          <cell r="B2179" t="str">
            <v>Masmovil</v>
          </cell>
          <cell r="C2179" t="str">
            <v>Spain</v>
          </cell>
          <cell r="D2179" t="str">
            <v>Europe</v>
          </cell>
          <cell r="E2179" t="str">
            <v>Mobile &amp; Fixed</v>
          </cell>
          <cell r="F2179" t="str">
            <v>EUR</v>
          </cell>
          <cell r="G2179" t="str">
            <v>Capex/Revenue</v>
          </cell>
          <cell r="H2179">
            <v>2015</v>
          </cell>
          <cell r="I2179">
            <v>3.147816873833964E-2</v>
          </cell>
        </row>
        <row r="2180">
          <cell r="B2180" t="str">
            <v>Masmovil</v>
          </cell>
          <cell r="C2180" t="str">
            <v>Spain</v>
          </cell>
          <cell r="D2180" t="str">
            <v>Europe</v>
          </cell>
          <cell r="E2180" t="str">
            <v>Mobile &amp; Fixed</v>
          </cell>
          <cell r="F2180" t="str">
            <v>EUR</v>
          </cell>
          <cell r="G2180" t="str">
            <v>Revenue</v>
          </cell>
          <cell r="H2180">
            <v>2014</v>
          </cell>
          <cell r="I2180">
            <v>77.004999999999995</v>
          </cell>
        </row>
        <row r="2181">
          <cell r="B2181" t="str">
            <v>Masmovil</v>
          </cell>
          <cell r="C2181" t="str">
            <v>Spain</v>
          </cell>
          <cell r="D2181" t="str">
            <v>Europe</v>
          </cell>
          <cell r="E2181" t="str">
            <v>Mobile &amp; Fixed</v>
          </cell>
          <cell r="F2181" t="str">
            <v>EUR</v>
          </cell>
          <cell r="G2181" t="str">
            <v>EBITDA</v>
          </cell>
          <cell r="H2181">
            <v>2014</v>
          </cell>
          <cell r="I2181">
            <v>2.0019999999999998</v>
          </cell>
        </row>
        <row r="2182">
          <cell r="B2182" t="str">
            <v>Masmovil</v>
          </cell>
          <cell r="C2182" t="str">
            <v>Spain</v>
          </cell>
          <cell r="D2182" t="str">
            <v>Europe</v>
          </cell>
          <cell r="E2182" t="str">
            <v>Mobile &amp; Fixed</v>
          </cell>
          <cell r="F2182" t="str">
            <v>EUR</v>
          </cell>
          <cell r="G2182" t="str">
            <v>EBITDA Margin (%)</v>
          </cell>
          <cell r="H2182">
            <v>2014</v>
          </cell>
          <cell r="I2182">
            <v>2.5998311797935197E-2</v>
          </cell>
        </row>
        <row r="2183">
          <cell r="B2183" t="str">
            <v>Masmovil</v>
          </cell>
          <cell r="C2183" t="str">
            <v>Spain</v>
          </cell>
          <cell r="D2183" t="str">
            <v>Europe</v>
          </cell>
          <cell r="E2183" t="str">
            <v>Mobile &amp; Fixed</v>
          </cell>
          <cell r="F2183" t="str">
            <v>EUR</v>
          </cell>
          <cell r="G2183" t="str">
            <v>Capex</v>
          </cell>
          <cell r="H2183">
            <v>2014</v>
          </cell>
          <cell r="I2183"/>
        </row>
        <row r="2184">
          <cell r="B2184" t="str">
            <v>Masmovil</v>
          </cell>
          <cell r="C2184" t="str">
            <v>Spain</v>
          </cell>
          <cell r="D2184" t="str">
            <v>Europe</v>
          </cell>
          <cell r="E2184" t="str">
            <v>Mobile &amp; Fixed</v>
          </cell>
          <cell r="F2184" t="str">
            <v>EUR</v>
          </cell>
          <cell r="G2184" t="str">
            <v>EBITDA - Capex</v>
          </cell>
          <cell r="H2184">
            <v>2014</v>
          </cell>
          <cell r="I2184" t="str">
            <v/>
          </cell>
        </row>
        <row r="2185">
          <cell r="B2185" t="str">
            <v>Masmovil</v>
          </cell>
          <cell r="C2185" t="str">
            <v>Spain</v>
          </cell>
          <cell r="D2185" t="str">
            <v>Europe</v>
          </cell>
          <cell r="E2185" t="str">
            <v>Mobile &amp; Fixed</v>
          </cell>
          <cell r="F2185" t="str">
            <v>EUR</v>
          </cell>
          <cell r="G2185" t="str">
            <v>EBITDA - Capex Margin (%)</v>
          </cell>
          <cell r="H2185">
            <v>2014</v>
          </cell>
          <cell r="I2185" t="str">
            <v/>
          </cell>
        </row>
        <row r="2186">
          <cell r="B2186" t="str">
            <v>Masmovil</v>
          </cell>
          <cell r="C2186" t="str">
            <v>Spain</v>
          </cell>
          <cell r="D2186" t="str">
            <v>Europe</v>
          </cell>
          <cell r="E2186" t="str">
            <v>Mobile &amp; Fixed</v>
          </cell>
          <cell r="F2186" t="str">
            <v>EUR</v>
          </cell>
          <cell r="G2186" t="str">
            <v>Mobile share</v>
          </cell>
          <cell r="H2186">
            <v>2014</v>
          </cell>
          <cell r="I2186"/>
        </row>
        <row r="2187">
          <cell r="B2187" t="str">
            <v>Masmovil</v>
          </cell>
          <cell r="C2187" t="str">
            <v>Spain</v>
          </cell>
          <cell r="D2187" t="str">
            <v>Europe</v>
          </cell>
          <cell r="E2187" t="str">
            <v>Mobile &amp; Fixed</v>
          </cell>
          <cell r="F2187" t="str">
            <v>EUR</v>
          </cell>
          <cell r="G2187" t="str">
            <v>Capex/Revenue</v>
          </cell>
          <cell r="H2187">
            <v>2014</v>
          </cell>
          <cell r="I2187" t="str">
            <v/>
          </cell>
        </row>
        <row r="2188">
          <cell r="B2188" t="str">
            <v>Masmovil</v>
          </cell>
          <cell r="C2188" t="str">
            <v>Spain</v>
          </cell>
          <cell r="D2188" t="str">
            <v>Europe</v>
          </cell>
          <cell r="E2188" t="str">
            <v>Mobile &amp; Fixed</v>
          </cell>
          <cell r="F2188" t="str">
            <v>EUR</v>
          </cell>
          <cell r="G2188" t="str">
            <v>Revenue</v>
          </cell>
          <cell r="H2188">
            <v>2013</v>
          </cell>
          <cell r="I2188">
            <v>7.7649999999999997</v>
          </cell>
        </row>
        <row r="2189">
          <cell r="B2189" t="str">
            <v>Masmovil</v>
          </cell>
          <cell r="C2189" t="str">
            <v>Spain</v>
          </cell>
          <cell r="D2189" t="str">
            <v>Europe</v>
          </cell>
          <cell r="E2189" t="str">
            <v>Mobile &amp; Fixed</v>
          </cell>
          <cell r="F2189" t="str">
            <v>EUR</v>
          </cell>
          <cell r="G2189" t="str">
            <v>EBITDA</v>
          </cell>
          <cell r="H2189">
            <v>2013</v>
          </cell>
          <cell r="I2189">
            <v>0.65200000000000002</v>
          </cell>
        </row>
        <row r="2190">
          <cell r="B2190" t="str">
            <v>Masmovil</v>
          </cell>
          <cell r="C2190" t="str">
            <v>Spain</v>
          </cell>
          <cell r="D2190" t="str">
            <v>Europe</v>
          </cell>
          <cell r="E2190" t="str">
            <v>Mobile &amp; Fixed</v>
          </cell>
          <cell r="F2190" t="str">
            <v>EUR</v>
          </cell>
          <cell r="G2190" t="str">
            <v>EBITDA Margin (%)</v>
          </cell>
          <cell r="H2190">
            <v>2013</v>
          </cell>
          <cell r="I2190">
            <v>8.396651641983259E-2</v>
          </cell>
        </row>
        <row r="2191">
          <cell r="B2191" t="str">
            <v>Masmovil</v>
          </cell>
          <cell r="C2191" t="str">
            <v>Spain</v>
          </cell>
          <cell r="D2191" t="str">
            <v>Europe</v>
          </cell>
          <cell r="E2191" t="str">
            <v>Mobile &amp; Fixed</v>
          </cell>
          <cell r="F2191" t="str">
            <v>EUR</v>
          </cell>
          <cell r="G2191" t="str">
            <v>Capex</v>
          </cell>
          <cell r="H2191">
            <v>2013</v>
          </cell>
          <cell r="I2191"/>
        </row>
        <row r="2192">
          <cell r="B2192" t="str">
            <v>Masmovil</v>
          </cell>
          <cell r="C2192" t="str">
            <v>Spain</v>
          </cell>
          <cell r="D2192" t="str">
            <v>Europe</v>
          </cell>
          <cell r="E2192" t="str">
            <v>Mobile &amp; Fixed</v>
          </cell>
          <cell r="F2192" t="str">
            <v>EUR</v>
          </cell>
          <cell r="G2192" t="str">
            <v>EBITDA - Capex</v>
          </cell>
          <cell r="H2192">
            <v>2013</v>
          </cell>
          <cell r="I2192" t="str">
            <v/>
          </cell>
        </row>
        <row r="2193">
          <cell r="B2193" t="str">
            <v>Masmovil</v>
          </cell>
          <cell r="C2193" t="str">
            <v>Spain</v>
          </cell>
          <cell r="D2193" t="str">
            <v>Europe</v>
          </cell>
          <cell r="E2193" t="str">
            <v>Mobile &amp; Fixed</v>
          </cell>
          <cell r="F2193" t="str">
            <v>EUR</v>
          </cell>
          <cell r="G2193" t="str">
            <v>EBITDA - Capex Margin (%)</v>
          </cell>
          <cell r="H2193">
            <v>2013</v>
          </cell>
          <cell r="I2193" t="str">
            <v/>
          </cell>
        </row>
        <row r="2194">
          <cell r="B2194" t="str">
            <v>Masmovil</v>
          </cell>
          <cell r="C2194" t="str">
            <v>Spain</v>
          </cell>
          <cell r="D2194" t="str">
            <v>Europe</v>
          </cell>
          <cell r="E2194" t="str">
            <v>Mobile &amp; Fixed</v>
          </cell>
          <cell r="F2194" t="str">
            <v>EUR</v>
          </cell>
          <cell r="G2194" t="str">
            <v>Mobile share</v>
          </cell>
          <cell r="H2194">
            <v>2013</v>
          </cell>
          <cell r="I2194"/>
        </row>
        <row r="2195">
          <cell r="B2195" t="str">
            <v>Masmovil</v>
          </cell>
          <cell r="C2195" t="str">
            <v>Spain</v>
          </cell>
          <cell r="D2195" t="str">
            <v>Europe</v>
          </cell>
          <cell r="E2195" t="str">
            <v>Mobile &amp; Fixed</v>
          </cell>
          <cell r="F2195" t="str">
            <v>EUR</v>
          </cell>
          <cell r="G2195" t="str">
            <v>Capex/Revenue</v>
          </cell>
          <cell r="H2195">
            <v>2013</v>
          </cell>
          <cell r="I2195" t="str">
            <v/>
          </cell>
        </row>
        <row r="2196">
          <cell r="B2196" t="str">
            <v>Masmovil</v>
          </cell>
          <cell r="C2196" t="str">
            <v>Spain</v>
          </cell>
          <cell r="D2196" t="str">
            <v>Europe</v>
          </cell>
          <cell r="E2196" t="str">
            <v>Mobile &amp; Fixed</v>
          </cell>
          <cell r="F2196" t="str">
            <v>EUR</v>
          </cell>
          <cell r="G2196" t="str">
            <v>Revenue</v>
          </cell>
          <cell r="H2196">
            <v>2012</v>
          </cell>
          <cell r="I2196">
            <v>7.3755389999999998</v>
          </cell>
        </row>
        <row r="2197">
          <cell r="B2197" t="str">
            <v>Masmovil</v>
          </cell>
          <cell r="C2197" t="str">
            <v>Spain</v>
          </cell>
          <cell r="D2197" t="str">
            <v>Europe</v>
          </cell>
          <cell r="E2197" t="str">
            <v>Mobile &amp; Fixed</v>
          </cell>
          <cell r="F2197" t="str">
            <v>EUR</v>
          </cell>
          <cell r="G2197" t="str">
            <v>EBITDA</v>
          </cell>
          <cell r="H2197">
            <v>2012</v>
          </cell>
          <cell r="I2197">
            <v>-0.1</v>
          </cell>
        </row>
        <row r="2198">
          <cell r="B2198" t="str">
            <v>Masmovil</v>
          </cell>
          <cell r="C2198" t="str">
            <v>Spain</v>
          </cell>
          <cell r="D2198" t="str">
            <v>Europe</v>
          </cell>
          <cell r="E2198" t="str">
            <v>Mobile &amp; Fixed</v>
          </cell>
          <cell r="F2198" t="str">
            <v>EUR</v>
          </cell>
          <cell r="G2198" t="str">
            <v>EBITDA Margin (%)</v>
          </cell>
          <cell r="H2198">
            <v>2012</v>
          </cell>
          <cell r="I2198">
            <v>-1.3558331126714944E-2</v>
          </cell>
        </row>
        <row r="2199">
          <cell r="B2199" t="str">
            <v>Masmovil</v>
          </cell>
          <cell r="C2199" t="str">
            <v>Spain</v>
          </cell>
          <cell r="D2199" t="str">
            <v>Europe</v>
          </cell>
          <cell r="E2199" t="str">
            <v>Mobile &amp; Fixed</v>
          </cell>
          <cell r="F2199" t="str">
            <v>EUR</v>
          </cell>
          <cell r="G2199" t="str">
            <v>Capex</v>
          </cell>
          <cell r="H2199">
            <v>2012</v>
          </cell>
          <cell r="I2199"/>
        </row>
        <row r="2200">
          <cell r="B2200" t="str">
            <v>Masmovil</v>
          </cell>
          <cell r="C2200" t="str">
            <v>Spain</v>
          </cell>
          <cell r="D2200" t="str">
            <v>Europe</v>
          </cell>
          <cell r="E2200" t="str">
            <v>Mobile &amp; Fixed</v>
          </cell>
          <cell r="F2200" t="str">
            <v>EUR</v>
          </cell>
          <cell r="G2200" t="str">
            <v>EBITDA - Capex</v>
          </cell>
          <cell r="H2200">
            <v>2012</v>
          </cell>
          <cell r="I2200" t="str">
            <v/>
          </cell>
        </row>
        <row r="2201">
          <cell r="B2201" t="str">
            <v>Masmovil</v>
          </cell>
          <cell r="C2201" t="str">
            <v>Spain</v>
          </cell>
          <cell r="D2201" t="str">
            <v>Europe</v>
          </cell>
          <cell r="E2201" t="str">
            <v>Mobile &amp; Fixed</v>
          </cell>
          <cell r="F2201" t="str">
            <v>EUR</v>
          </cell>
          <cell r="G2201" t="str">
            <v>EBITDA - Capex Margin (%)</v>
          </cell>
          <cell r="H2201">
            <v>2012</v>
          </cell>
          <cell r="I2201" t="str">
            <v/>
          </cell>
        </row>
        <row r="2202">
          <cell r="B2202" t="str">
            <v>Masmovil</v>
          </cell>
          <cell r="C2202" t="str">
            <v>Spain</v>
          </cell>
          <cell r="D2202" t="str">
            <v>Europe</v>
          </cell>
          <cell r="E2202" t="str">
            <v>Mobile &amp; Fixed</v>
          </cell>
          <cell r="F2202" t="str">
            <v>EUR</v>
          </cell>
          <cell r="G2202" t="str">
            <v>Mobile share</v>
          </cell>
          <cell r="H2202">
            <v>2012</v>
          </cell>
          <cell r="I2202"/>
        </row>
        <row r="2203">
          <cell r="B2203" t="str">
            <v>Masmovil</v>
          </cell>
          <cell r="C2203" t="str">
            <v>Spain</v>
          </cell>
          <cell r="D2203" t="str">
            <v>Europe</v>
          </cell>
          <cell r="E2203" t="str">
            <v>Mobile &amp; Fixed</v>
          </cell>
          <cell r="F2203" t="str">
            <v>EUR</v>
          </cell>
          <cell r="G2203" t="str">
            <v>Capex/Revenue</v>
          </cell>
          <cell r="H2203">
            <v>2012</v>
          </cell>
          <cell r="I2203" t="str">
            <v/>
          </cell>
        </row>
        <row r="2204">
          <cell r="B2204" t="str">
            <v>Telia Company AB</v>
          </cell>
          <cell r="C2204" t="str">
            <v>Sweden</v>
          </cell>
          <cell r="D2204" t="str">
            <v>Europe</v>
          </cell>
          <cell r="E2204" t="str">
            <v>Mobile &amp; Fixed</v>
          </cell>
          <cell r="F2204" t="str">
            <v>SEK</v>
          </cell>
          <cell r="G2204" t="str">
            <v>Revenue</v>
          </cell>
          <cell r="H2204">
            <v>2020</v>
          </cell>
          <cell r="I2204">
            <v>33740</v>
          </cell>
        </row>
        <row r="2205">
          <cell r="B2205" t="str">
            <v>Telia Company AB</v>
          </cell>
          <cell r="C2205" t="str">
            <v>Sweden</v>
          </cell>
          <cell r="D2205" t="str">
            <v>Europe</v>
          </cell>
          <cell r="E2205" t="str">
            <v>Mobile &amp; Fixed</v>
          </cell>
          <cell r="F2205" t="str">
            <v>SEK</v>
          </cell>
          <cell r="G2205" t="str">
            <v>EBITDA</v>
          </cell>
          <cell r="H2205">
            <v>2020</v>
          </cell>
          <cell r="I2205">
            <v>13506</v>
          </cell>
        </row>
        <row r="2206">
          <cell r="B2206" t="str">
            <v>Telia Company AB</v>
          </cell>
          <cell r="C2206" t="str">
            <v>Sweden</v>
          </cell>
          <cell r="D2206" t="str">
            <v>Europe</v>
          </cell>
          <cell r="E2206" t="str">
            <v>Mobile &amp; Fixed</v>
          </cell>
          <cell r="F2206" t="str">
            <v>SEK</v>
          </cell>
          <cell r="G2206" t="str">
            <v>EBITDA Margin (%)</v>
          </cell>
          <cell r="H2206">
            <v>2020</v>
          </cell>
          <cell r="I2206">
            <v>0.40029638411381152</v>
          </cell>
        </row>
        <row r="2207">
          <cell r="B2207" t="str">
            <v>Telia Company AB</v>
          </cell>
          <cell r="C2207" t="str">
            <v>Sweden</v>
          </cell>
          <cell r="D2207" t="str">
            <v>Europe</v>
          </cell>
          <cell r="E2207" t="str">
            <v>Mobile &amp; Fixed</v>
          </cell>
          <cell r="F2207" t="str">
            <v>SEK</v>
          </cell>
          <cell r="G2207" t="str">
            <v>Capex</v>
          </cell>
          <cell r="H2207">
            <v>2020</v>
          </cell>
          <cell r="I2207">
            <v>2806</v>
          </cell>
        </row>
        <row r="2208">
          <cell r="B2208" t="str">
            <v>Telia Company AB</v>
          </cell>
          <cell r="C2208" t="str">
            <v>Sweden</v>
          </cell>
          <cell r="D2208" t="str">
            <v>Europe</v>
          </cell>
          <cell r="E2208" t="str">
            <v>Mobile &amp; Fixed</v>
          </cell>
          <cell r="F2208" t="str">
            <v>SEK</v>
          </cell>
          <cell r="G2208" t="str">
            <v>EBITDA - Capex</v>
          </cell>
          <cell r="H2208">
            <v>2020</v>
          </cell>
          <cell r="I2208">
            <v>10700</v>
          </cell>
        </row>
        <row r="2209">
          <cell r="B2209" t="str">
            <v>Telia Company AB</v>
          </cell>
          <cell r="C2209" t="str">
            <v>Sweden</v>
          </cell>
          <cell r="D2209" t="str">
            <v>Europe</v>
          </cell>
          <cell r="E2209" t="str">
            <v>Mobile &amp; Fixed</v>
          </cell>
          <cell r="F2209" t="str">
            <v>SEK</v>
          </cell>
          <cell r="G2209" t="str">
            <v>EBITDA - Capex Margin (%)</v>
          </cell>
          <cell r="H2209">
            <v>2020</v>
          </cell>
          <cell r="I2209">
            <v>0.31713100177830467</v>
          </cell>
        </row>
        <row r="2210">
          <cell r="B2210" t="str">
            <v>Telia Company AB</v>
          </cell>
          <cell r="C2210" t="str">
            <v>Sweden</v>
          </cell>
          <cell r="D2210" t="str">
            <v>Europe</v>
          </cell>
          <cell r="E2210" t="str">
            <v>Mobile &amp; Fixed</v>
          </cell>
          <cell r="F2210" t="str">
            <v>SEK</v>
          </cell>
          <cell r="G2210" t="str">
            <v>Mobile share</v>
          </cell>
          <cell r="H2210">
            <v>2020</v>
          </cell>
          <cell r="I2210">
            <v>0.40435684647302905</v>
          </cell>
        </row>
        <row r="2211">
          <cell r="B2211" t="str">
            <v>Telia Company AB</v>
          </cell>
          <cell r="C2211" t="str">
            <v>Sweden</v>
          </cell>
          <cell r="D2211" t="str">
            <v>Europe</v>
          </cell>
          <cell r="E2211" t="str">
            <v>Mobile &amp; Fixed</v>
          </cell>
          <cell r="F2211" t="str">
            <v>SEK</v>
          </cell>
          <cell r="G2211" t="str">
            <v>Capex/Revenue</v>
          </cell>
          <cell r="H2211">
            <v>2020</v>
          </cell>
          <cell r="I2211">
            <v>8.3165382335506813E-2</v>
          </cell>
        </row>
        <row r="2212">
          <cell r="B2212" t="str">
            <v>Telia Company AB</v>
          </cell>
          <cell r="C2212" t="str">
            <v>Sweden</v>
          </cell>
          <cell r="D2212" t="str">
            <v>Europe</v>
          </cell>
          <cell r="E2212" t="str">
            <v>Mobile &amp; Fixed</v>
          </cell>
          <cell r="F2212" t="str">
            <v>SEK</v>
          </cell>
          <cell r="G2212" t="str">
            <v>Revenue</v>
          </cell>
          <cell r="H2212">
            <v>2019</v>
          </cell>
          <cell r="I2212">
            <v>34905</v>
          </cell>
        </row>
        <row r="2213">
          <cell r="B2213" t="str">
            <v>Telia Company AB</v>
          </cell>
          <cell r="C2213" t="str">
            <v>Sweden</v>
          </cell>
          <cell r="D2213" t="str">
            <v>Europe</v>
          </cell>
          <cell r="E2213" t="str">
            <v>Mobile &amp; Fixed</v>
          </cell>
          <cell r="F2213" t="str">
            <v>SEK</v>
          </cell>
          <cell r="G2213" t="str">
            <v>EBITDA</v>
          </cell>
          <cell r="H2213">
            <v>2019</v>
          </cell>
          <cell r="I2213">
            <v>13932</v>
          </cell>
        </row>
        <row r="2214">
          <cell r="B2214" t="str">
            <v>Telia Company AB</v>
          </cell>
          <cell r="C2214" t="str">
            <v>Sweden</v>
          </cell>
          <cell r="D2214" t="str">
            <v>Europe</v>
          </cell>
          <cell r="E2214" t="str">
            <v>Mobile &amp; Fixed</v>
          </cell>
          <cell r="F2214" t="str">
            <v>SEK</v>
          </cell>
          <cell r="G2214" t="str">
            <v>EBITDA Margin (%)</v>
          </cell>
          <cell r="H2214">
            <v>2019</v>
          </cell>
          <cell r="I2214">
            <v>0.39914052428018909</v>
          </cell>
        </row>
        <row r="2215">
          <cell r="B2215" t="str">
            <v>Telia Company AB</v>
          </cell>
          <cell r="C2215" t="str">
            <v>Sweden</v>
          </cell>
          <cell r="D2215" t="str">
            <v>Europe</v>
          </cell>
          <cell r="E2215" t="str">
            <v>Mobile &amp; Fixed</v>
          </cell>
          <cell r="F2215" t="str">
            <v>SEK</v>
          </cell>
          <cell r="G2215" t="str">
            <v>Capex</v>
          </cell>
          <cell r="H2215">
            <v>2019</v>
          </cell>
          <cell r="I2215">
            <v>3548</v>
          </cell>
        </row>
        <row r="2216">
          <cell r="B2216" t="str">
            <v>Telia Company AB</v>
          </cell>
          <cell r="C2216" t="str">
            <v>Sweden</v>
          </cell>
          <cell r="D2216" t="str">
            <v>Europe</v>
          </cell>
          <cell r="E2216" t="str">
            <v>Mobile &amp; Fixed</v>
          </cell>
          <cell r="F2216" t="str">
            <v>SEK</v>
          </cell>
          <cell r="G2216" t="str">
            <v>EBITDA - Capex</v>
          </cell>
          <cell r="H2216">
            <v>2019</v>
          </cell>
          <cell r="I2216">
            <v>10384</v>
          </cell>
        </row>
        <row r="2217">
          <cell r="B2217" t="str">
            <v>Telia Company AB</v>
          </cell>
          <cell r="C2217" t="str">
            <v>Sweden</v>
          </cell>
          <cell r="D2217" t="str">
            <v>Europe</v>
          </cell>
          <cell r="E2217" t="str">
            <v>Mobile &amp; Fixed</v>
          </cell>
          <cell r="F2217" t="str">
            <v>SEK</v>
          </cell>
          <cell r="G2217" t="str">
            <v>EBITDA - Capex Margin (%)</v>
          </cell>
          <cell r="H2217">
            <v>2019</v>
          </cell>
          <cell r="I2217">
            <v>0.29749319581721817</v>
          </cell>
        </row>
        <row r="2218">
          <cell r="B2218" t="str">
            <v>Telia Company AB</v>
          </cell>
          <cell r="C2218" t="str">
            <v>Sweden</v>
          </cell>
          <cell r="D2218" t="str">
            <v>Europe</v>
          </cell>
          <cell r="E2218" t="str">
            <v>Mobile &amp; Fixed</v>
          </cell>
          <cell r="F2218" t="str">
            <v>SEK</v>
          </cell>
          <cell r="G2218" t="str">
            <v>Mobile share</v>
          </cell>
          <cell r="H2218">
            <v>2019</v>
          </cell>
          <cell r="I2218">
            <v>0.39739292364990692</v>
          </cell>
        </row>
        <row r="2219">
          <cell r="B2219" t="str">
            <v>Telia Company AB</v>
          </cell>
          <cell r="C2219" t="str">
            <v>Sweden</v>
          </cell>
          <cell r="D2219" t="str">
            <v>Europe</v>
          </cell>
          <cell r="E2219" t="str">
            <v>Mobile &amp; Fixed</v>
          </cell>
          <cell r="F2219" t="str">
            <v>SEK</v>
          </cell>
          <cell r="G2219" t="str">
            <v>Capex/Revenue</v>
          </cell>
          <cell r="H2219">
            <v>2019</v>
          </cell>
          <cell r="I2219">
            <v>0.10164732846297092</v>
          </cell>
        </row>
        <row r="2220">
          <cell r="B2220" t="str">
            <v>Telia Company AB</v>
          </cell>
          <cell r="C2220" t="str">
            <v>Sweden</v>
          </cell>
          <cell r="D2220" t="str">
            <v>Europe</v>
          </cell>
          <cell r="E2220" t="str">
            <v>Mobile &amp; Fixed</v>
          </cell>
          <cell r="F2220" t="str">
            <v>SEK</v>
          </cell>
          <cell r="G2220" t="str">
            <v>Revenue</v>
          </cell>
          <cell r="H2220">
            <v>2018</v>
          </cell>
          <cell r="I2220">
            <v>36677</v>
          </cell>
        </row>
        <row r="2221">
          <cell r="B2221" t="str">
            <v>Telia Company AB</v>
          </cell>
          <cell r="C2221" t="str">
            <v>Sweden</v>
          </cell>
          <cell r="D2221" t="str">
            <v>Europe</v>
          </cell>
          <cell r="E2221" t="str">
            <v>Mobile &amp; Fixed</v>
          </cell>
          <cell r="F2221" t="str">
            <v>SEK</v>
          </cell>
          <cell r="G2221" t="str">
            <v>EBITDA</v>
          </cell>
          <cell r="H2221">
            <v>2018</v>
          </cell>
          <cell r="I2221">
            <v>13162</v>
          </cell>
        </row>
        <row r="2222">
          <cell r="B2222" t="str">
            <v>Telia Company AB</v>
          </cell>
          <cell r="C2222" t="str">
            <v>Sweden</v>
          </cell>
          <cell r="D2222" t="str">
            <v>Europe</v>
          </cell>
          <cell r="E2222" t="str">
            <v>Mobile &amp; Fixed</v>
          </cell>
          <cell r="F2222" t="str">
            <v>SEK</v>
          </cell>
          <cell r="G2222" t="str">
            <v>EBITDA Margin (%)</v>
          </cell>
          <cell r="H2222">
            <v>2018</v>
          </cell>
          <cell r="I2222">
            <v>0.35886250238569128</v>
          </cell>
        </row>
        <row r="2223">
          <cell r="B2223" t="str">
            <v>Telia Company AB</v>
          </cell>
          <cell r="C2223" t="str">
            <v>Sweden</v>
          </cell>
          <cell r="D2223" t="str">
            <v>Europe</v>
          </cell>
          <cell r="E2223" t="str">
            <v>Mobile &amp; Fixed</v>
          </cell>
          <cell r="F2223" t="str">
            <v>SEK</v>
          </cell>
          <cell r="G2223" t="str">
            <v>Capex</v>
          </cell>
          <cell r="H2223">
            <v>2018</v>
          </cell>
          <cell r="I2223">
            <v>4285</v>
          </cell>
        </row>
        <row r="2224">
          <cell r="B2224" t="str">
            <v>Telia Company AB</v>
          </cell>
          <cell r="C2224" t="str">
            <v>Sweden</v>
          </cell>
          <cell r="D2224" t="str">
            <v>Europe</v>
          </cell>
          <cell r="E2224" t="str">
            <v>Mobile &amp; Fixed</v>
          </cell>
          <cell r="F2224" t="str">
            <v>SEK</v>
          </cell>
          <cell r="G2224" t="str">
            <v>EBITDA - Capex</v>
          </cell>
          <cell r="H2224">
            <v>2018</v>
          </cell>
          <cell r="I2224">
            <v>8877</v>
          </cell>
        </row>
        <row r="2225">
          <cell r="B2225" t="str">
            <v>Telia Company AB</v>
          </cell>
          <cell r="C2225" t="str">
            <v>Sweden</v>
          </cell>
          <cell r="D2225" t="str">
            <v>Europe</v>
          </cell>
          <cell r="E2225" t="str">
            <v>Mobile &amp; Fixed</v>
          </cell>
          <cell r="F2225" t="str">
            <v>SEK</v>
          </cell>
          <cell r="G2225" t="str">
            <v>EBITDA - Capex Margin (%)</v>
          </cell>
          <cell r="H2225">
            <v>2018</v>
          </cell>
          <cell r="I2225">
            <v>0.24203179104070671</v>
          </cell>
        </row>
        <row r="2226">
          <cell r="B2226" t="str">
            <v>Telia Company AB</v>
          </cell>
          <cell r="C2226" t="str">
            <v>Sweden</v>
          </cell>
          <cell r="D2226" t="str">
            <v>Europe</v>
          </cell>
          <cell r="E2226" t="str">
            <v>Mobile &amp; Fixed</v>
          </cell>
          <cell r="F2226" t="str">
            <v>SEK</v>
          </cell>
          <cell r="G2226" t="str">
            <v>Mobile share</v>
          </cell>
          <cell r="H2226">
            <v>2018</v>
          </cell>
          <cell r="I2226">
            <v>0.39223491561469043</v>
          </cell>
        </row>
        <row r="2227">
          <cell r="B2227" t="str">
            <v>Telia Company AB</v>
          </cell>
          <cell r="C2227" t="str">
            <v>Sweden</v>
          </cell>
          <cell r="D2227" t="str">
            <v>Europe</v>
          </cell>
          <cell r="E2227" t="str">
            <v>Mobile &amp; Fixed</v>
          </cell>
          <cell r="F2227" t="str">
            <v>SEK</v>
          </cell>
          <cell r="G2227" t="str">
            <v>Capex/Revenue</v>
          </cell>
          <cell r="H2227">
            <v>2018</v>
          </cell>
          <cell r="I2227">
            <v>0.1168307113449846</v>
          </cell>
        </row>
        <row r="2228">
          <cell r="B2228" t="str">
            <v>Telia Company AB</v>
          </cell>
          <cell r="C2228" t="str">
            <v>Sweden</v>
          </cell>
          <cell r="D2228" t="str">
            <v>Europe</v>
          </cell>
          <cell r="E2228" t="str">
            <v>Mobile &amp; Fixed</v>
          </cell>
          <cell r="F2228" t="str">
            <v>SEK</v>
          </cell>
          <cell r="G2228" t="str">
            <v>Revenue</v>
          </cell>
          <cell r="H2228">
            <v>2017</v>
          </cell>
          <cell r="I2228">
            <v>36825</v>
          </cell>
        </row>
        <row r="2229">
          <cell r="B2229" t="str">
            <v>Telia Company AB</v>
          </cell>
          <cell r="C2229" t="str">
            <v>Sweden</v>
          </cell>
          <cell r="D2229" t="str">
            <v>Europe</v>
          </cell>
          <cell r="E2229" t="str">
            <v>Mobile &amp; Fixed</v>
          </cell>
          <cell r="F2229" t="str">
            <v>SEK</v>
          </cell>
          <cell r="G2229" t="str">
            <v>EBITDA</v>
          </cell>
          <cell r="H2229">
            <v>2017</v>
          </cell>
          <cell r="I2229">
            <v>13627</v>
          </cell>
        </row>
        <row r="2230">
          <cell r="B2230" t="str">
            <v>Telia Company AB</v>
          </cell>
          <cell r="C2230" t="str">
            <v>Sweden</v>
          </cell>
          <cell r="D2230" t="str">
            <v>Europe</v>
          </cell>
          <cell r="E2230" t="str">
            <v>Mobile &amp; Fixed</v>
          </cell>
          <cell r="F2230" t="str">
            <v>SEK</v>
          </cell>
          <cell r="G2230" t="str">
            <v>EBITDA Margin (%)</v>
          </cell>
          <cell r="H2230">
            <v>2017</v>
          </cell>
          <cell r="I2230">
            <v>0.37004752206381536</v>
          </cell>
        </row>
        <row r="2231">
          <cell r="B2231" t="str">
            <v>Telia Company AB</v>
          </cell>
          <cell r="C2231" t="str">
            <v>Sweden</v>
          </cell>
          <cell r="D2231" t="str">
            <v>Europe</v>
          </cell>
          <cell r="E2231" t="str">
            <v>Mobile &amp; Fixed</v>
          </cell>
          <cell r="F2231" t="str">
            <v>SEK</v>
          </cell>
          <cell r="G2231" t="str">
            <v>Capex</v>
          </cell>
          <cell r="H2231">
            <v>2017</v>
          </cell>
          <cell r="I2231">
            <v>6264</v>
          </cell>
        </row>
        <row r="2232">
          <cell r="B2232" t="str">
            <v>Telia Company AB</v>
          </cell>
          <cell r="C2232" t="str">
            <v>Sweden</v>
          </cell>
          <cell r="D2232" t="str">
            <v>Europe</v>
          </cell>
          <cell r="E2232" t="str">
            <v>Mobile &amp; Fixed</v>
          </cell>
          <cell r="F2232" t="str">
            <v>SEK</v>
          </cell>
          <cell r="G2232" t="str">
            <v>EBITDA - Capex</v>
          </cell>
          <cell r="H2232">
            <v>2017</v>
          </cell>
          <cell r="I2232">
            <v>7363</v>
          </cell>
        </row>
        <row r="2233">
          <cell r="B2233" t="str">
            <v>Telia Company AB</v>
          </cell>
          <cell r="C2233" t="str">
            <v>Sweden</v>
          </cell>
          <cell r="D2233" t="str">
            <v>Europe</v>
          </cell>
          <cell r="E2233" t="str">
            <v>Mobile &amp; Fixed</v>
          </cell>
          <cell r="F2233" t="str">
            <v>SEK</v>
          </cell>
          <cell r="G2233" t="str">
            <v>EBITDA - Capex Margin (%)</v>
          </cell>
          <cell r="H2233">
            <v>2017</v>
          </cell>
          <cell r="I2233">
            <v>0.19994568906992533</v>
          </cell>
        </row>
        <row r="2234">
          <cell r="B2234" t="str">
            <v>Telia Company AB</v>
          </cell>
          <cell r="C2234" t="str">
            <v>Sweden</v>
          </cell>
          <cell r="D2234" t="str">
            <v>Europe</v>
          </cell>
          <cell r="E2234" t="str">
            <v>Mobile &amp; Fixed</v>
          </cell>
          <cell r="F2234" t="str">
            <v>SEK</v>
          </cell>
          <cell r="G2234" t="str">
            <v>Mobile share</v>
          </cell>
          <cell r="H2234">
            <v>2017</v>
          </cell>
          <cell r="I2234">
            <v>0.45309076339414278</v>
          </cell>
        </row>
        <row r="2235">
          <cell r="B2235" t="str">
            <v>Telia Company AB</v>
          </cell>
          <cell r="C2235" t="str">
            <v>Sweden</v>
          </cell>
          <cell r="D2235" t="str">
            <v>Europe</v>
          </cell>
          <cell r="E2235" t="str">
            <v>Mobile &amp; Fixed</v>
          </cell>
          <cell r="F2235" t="str">
            <v>SEK</v>
          </cell>
          <cell r="G2235" t="str">
            <v>Capex/Revenue</v>
          </cell>
          <cell r="H2235">
            <v>2017</v>
          </cell>
          <cell r="I2235">
            <v>0.17010183299389003</v>
          </cell>
        </row>
        <row r="2236">
          <cell r="B2236" t="str">
            <v>Telia Company AB</v>
          </cell>
          <cell r="C2236" t="str">
            <v>Sweden</v>
          </cell>
          <cell r="D2236" t="str">
            <v>Europe</v>
          </cell>
          <cell r="E2236" t="str">
            <v>Mobile &amp; Fixed</v>
          </cell>
          <cell r="F2236" t="str">
            <v>SEK</v>
          </cell>
          <cell r="G2236" t="str">
            <v>Revenue</v>
          </cell>
          <cell r="H2236">
            <v>2016</v>
          </cell>
          <cell r="I2236">
            <v>37251</v>
          </cell>
        </row>
        <row r="2237">
          <cell r="B2237" t="str">
            <v>Telia Company AB</v>
          </cell>
          <cell r="C2237" t="str">
            <v>Sweden</v>
          </cell>
          <cell r="D2237" t="str">
            <v>Europe</v>
          </cell>
          <cell r="E2237" t="str">
            <v>Mobile &amp; Fixed</v>
          </cell>
          <cell r="F2237" t="str">
            <v>SEK</v>
          </cell>
          <cell r="G2237" t="str">
            <v>EBITDA</v>
          </cell>
          <cell r="H2237">
            <v>2016</v>
          </cell>
          <cell r="I2237">
            <v>14455</v>
          </cell>
        </row>
        <row r="2238">
          <cell r="B2238" t="str">
            <v>Telia Company AB</v>
          </cell>
          <cell r="C2238" t="str">
            <v>Sweden</v>
          </cell>
          <cell r="D2238" t="str">
            <v>Europe</v>
          </cell>
          <cell r="E2238" t="str">
            <v>Mobile &amp; Fixed</v>
          </cell>
          <cell r="F2238" t="str">
            <v>SEK</v>
          </cell>
          <cell r="G2238" t="str">
            <v>EBITDA Margin (%)</v>
          </cell>
          <cell r="H2238">
            <v>2016</v>
          </cell>
          <cell r="I2238">
            <v>0.38804327400606697</v>
          </cell>
        </row>
        <row r="2239">
          <cell r="B2239" t="str">
            <v>Telia Company AB</v>
          </cell>
          <cell r="C2239" t="str">
            <v>Sweden</v>
          </cell>
          <cell r="D2239" t="str">
            <v>Europe</v>
          </cell>
          <cell r="E2239" t="str">
            <v>Mobile &amp; Fixed</v>
          </cell>
          <cell r="F2239" t="str">
            <v>SEK</v>
          </cell>
          <cell r="G2239" t="str">
            <v>Capex</v>
          </cell>
          <cell r="H2239">
            <v>2016</v>
          </cell>
          <cell r="I2239">
            <v>7119</v>
          </cell>
        </row>
        <row r="2240">
          <cell r="B2240" t="str">
            <v>Telia Company AB</v>
          </cell>
          <cell r="C2240" t="str">
            <v>Sweden</v>
          </cell>
          <cell r="D2240" t="str">
            <v>Europe</v>
          </cell>
          <cell r="E2240" t="str">
            <v>Mobile &amp; Fixed</v>
          </cell>
          <cell r="F2240" t="str">
            <v>SEK</v>
          </cell>
          <cell r="G2240" t="str">
            <v>EBITDA - Capex</v>
          </cell>
          <cell r="H2240">
            <v>2016</v>
          </cell>
          <cell r="I2240">
            <v>7336</v>
          </cell>
        </row>
        <row r="2241">
          <cell r="B2241" t="str">
            <v>Telia Company AB</v>
          </cell>
          <cell r="C2241" t="str">
            <v>Sweden</v>
          </cell>
          <cell r="D2241" t="str">
            <v>Europe</v>
          </cell>
          <cell r="E2241" t="str">
            <v>Mobile &amp; Fixed</v>
          </cell>
          <cell r="F2241" t="str">
            <v>SEK</v>
          </cell>
          <cell r="G2241" t="str">
            <v>EBITDA - Capex Margin (%)</v>
          </cell>
          <cell r="H2241">
            <v>2016</v>
          </cell>
          <cell r="I2241">
            <v>0.19693431048830903</v>
          </cell>
        </row>
        <row r="2242">
          <cell r="B2242" t="str">
            <v>Telia Company AB</v>
          </cell>
          <cell r="C2242" t="str">
            <v>Sweden</v>
          </cell>
          <cell r="D2242" t="str">
            <v>Europe</v>
          </cell>
          <cell r="E2242" t="str">
            <v>Mobile &amp; Fixed</v>
          </cell>
          <cell r="F2242" t="str">
            <v>SEK</v>
          </cell>
          <cell r="G2242" t="str">
            <v>Mobile share</v>
          </cell>
          <cell r="H2242">
            <v>2016</v>
          </cell>
          <cell r="I2242">
            <v>0.46388605098719382</v>
          </cell>
        </row>
        <row r="2243">
          <cell r="B2243" t="str">
            <v>Telia Company AB</v>
          </cell>
          <cell r="C2243" t="str">
            <v>Sweden</v>
          </cell>
          <cell r="D2243" t="str">
            <v>Europe</v>
          </cell>
          <cell r="E2243" t="str">
            <v>Mobile &amp; Fixed</v>
          </cell>
          <cell r="F2243" t="str">
            <v>SEK</v>
          </cell>
          <cell r="G2243" t="str">
            <v>Capex/Revenue</v>
          </cell>
          <cell r="H2243">
            <v>2016</v>
          </cell>
          <cell r="I2243">
            <v>0.19110896351775791</v>
          </cell>
        </row>
        <row r="2244">
          <cell r="B2244" t="str">
            <v>Telia Company AB</v>
          </cell>
          <cell r="C2244" t="str">
            <v>Sweden</v>
          </cell>
          <cell r="D2244" t="str">
            <v>Europe</v>
          </cell>
          <cell r="E2244" t="str">
            <v>Mobile &amp; Fixed</v>
          </cell>
          <cell r="F2244" t="str">
            <v>SEK</v>
          </cell>
          <cell r="G2244" t="str">
            <v>Revenue</v>
          </cell>
          <cell r="H2244">
            <v>2015</v>
          </cell>
          <cell r="I2244">
            <v>37336</v>
          </cell>
        </row>
        <row r="2245">
          <cell r="B2245" t="str">
            <v>Telia Company AB</v>
          </cell>
          <cell r="C2245" t="str">
            <v>Sweden</v>
          </cell>
          <cell r="D2245" t="str">
            <v>Europe</v>
          </cell>
          <cell r="E2245" t="str">
            <v>Mobile &amp; Fixed</v>
          </cell>
          <cell r="F2245" t="str">
            <v>SEK</v>
          </cell>
          <cell r="G2245" t="str">
            <v>EBITDA</v>
          </cell>
          <cell r="H2245">
            <v>2015</v>
          </cell>
          <cell r="I2245">
            <v>14267</v>
          </cell>
        </row>
        <row r="2246">
          <cell r="B2246" t="str">
            <v>Telia Company AB</v>
          </cell>
          <cell r="C2246" t="str">
            <v>Sweden</v>
          </cell>
          <cell r="D2246" t="str">
            <v>Europe</v>
          </cell>
          <cell r="E2246" t="str">
            <v>Mobile &amp; Fixed</v>
          </cell>
          <cell r="F2246" t="str">
            <v>SEK</v>
          </cell>
          <cell r="G2246" t="str">
            <v>EBITDA Margin (%)</v>
          </cell>
          <cell r="H2246">
            <v>2015</v>
          </cell>
          <cell r="I2246">
            <v>0.38212449110777802</v>
          </cell>
        </row>
        <row r="2247">
          <cell r="B2247" t="str">
            <v>Telia Company AB</v>
          </cell>
          <cell r="C2247" t="str">
            <v>Sweden</v>
          </cell>
          <cell r="D2247" t="str">
            <v>Europe</v>
          </cell>
          <cell r="E2247" t="str">
            <v>Mobile &amp; Fixed</v>
          </cell>
          <cell r="F2247" t="str">
            <v>SEK</v>
          </cell>
          <cell r="G2247" t="str">
            <v>Capex</v>
          </cell>
          <cell r="H2247">
            <v>2015</v>
          </cell>
          <cell r="I2247">
            <v>6179</v>
          </cell>
        </row>
        <row r="2248">
          <cell r="B2248" t="str">
            <v>Telia Company AB</v>
          </cell>
          <cell r="C2248" t="str">
            <v>Sweden</v>
          </cell>
          <cell r="D2248" t="str">
            <v>Europe</v>
          </cell>
          <cell r="E2248" t="str">
            <v>Mobile &amp; Fixed</v>
          </cell>
          <cell r="F2248" t="str">
            <v>SEK</v>
          </cell>
          <cell r="G2248" t="str">
            <v>EBITDA - Capex</v>
          </cell>
          <cell r="H2248">
            <v>2015</v>
          </cell>
          <cell r="I2248">
            <v>8088</v>
          </cell>
        </row>
        <row r="2249">
          <cell r="B2249" t="str">
            <v>Telia Company AB</v>
          </cell>
          <cell r="C2249" t="str">
            <v>Sweden</v>
          </cell>
          <cell r="D2249" t="str">
            <v>Europe</v>
          </cell>
          <cell r="E2249" t="str">
            <v>Mobile &amp; Fixed</v>
          </cell>
          <cell r="F2249" t="str">
            <v>SEK</v>
          </cell>
          <cell r="G2249" t="str">
            <v>EBITDA - Capex Margin (%)</v>
          </cell>
          <cell r="H2249">
            <v>2015</v>
          </cell>
          <cell r="I2249">
            <v>0.21662738375830298</v>
          </cell>
        </row>
        <row r="2250">
          <cell r="B2250" t="str">
            <v>Telia Company AB</v>
          </cell>
          <cell r="C2250" t="str">
            <v>Sweden</v>
          </cell>
          <cell r="D2250" t="str">
            <v>Europe</v>
          </cell>
          <cell r="E2250" t="str">
            <v>Mobile &amp; Fixed</v>
          </cell>
          <cell r="F2250" t="str">
            <v>SEK</v>
          </cell>
          <cell r="G2250" t="str">
            <v>Mobile share</v>
          </cell>
          <cell r="H2250">
            <v>2015</v>
          </cell>
          <cell r="I2250">
            <v>0.45994127031838888</v>
          </cell>
        </row>
        <row r="2251">
          <cell r="B2251" t="str">
            <v>Telia Company AB</v>
          </cell>
          <cell r="C2251" t="str">
            <v>Sweden</v>
          </cell>
          <cell r="D2251" t="str">
            <v>Europe</v>
          </cell>
          <cell r="E2251" t="str">
            <v>Mobile &amp; Fixed</v>
          </cell>
          <cell r="F2251" t="str">
            <v>SEK</v>
          </cell>
          <cell r="G2251" t="str">
            <v>Capex/Revenue</v>
          </cell>
          <cell r="H2251">
            <v>2015</v>
          </cell>
          <cell r="I2251">
            <v>0.16549710734947504</v>
          </cell>
        </row>
        <row r="2252">
          <cell r="B2252" t="str">
            <v>Telia Company AB</v>
          </cell>
          <cell r="C2252" t="str">
            <v>Sweden</v>
          </cell>
          <cell r="D2252" t="str">
            <v>Europe</v>
          </cell>
          <cell r="E2252" t="str">
            <v>Mobile &amp; Fixed</v>
          </cell>
          <cell r="F2252" t="str">
            <v>SEK</v>
          </cell>
          <cell r="G2252" t="str">
            <v>Revenue</v>
          </cell>
          <cell r="H2252">
            <v>2014</v>
          </cell>
          <cell r="I2252">
            <v>36456</v>
          </cell>
        </row>
        <row r="2253">
          <cell r="B2253" t="str">
            <v>Telia Company AB</v>
          </cell>
          <cell r="C2253" t="str">
            <v>Sweden</v>
          </cell>
          <cell r="D2253" t="str">
            <v>Europe</v>
          </cell>
          <cell r="E2253" t="str">
            <v>Mobile &amp; Fixed</v>
          </cell>
          <cell r="F2253" t="str">
            <v>SEK</v>
          </cell>
          <cell r="G2253" t="str">
            <v>EBITDA</v>
          </cell>
          <cell r="H2253">
            <v>2014</v>
          </cell>
          <cell r="I2253">
            <v>14311</v>
          </cell>
        </row>
        <row r="2254">
          <cell r="B2254" t="str">
            <v>Telia Company AB</v>
          </cell>
          <cell r="C2254" t="str">
            <v>Sweden</v>
          </cell>
          <cell r="D2254" t="str">
            <v>Europe</v>
          </cell>
          <cell r="E2254" t="str">
            <v>Mobile &amp; Fixed</v>
          </cell>
          <cell r="F2254" t="str">
            <v>SEK</v>
          </cell>
          <cell r="G2254" t="str">
            <v>EBITDA Margin (%)</v>
          </cell>
          <cell r="H2254">
            <v>2014</v>
          </cell>
          <cell r="I2254">
            <v>0.39255540926047838</v>
          </cell>
        </row>
        <row r="2255">
          <cell r="B2255" t="str">
            <v>Telia Company AB</v>
          </cell>
          <cell r="C2255" t="str">
            <v>Sweden</v>
          </cell>
          <cell r="D2255" t="str">
            <v>Europe</v>
          </cell>
          <cell r="E2255" t="str">
            <v>Mobile &amp; Fixed</v>
          </cell>
          <cell r="F2255" t="str">
            <v>SEK</v>
          </cell>
          <cell r="G2255" t="str">
            <v>Capex</v>
          </cell>
          <cell r="H2255">
            <v>2014</v>
          </cell>
          <cell r="I2255">
            <v>4936</v>
          </cell>
        </row>
        <row r="2256">
          <cell r="B2256" t="str">
            <v>Telia Company AB</v>
          </cell>
          <cell r="C2256" t="str">
            <v>Sweden</v>
          </cell>
          <cell r="D2256" t="str">
            <v>Europe</v>
          </cell>
          <cell r="E2256" t="str">
            <v>Mobile &amp; Fixed</v>
          </cell>
          <cell r="F2256" t="str">
            <v>SEK</v>
          </cell>
          <cell r="G2256" t="str">
            <v>EBITDA - Capex</v>
          </cell>
          <cell r="H2256">
            <v>2014</v>
          </cell>
          <cell r="I2256">
            <v>9375</v>
          </cell>
        </row>
        <row r="2257">
          <cell r="B2257" t="str">
            <v>Telia Company AB</v>
          </cell>
          <cell r="C2257" t="str">
            <v>Sweden</v>
          </cell>
          <cell r="D2257" t="str">
            <v>Europe</v>
          </cell>
          <cell r="E2257" t="str">
            <v>Mobile &amp; Fixed</v>
          </cell>
          <cell r="F2257" t="str">
            <v>SEK</v>
          </cell>
          <cell r="G2257" t="str">
            <v>EBITDA - Capex Margin (%)</v>
          </cell>
          <cell r="H2257">
            <v>2014</v>
          </cell>
          <cell r="I2257">
            <v>0.25715931533903885</v>
          </cell>
        </row>
        <row r="2258">
          <cell r="B2258" t="str">
            <v>Telia Company AB</v>
          </cell>
          <cell r="C2258" t="str">
            <v>Sweden</v>
          </cell>
          <cell r="D2258" t="str">
            <v>Europe</v>
          </cell>
          <cell r="E2258" t="str">
            <v>Mobile &amp; Fixed</v>
          </cell>
          <cell r="F2258" t="str">
            <v>SEK</v>
          </cell>
          <cell r="G2258" t="str">
            <v>Mobile share</v>
          </cell>
          <cell r="H2258">
            <v>2014</v>
          </cell>
          <cell r="I2258"/>
        </row>
        <row r="2259">
          <cell r="B2259" t="str">
            <v>Telia Company AB</v>
          </cell>
          <cell r="C2259" t="str">
            <v>Sweden</v>
          </cell>
          <cell r="D2259" t="str">
            <v>Europe</v>
          </cell>
          <cell r="E2259" t="str">
            <v>Mobile &amp; Fixed</v>
          </cell>
          <cell r="F2259" t="str">
            <v>SEK</v>
          </cell>
          <cell r="G2259" t="str">
            <v>Capex/Revenue</v>
          </cell>
          <cell r="H2259">
            <v>2014</v>
          </cell>
          <cell r="I2259">
            <v>0.13539609392143953</v>
          </cell>
        </row>
        <row r="2260">
          <cell r="B2260" t="str">
            <v>Telia Company AB</v>
          </cell>
          <cell r="C2260" t="str">
            <v>Sweden</v>
          </cell>
          <cell r="D2260" t="str">
            <v>Europe</v>
          </cell>
          <cell r="E2260" t="str">
            <v>Mobile &amp; Fixed</v>
          </cell>
          <cell r="F2260" t="str">
            <v>SEK</v>
          </cell>
          <cell r="G2260" t="str">
            <v>Revenue</v>
          </cell>
          <cell r="H2260">
            <v>2013</v>
          </cell>
          <cell r="I2260">
            <v>36199</v>
          </cell>
        </row>
        <row r="2261">
          <cell r="B2261" t="str">
            <v>Telia Company AB</v>
          </cell>
          <cell r="C2261" t="str">
            <v>Sweden</v>
          </cell>
          <cell r="D2261" t="str">
            <v>Europe</v>
          </cell>
          <cell r="E2261" t="str">
            <v>Mobile &amp; Fixed</v>
          </cell>
          <cell r="F2261" t="str">
            <v>SEK</v>
          </cell>
          <cell r="G2261" t="str">
            <v>EBITDA</v>
          </cell>
          <cell r="H2261">
            <v>2013</v>
          </cell>
          <cell r="I2261">
            <v>14514</v>
          </cell>
        </row>
        <row r="2262">
          <cell r="B2262" t="str">
            <v>Telia Company AB</v>
          </cell>
          <cell r="C2262" t="str">
            <v>Sweden</v>
          </cell>
          <cell r="D2262" t="str">
            <v>Europe</v>
          </cell>
          <cell r="E2262" t="str">
            <v>Mobile &amp; Fixed</v>
          </cell>
          <cell r="F2262" t="str">
            <v>SEK</v>
          </cell>
          <cell r="G2262" t="str">
            <v>EBITDA Margin (%)</v>
          </cell>
          <cell r="H2262">
            <v>2013</v>
          </cell>
          <cell r="I2262">
            <v>0.40095030249454405</v>
          </cell>
        </row>
        <row r="2263">
          <cell r="B2263" t="str">
            <v>Telia Company AB</v>
          </cell>
          <cell r="C2263" t="str">
            <v>Sweden</v>
          </cell>
          <cell r="D2263" t="str">
            <v>Europe</v>
          </cell>
          <cell r="E2263" t="str">
            <v>Mobile &amp; Fixed</v>
          </cell>
          <cell r="F2263" t="str">
            <v>SEK</v>
          </cell>
          <cell r="G2263" t="str">
            <v>Capex</v>
          </cell>
          <cell r="H2263">
            <v>2013</v>
          </cell>
          <cell r="I2263">
            <v>4414</v>
          </cell>
        </row>
        <row r="2264">
          <cell r="B2264" t="str">
            <v>Telia Company AB</v>
          </cell>
          <cell r="C2264" t="str">
            <v>Sweden</v>
          </cell>
          <cell r="D2264" t="str">
            <v>Europe</v>
          </cell>
          <cell r="E2264" t="str">
            <v>Mobile &amp; Fixed</v>
          </cell>
          <cell r="F2264" t="str">
            <v>SEK</v>
          </cell>
          <cell r="G2264" t="str">
            <v>EBITDA - Capex</v>
          </cell>
          <cell r="H2264">
            <v>2013</v>
          </cell>
          <cell r="I2264">
            <v>10100</v>
          </cell>
        </row>
        <row r="2265">
          <cell r="B2265" t="str">
            <v>Telia Company AB</v>
          </cell>
          <cell r="C2265" t="str">
            <v>Sweden</v>
          </cell>
          <cell r="D2265" t="str">
            <v>Europe</v>
          </cell>
          <cell r="E2265" t="str">
            <v>Mobile &amp; Fixed</v>
          </cell>
          <cell r="F2265" t="str">
            <v>SEK</v>
          </cell>
          <cell r="G2265" t="str">
            <v>EBITDA - Capex Margin (%)</v>
          </cell>
          <cell r="H2265">
            <v>2013</v>
          </cell>
          <cell r="I2265">
            <v>0.27901323240973508</v>
          </cell>
        </row>
        <row r="2266">
          <cell r="B2266" t="str">
            <v>Telia Company AB</v>
          </cell>
          <cell r="C2266" t="str">
            <v>Sweden</v>
          </cell>
          <cell r="D2266" t="str">
            <v>Europe</v>
          </cell>
          <cell r="E2266" t="str">
            <v>Mobile &amp; Fixed</v>
          </cell>
          <cell r="F2266" t="str">
            <v>SEK</v>
          </cell>
          <cell r="G2266" t="str">
            <v>Mobile share</v>
          </cell>
          <cell r="H2266">
            <v>2013</v>
          </cell>
          <cell r="I2266"/>
        </row>
        <row r="2267">
          <cell r="B2267" t="str">
            <v>Telia Company AB</v>
          </cell>
          <cell r="C2267" t="str">
            <v>Sweden</v>
          </cell>
          <cell r="D2267" t="str">
            <v>Europe</v>
          </cell>
          <cell r="E2267" t="str">
            <v>Mobile &amp; Fixed</v>
          </cell>
          <cell r="F2267" t="str">
            <v>SEK</v>
          </cell>
          <cell r="G2267" t="str">
            <v>Capex/Revenue</v>
          </cell>
          <cell r="H2267">
            <v>2013</v>
          </cell>
          <cell r="I2267">
            <v>0.12193707008480897</v>
          </cell>
        </row>
        <row r="2268">
          <cell r="B2268" t="str">
            <v>Telia Company AB</v>
          </cell>
          <cell r="C2268" t="str">
            <v>Sweden</v>
          </cell>
          <cell r="D2268" t="str">
            <v>Europe</v>
          </cell>
          <cell r="E2268" t="str">
            <v>Mobile &amp; Fixed</v>
          </cell>
          <cell r="F2268" t="str">
            <v>SEK</v>
          </cell>
          <cell r="G2268" t="str">
            <v>Revenue</v>
          </cell>
          <cell r="H2268">
            <v>2012</v>
          </cell>
          <cell r="I2268"/>
        </row>
        <row r="2269">
          <cell r="B2269" t="str">
            <v>Telia Company AB</v>
          </cell>
          <cell r="C2269" t="str">
            <v>Sweden</v>
          </cell>
          <cell r="D2269" t="str">
            <v>Europe</v>
          </cell>
          <cell r="E2269" t="str">
            <v>Mobile &amp; Fixed</v>
          </cell>
          <cell r="F2269" t="str">
            <v>SEK</v>
          </cell>
          <cell r="G2269" t="str">
            <v>EBITDA</v>
          </cell>
          <cell r="H2269">
            <v>2012</v>
          </cell>
          <cell r="I2269"/>
        </row>
        <row r="2270">
          <cell r="B2270" t="str">
            <v>Telia Company AB</v>
          </cell>
          <cell r="C2270" t="str">
            <v>Sweden</v>
          </cell>
          <cell r="D2270" t="str">
            <v>Europe</v>
          </cell>
          <cell r="E2270" t="str">
            <v>Mobile &amp; Fixed</v>
          </cell>
          <cell r="F2270" t="str">
            <v>SEK</v>
          </cell>
          <cell r="G2270" t="str">
            <v>EBITDA Margin (%)</v>
          </cell>
          <cell r="H2270">
            <v>2012</v>
          </cell>
          <cell r="I2270" t="str">
            <v/>
          </cell>
        </row>
        <row r="2271">
          <cell r="B2271" t="str">
            <v>Telia Company AB</v>
          </cell>
          <cell r="C2271" t="str">
            <v>Sweden</v>
          </cell>
          <cell r="D2271" t="str">
            <v>Europe</v>
          </cell>
          <cell r="E2271" t="str">
            <v>Mobile &amp; Fixed</v>
          </cell>
          <cell r="F2271" t="str">
            <v>SEK</v>
          </cell>
          <cell r="G2271" t="str">
            <v>Capex</v>
          </cell>
          <cell r="H2271">
            <v>2012</v>
          </cell>
          <cell r="I2271"/>
        </row>
        <row r="2272">
          <cell r="B2272" t="str">
            <v>Telia Company AB</v>
          </cell>
          <cell r="C2272" t="str">
            <v>Sweden</v>
          </cell>
          <cell r="D2272" t="str">
            <v>Europe</v>
          </cell>
          <cell r="E2272" t="str">
            <v>Mobile &amp; Fixed</v>
          </cell>
          <cell r="F2272" t="str">
            <v>SEK</v>
          </cell>
          <cell r="G2272" t="str">
            <v>EBITDA - Capex</v>
          </cell>
          <cell r="H2272">
            <v>2012</v>
          </cell>
          <cell r="I2272" t="str">
            <v/>
          </cell>
        </row>
        <row r="2273">
          <cell r="B2273" t="str">
            <v>Telia Company AB</v>
          </cell>
          <cell r="C2273" t="str">
            <v>Sweden</v>
          </cell>
          <cell r="D2273" t="str">
            <v>Europe</v>
          </cell>
          <cell r="E2273" t="str">
            <v>Mobile &amp; Fixed</v>
          </cell>
          <cell r="F2273" t="str">
            <v>SEK</v>
          </cell>
          <cell r="G2273" t="str">
            <v>EBITDA - Capex Margin (%)</v>
          </cell>
          <cell r="H2273">
            <v>2012</v>
          </cell>
          <cell r="I2273" t="str">
            <v/>
          </cell>
        </row>
        <row r="2274">
          <cell r="B2274" t="str">
            <v>Telia Company AB</v>
          </cell>
          <cell r="C2274" t="str">
            <v>Sweden</v>
          </cell>
          <cell r="D2274" t="str">
            <v>Europe</v>
          </cell>
          <cell r="E2274" t="str">
            <v>Mobile &amp; Fixed</v>
          </cell>
          <cell r="F2274" t="str">
            <v>SEK</v>
          </cell>
          <cell r="G2274" t="str">
            <v>Mobile share</v>
          </cell>
          <cell r="H2274">
            <v>2012</v>
          </cell>
          <cell r="I2274"/>
        </row>
        <row r="2275">
          <cell r="B2275" t="str">
            <v>Telia Company AB</v>
          </cell>
          <cell r="C2275" t="str">
            <v>Sweden</v>
          </cell>
          <cell r="D2275" t="str">
            <v>Europe</v>
          </cell>
          <cell r="E2275" t="str">
            <v>Mobile &amp; Fixed</v>
          </cell>
          <cell r="F2275" t="str">
            <v>SEK</v>
          </cell>
          <cell r="G2275" t="str">
            <v>Capex/Revenue</v>
          </cell>
          <cell r="H2275">
            <v>2012</v>
          </cell>
          <cell r="I2275" t="str">
            <v/>
          </cell>
        </row>
        <row r="2276">
          <cell r="B2276" t="str">
            <v>Telia Company AB</v>
          </cell>
          <cell r="C2276" t="str">
            <v>Denmark</v>
          </cell>
          <cell r="D2276" t="str">
            <v>Europe</v>
          </cell>
          <cell r="E2276" t="str">
            <v>Mobile &amp; Fixed</v>
          </cell>
          <cell r="F2276" t="str">
            <v>SEK</v>
          </cell>
          <cell r="G2276" t="str">
            <v>Revenue</v>
          </cell>
          <cell r="H2276">
            <v>2020</v>
          </cell>
          <cell r="I2276">
            <v>5464</v>
          </cell>
        </row>
        <row r="2277">
          <cell r="B2277" t="str">
            <v>Telia Company AB</v>
          </cell>
          <cell r="C2277" t="str">
            <v>Denmark</v>
          </cell>
          <cell r="D2277" t="str">
            <v>Europe</v>
          </cell>
          <cell r="E2277" t="str">
            <v>Mobile &amp; Fixed</v>
          </cell>
          <cell r="F2277" t="str">
            <v>SEK</v>
          </cell>
          <cell r="G2277" t="str">
            <v>EBITDA</v>
          </cell>
          <cell r="H2277">
            <v>2020</v>
          </cell>
          <cell r="I2277">
            <v>1029</v>
          </cell>
        </row>
        <row r="2278">
          <cell r="B2278" t="str">
            <v>Telia Company AB</v>
          </cell>
          <cell r="C2278" t="str">
            <v>Denmark</v>
          </cell>
          <cell r="D2278" t="str">
            <v>Europe</v>
          </cell>
          <cell r="E2278" t="str">
            <v>Mobile &amp; Fixed</v>
          </cell>
          <cell r="F2278" t="str">
            <v>SEK</v>
          </cell>
          <cell r="G2278" t="str">
            <v>EBITDA Margin (%)</v>
          </cell>
          <cell r="H2278">
            <v>2020</v>
          </cell>
          <cell r="I2278">
            <v>0.18832357247437775</v>
          </cell>
        </row>
        <row r="2279">
          <cell r="B2279" t="str">
            <v>Telia Company AB</v>
          </cell>
          <cell r="C2279" t="str">
            <v>Denmark</v>
          </cell>
          <cell r="D2279" t="str">
            <v>Europe</v>
          </cell>
          <cell r="E2279" t="str">
            <v>Mobile &amp; Fixed</v>
          </cell>
          <cell r="F2279" t="str">
            <v>SEK</v>
          </cell>
          <cell r="G2279" t="str">
            <v>Capex</v>
          </cell>
          <cell r="H2279">
            <v>2020</v>
          </cell>
          <cell r="I2279">
            <v>288</v>
          </cell>
        </row>
        <row r="2280">
          <cell r="B2280" t="str">
            <v>Telia Company AB</v>
          </cell>
          <cell r="C2280" t="str">
            <v>Denmark</v>
          </cell>
          <cell r="D2280" t="str">
            <v>Europe</v>
          </cell>
          <cell r="E2280" t="str">
            <v>Mobile &amp; Fixed</v>
          </cell>
          <cell r="F2280" t="str">
            <v>SEK</v>
          </cell>
          <cell r="G2280" t="str">
            <v>EBITDA - Capex</v>
          </cell>
          <cell r="H2280">
            <v>2020</v>
          </cell>
          <cell r="I2280">
            <v>741</v>
          </cell>
        </row>
        <row r="2281">
          <cell r="B2281" t="str">
            <v>Telia Company AB</v>
          </cell>
          <cell r="C2281" t="str">
            <v>Denmark</v>
          </cell>
          <cell r="D2281" t="str">
            <v>Europe</v>
          </cell>
          <cell r="E2281" t="str">
            <v>Mobile &amp; Fixed</v>
          </cell>
          <cell r="F2281" t="str">
            <v>SEK</v>
          </cell>
          <cell r="G2281" t="str">
            <v>EBITDA - Capex Margin (%)</v>
          </cell>
          <cell r="H2281">
            <v>2020</v>
          </cell>
          <cell r="I2281">
            <v>0.13561493411420206</v>
          </cell>
        </row>
        <row r="2282">
          <cell r="B2282" t="str">
            <v>Telia Company AB</v>
          </cell>
          <cell r="C2282" t="str">
            <v>Denmark</v>
          </cell>
          <cell r="D2282" t="str">
            <v>Europe</v>
          </cell>
          <cell r="E2282" t="str">
            <v>Mobile &amp; Fixed</v>
          </cell>
          <cell r="F2282" t="str">
            <v>SEK</v>
          </cell>
          <cell r="G2282" t="str">
            <v>Mobile share</v>
          </cell>
          <cell r="H2282">
            <v>2020</v>
          </cell>
          <cell r="I2282">
            <v>0.57576866764275259</v>
          </cell>
        </row>
        <row r="2283">
          <cell r="B2283" t="str">
            <v>Telia Company AB</v>
          </cell>
          <cell r="C2283" t="str">
            <v>Denmark</v>
          </cell>
          <cell r="D2283" t="str">
            <v>Europe</v>
          </cell>
          <cell r="E2283" t="str">
            <v>Mobile &amp; Fixed</v>
          </cell>
          <cell r="F2283" t="str">
            <v>SEK</v>
          </cell>
          <cell r="G2283" t="str">
            <v>Capex/Revenue</v>
          </cell>
          <cell r="H2283">
            <v>2020</v>
          </cell>
          <cell r="I2283">
            <v>5.2708638360175697E-2</v>
          </cell>
        </row>
        <row r="2284">
          <cell r="B2284" t="str">
            <v>Telia Company AB</v>
          </cell>
          <cell r="C2284" t="str">
            <v>Denmark</v>
          </cell>
          <cell r="D2284" t="str">
            <v>Europe</v>
          </cell>
          <cell r="E2284" t="str">
            <v>Mobile &amp; Fixed</v>
          </cell>
          <cell r="F2284" t="str">
            <v>SEK</v>
          </cell>
          <cell r="G2284" t="str">
            <v>Revenue</v>
          </cell>
          <cell r="H2284">
            <v>2019</v>
          </cell>
          <cell r="I2284">
            <v>5675</v>
          </cell>
        </row>
        <row r="2285">
          <cell r="B2285" t="str">
            <v>Telia Company AB</v>
          </cell>
          <cell r="C2285" t="str">
            <v>Denmark</v>
          </cell>
          <cell r="D2285" t="str">
            <v>Europe</v>
          </cell>
          <cell r="E2285" t="str">
            <v>Mobile &amp; Fixed</v>
          </cell>
          <cell r="F2285" t="str">
            <v>SEK</v>
          </cell>
          <cell r="G2285" t="str">
            <v>EBITDA</v>
          </cell>
          <cell r="H2285">
            <v>2019</v>
          </cell>
          <cell r="I2285">
            <v>1056</v>
          </cell>
        </row>
        <row r="2286">
          <cell r="B2286" t="str">
            <v>Telia Company AB</v>
          </cell>
          <cell r="C2286" t="str">
            <v>Denmark</v>
          </cell>
          <cell r="D2286" t="str">
            <v>Europe</v>
          </cell>
          <cell r="E2286" t="str">
            <v>Mobile &amp; Fixed</v>
          </cell>
          <cell r="F2286" t="str">
            <v>SEK</v>
          </cell>
          <cell r="G2286" t="str">
            <v>EBITDA Margin (%)</v>
          </cell>
          <cell r="H2286">
            <v>2019</v>
          </cell>
          <cell r="I2286">
            <v>0.18607929515418503</v>
          </cell>
        </row>
        <row r="2287">
          <cell r="B2287" t="str">
            <v>Telia Company AB</v>
          </cell>
          <cell r="C2287" t="str">
            <v>Denmark</v>
          </cell>
          <cell r="D2287" t="str">
            <v>Europe</v>
          </cell>
          <cell r="E2287" t="str">
            <v>Mobile &amp; Fixed</v>
          </cell>
          <cell r="F2287" t="str">
            <v>SEK</v>
          </cell>
          <cell r="G2287" t="str">
            <v>Capex</v>
          </cell>
          <cell r="H2287">
            <v>2019</v>
          </cell>
          <cell r="I2287">
            <v>285</v>
          </cell>
        </row>
        <row r="2288">
          <cell r="B2288" t="str">
            <v>Telia Company AB</v>
          </cell>
          <cell r="C2288" t="str">
            <v>Denmark</v>
          </cell>
          <cell r="D2288" t="str">
            <v>Europe</v>
          </cell>
          <cell r="E2288" t="str">
            <v>Mobile &amp; Fixed</v>
          </cell>
          <cell r="F2288" t="str">
            <v>SEK</v>
          </cell>
          <cell r="G2288" t="str">
            <v>EBITDA - Capex</v>
          </cell>
          <cell r="H2288">
            <v>2019</v>
          </cell>
          <cell r="I2288">
            <v>771</v>
          </cell>
        </row>
        <row r="2289">
          <cell r="B2289" t="str">
            <v>Telia Company AB</v>
          </cell>
          <cell r="C2289" t="str">
            <v>Denmark</v>
          </cell>
          <cell r="D2289" t="str">
            <v>Europe</v>
          </cell>
          <cell r="E2289" t="str">
            <v>Mobile &amp; Fixed</v>
          </cell>
          <cell r="F2289" t="str">
            <v>SEK</v>
          </cell>
          <cell r="G2289" t="str">
            <v>EBITDA - Capex Margin (%)</v>
          </cell>
          <cell r="H2289">
            <v>2019</v>
          </cell>
          <cell r="I2289">
            <v>0.1358590308370044</v>
          </cell>
        </row>
        <row r="2290">
          <cell r="B2290" t="str">
            <v>Telia Company AB</v>
          </cell>
          <cell r="C2290" t="str">
            <v>Denmark</v>
          </cell>
          <cell r="D2290" t="str">
            <v>Europe</v>
          </cell>
          <cell r="E2290" t="str">
            <v>Mobile &amp; Fixed</v>
          </cell>
          <cell r="F2290" t="str">
            <v>SEK</v>
          </cell>
          <cell r="G2290" t="str">
            <v>Mobile share</v>
          </cell>
          <cell r="H2290">
            <v>2019</v>
          </cell>
          <cell r="I2290">
            <v>0.5890748898678414</v>
          </cell>
        </row>
        <row r="2291">
          <cell r="B2291" t="str">
            <v>Telia Company AB</v>
          </cell>
          <cell r="C2291" t="str">
            <v>Denmark</v>
          </cell>
          <cell r="D2291" t="str">
            <v>Europe</v>
          </cell>
          <cell r="E2291" t="str">
            <v>Mobile &amp; Fixed</v>
          </cell>
          <cell r="F2291" t="str">
            <v>SEK</v>
          </cell>
          <cell r="G2291" t="str">
            <v>Capex/Revenue</v>
          </cell>
          <cell r="H2291">
            <v>2019</v>
          </cell>
          <cell r="I2291">
            <v>5.0220264317180616E-2</v>
          </cell>
        </row>
        <row r="2292">
          <cell r="B2292" t="str">
            <v>Telia Company AB</v>
          </cell>
          <cell r="C2292" t="str">
            <v>Denmark</v>
          </cell>
          <cell r="D2292" t="str">
            <v>Europe</v>
          </cell>
          <cell r="E2292" t="str">
            <v>Mobile &amp; Fixed</v>
          </cell>
          <cell r="F2292" t="str">
            <v>SEK</v>
          </cell>
          <cell r="G2292" t="str">
            <v>Revenue</v>
          </cell>
          <cell r="H2292">
            <v>2018</v>
          </cell>
          <cell r="I2292">
            <v>6167</v>
          </cell>
        </row>
        <row r="2293">
          <cell r="B2293" t="str">
            <v>Telia Company AB</v>
          </cell>
          <cell r="C2293" t="str">
            <v>Denmark</v>
          </cell>
          <cell r="D2293" t="str">
            <v>Europe</v>
          </cell>
          <cell r="E2293" t="str">
            <v>Mobile &amp; Fixed</v>
          </cell>
          <cell r="F2293" t="str">
            <v>SEK</v>
          </cell>
          <cell r="G2293" t="str">
            <v>EBITDA</v>
          </cell>
          <cell r="H2293">
            <v>2018</v>
          </cell>
          <cell r="I2293">
            <v>751</v>
          </cell>
        </row>
        <row r="2294">
          <cell r="B2294" t="str">
            <v>Telia Company AB</v>
          </cell>
          <cell r="C2294" t="str">
            <v>Denmark</v>
          </cell>
          <cell r="D2294" t="str">
            <v>Europe</v>
          </cell>
          <cell r="E2294" t="str">
            <v>Mobile &amp; Fixed</v>
          </cell>
          <cell r="F2294" t="str">
            <v>SEK</v>
          </cell>
          <cell r="G2294" t="str">
            <v>EBITDA Margin (%)</v>
          </cell>
          <cell r="H2294">
            <v>2018</v>
          </cell>
          <cell r="I2294">
            <v>0.12177720123236582</v>
          </cell>
        </row>
        <row r="2295">
          <cell r="B2295" t="str">
            <v>Telia Company AB</v>
          </cell>
          <cell r="C2295" t="str">
            <v>Denmark</v>
          </cell>
          <cell r="D2295" t="str">
            <v>Europe</v>
          </cell>
          <cell r="E2295" t="str">
            <v>Mobile &amp; Fixed</v>
          </cell>
          <cell r="F2295" t="str">
            <v>SEK</v>
          </cell>
          <cell r="G2295" t="str">
            <v>Capex</v>
          </cell>
          <cell r="H2295">
            <v>2018</v>
          </cell>
          <cell r="I2295">
            <v>439</v>
          </cell>
        </row>
        <row r="2296">
          <cell r="B2296" t="str">
            <v>Telia Company AB</v>
          </cell>
          <cell r="C2296" t="str">
            <v>Denmark</v>
          </cell>
          <cell r="D2296" t="str">
            <v>Europe</v>
          </cell>
          <cell r="E2296" t="str">
            <v>Mobile &amp; Fixed</v>
          </cell>
          <cell r="F2296" t="str">
            <v>SEK</v>
          </cell>
          <cell r="G2296" t="str">
            <v>EBITDA - Capex</v>
          </cell>
          <cell r="H2296">
            <v>2018</v>
          </cell>
          <cell r="I2296">
            <v>312</v>
          </cell>
        </row>
        <row r="2297">
          <cell r="B2297" t="str">
            <v>Telia Company AB</v>
          </cell>
          <cell r="C2297" t="str">
            <v>Denmark</v>
          </cell>
          <cell r="D2297" t="str">
            <v>Europe</v>
          </cell>
          <cell r="E2297" t="str">
            <v>Mobile &amp; Fixed</v>
          </cell>
          <cell r="F2297" t="str">
            <v>SEK</v>
          </cell>
          <cell r="G2297" t="str">
            <v>EBITDA - Capex Margin (%)</v>
          </cell>
          <cell r="H2297">
            <v>2018</v>
          </cell>
          <cell r="I2297">
            <v>5.0591859899464894E-2</v>
          </cell>
        </row>
        <row r="2298">
          <cell r="B2298" t="str">
            <v>Telia Company AB</v>
          </cell>
          <cell r="C2298" t="str">
            <v>Denmark</v>
          </cell>
          <cell r="D2298" t="str">
            <v>Europe</v>
          </cell>
          <cell r="E2298" t="str">
            <v>Mobile &amp; Fixed</v>
          </cell>
          <cell r="F2298" t="str">
            <v>SEK</v>
          </cell>
          <cell r="G2298" t="str">
            <v>Mobile share</v>
          </cell>
          <cell r="H2298">
            <v>2018</v>
          </cell>
          <cell r="I2298">
            <v>0.56753688989784334</v>
          </cell>
        </row>
        <row r="2299">
          <cell r="B2299" t="str">
            <v>Telia Company AB</v>
          </cell>
          <cell r="C2299" t="str">
            <v>Denmark</v>
          </cell>
          <cell r="D2299" t="str">
            <v>Europe</v>
          </cell>
          <cell r="E2299" t="str">
            <v>Mobile &amp; Fixed</v>
          </cell>
          <cell r="F2299" t="str">
            <v>SEK</v>
          </cell>
          <cell r="G2299" t="str">
            <v>Capex/Revenue</v>
          </cell>
          <cell r="H2299">
            <v>2018</v>
          </cell>
          <cell r="I2299">
            <v>7.1185341332900928E-2</v>
          </cell>
        </row>
        <row r="2300">
          <cell r="B2300" t="str">
            <v>Telia Company AB</v>
          </cell>
          <cell r="C2300" t="str">
            <v>Denmark</v>
          </cell>
          <cell r="D2300" t="str">
            <v>Europe</v>
          </cell>
          <cell r="E2300" t="str">
            <v>Mobile &amp; Fixed</v>
          </cell>
          <cell r="F2300" t="str">
            <v>SEK</v>
          </cell>
          <cell r="G2300" t="str">
            <v>Revenue</v>
          </cell>
          <cell r="H2300">
            <v>2017</v>
          </cell>
          <cell r="I2300">
            <v>5945</v>
          </cell>
        </row>
        <row r="2301">
          <cell r="B2301" t="str">
            <v>Telia Company AB</v>
          </cell>
          <cell r="C2301" t="str">
            <v>Denmark</v>
          </cell>
          <cell r="D2301" t="str">
            <v>Europe</v>
          </cell>
          <cell r="E2301" t="str">
            <v>Mobile &amp; Fixed</v>
          </cell>
          <cell r="F2301" t="str">
            <v>SEK</v>
          </cell>
          <cell r="G2301" t="str">
            <v>EBITDA</v>
          </cell>
          <cell r="H2301">
            <v>2017</v>
          </cell>
          <cell r="I2301">
            <v>704</v>
          </cell>
        </row>
        <row r="2302">
          <cell r="B2302" t="str">
            <v>Telia Company AB</v>
          </cell>
          <cell r="C2302" t="str">
            <v>Denmark</v>
          </cell>
          <cell r="D2302" t="str">
            <v>Europe</v>
          </cell>
          <cell r="E2302" t="str">
            <v>Mobile &amp; Fixed</v>
          </cell>
          <cell r="F2302" t="str">
            <v>SEK</v>
          </cell>
          <cell r="G2302" t="str">
            <v>EBITDA Margin (%)</v>
          </cell>
          <cell r="H2302">
            <v>2017</v>
          </cell>
          <cell r="I2302">
            <v>0.1184188393608074</v>
          </cell>
        </row>
        <row r="2303">
          <cell r="B2303" t="str">
            <v>Telia Company AB</v>
          </cell>
          <cell r="C2303" t="str">
            <v>Denmark</v>
          </cell>
          <cell r="D2303" t="str">
            <v>Europe</v>
          </cell>
          <cell r="E2303" t="str">
            <v>Mobile &amp; Fixed</v>
          </cell>
          <cell r="F2303" t="str">
            <v>SEK</v>
          </cell>
          <cell r="G2303" t="str">
            <v>Capex</v>
          </cell>
          <cell r="H2303">
            <v>2017</v>
          </cell>
          <cell r="I2303">
            <v>412</v>
          </cell>
        </row>
        <row r="2304">
          <cell r="B2304" t="str">
            <v>Telia Company AB</v>
          </cell>
          <cell r="C2304" t="str">
            <v>Denmark</v>
          </cell>
          <cell r="D2304" t="str">
            <v>Europe</v>
          </cell>
          <cell r="E2304" t="str">
            <v>Mobile &amp; Fixed</v>
          </cell>
          <cell r="F2304" t="str">
            <v>SEK</v>
          </cell>
          <cell r="G2304" t="str">
            <v>EBITDA - Capex</v>
          </cell>
          <cell r="H2304">
            <v>2017</v>
          </cell>
          <cell r="I2304">
            <v>292</v>
          </cell>
        </row>
        <row r="2305">
          <cell r="B2305" t="str">
            <v>Telia Company AB</v>
          </cell>
          <cell r="C2305" t="str">
            <v>Denmark</v>
          </cell>
          <cell r="D2305" t="str">
            <v>Europe</v>
          </cell>
          <cell r="E2305" t="str">
            <v>Mobile &amp; Fixed</v>
          </cell>
          <cell r="F2305" t="str">
            <v>SEK</v>
          </cell>
          <cell r="G2305" t="str">
            <v>EBITDA - Capex Margin (%)</v>
          </cell>
          <cell r="H2305">
            <v>2017</v>
          </cell>
          <cell r="I2305">
            <v>4.9116904962153068E-2</v>
          </cell>
        </row>
        <row r="2306">
          <cell r="B2306" t="str">
            <v>Telia Company AB</v>
          </cell>
          <cell r="C2306" t="str">
            <v>Denmark</v>
          </cell>
          <cell r="D2306" t="str">
            <v>Europe</v>
          </cell>
          <cell r="E2306" t="str">
            <v>Mobile &amp; Fixed</v>
          </cell>
          <cell r="F2306" t="str">
            <v>SEK</v>
          </cell>
          <cell r="G2306" t="str">
            <v>Mobile share</v>
          </cell>
          <cell r="H2306">
            <v>2017</v>
          </cell>
          <cell r="I2306"/>
        </row>
        <row r="2307">
          <cell r="B2307" t="str">
            <v>Telia Company AB</v>
          </cell>
          <cell r="C2307" t="str">
            <v>Denmark</v>
          </cell>
          <cell r="D2307" t="str">
            <v>Europe</v>
          </cell>
          <cell r="E2307" t="str">
            <v>Mobile &amp; Fixed</v>
          </cell>
          <cell r="F2307" t="str">
            <v>SEK</v>
          </cell>
          <cell r="G2307" t="str">
            <v>Capex/Revenue</v>
          </cell>
          <cell r="H2307">
            <v>2017</v>
          </cell>
          <cell r="I2307">
            <v>6.9301934398654327E-2</v>
          </cell>
        </row>
        <row r="2308">
          <cell r="B2308" t="str">
            <v>Telia Company AB</v>
          </cell>
          <cell r="C2308" t="str">
            <v>Denmark</v>
          </cell>
          <cell r="D2308" t="str">
            <v>Europe</v>
          </cell>
          <cell r="E2308" t="str">
            <v>Mobile &amp; Fixed</v>
          </cell>
          <cell r="F2308" t="str">
            <v>SEK</v>
          </cell>
          <cell r="G2308" t="str">
            <v>Revenue</v>
          </cell>
          <cell r="H2308">
            <v>2016</v>
          </cell>
          <cell r="I2308">
            <v>5880</v>
          </cell>
        </row>
        <row r="2309">
          <cell r="B2309" t="str">
            <v>Telia Company AB</v>
          </cell>
          <cell r="C2309" t="str">
            <v>Denmark</v>
          </cell>
          <cell r="D2309" t="str">
            <v>Europe</v>
          </cell>
          <cell r="E2309" t="str">
            <v>Mobile &amp; Fixed</v>
          </cell>
          <cell r="F2309" t="str">
            <v>SEK</v>
          </cell>
          <cell r="G2309" t="str">
            <v>EBITDA</v>
          </cell>
          <cell r="H2309">
            <v>2016</v>
          </cell>
          <cell r="I2309">
            <v>692</v>
          </cell>
        </row>
        <row r="2310">
          <cell r="B2310" t="str">
            <v>Telia Company AB</v>
          </cell>
          <cell r="C2310" t="str">
            <v>Denmark</v>
          </cell>
          <cell r="D2310" t="str">
            <v>Europe</v>
          </cell>
          <cell r="E2310" t="str">
            <v>Mobile &amp; Fixed</v>
          </cell>
          <cell r="F2310" t="str">
            <v>SEK</v>
          </cell>
          <cell r="G2310" t="str">
            <v>EBITDA Margin (%)</v>
          </cell>
          <cell r="H2310">
            <v>2016</v>
          </cell>
          <cell r="I2310">
            <v>0.11768707482993197</v>
          </cell>
        </row>
        <row r="2311">
          <cell r="B2311" t="str">
            <v>Telia Company AB</v>
          </cell>
          <cell r="C2311" t="str">
            <v>Denmark</v>
          </cell>
          <cell r="D2311" t="str">
            <v>Europe</v>
          </cell>
          <cell r="E2311" t="str">
            <v>Mobile &amp; Fixed</v>
          </cell>
          <cell r="F2311" t="str">
            <v>SEK</v>
          </cell>
          <cell r="G2311" t="str">
            <v>Capex</v>
          </cell>
          <cell r="H2311">
            <v>2016</v>
          </cell>
          <cell r="I2311">
            <v>697</v>
          </cell>
        </row>
        <row r="2312">
          <cell r="B2312" t="str">
            <v>Telia Company AB</v>
          </cell>
          <cell r="C2312" t="str">
            <v>Denmark</v>
          </cell>
          <cell r="D2312" t="str">
            <v>Europe</v>
          </cell>
          <cell r="E2312" t="str">
            <v>Mobile &amp; Fixed</v>
          </cell>
          <cell r="F2312" t="str">
            <v>SEK</v>
          </cell>
          <cell r="G2312" t="str">
            <v>EBITDA - Capex</v>
          </cell>
          <cell r="H2312">
            <v>2016</v>
          </cell>
          <cell r="I2312">
            <v>-5</v>
          </cell>
        </row>
        <row r="2313">
          <cell r="B2313" t="str">
            <v>Telia Company AB</v>
          </cell>
          <cell r="C2313" t="str">
            <v>Denmark</v>
          </cell>
          <cell r="D2313" t="str">
            <v>Europe</v>
          </cell>
          <cell r="E2313" t="str">
            <v>Mobile &amp; Fixed</v>
          </cell>
          <cell r="F2313" t="str">
            <v>SEK</v>
          </cell>
          <cell r="G2313" t="str">
            <v>EBITDA - Capex Margin (%)</v>
          </cell>
          <cell r="H2313">
            <v>2016</v>
          </cell>
          <cell r="I2313">
            <v>-8.5034013605442174E-4</v>
          </cell>
        </row>
        <row r="2314">
          <cell r="B2314" t="str">
            <v>Telia Company AB</v>
          </cell>
          <cell r="C2314" t="str">
            <v>Denmark</v>
          </cell>
          <cell r="D2314" t="str">
            <v>Europe</v>
          </cell>
          <cell r="E2314" t="str">
            <v>Mobile &amp; Fixed</v>
          </cell>
          <cell r="F2314" t="str">
            <v>SEK</v>
          </cell>
          <cell r="G2314" t="str">
            <v>Mobile share</v>
          </cell>
          <cell r="H2314">
            <v>2016</v>
          </cell>
          <cell r="I2314"/>
        </row>
        <row r="2315">
          <cell r="B2315" t="str">
            <v>Telia Company AB</v>
          </cell>
          <cell r="C2315" t="str">
            <v>Denmark</v>
          </cell>
          <cell r="D2315" t="str">
            <v>Europe</v>
          </cell>
          <cell r="E2315" t="str">
            <v>Mobile &amp; Fixed</v>
          </cell>
          <cell r="F2315" t="str">
            <v>SEK</v>
          </cell>
          <cell r="G2315" t="str">
            <v>Capex/Revenue</v>
          </cell>
          <cell r="H2315">
            <v>2016</v>
          </cell>
          <cell r="I2315">
            <v>0.1185374149659864</v>
          </cell>
        </row>
        <row r="2316">
          <cell r="B2316" t="str">
            <v>Telia Company AB</v>
          </cell>
          <cell r="C2316" t="str">
            <v>Denmark</v>
          </cell>
          <cell r="D2316" t="str">
            <v>Europe</v>
          </cell>
          <cell r="E2316" t="str">
            <v>Mobile &amp; Fixed</v>
          </cell>
          <cell r="F2316" t="str">
            <v>SEK</v>
          </cell>
          <cell r="G2316" t="str">
            <v>Revenue</v>
          </cell>
          <cell r="H2316">
            <v>2015</v>
          </cell>
          <cell r="I2316"/>
        </row>
        <row r="2317">
          <cell r="B2317" t="str">
            <v>Telia Company AB</v>
          </cell>
          <cell r="C2317" t="str">
            <v>Denmark</v>
          </cell>
          <cell r="D2317" t="str">
            <v>Europe</v>
          </cell>
          <cell r="E2317" t="str">
            <v>Mobile &amp; Fixed</v>
          </cell>
          <cell r="F2317" t="str">
            <v>SEK</v>
          </cell>
          <cell r="G2317" t="str">
            <v>EBITDA</v>
          </cell>
          <cell r="H2317">
            <v>2015</v>
          </cell>
          <cell r="I2317"/>
        </row>
        <row r="2318">
          <cell r="B2318" t="str">
            <v>Telia Company AB</v>
          </cell>
          <cell r="C2318" t="str">
            <v>Denmark</v>
          </cell>
          <cell r="D2318" t="str">
            <v>Europe</v>
          </cell>
          <cell r="E2318" t="str">
            <v>Mobile &amp; Fixed</v>
          </cell>
          <cell r="F2318" t="str">
            <v>SEK</v>
          </cell>
          <cell r="G2318" t="str">
            <v>EBITDA Margin (%)</v>
          </cell>
          <cell r="H2318">
            <v>2015</v>
          </cell>
          <cell r="I2318" t="str">
            <v/>
          </cell>
        </row>
        <row r="2319">
          <cell r="B2319" t="str">
            <v>Telia Company AB</v>
          </cell>
          <cell r="C2319" t="str">
            <v>Denmark</v>
          </cell>
          <cell r="D2319" t="str">
            <v>Europe</v>
          </cell>
          <cell r="E2319" t="str">
            <v>Mobile &amp; Fixed</v>
          </cell>
          <cell r="F2319" t="str">
            <v>SEK</v>
          </cell>
          <cell r="G2319" t="str">
            <v>Capex</v>
          </cell>
          <cell r="H2319">
            <v>2015</v>
          </cell>
          <cell r="I2319"/>
        </row>
        <row r="2320">
          <cell r="B2320" t="str">
            <v>Telia Company AB</v>
          </cell>
          <cell r="C2320" t="str">
            <v>Denmark</v>
          </cell>
          <cell r="D2320" t="str">
            <v>Europe</v>
          </cell>
          <cell r="E2320" t="str">
            <v>Mobile &amp; Fixed</v>
          </cell>
          <cell r="F2320" t="str">
            <v>SEK</v>
          </cell>
          <cell r="G2320" t="str">
            <v>EBITDA - Capex</v>
          </cell>
          <cell r="H2320">
            <v>2015</v>
          </cell>
          <cell r="I2320" t="str">
            <v/>
          </cell>
        </row>
        <row r="2321">
          <cell r="B2321" t="str">
            <v>Telia Company AB</v>
          </cell>
          <cell r="C2321" t="str">
            <v>Denmark</v>
          </cell>
          <cell r="D2321" t="str">
            <v>Europe</v>
          </cell>
          <cell r="E2321" t="str">
            <v>Mobile &amp; Fixed</v>
          </cell>
          <cell r="F2321" t="str">
            <v>SEK</v>
          </cell>
          <cell r="G2321" t="str">
            <v>EBITDA - Capex Margin (%)</v>
          </cell>
          <cell r="H2321">
            <v>2015</v>
          </cell>
          <cell r="I2321" t="str">
            <v/>
          </cell>
        </row>
        <row r="2322">
          <cell r="B2322" t="str">
            <v>Telia Company AB</v>
          </cell>
          <cell r="C2322" t="str">
            <v>Denmark</v>
          </cell>
          <cell r="D2322" t="str">
            <v>Europe</v>
          </cell>
          <cell r="E2322" t="str">
            <v>Mobile &amp; Fixed</v>
          </cell>
          <cell r="F2322" t="str">
            <v>SEK</v>
          </cell>
          <cell r="G2322" t="str">
            <v>Mobile share</v>
          </cell>
          <cell r="H2322">
            <v>2015</v>
          </cell>
          <cell r="I2322"/>
        </row>
        <row r="2323">
          <cell r="B2323" t="str">
            <v>Telia Company AB</v>
          </cell>
          <cell r="C2323" t="str">
            <v>Denmark</v>
          </cell>
          <cell r="D2323" t="str">
            <v>Europe</v>
          </cell>
          <cell r="E2323" t="str">
            <v>Mobile &amp; Fixed</v>
          </cell>
          <cell r="F2323" t="str">
            <v>SEK</v>
          </cell>
          <cell r="G2323" t="str">
            <v>Capex/Revenue</v>
          </cell>
          <cell r="H2323">
            <v>2015</v>
          </cell>
          <cell r="I2323" t="str">
            <v/>
          </cell>
        </row>
        <row r="2324">
          <cell r="B2324" t="str">
            <v>Telia Company AB</v>
          </cell>
          <cell r="C2324" t="str">
            <v>Denmark</v>
          </cell>
          <cell r="D2324" t="str">
            <v>Europe</v>
          </cell>
          <cell r="E2324" t="str">
            <v>Mobile &amp; Fixed</v>
          </cell>
          <cell r="F2324" t="str">
            <v>SEK</v>
          </cell>
          <cell r="G2324" t="str">
            <v>Revenue</v>
          </cell>
          <cell r="H2324">
            <v>2014</v>
          </cell>
          <cell r="I2324"/>
        </row>
        <row r="2325">
          <cell r="B2325" t="str">
            <v>Telia Company AB</v>
          </cell>
          <cell r="C2325" t="str">
            <v>Denmark</v>
          </cell>
          <cell r="D2325" t="str">
            <v>Europe</v>
          </cell>
          <cell r="E2325" t="str">
            <v>Mobile &amp; Fixed</v>
          </cell>
          <cell r="F2325" t="str">
            <v>SEK</v>
          </cell>
          <cell r="G2325" t="str">
            <v>EBITDA</v>
          </cell>
          <cell r="H2325">
            <v>2014</v>
          </cell>
          <cell r="I2325"/>
        </row>
        <row r="2326">
          <cell r="B2326" t="str">
            <v>Telia Company AB</v>
          </cell>
          <cell r="C2326" t="str">
            <v>Denmark</v>
          </cell>
          <cell r="D2326" t="str">
            <v>Europe</v>
          </cell>
          <cell r="E2326" t="str">
            <v>Mobile &amp; Fixed</v>
          </cell>
          <cell r="F2326" t="str">
            <v>SEK</v>
          </cell>
          <cell r="G2326" t="str">
            <v>EBITDA Margin (%)</v>
          </cell>
          <cell r="H2326">
            <v>2014</v>
          </cell>
          <cell r="I2326" t="str">
            <v/>
          </cell>
        </row>
        <row r="2327">
          <cell r="B2327" t="str">
            <v>Telia Company AB</v>
          </cell>
          <cell r="C2327" t="str">
            <v>Denmark</v>
          </cell>
          <cell r="D2327" t="str">
            <v>Europe</v>
          </cell>
          <cell r="E2327" t="str">
            <v>Mobile &amp; Fixed</v>
          </cell>
          <cell r="F2327" t="str">
            <v>SEK</v>
          </cell>
          <cell r="G2327" t="str">
            <v>Capex</v>
          </cell>
          <cell r="H2327">
            <v>2014</v>
          </cell>
          <cell r="I2327"/>
        </row>
        <row r="2328">
          <cell r="B2328" t="str">
            <v>Telia Company AB</v>
          </cell>
          <cell r="C2328" t="str">
            <v>Denmark</v>
          </cell>
          <cell r="D2328" t="str">
            <v>Europe</v>
          </cell>
          <cell r="E2328" t="str">
            <v>Mobile &amp; Fixed</v>
          </cell>
          <cell r="F2328" t="str">
            <v>SEK</v>
          </cell>
          <cell r="G2328" t="str">
            <v>EBITDA - Capex</v>
          </cell>
          <cell r="H2328">
            <v>2014</v>
          </cell>
          <cell r="I2328" t="str">
            <v/>
          </cell>
        </row>
        <row r="2329">
          <cell r="B2329" t="str">
            <v>Telia Company AB</v>
          </cell>
          <cell r="C2329" t="str">
            <v>Denmark</v>
          </cell>
          <cell r="D2329" t="str">
            <v>Europe</v>
          </cell>
          <cell r="E2329" t="str">
            <v>Mobile &amp; Fixed</v>
          </cell>
          <cell r="F2329" t="str">
            <v>SEK</v>
          </cell>
          <cell r="G2329" t="str">
            <v>EBITDA - Capex Margin (%)</v>
          </cell>
          <cell r="H2329">
            <v>2014</v>
          </cell>
          <cell r="I2329" t="str">
            <v/>
          </cell>
        </row>
        <row r="2330">
          <cell r="B2330" t="str">
            <v>Telia Company AB</v>
          </cell>
          <cell r="C2330" t="str">
            <v>Denmark</v>
          </cell>
          <cell r="D2330" t="str">
            <v>Europe</v>
          </cell>
          <cell r="E2330" t="str">
            <v>Mobile &amp; Fixed</v>
          </cell>
          <cell r="F2330" t="str">
            <v>SEK</v>
          </cell>
          <cell r="G2330" t="str">
            <v>Mobile share</v>
          </cell>
          <cell r="H2330">
            <v>2014</v>
          </cell>
          <cell r="I2330"/>
        </row>
        <row r="2331">
          <cell r="B2331" t="str">
            <v>Telia Company AB</v>
          </cell>
          <cell r="C2331" t="str">
            <v>Denmark</v>
          </cell>
          <cell r="D2331" t="str">
            <v>Europe</v>
          </cell>
          <cell r="E2331" t="str">
            <v>Mobile &amp; Fixed</v>
          </cell>
          <cell r="F2331" t="str">
            <v>SEK</v>
          </cell>
          <cell r="G2331" t="str">
            <v>Capex/Revenue</v>
          </cell>
          <cell r="H2331">
            <v>2014</v>
          </cell>
          <cell r="I2331" t="str">
            <v/>
          </cell>
        </row>
        <row r="2332">
          <cell r="B2332" t="str">
            <v>Telia Company AB</v>
          </cell>
          <cell r="C2332" t="str">
            <v>Denmark</v>
          </cell>
          <cell r="D2332" t="str">
            <v>Europe</v>
          </cell>
          <cell r="E2332" t="str">
            <v>Mobile &amp; Fixed</v>
          </cell>
          <cell r="F2332" t="str">
            <v>SEK</v>
          </cell>
          <cell r="G2332" t="str">
            <v>Revenue</v>
          </cell>
          <cell r="H2332">
            <v>2013</v>
          </cell>
          <cell r="I2332"/>
        </row>
        <row r="2333">
          <cell r="B2333" t="str">
            <v>Telia Company AB</v>
          </cell>
          <cell r="C2333" t="str">
            <v>Denmark</v>
          </cell>
          <cell r="D2333" t="str">
            <v>Europe</v>
          </cell>
          <cell r="E2333" t="str">
            <v>Mobile &amp; Fixed</v>
          </cell>
          <cell r="F2333" t="str">
            <v>SEK</v>
          </cell>
          <cell r="G2333" t="str">
            <v>EBITDA</v>
          </cell>
          <cell r="H2333">
            <v>2013</v>
          </cell>
          <cell r="I2333"/>
        </row>
        <row r="2334">
          <cell r="B2334" t="str">
            <v>Telia Company AB</v>
          </cell>
          <cell r="C2334" t="str">
            <v>Denmark</v>
          </cell>
          <cell r="D2334" t="str">
            <v>Europe</v>
          </cell>
          <cell r="E2334" t="str">
            <v>Mobile &amp; Fixed</v>
          </cell>
          <cell r="F2334" t="str">
            <v>SEK</v>
          </cell>
          <cell r="G2334" t="str">
            <v>EBITDA Margin (%)</v>
          </cell>
          <cell r="H2334">
            <v>2013</v>
          </cell>
          <cell r="I2334" t="str">
            <v/>
          </cell>
        </row>
        <row r="2335">
          <cell r="B2335" t="str">
            <v>Telia Company AB</v>
          </cell>
          <cell r="C2335" t="str">
            <v>Denmark</v>
          </cell>
          <cell r="D2335" t="str">
            <v>Europe</v>
          </cell>
          <cell r="E2335" t="str">
            <v>Mobile &amp; Fixed</v>
          </cell>
          <cell r="F2335" t="str">
            <v>SEK</v>
          </cell>
          <cell r="G2335" t="str">
            <v>Capex</v>
          </cell>
          <cell r="H2335">
            <v>2013</v>
          </cell>
          <cell r="I2335"/>
        </row>
        <row r="2336">
          <cell r="B2336" t="str">
            <v>Telia Company AB</v>
          </cell>
          <cell r="C2336" t="str">
            <v>Denmark</v>
          </cell>
          <cell r="D2336" t="str">
            <v>Europe</v>
          </cell>
          <cell r="E2336" t="str">
            <v>Mobile &amp; Fixed</v>
          </cell>
          <cell r="F2336" t="str">
            <v>SEK</v>
          </cell>
          <cell r="G2336" t="str">
            <v>EBITDA - Capex</v>
          </cell>
          <cell r="H2336">
            <v>2013</v>
          </cell>
          <cell r="I2336" t="str">
            <v/>
          </cell>
        </row>
        <row r="2337">
          <cell r="B2337" t="str">
            <v>Telia Company AB</v>
          </cell>
          <cell r="C2337" t="str">
            <v>Denmark</v>
          </cell>
          <cell r="D2337" t="str">
            <v>Europe</v>
          </cell>
          <cell r="E2337" t="str">
            <v>Mobile &amp; Fixed</v>
          </cell>
          <cell r="F2337" t="str">
            <v>SEK</v>
          </cell>
          <cell r="G2337" t="str">
            <v>EBITDA - Capex Margin (%)</v>
          </cell>
          <cell r="H2337">
            <v>2013</v>
          </cell>
          <cell r="I2337" t="str">
            <v/>
          </cell>
        </row>
        <row r="2338">
          <cell r="B2338" t="str">
            <v>Telia Company AB</v>
          </cell>
          <cell r="C2338" t="str">
            <v>Denmark</v>
          </cell>
          <cell r="D2338" t="str">
            <v>Europe</v>
          </cell>
          <cell r="E2338" t="str">
            <v>Mobile &amp; Fixed</v>
          </cell>
          <cell r="F2338" t="str">
            <v>SEK</v>
          </cell>
          <cell r="G2338" t="str">
            <v>Mobile share</v>
          </cell>
          <cell r="H2338">
            <v>2013</v>
          </cell>
          <cell r="I2338"/>
        </row>
        <row r="2339">
          <cell r="B2339" t="str">
            <v>Telia Company AB</v>
          </cell>
          <cell r="C2339" t="str">
            <v>Denmark</v>
          </cell>
          <cell r="D2339" t="str">
            <v>Europe</v>
          </cell>
          <cell r="E2339" t="str">
            <v>Mobile &amp; Fixed</v>
          </cell>
          <cell r="F2339" t="str">
            <v>SEK</v>
          </cell>
          <cell r="G2339" t="str">
            <v>Capex/Revenue</v>
          </cell>
          <cell r="H2339">
            <v>2013</v>
          </cell>
          <cell r="I2339" t="str">
            <v/>
          </cell>
        </row>
        <row r="2340">
          <cell r="B2340" t="str">
            <v>Telia Company AB</v>
          </cell>
          <cell r="C2340" t="str">
            <v>Denmark</v>
          </cell>
          <cell r="D2340" t="str">
            <v>Europe</v>
          </cell>
          <cell r="E2340" t="str">
            <v>Mobile &amp; Fixed</v>
          </cell>
          <cell r="F2340" t="str">
            <v>SEK</v>
          </cell>
          <cell r="G2340" t="str">
            <v>Revenue</v>
          </cell>
          <cell r="H2340">
            <v>2012</v>
          </cell>
          <cell r="I2340"/>
        </row>
        <row r="2341">
          <cell r="B2341" t="str">
            <v>Telia Company AB</v>
          </cell>
          <cell r="C2341" t="str">
            <v>Denmark</v>
          </cell>
          <cell r="D2341" t="str">
            <v>Europe</v>
          </cell>
          <cell r="E2341" t="str">
            <v>Mobile &amp; Fixed</v>
          </cell>
          <cell r="F2341" t="str">
            <v>SEK</v>
          </cell>
          <cell r="G2341" t="str">
            <v>EBITDA</v>
          </cell>
          <cell r="H2341">
            <v>2012</v>
          </cell>
          <cell r="I2341"/>
        </row>
        <row r="2342">
          <cell r="B2342" t="str">
            <v>Telia Company AB</v>
          </cell>
          <cell r="C2342" t="str">
            <v>Denmark</v>
          </cell>
          <cell r="D2342" t="str">
            <v>Europe</v>
          </cell>
          <cell r="E2342" t="str">
            <v>Mobile &amp; Fixed</v>
          </cell>
          <cell r="F2342" t="str">
            <v>SEK</v>
          </cell>
          <cell r="G2342" t="str">
            <v>EBITDA Margin (%)</v>
          </cell>
          <cell r="H2342">
            <v>2012</v>
          </cell>
          <cell r="I2342" t="str">
            <v/>
          </cell>
        </row>
        <row r="2343">
          <cell r="B2343" t="str">
            <v>Telia Company AB</v>
          </cell>
          <cell r="C2343" t="str">
            <v>Denmark</v>
          </cell>
          <cell r="D2343" t="str">
            <v>Europe</v>
          </cell>
          <cell r="E2343" t="str">
            <v>Mobile &amp; Fixed</v>
          </cell>
          <cell r="F2343" t="str">
            <v>SEK</v>
          </cell>
          <cell r="G2343" t="str">
            <v>Capex</v>
          </cell>
          <cell r="H2343">
            <v>2012</v>
          </cell>
          <cell r="I2343"/>
        </row>
        <row r="2344">
          <cell r="B2344" t="str">
            <v>Telia Company AB</v>
          </cell>
          <cell r="C2344" t="str">
            <v>Denmark</v>
          </cell>
          <cell r="D2344" t="str">
            <v>Europe</v>
          </cell>
          <cell r="E2344" t="str">
            <v>Mobile &amp; Fixed</v>
          </cell>
          <cell r="F2344" t="str">
            <v>SEK</v>
          </cell>
          <cell r="G2344" t="str">
            <v>EBITDA - Capex</v>
          </cell>
          <cell r="H2344">
            <v>2012</v>
          </cell>
          <cell r="I2344" t="str">
            <v/>
          </cell>
        </row>
        <row r="2345">
          <cell r="B2345" t="str">
            <v>Telia Company AB</v>
          </cell>
          <cell r="C2345" t="str">
            <v>Denmark</v>
          </cell>
          <cell r="D2345" t="str">
            <v>Europe</v>
          </cell>
          <cell r="E2345" t="str">
            <v>Mobile &amp; Fixed</v>
          </cell>
          <cell r="F2345" t="str">
            <v>SEK</v>
          </cell>
          <cell r="G2345" t="str">
            <v>EBITDA - Capex Margin (%)</v>
          </cell>
          <cell r="H2345">
            <v>2012</v>
          </cell>
          <cell r="I2345" t="str">
            <v/>
          </cell>
        </row>
        <row r="2346">
          <cell r="B2346" t="str">
            <v>Telia Company AB</v>
          </cell>
          <cell r="C2346" t="str">
            <v>Denmark</v>
          </cell>
          <cell r="D2346" t="str">
            <v>Europe</v>
          </cell>
          <cell r="E2346" t="str">
            <v>Mobile &amp; Fixed</v>
          </cell>
          <cell r="F2346" t="str">
            <v>SEK</v>
          </cell>
          <cell r="G2346" t="str">
            <v>Mobile share</v>
          </cell>
          <cell r="H2346">
            <v>2012</v>
          </cell>
          <cell r="I2346"/>
        </row>
        <row r="2347">
          <cell r="B2347" t="str">
            <v>Telia Company AB</v>
          </cell>
          <cell r="C2347" t="str">
            <v>Denmark</v>
          </cell>
          <cell r="D2347" t="str">
            <v>Europe</v>
          </cell>
          <cell r="E2347" t="str">
            <v>Mobile &amp; Fixed</v>
          </cell>
          <cell r="F2347" t="str">
            <v>SEK</v>
          </cell>
          <cell r="G2347" t="str">
            <v>Capex/Revenue</v>
          </cell>
          <cell r="H2347">
            <v>2012</v>
          </cell>
          <cell r="I2347" t="str">
            <v/>
          </cell>
        </row>
        <row r="2348">
          <cell r="B2348" t="str">
            <v>Telia Company AB</v>
          </cell>
          <cell r="C2348" t="str">
            <v>Norway</v>
          </cell>
          <cell r="D2348" t="str">
            <v>Europe</v>
          </cell>
          <cell r="E2348" t="str">
            <v>Mobile</v>
          </cell>
          <cell r="F2348" t="str">
            <v>SEK</v>
          </cell>
          <cell r="G2348" t="str">
            <v>Revenue</v>
          </cell>
          <cell r="H2348">
            <v>2020</v>
          </cell>
          <cell r="I2348">
            <v>13373</v>
          </cell>
        </row>
        <row r="2349">
          <cell r="B2349" t="str">
            <v>Telia Company AB</v>
          </cell>
          <cell r="C2349" t="str">
            <v>Norway</v>
          </cell>
          <cell r="D2349" t="str">
            <v>Europe</v>
          </cell>
          <cell r="E2349" t="str">
            <v>Mobile</v>
          </cell>
          <cell r="F2349" t="str">
            <v>SEK</v>
          </cell>
          <cell r="G2349" t="str">
            <v>EBITDA</v>
          </cell>
          <cell r="H2349">
            <v>2020</v>
          </cell>
          <cell r="I2349">
            <v>6064</v>
          </cell>
        </row>
        <row r="2350">
          <cell r="B2350" t="str">
            <v>Telia Company AB</v>
          </cell>
          <cell r="C2350" t="str">
            <v>Norway</v>
          </cell>
          <cell r="D2350" t="str">
            <v>Europe</v>
          </cell>
          <cell r="E2350" t="str">
            <v>Mobile</v>
          </cell>
          <cell r="F2350" t="str">
            <v>SEK</v>
          </cell>
          <cell r="G2350" t="str">
            <v>EBITDA Margin (%)</v>
          </cell>
          <cell r="H2350">
            <v>2020</v>
          </cell>
          <cell r="I2350">
            <v>0.45345098332460931</v>
          </cell>
        </row>
        <row r="2351">
          <cell r="B2351" t="str">
            <v>Telia Company AB</v>
          </cell>
          <cell r="C2351" t="str">
            <v>Norway</v>
          </cell>
          <cell r="D2351" t="str">
            <v>Europe</v>
          </cell>
          <cell r="E2351" t="str">
            <v>Mobile</v>
          </cell>
          <cell r="F2351" t="str">
            <v>SEK</v>
          </cell>
          <cell r="G2351" t="str">
            <v>Capex</v>
          </cell>
          <cell r="H2351">
            <v>2020</v>
          </cell>
          <cell r="I2351">
            <v>2441</v>
          </cell>
        </row>
        <row r="2352">
          <cell r="B2352" t="str">
            <v>Telia Company AB</v>
          </cell>
          <cell r="C2352" t="str">
            <v>Norway</v>
          </cell>
          <cell r="D2352" t="str">
            <v>Europe</v>
          </cell>
          <cell r="E2352" t="str">
            <v>Mobile</v>
          </cell>
          <cell r="F2352" t="str">
            <v>SEK</v>
          </cell>
          <cell r="G2352" t="str">
            <v>EBITDA - Capex</v>
          </cell>
          <cell r="H2352">
            <v>2020</v>
          </cell>
          <cell r="I2352">
            <v>3623</v>
          </cell>
        </row>
        <row r="2353">
          <cell r="B2353" t="str">
            <v>Telia Company AB</v>
          </cell>
          <cell r="C2353" t="str">
            <v>Norway</v>
          </cell>
          <cell r="D2353" t="str">
            <v>Europe</v>
          </cell>
          <cell r="E2353" t="str">
            <v>Mobile</v>
          </cell>
          <cell r="F2353" t="str">
            <v>SEK</v>
          </cell>
          <cell r="G2353" t="str">
            <v>EBITDA - Capex Margin (%)</v>
          </cell>
          <cell r="H2353">
            <v>2020</v>
          </cell>
          <cell r="I2353">
            <v>0.27091901592761536</v>
          </cell>
        </row>
        <row r="2354">
          <cell r="B2354" t="str">
            <v>Telia Company AB</v>
          </cell>
          <cell r="C2354" t="str">
            <v>Norway</v>
          </cell>
          <cell r="D2354" t="str">
            <v>Europe</v>
          </cell>
          <cell r="E2354" t="str">
            <v>Mobile</v>
          </cell>
          <cell r="F2354" t="str">
            <v>SEK</v>
          </cell>
          <cell r="G2354" t="str">
            <v>Mobile share</v>
          </cell>
          <cell r="H2354">
            <v>2020</v>
          </cell>
          <cell r="I2354">
            <v>0.57249682195468476</v>
          </cell>
        </row>
        <row r="2355">
          <cell r="B2355" t="str">
            <v>Telia Company AB</v>
          </cell>
          <cell r="C2355" t="str">
            <v>Norway</v>
          </cell>
          <cell r="D2355" t="str">
            <v>Europe</v>
          </cell>
          <cell r="E2355" t="str">
            <v>Mobile</v>
          </cell>
          <cell r="F2355" t="str">
            <v>SEK</v>
          </cell>
          <cell r="G2355" t="str">
            <v>Capex/Revenue</v>
          </cell>
          <cell r="H2355">
            <v>2020</v>
          </cell>
          <cell r="I2355">
            <v>0.18253196739699395</v>
          </cell>
        </row>
        <row r="2356">
          <cell r="B2356" t="str">
            <v>Telia Company AB</v>
          </cell>
          <cell r="C2356" t="str">
            <v>Norway</v>
          </cell>
          <cell r="D2356" t="str">
            <v>Europe</v>
          </cell>
          <cell r="E2356" t="str">
            <v>Mobile</v>
          </cell>
          <cell r="F2356" t="str">
            <v>SEK</v>
          </cell>
          <cell r="G2356" t="str">
            <v>Revenue</v>
          </cell>
          <cell r="H2356">
            <v>2019</v>
          </cell>
          <cell r="I2356">
            <v>14666</v>
          </cell>
        </row>
        <row r="2357">
          <cell r="B2357" t="str">
            <v>Telia Company AB</v>
          </cell>
          <cell r="C2357" t="str">
            <v>Norway</v>
          </cell>
          <cell r="D2357" t="str">
            <v>Europe</v>
          </cell>
          <cell r="E2357" t="str">
            <v>Mobile</v>
          </cell>
          <cell r="F2357" t="str">
            <v>SEK</v>
          </cell>
          <cell r="G2357" t="str">
            <v>EBITDA</v>
          </cell>
          <cell r="H2357">
            <v>2019</v>
          </cell>
          <cell r="I2357">
            <v>6394</v>
          </cell>
        </row>
        <row r="2358">
          <cell r="B2358" t="str">
            <v>Telia Company AB</v>
          </cell>
          <cell r="C2358" t="str">
            <v>Norway</v>
          </cell>
          <cell r="D2358" t="str">
            <v>Europe</v>
          </cell>
          <cell r="E2358" t="str">
            <v>Mobile</v>
          </cell>
          <cell r="F2358" t="str">
            <v>SEK</v>
          </cell>
          <cell r="G2358" t="str">
            <v>EBITDA Margin (%)</v>
          </cell>
          <cell r="H2358">
            <v>2019</v>
          </cell>
          <cell r="I2358">
            <v>0.43597436247102139</v>
          </cell>
        </row>
        <row r="2359">
          <cell r="B2359" t="str">
            <v>Telia Company AB</v>
          </cell>
          <cell r="C2359" t="str">
            <v>Norway</v>
          </cell>
          <cell r="D2359" t="str">
            <v>Europe</v>
          </cell>
          <cell r="E2359" t="str">
            <v>Mobile</v>
          </cell>
          <cell r="F2359" t="str">
            <v>SEK</v>
          </cell>
          <cell r="G2359" t="str">
            <v>Capex</v>
          </cell>
          <cell r="H2359">
            <v>2019</v>
          </cell>
          <cell r="I2359">
            <v>2421</v>
          </cell>
        </row>
        <row r="2360">
          <cell r="B2360" t="str">
            <v>Telia Company AB</v>
          </cell>
          <cell r="C2360" t="str">
            <v>Norway</v>
          </cell>
          <cell r="D2360" t="str">
            <v>Europe</v>
          </cell>
          <cell r="E2360" t="str">
            <v>Mobile</v>
          </cell>
          <cell r="F2360" t="str">
            <v>SEK</v>
          </cell>
          <cell r="G2360" t="str">
            <v>EBITDA - Capex</v>
          </cell>
          <cell r="H2360">
            <v>2019</v>
          </cell>
          <cell r="I2360">
            <v>3973</v>
          </cell>
        </row>
        <row r="2361">
          <cell r="B2361" t="str">
            <v>Telia Company AB</v>
          </cell>
          <cell r="C2361" t="str">
            <v>Norway</v>
          </cell>
          <cell r="D2361" t="str">
            <v>Europe</v>
          </cell>
          <cell r="E2361" t="str">
            <v>Mobile</v>
          </cell>
          <cell r="F2361" t="str">
            <v>SEK</v>
          </cell>
          <cell r="G2361" t="str">
            <v>EBITDA - Capex Margin (%)</v>
          </cell>
          <cell r="H2361">
            <v>2019</v>
          </cell>
          <cell r="I2361">
            <v>0.27089867721260058</v>
          </cell>
        </row>
        <row r="2362">
          <cell r="B2362" t="str">
            <v>Telia Company AB</v>
          </cell>
          <cell r="C2362" t="str">
            <v>Norway</v>
          </cell>
          <cell r="D2362" t="str">
            <v>Europe</v>
          </cell>
          <cell r="E2362" t="str">
            <v>Mobile</v>
          </cell>
          <cell r="F2362" t="str">
            <v>SEK</v>
          </cell>
          <cell r="G2362" t="str">
            <v>Mobile share</v>
          </cell>
          <cell r="H2362">
            <v>2019</v>
          </cell>
          <cell r="I2362">
            <v>0.58489022228283105</v>
          </cell>
        </row>
        <row r="2363">
          <cell r="B2363" t="str">
            <v>Telia Company AB</v>
          </cell>
          <cell r="C2363" t="str">
            <v>Norway</v>
          </cell>
          <cell r="D2363" t="str">
            <v>Europe</v>
          </cell>
          <cell r="E2363" t="str">
            <v>Mobile</v>
          </cell>
          <cell r="F2363" t="str">
            <v>SEK</v>
          </cell>
          <cell r="G2363" t="str">
            <v>Capex/Revenue</v>
          </cell>
          <cell r="H2363">
            <v>2019</v>
          </cell>
          <cell r="I2363">
            <v>0.16507568525842084</v>
          </cell>
        </row>
        <row r="2364">
          <cell r="B2364" t="str">
            <v>Telia Company AB</v>
          </cell>
          <cell r="C2364" t="str">
            <v>Norway</v>
          </cell>
          <cell r="D2364" t="str">
            <v>Europe</v>
          </cell>
          <cell r="E2364" t="str">
            <v>Mobile</v>
          </cell>
          <cell r="F2364" t="str">
            <v>SEK</v>
          </cell>
          <cell r="G2364" t="str">
            <v>Revenue</v>
          </cell>
          <cell r="H2364">
            <v>2018</v>
          </cell>
          <cell r="I2364">
            <v>11898</v>
          </cell>
        </row>
        <row r="2365">
          <cell r="B2365" t="str">
            <v>Telia Company AB</v>
          </cell>
          <cell r="C2365" t="str">
            <v>Norway</v>
          </cell>
          <cell r="D2365" t="str">
            <v>Europe</v>
          </cell>
          <cell r="E2365" t="str">
            <v>Mobile</v>
          </cell>
          <cell r="F2365" t="str">
            <v>SEK</v>
          </cell>
          <cell r="G2365" t="str">
            <v>EBITDA</v>
          </cell>
          <cell r="H2365">
            <v>2018</v>
          </cell>
          <cell r="I2365">
            <v>4492</v>
          </cell>
        </row>
        <row r="2366">
          <cell r="B2366" t="str">
            <v>Telia Company AB</v>
          </cell>
          <cell r="C2366" t="str">
            <v>Norway</v>
          </cell>
          <cell r="D2366" t="str">
            <v>Europe</v>
          </cell>
          <cell r="E2366" t="str">
            <v>Mobile</v>
          </cell>
          <cell r="F2366" t="str">
            <v>SEK</v>
          </cell>
          <cell r="G2366" t="str">
            <v>EBITDA Margin (%)</v>
          </cell>
          <cell r="H2366">
            <v>2018</v>
          </cell>
          <cell r="I2366">
            <v>0.37754244410825349</v>
          </cell>
        </row>
        <row r="2367">
          <cell r="B2367" t="str">
            <v>Telia Company AB</v>
          </cell>
          <cell r="C2367" t="str">
            <v>Norway</v>
          </cell>
          <cell r="D2367" t="str">
            <v>Europe</v>
          </cell>
          <cell r="E2367" t="str">
            <v>Mobile</v>
          </cell>
          <cell r="F2367" t="str">
            <v>SEK</v>
          </cell>
          <cell r="G2367" t="str">
            <v>Capex</v>
          </cell>
          <cell r="H2367">
            <v>2018</v>
          </cell>
          <cell r="I2367">
            <v>1484</v>
          </cell>
        </row>
        <row r="2368">
          <cell r="B2368" t="str">
            <v>Telia Company AB</v>
          </cell>
          <cell r="C2368" t="str">
            <v>Norway</v>
          </cell>
          <cell r="D2368" t="str">
            <v>Europe</v>
          </cell>
          <cell r="E2368" t="str">
            <v>Mobile</v>
          </cell>
          <cell r="F2368" t="str">
            <v>SEK</v>
          </cell>
          <cell r="G2368" t="str">
            <v>EBITDA - Capex</v>
          </cell>
          <cell r="H2368">
            <v>2018</v>
          </cell>
          <cell r="I2368">
            <v>3008</v>
          </cell>
        </row>
        <row r="2369">
          <cell r="B2369" t="str">
            <v>Telia Company AB</v>
          </cell>
          <cell r="C2369" t="str">
            <v>Norway</v>
          </cell>
          <cell r="D2369" t="str">
            <v>Europe</v>
          </cell>
          <cell r="E2369" t="str">
            <v>Mobile</v>
          </cell>
          <cell r="F2369" t="str">
            <v>SEK</v>
          </cell>
          <cell r="G2369" t="str">
            <v>EBITDA - Capex Margin (%)</v>
          </cell>
          <cell r="H2369">
            <v>2018</v>
          </cell>
          <cell r="I2369">
            <v>0.25281559926037989</v>
          </cell>
        </row>
        <row r="2370">
          <cell r="B2370" t="str">
            <v>Telia Company AB</v>
          </cell>
          <cell r="C2370" t="str">
            <v>Norway</v>
          </cell>
          <cell r="D2370" t="str">
            <v>Europe</v>
          </cell>
          <cell r="E2370" t="str">
            <v>Mobile</v>
          </cell>
          <cell r="F2370" t="str">
            <v>SEK</v>
          </cell>
          <cell r="G2370" t="str">
            <v>Mobile share</v>
          </cell>
          <cell r="H2370">
            <v>2018</v>
          </cell>
          <cell r="I2370">
            <v>0.73415700117666838</v>
          </cell>
        </row>
        <row r="2371">
          <cell r="B2371" t="str">
            <v>Telia Company AB</v>
          </cell>
          <cell r="C2371" t="str">
            <v>Norway</v>
          </cell>
          <cell r="D2371" t="str">
            <v>Europe</v>
          </cell>
          <cell r="E2371" t="str">
            <v>Mobile</v>
          </cell>
          <cell r="F2371" t="str">
            <v>SEK</v>
          </cell>
          <cell r="G2371" t="str">
            <v>Capex/Revenue</v>
          </cell>
          <cell r="H2371">
            <v>2018</v>
          </cell>
          <cell r="I2371">
            <v>0.12472684484787359</v>
          </cell>
        </row>
        <row r="2372">
          <cell r="B2372" t="str">
            <v>Telia Company AB</v>
          </cell>
          <cell r="C2372" t="str">
            <v>Norway</v>
          </cell>
          <cell r="D2372" t="str">
            <v>Europe</v>
          </cell>
          <cell r="E2372" t="str">
            <v>Mobile</v>
          </cell>
          <cell r="F2372" t="str">
            <v>SEK</v>
          </cell>
          <cell r="G2372" t="str">
            <v>Revenue</v>
          </cell>
          <cell r="H2372">
            <v>2017</v>
          </cell>
          <cell r="I2372">
            <v>10087</v>
          </cell>
        </row>
        <row r="2373">
          <cell r="B2373" t="str">
            <v>Telia Company AB</v>
          </cell>
          <cell r="C2373" t="str">
            <v>Norway</v>
          </cell>
          <cell r="D2373" t="str">
            <v>Europe</v>
          </cell>
          <cell r="E2373" t="str">
            <v>Mobile</v>
          </cell>
          <cell r="F2373" t="str">
            <v>SEK</v>
          </cell>
          <cell r="G2373" t="str">
            <v>EBITDA</v>
          </cell>
          <cell r="H2373">
            <v>2017</v>
          </cell>
          <cell r="I2373">
            <v>3531</v>
          </cell>
        </row>
        <row r="2374">
          <cell r="B2374" t="str">
            <v>Telia Company AB</v>
          </cell>
          <cell r="C2374" t="str">
            <v>Norway</v>
          </cell>
          <cell r="D2374" t="str">
            <v>Europe</v>
          </cell>
          <cell r="E2374" t="str">
            <v>Mobile</v>
          </cell>
          <cell r="F2374" t="str">
            <v>SEK</v>
          </cell>
          <cell r="G2374" t="str">
            <v>EBITDA Margin (%)</v>
          </cell>
          <cell r="H2374">
            <v>2017</v>
          </cell>
          <cell r="I2374">
            <v>0.3500545256270447</v>
          </cell>
        </row>
        <row r="2375">
          <cell r="B2375" t="str">
            <v>Telia Company AB</v>
          </cell>
          <cell r="C2375" t="str">
            <v>Norway</v>
          </cell>
          <cell r="D2375" t="str">
            <v>Europe</v>
          </cell>
          <cell r="E2375" t="str">
            <v>Mobile</v>
          </cell>
          <cell r="F2375" t="str">
            <v>SEK</v>
          </cell>
          <cell r="G2375" t="str">
            <v>Capex</v>
          </cell>
          <cell r="H2375">
            <v>2017</v>
          </cell>
          <cell r="I2375">
            <v>1448</v>
          </cell>
        </row>
        <row r="2376">
          <cell r="B2376" t="str">
            <v>Telia Company AB</v>
          </cell>
          <cell r="C2376" t="str">
            <v>Norway</v>
          </cell>
          <cell r="D2376" t="str">
            <v>Europe</v>
          </cell>
          <cell r="E2376" t="str">
            <v>Mobile</v>
          </cell>
          <cell r="F2376" t="str">
            <v>SEK</v>
          </cell>
          <cell r="G2376" t="str">
            <v>EBITDA - Capex</v>
          </cell>
          <cell r="H2376">
            <v>2017</v>
          </cell>
          <cell r="I2376">
            <v>2083</v>
          </cell>
        </row>
        <row r="2377">
          <cell r="B2377" t="str">
            <v>Telia Company AB</v>
          </cell>
          <cell r="C2377" t="str">
            <v>Norway</v>
          </cell>
          <cell r="D2377" t="str">
            <v>Europe</v>
          </cell>
          <cell r="E2377" t="str">
            <v>Mobile</v>
          </cell>
          <cell r="F2377" t="str">
            <v>SEK</v>
          </cell>
          <cell r="G2377" t="str">
            <v>EBITDA - Capex Margin (%)</v>
          </cell>
          <cell r="H2377">
            <v>2017</v>
          </cell>
          <cell r="I2377">
            <v>0.20650342024387827</v>
          </cell>
        </row>
        <row r="2378">
          <cell r="B2378" t="str">
            <v>Telia Company AB</v>
          </cell>
          <cell r="C2378" t="str">
            <v>Norway</v>
          </cell>
          <cell r="D2378" t="str">
            <v>Europe</v>
          </cell>
          <cell r="E2378" t="str">
            <v>Mobile</v>
          </cell>
          <cell r="F2378" t="str">
            <v>SEK</v>
          </cell>
          <cell r="G2378" t="str">
            <v>Mobile share</v>
          </cell>
          <cell r="H2378">
            <v>2017</v>
          </cell>
          <cell r="I2378">
            <v>1</v>
          </cell>
        </row>
        <row r="2379">
          <cell r="B2379" t="str">
            <v>Telia Company AB</v>
          </cell>
          <cell r="C2379" t="str">
            <v>Norway</v>
          </cell>
          <cell r="D2379" t="str">
            <v>Europe</v>
          </cell>
          <cell r="E2379" t="str">
            <v>Mobile</v>
          </cell>
          <cell r="F2379" t="str">
            <v>SEK</v>
          </cell>
          <cell r="G2379" t="str">
            <v>Capex/Revenue</v>
          </cell>
          <cell r="H2379">
            <v>2017</v>
          </cell>
          <cell r="I2379">
            <v>0.14355110538316646</v>
          </cell>
        </row>
        <row r="2380">
          <cell r="B2380" t="str">
            <v>Telia Company AB</v>
          </cell>
          <cell r="C2380" t="str">
            <v>Norway</v>
          </cell>
          <cell r="D2380" t="str">
            <v>Europe</v>
          </cell>
          <cell r="E2380" t="str">
            <v>Mobile</v>
          </cell>
          <cell r="F2380" t="str">
            <v>SEK</v>
          </cell>
          <cell r="G2380" t="str">
            <v>Revenue</v>
          </cell>
          <cell r="H2380">
            <v>2016</v>
          </cell>
          <cell r="I2380">
            <v>9057</v>
          </cell>
        </row>
        <row r="2381">
          <cell r="B2381" t="str">
            <v>Telia Company AB</v>
          </cell>
          <cell r="C2381" t="str">
            <v>Norway</v>
          </cell>
          <cell r="D2381" t="str">
            <v>Europe</v>
          </cell>
          <cell r="E2381" t="str">
            <v>Mobile</v>
          </cell>
          <cell r="F2381" t="str">
            <v>SEK</v>
          </cell>
          <cell r="G2381" t="str">
            <v>EBITDA</v>
          </cell>
          <cell r="H2381">
            <v>2016</v>
          </cell>
          <cell r="I2381">
            <v>3125</v>
          </cell>
        </row>
        <row r="2382">
          <cell r="B2382" t="str">
            <v>Telia Company AB</v>
          </cell>
          <cell r="C2382" t="str">
            <v>Norway</v>
          </cell>
          <cell r="D2382" t="str">
            <v>Europe</v>
          </cell>
          <cell r="E2382" t="str">
            <v>Mobile</v>
          </cell>
          <cell r="F2382" t="str">
            <v>SEK</v>
          </cell>
          <cell r="G2382" t="str">
            <v>EBITDA Margin (%)</v>
          </cell>
          <cell r="H2382">
            <v>2016</v>
          </cell>
          <cell r="I2382">
            <v>0.34503698796510984</v>
          </cell>
        </row>
        <row r="2383">
          <cell r="B2383" t="str">
            <v>Telia Company AB</v>
          </cell>
          <cell r="C2383" t="str">
            <v>Norway</v>
          </cell>
          <cell r="D2383" t="str">
            <v>Europe</v>
          </cell>
          <cell r="E2383" t="str">
            <v>Mobile</v>
          </cell>
          <cell r="F2383" t="str">
            <v>SEK</v>
          </cell>
          <cell r="G2383" t="str">
            <v>Capex</v>
          </cell>
          <cell r="H2383">
            <v>2016</v>
          </cell>
          <cell r="I2383">
            <v>1344</v>
          </cell>
        </row>
        <row r="2384">
          <cell r="B2384" t="str">
            <v>Telia Company AB</v>
          </cell>
          <cell r="C2384" t="str">
            <v>Norway</v>
          </cell>
          <cell r="D2384" t="str">
            <v>Europe</v>
          </cell>
          <cell r="E2384" t="str">
            <v>Mobile</v>
          </cell>
          <cell r="F2384" t="str">
            <v>SEK</v>
          </cell>
          <cell r="G2384" t="str">
            <v>EBITDA - Capex</v>
          </cell>
          <cell r="H2384">
            <v>2016</v>
          </cell>
          <cell r="I2384">
            <v>1781</v>
          </cell>
        </row>
        <row r="2385">
          <cell r="B2385" t="str">
            <v>Telia Company AB</v>
          </cell>
          <cell r="C2385" t="str">
            <v>Norway</v>
          </cell>
          <cell r="D2385" t="str">
            <v>Europe</v>
          </cell>
          <cell r="E2385" t="str">
            <v>Mobile</v>
          </cell>
          <cell r="F2385" t="str">
            <v>SEK</v>
          </cell>
          <cell r="G2385" t="str">
            <v>EBITDA - Capex Margin (%)</v>
          </cell>
          <cell r="H2385">
            <v>2016</v>
          </cell>
          <cell r="I2385">
            <v>0.19664348018107541</v>
          </cell>
        </row>
        <row r="2386">
          <cell r="B2386" t="str">
            <v>Telia Company AB</v>
          </cell>
          <cell r="C2386" t="str">
            <v>Norway</v>
          </cell>
          <cell r="D2386" t="str">
            <v>Europe</v>
          </cell>
          <cell r="E2386" t="str">
            <v>Mobile</v>
          </cell>
          <cell r="F2386" t="str">
            <v>SEK</v>
          </cell>
          <cell r="G2386" t="str">
            <v>Mobile share</v>
          </cell>
          <cell r="H2386">
            <v>2016</v>
          </cell>
          <cell r="I2386">
            <v>1</v>
          </cell>
        </row>
        <row r="2387">
          <cell r="B2387" t="str">
            <v>Telia Company AB</v>
          </cell>
          <cell r="C2387" t="str">
            <v>Norway</v>
          </cell>
          <cell r="D2387" t="str">
            <v>Europe</v>
          </cell>
          <cell r="E2387" t="str">
            <v>Mobile</v>
          </cell>
          <cell r="F2387" t="str">
            <v>SEK</v>
          </cell>
          <cell r="G2387" t="str">
            <v>Capex/Revenue</v>
          </cell>
          <cell r="H2387">
            <v>2016</v>
          </cell>
          <cell r="I2387">
            <v>0.14839350778403446</v>
          </cell>
        </row>
        <row r="2388">
          <cell r="B2388" t="str">
            <v>Telia Company AB</v>
          </cell>
          <cell r="C2388" t="str">
            <v>Norway</v>
          </cell>
          <cell r="D2388" t="str">
            <v>Europe</v>
          </cell>
          <cell r="E2388" t="str">
            <v>Mobile</v>
          </cell>
          <cell r="F2388" t="str">
            <v>SEK</v>
          </cell>
          <cell r="G2388" t="str">
            <v>Revenue</v>
          </cell>
          <cell r="H2388">
            <v>2015</v>
          </cell>
          <cell r="I2388"/>
        </row>
        <row r="2389">
          <cell r="B2389" t="str">
            <v>Telia Company AB</v>
          </cell>
          <cell r="C2389" t="str">
            <v>Norway</v>
          </cell>
          <cell r="D2389" t="str">
            <v>Europe</v>
          </cell>
          <cell r="E2389" t="str">
            <v>Mobile</v>
          </cell>
          <cell r="F2389" t="str">
            <v>SEK</v>
          </cell>
          <cell r="G2389" t="str">
            <v>EBITDA</v>
          </cell>
          <cell r="H2389">
            <v>2015</v>
          </cell>
          <cell r="I2389"/>
        </row>
        <row r="2390">
          <cell r="B2390" t="str">
            <v>Telia Company AB</v>
          </cell>
          <cell r="C2390" t="str">
            <v>Norway</v>
          </cell>
          <cell r="D2390" t="str">
            <v>Europe</v>
          </cell>
          <cell r="E2390" t="str">
            <v>Mobile</v>
          </cell>
          <cell r="F2390" t="str">
            <v>SEK</v>
          </cell>
          <cell r="G2390" t="str">
            <v>EBITDA Margin (%)</v>
          </cell>
          <cell r="H2390">
            <v>2015</v>
          </cell>
          <cell r="I2390" t="str">
            <v/>
          </cell>
        </row>
        <row r="2391">
          <cell r="B2391" t="str">
            <v>Telia Company AB</v>
          </cell>
          <cell r="C2391" t="str">
            <v>Norway</v>
          </cell>
          <cell r="D2391" t="str">
            <v>Europe</v>
          </cell>
          <cell r="E2391" t="str">
            <v>Mobile</v>
          </cell>
          <cell r="F2391" t="str">
            <v>SEK</v>
          </cell>
          <cell r="G2391" t="str">
            <v>Capex</v>
          </cell>
          <cell r="H2391">
            <v>2015</v>
          </cell>
          <cell r="I2391"/>
        </row>
        <row r="2392">
          <cell r="B2392" t="str">
            <v>Telia Company AB</v>
          </cell>
          <cell r="C2392" t="str">
            <v>Norway</v>
          </cell>
          <cell r="D2392" t="str">
            <v>Europe</v>
          </cell>
          <cell r="E2392" t="str">
            <v>Mobile</v>
          </cell>
          <cell r="F2392" t="str">
            <v>SEK</v>
          </cell>
          <cell r="G2392" t="str">
            <v>EBITDA - Capex</v>
          </cell>
          <cell r="H2392">
            <v>2015</v>
          </cell>
          <cell r="I2392" t="str">
            <v/>
          </cell>
        </row>
        <row r="2393">
          <cell r="B2393" t="str">
            <v>Telia Company AB</v>
          </cell>
          <cell r="C2393" t="str">
            <v>Norway</v>
          </cell>
          <cell r="D2393" t="str">
            <v>Europe</v>
          </cell>
          <cell r="E2393" t="str">
            <v>Mobile</v>
          </cell>
          <cell r="F2393" t="str">
            <v>SEK</v>
          </cell>
          <cell r="G2393" t="str">
            <v>EBITDA - Capex Margin (%)</v>
          </cell>
          <cell r="H2393">
            <v>2015</v>
          </cell>
          <cell r="I2393" t="str">
            <v/>
          </cell>
        </row>
        <row r="2394">
          <cell r="B2394" t="str">
            <v>Telia Company AB</v>
          </cell>
          <cell r="C2394" t="str">
            <v>Norway</v>
          </cell>
          <cell r="D2394" t="str">
            <v>Europe</v>
          </cell>
          <cell r="E2394" t="str">
            <v>Mobile</v>
          </cell>
          <cell r="F2394" t="str">
            <v>SEK</v>
          </cell>
          <cell r="G2394" t="str">
            <v>Mobile share</v>
          </cell>
          <cell r="H2394">
            <v>2015</v>
          </cell>
          <cell r="I2394"/>
        </row>
        <row r="2395">
          <cell r="B2395" t="str">
            <v>Telia Company AB</v>
          </cell>
          <cell r="C2395" t="str">
            <v>Norway</v>
          </cell>
          <cell r="D2395" t="str">
            <v>Europe</v>
          </cell>
          <cell r="E2395" t="str">
            <v>Mobile</v>
          </cell>
          <cell r="F2395" t="str">
            <v>SEK</v>
          </cell>
          <cell r="G2395" t="str">
            <v>Capex/Revenue</v>
          </cell>
          <cell r="H2395">
            <v>2015</v>
          </cell>
          <cell r="I2395" t="str">
            <v/>
          </cell>
        </row>
        <row r="2396">
          <cell r="B2396" t="str">
            <v>Telia Company AB</v>
          </cell>
          <cell r="C2396" t="str">
            <v>Norway</v>
          </cell>
          <cell r="D2396" t="str">
            <v>Europe</v>
          </cell>
          <cell r="E2396" t="str">
            <v>Mobile</v>
          </cell>
          <cell r="F2396" t="str">
            <v>SEK</v>
          </cell>
          <cell r="G2396" t="str">
            <v>Revenue</v>
          </cell>
          <cell r="H2396">
            <v>2014</v>
          </cell>
          <cell r="I2396"/>
        </row>
        <row r="2397">
          <cell r="B2397" t="str">
            <v>Telia Company AB</v>
          </cell>
          <cell r="C2397" t="str">
            <v>Norway</v>
          </cell>
          <cell r="D2397" t="str">
            <v>Europe</v>
          </cell>
          <cell r="E2397" t="str">
            <v>Mobile</v>
          </cell>
          <cell r="F2397" t="str">
            <v>SEK</v>
          </cell>
          <cell r="G2397" t="str">
            <v>EBITDA</v>
          </cell>
          <cell r="H2397">
            <v>2014</v>
          </cell>
          <cell r="I2397"/>
        </row>
        <row r="2398">
          <cell r="B2398" t="str">
            <v>Telia Company AB</v>
          </cell>
          <cell r="C2398" t="str">
            <v>Norway</v>
          </cell>
          <cell r="D2398" t="str">
            <v>Europe</v>
          </cell>
          <cell r="E2398" t="str">
            <v>Mobile</v>
          </cell>
          <cell r="F2398" t="str">
            <v>SEK</v>
          </cell>
          <cell r="G2398" t="str">
            <v>EBITDA Margin (%)</v>
          </cell>
          <cell r="H2398">
            <v>2014</v>
          </cell>
          <cell r="I2398" t="str">
            <v/>
          </cell>
        </row>
        <row r="2399">
          <cell r="B2399" t="str">
            <v>Telia Company AB</v>
          </cell>
          <cell r="C2399" t="str">
            <v>Norway</v>
          </cell>
          <cell r="D2399" t="str">
            <v>Europe</v>
          </cell>
          <cell r="E2399" t="str">
            <v>Mobile</v>
          </cell>
          <cell r="F2399" t="str">
            <v>SEK</v>
          </cell>
          <cell r="G2399" t="str">
            <v>Capex</v>
          </cell>
          <cell r="H2399">
            <v>2014</v>
          </cell>
          <cell r="I2399"/>
        </row>
        <row r="2400">
          <cell r="B2400" t="str">
            <v>Telia Company AB</v>
          </cell>
          <cell r="C2400" t="str">
            <v>Norway</v>
          </cell>
          <cell r="D2400" t="str">
            <v>Europe</v>
          </cell>
          <cell r="E2400" t="str">
            <v>Mobile</v>
          </cell>
          <cell r="F2400" t="str">
            <v>SEK</v>
          </cell>
          <cell r="G2400" t="str">
            <v>EBITDA - Capex</v>
          </cell>
          <cell r="H2400">
            <v>2014</v>
          </cell>
          <cell r="I2400" t="str">
            <v/>
          </cell>
        </row>
        <row r="2401">
          <cell r="B2401" t="str">
            <v>Telia Company AB</v>
          </cell>
          <cell r="C2401" t="str">
            <v>Norway</v>
          </cell>
          <cell r="D2401" t="str">
            <v>Europe</v>
          </cell>
          <cell r="E2401" t="str">
            <v>Mobile</v>
          </cell>
          <cell r="F2401" t="str">
            <v>SEK</v>
          </cell>
          <cell r="G2401" t="str">
            <v>EBITDA - Capex Margin (%)</v>
          </cell>
          <cell r="H2401">
            <v>2014</v>
          </cell>
          <cell r="I2401" t="str">
            <v/>
          </cell>
        </row>
        <row r="2402">
          <cell r="B2402" t="str">
            <v>Telia Company AB</v>
          </cell>
          <cell r="C2402" t="str">
            <v>Norway</v>
          </cell>
          <cell r="D2402" t="str">
            <v>Europe</v>
          </cell>
          <cell r="E2402" t="str">
            <v>Mobile</v>
          </cell>
          <cell r="F2402" t="str">
            <v>SEK</v>
          </cell>
          <cell r="G2402" t="str">
            <v>Mobile share</v>
          </cell>
          <cell r="H2402">
            <v>2014</v>
          </cell>
          <cell r="I2402"/>
        </row>
        <row r="2403">
          <cell r="B2403" t="str">
            <v>Telia Company AB</v>
          </cell>
          <cell r="C2403" t="str">
            <v>Norway</v>
          </cell>
          <cell r="D2403" t="str">
            <v>Europe</v>
          </cell>
          <cell r="E2403" t="str">
            <v>Mobile</v>
          </cell>
          <cell r="F2403" t="str">
            <v>SEK</v>
          </cell>
          <cell r="G2403" t="str">
            <v>Capex/Revenue</v>
          </cell>
          <cell r="H2403">
            <v>2014</v>
          </cell>
          <cell r="I2403" t="str">
            <v/>
          </cell>
        </row>
        <row r="2404">
          <cell r="B2404" t="str">
            <v>Telia Company AB</v>
          </cell>
          <cell r="C2404" t="str">
            <v>Norway</v>
          </cell>
          <cell r="D2404" t="str">
            <v>Europe</v>
          </cell>
          <cell r="E2404" t="str">
            <v>Mobile</v>
          </cell>
          <cell r="F2404" t="str">
            <v>SEK</v>
          </cell>
          <cell r="G2404" t="str">
            <v>Revenue</v>
          </cell>
          <cell r="H2404">
            <v>2013</v>
          </cell>
          <cell r="I2404"/>
        </row>
        <row r="2405">
          <cell r="B2405" t="str">
            <v>Telia Company AB</v>
          </cell>
          <cell r="C2405" t="str">
            <v>Norway</v>
          </cell>
          <cell r="D2405" t="str">
            <v>Europe</v>
          </cell>
          <cell r="E2405" t="str">
            <v>Mobile</v>
          </cell>
          <cell r="F2405" t="str">
            <v>SEK</v>
          </cell>
          <cell r="G2405" t="str">
            <v>EBITDA</v>
          </cell>
          <cell r="H2405">
            <v>2013</v>
          </cell>
          <cell r="I2405"/>
        </row>
        <row r="2406">
          <cell r="B2406" t="str">
            <v>Telia Company AB</v>
          </cell>
          <cell r="C2406" t="str">
            <v>Norway</v>
          </cell>
          <cell r="D2406" t="str">
            <v>Europe</v>
          </cell>
          <cell r="E2406" t="str">
            <v>Mobile</v>
          </cell>
          <cell r="F2406" t="str">
            <v>SEK</v>
          </cell>
          <cell r="G2406" t="str">
            <v>EBITDA Margin (%)</v>
          </cell>
          <cell r="H2406">
            <v>2013</v>
          </cell>
          <cell r="I2406" t="str">
            <v/>
          </cell>
        </row>
        <row r="2407">
          <cell r="B2407" t="str">
            <v>Telia Company AB</v>
          </cell>
          <cell r="C2407" t="str">
            <v>Norway</v>
          </cell>
          <cell r="D2407" t="str">
            <v>Europe</v>
          </cell>
          <cell r="E2407" t="str">
            <v>Mobile</v>
          </cell>
          <cell r="F2407" t="str">
            <v>SEK</v>
          </cell>
          <cell r="G2407" t="str">
            <v>Capex</v>
          </cell>
          <cell r="H2407">
            <v>2013</v>
          </cell>
          <cell r="I2407"/>
        </row>
        <row r="2408">
          <cell r="B2408" t="str">
            <v>Telia Company AB</v>
          </cell>
          <cell r="C2408" t="str">
            <v>Norway</v>
          </cell>
          <cell r="D2408" t="str">
            <v>Europe</v>
          </cell>
          <cell r="E2408" t="str">
            <v>Mobile</v>
          </cell>
          <cell r="F2408" t="str">
            <v>SEK</v>
          </cell>
          <cell r="G2408" t="str">
            <v>EBITDA - Capex</v>
          </cell>
          <cell r="H2408">
            <v>2013</v>
          </cell>
          <cell r="I2408" t="str">
            <v/>
          </cell>
        </row>
        <row r="2409">
          <cell r="B2409" t="str">
            <v>Telia Company AB</v>
          </cell>
          <cell r="C2409" t="str">
            <v>Norway</v>
          </cell>
          <cell r="D2409" t="str">
            <v>Europe</v>
          </cell>
          <cell r="E2409" t="str">
            <v>Mobile</v>
          </cell>
          <cell r="F2409" t="str">
            <v>SEK</v>
          </cell>
          <cell r="G2409" t="str">
            <v>EBITDA - Capex Margin (%)</v>
          </cell>
          <cell r="H2409">
            <v>2013</v>
          </cell>
          <cell r="I2409" t="str">
            <v/>
          </cell>
        </row>
        <row r="2410">
          <cell r="B2410" t="str">
            <v>Telia Company AB</v>
          </cell>
          <cell r="C2410" t="str">
            <v>Norway</v>
          </cell>
          <cell r="D2410" t="str">
            <v>Europe</v>
          </cell>
          <cell r="E2410" t="str">
            <v>Mobile</v>
          </cell>
          <cell r="F2410" t="str">
            <v>SEK</v>
          </cell>
          <cell r="G2410" t="str">
            <v>Mobile share</v>
          </cell>
          <cell r="H2410">
            <v>2013</v>
          </cell>
          <cell r="I2410"/>
        </row>
        <row r="2411">
          <cell r="B2411" t="str">
            <v>Telia Company AB</v>
          </cell>
          <cell r="C2411" t="str">
            <v>Norway</v>
          </cell>
          <cell r="D2411" t="str">
            <v>Europe</v>
          </cell>
          <cell r="E2411" t="str">
            <v>Mobile</v>
          </cell>
          <cell r="F2411" t="str">
            <v>SEK</v>
          </cell>
          <cell r="G2411" t="str">
            <v>Capex/Revenue</v>
          </cell>
          <cell r="H2411">
            <v>2013</v>
          </cell>
          <cell r="I2411" t="str">
            <v/>
          </cell>
        </row>
        <row r="2412">
          <cell r="B2412" t="str">
            <v>Telia Company AB</v>
          </cell>
          <cell r="C2412" t="str">
            <v>Norway</v>
          </cell>
          <cell r="D2412" t="str">
            <v>Europe</v>
          </cell>
          <cell r="E2412" t="str">
            <v>Mobile</v>
          </cell>
          <cell r="F2412" t="str">
            <v>SEK</v>
          </cell>
          <cell r="G2412" t="str">
            <v>Revenue</v>
          </cell>
          <cell r="H2412">
            <v>2012</v>
          </cell>
          <cell r="I2412"/>
        </row>
        <row r="2413">
          <cell r="B2413" t="str">
            <v>Telia Company AB</v>
          </cell>
          <cell r="C2413" t="str">
            <v>Norway</v>
          </cell>
          <cell r="D2413" t="str">
            <v>Europe</v>
          </cell>
          <cell r="E2413" t="str">
            <v>Mobile</v>
          </cell>
          <cell r="F2413" t="str">
            <v>SEK</v>
          </cell>
          <cell r="G2413" t="str">
            <v>EBITDA</v>
          </cell>
          <cell r="H2413">
            <v>2012</v>
          </cell>
          <cell r="I2413"/>
        </row>
        <row r="2414">
          <cell r="B2414" t="str">
            <v>Telia Company AB</v>
          </cell>
          <cell r="C2414" t="str">
            <v>Norway</v>
          </cell>
          <cell r="D2414" t="str">
            <v>Europe</v>
          </cell>
          <cell r="E2414" t="str">
            <v>Mobile</v>
          </cell>
          <cell r="F2414" t="str">
            <v>SEK</v>
          </cell>
          <cell r="G2414" t="str">
            <v>EBITDA Margin (%)</v>
          </cell>
          <cell r="H2414">
            <v>2012</v>
          </cell>
          <cell r="I2414" t="str">
            <v/>
          </cell>
        </row>
        <row r="2415">
          <cell r="B2415" t="str">
            <v>Telia Company AB</v>
          </cell>
          <cell r="C2415" t="str">
            <v>Norway</v>
          </cell>
          <cell r="D2415" t="str">
            <v>Europe</v>
          </cell>
          <cell r="E2415" t="str">
            <v>Mobile</v>
          </cell>
          <cell r="F2415" t="str">
            <v>SEK</v>
          </cell>
          <cell r="G2415" t="str">
            <v>Capex</v>
          </cell>
          <cell r="H2415">
            <v>2012</v>
          </cell>
          <cell r="I2415"/>
        </row>
        <row r="2416">
          <cell r="B2416" t="str">
            <v>Telia Company AB</v>
          </cell>
          <cell r="C2416" t="str">
            <v>Norway</v>
          </cell>
          <cell r="D2416" t="str">
            <v>Europe</v>
          </cell>
          <cell r="E2416" t="str">
            <v>Mobile</v>
          </cell>
          <cell r="F2416" t="str">
            <v>SEK</v>
          </cell>
          <cell r="G2416" t="str">
            <v>EBITDA - Capex</v>
          </cell>
          <cell r="H2416">
            <v>2012</v>
          </cell>
          <cell r="I2416" t="str">
            <v/>
          </cell>
        </row>
        <row r="2417">
          <cell r="B2417" t="str">
            <v>Telia Company AB</v>
          </cell>
          <cell r="C2417" t="str">
            <v>Norway</v>
          </cell>
          <cell r="D2417" t="str">
            <v>Europe</v>
          </cell>
          <cell r="E2417" t="str">
            <v>Mobile</v>
          </cell>
          <cell r="F2417" t="str">
            <v>SEK</v>
          </cell>
          <cell r="G2417" t="str">
            <v>EBITDA - Capex Margin (%)</v>
          </cell>
          <cell r="H2417">
            <v>2012</v>
          </cell>
          <cell r="I2417" t="str">
            <v/>
          </cell>
        </row>
        <row r="2418">
          <cell r="B2418" t="str">
            <v>Telia Company AB</v>
          </cell>
          <cell r="C2418" t="str">
            <v>Norway</v>
          </cell>
          <cell r="D2418" t="str">
            <v>Europe</v>
          </cell>
          <cell r="E2418" t="str">
            <v>Mobile</v>
          </cell>
          <cell r="F2418" t="str">
            <v>SEK</v>
          </cell>
          <cell r="G2418" t="str">
            <v>Mobile share</v>
          </cell>
          <cell r="H2418">
            <v>2012</v>
          </cell>
          <cell r="I2418"/>
        </row>
        <row r="2419">
          <cell r="B2419" t="str">
            <v>Telia Company AB</v>
          </cell>
          <cell r="C2419" t="str">
            <v>Norway</v>
          </cell>
          <cell r="D2419" t="str">
            <v>Europe</v>
          </cell>
          <cell r="E2419" t="str">
            <v>Mobile</v>
          </cell>
          <cell r="F2419" t="str">
            <v>SEK</v>
          </cell>
          <cell r="G2419" t="str">
            <v>Capex/Revenue</v>
          </cell>
          <cell r="H2419">
            <v>2012</v>
          </cell>
          <cell r="I2419" t="str">
            <v/>
          </cell>
        </row>
        <row r="2420">
          <cell r="B2420" t="str">
            <v>Tele2 AB</v>
          </cell>
          <cell r="C2420" t="str">
            <v>Sweden</v>
          </cell>
          <cell r="D2420" t="str">
            <v>Europe</v>
          </cell>
          <cell r="E2420" t="str">
            <v>Mobile</v>
          </cell>
          <cell r="F2420" t="str">
            <v>SEK</v>
          </cell>
          <cell r="G2420" t="str">
            <v>Revenue</v>
          </cell>
          <cell r="H2420">
            <v>2020</v>
          </cell>
          <cell r="I2420">
            <v>21601</v>
          </cell>
        </row>
        <row r="2421">
          <cell r="B2421" t="str">
            <v>Tele2 AB</v>
          </cell>
          <cell r="C2421" t="str">
            <v>Sweden</v>
          </cell>
          <cell r="D2421" t="str">
            <v>Europe</v>
          </cell>
          <cell r="E2421" t="str">
            <v>Mobile</v>
          </cell>
          <cell r="F2421" t="str">
            <v>SEK</v>
          </cell>
          <cell r="G2421" t="str">
            <v>EBITDA</v>
          </cell>
          <cell r="H2421">
            <v>2020</v>
          </cell>
          <cell r="I2421">
            <v>8676</v>
          </cell>
        </row>
        <row r="2422">
          <cell r="B2422" t="str">
            <v>Tele2 AB</v>
          </cell>
          <cell r="C2422" t="str">
            <v>Sweden</v>
          </cell>
          <cell r="D2422" t="str">
            <v>Europe</v>
          </cell>
          <cell r="E2422" t="str">
            <v>Mobile</v>
          </cell>
          <cell r="F2422" t="str">
            <v>SEK</v>
          </cell>
          <cell r="G2422" t="str">
            <v>EBITDA Margin (%)</v>
          </cell>
          <cell r="H2422">
            <v>2020</v>
          </cell>
          <cell r="I2422">
            <v>0.40164807184852552</v>
          </cell>
        </row>
        <row r="2423">
          <cell r="B2423" t="str">
            <v>Tele2 AB</v>
          </cell>
          <cell r="C2423" t="str">
            <v>Sweden</v>
          </cell>
          <cell r="D2423" t="str">
            <v>Europe</v>
          </cell>
          <cell r="E2423" t="str">
            <v>Mobile</v>
          </cell>
          <cell r="F2423" t="str">
            <v>SEK</v>
          </cell>
          <cell r="G2423" t="str">
            <v>Capex</v>
          </cell>
          <cell r="H2423">
            <v>2020</v>
          </cell>
          <cell r="I2423">
            <v>3386</v>
          </cell>
        </row>
        <row r="2424">
          <cell r="B2424" t="str">
            <v>Tele2 AB</v>
          </cell>
          <cell r="C2424" t="str">
            <v>Sweden</v>
          </cell>
          <cell r="D2424" t="str">
            <v>Europe</v>
          </cell>
          <cell r="E2424" t="str">
            <v>Mobile</v>
          </cell>
          <cell r="F2424" t="str">
            <v>SEK</v>
          </cell>
          <cell r="G2424" t="str">
            <v>EBITDA - Capex</v>
          </cell>
          <cell r="H2424">
            <v>2020</v>
          </cell>
          <cell r="I2424">
            <v>5290</v>
          </cell>
        </row>
        <row r="2425">
          <cell r="B2425" t="str">
            <v>Tele2 AB</v>
          </cell>
          <cell r="C2425" t="str">
            <v>Sweden</v>
          </cell>
          <cell r="D2425" t="str">
            <v>Europe</v>
          </cell>
          <cell r="E2425" t="str">
            <v>Mobile</v>
          </cell>
          <cell r="F2425" t="str">
            <v>SEK</v>
          </cell>
          <cell r="G2425" t="str">
            <v>EBITDA - Capex Margin (%)</v>
          </cell>
          <cell r="H2425">
            <v>2020</v>
          </cell>
          <cell r="I2425">
            <v>0.2448960696264062</v>
          </cell>
        </row>
        <row r="2426">
          <cell r="B2426" t="str">
            <v>Tele2 AB</v>
          </cell>
          <cell r="C2426" t="str">
            <v>Sweden</v>
          </cell>
          <cell r="D2426" t="str">
            <v>Europe</v>
          </cell>
          <cell r="E2426" t="str">
            <v>Mobile</v>
          </cell>
          <cell r="F2426" t="str">
            <v>SEK</v>
          </cell>
          <cell r="G2426" t="str">
            <v>Mobile share</v>
          </cell>
          <cell r="H2426">
            <v>2020</v>
          </cell>
          <cell r="I2426">
            <v>1</v>
          </cell>
        </row>
        <row r="2427">
          <cell r="B2427" t="str">
            <v>Tele2 AB</v>
          </cell>
          <cell r="C2427" t="str">
            <v>Sweden</v>
          </cell>
          <cell r="D2427" t="str">
            <v>Europe</v>
          </cell>
          <cell r="E2427" t="str">
            <v>Mobile</v>
          </cell>
          <cell r="F2427" t="str">
            <v>SEK</v>
          </cell>
          <cell r="G2427" t="str">
            <v>Capex/Revenue</v>
          </cell>
          <cell r="H2427">
            <v>2020</v>
          </cell>
          <cell r="I2427">
            <v>0.15675200222211935</v>
          </cell>
        </row>
        <row r="2428">
          <cell r="B2428" t="str">
            <v>Tele2 AB</v>
          </cell>
          <cell r="C2428" t="str">
            <v>Sweden</v>
          </cell>
          <cell r="D2428" t="str">
            <v>Europe</v>
          </cell>
          <cell r="E2428" t="str">
            <v>Mobile</v>
          </cell>
          <cell r="F2428" t="str">
            <v>SEK</v>
          </cell>
          <cell r="G2428" t="str">
            <v>Revenue</v>
          </cell>
          <cell r="H2428">
            <v>2019</v>
          </cell>
          <cell r="I2428">
            <v>22415</v>
          </cell>
        </row>
        <row r="2429">
          <cell r="B2429" t="str">
            <v>Tele2 AB</v>
          </cell>
          <cell r="C2429" t="str">
            <v>Sweden</v>
          </cell>
          <cell r="D2429" t="str">
            <v>Europe</v>
          </cell>
          <cell r="E2429" t="str">
            <v>Mobile</v>
          </cell>
          <cell r="F2429" t="str">
            <v>SEK</v>
          </cell>
          <cell r="G2429" t="str">
            <v>EBITDA</v>
          </cell>
          <cell r="H2429">
            <v>2019</v>
          </cell>
          <cell r="I2429">
            <v>8614</v>
          </cell>
        </row>
        <row r="2430">
          <cell r="B2430" t="str">
            <v>Tele2 AB</v>
          </cell>
          <cell r="C2430" t="str">
            <v>Sweden</v>
          </cell>
          <cell r="D2430" t="str">
            <v>Europe</v>
          </cell>
          <cell r="E2430" t="str">
            <v>Mobile</v>
          </cell>
          <cell r="F2430" t="str">
            <v>SEK</v>
          </cell>
          <cell r="G2430" t="str">
            <v>EBITDA Margin (%)</v>
          </cell>
          <cell r="H2430">
            <v>2019</v>
          </cell>
          <cell r="I2430">
            <v>0.38429623020298909</v>
          </cell>
        </row>
        <row r="2431">
          <cell r="B2431" t="str">
            <v>Tele2 AB</v>
          </cell>
          <cell r="C2431" t="str">
            <v>Sweden</v>
          </cell>
          <cell r="D2431" t="str">
            <v>Europe</v>
          </cell>
          <cell r="E2431" t="str">
            <v>Mobile</v>
          </cell>
          <cell r="F2431" t="str">
            <v>SEK</v>
          </cell>
          <cell r="G2431" t="str">
            <v>Capex</v>
          </cell>
          <cell r="H2431">
            <v>2019</v>
          </cell>
          <cell r="I2431">
            <v>3108</v>
          </cell>
        </row>
        <row r="2432">
          <cell r="B2432" t="str">
            <v>Tele2 AB</v>
          </cell>
          <cell r="C2432" t="str">
            <v>Sweden</v>
          </cell>
          <cell r="D2432" t="str">
            <v>Europe</v>
          </cell>
          <cell r="E2432" t="str">
            <v>Mobile</v>
          </cell>
          <cell r="F2432" t="str">
            <v>SEK</v>
          </cell>
          <cell r="G2432" t="str">
            <v>EBITDA - Capex</v>
          </cell>
          <cell r="H2432">
            <v>2019</v>
          </cell>
          <cell r="I2432">
            <v>5506</v>
          </cell>
        </row>
        <row r="2433">
          <cell r="B2433" t="str">
            <v>Tele2 AB</v>
          </cell>
          <cell r="C2433" t="str">
            <v>Sweden</v>
          </cell>
          <cell r="D2433" t="str">
            <v>Europe</v>
          </cell>
          <cell r="E2433" t="str">
            <v>Mobile</v>
          </cell>
          <cell r="F2433" t="str">
            <v>SEK</v>
          </cell>
          <cell r="G2433" t="str">
            <v>EBITDA - Capex Margin (%)</v>
          </cell>
          <cell r="H2433">
            <v>2019</v>
          </cell>
          <cell r="I2433">
            <v>0.24563908097256301</v>
          </cell>
        </row>
        <row r="2434">
          <cell r="B2434" t="str">
            <v>Tele2 AB</v>
          </cell>
          <cell r="C2434" t="str">
            <v>Sweden</v>
          </cell>
          <cell r="D2434" t="str">
            <v>Europe</v>
          </cell>
          <cell r="E2434" t="str">
            <v>Mobile</v>
          </cell>
          <cell r="F2434" t="str">
            <v>SEK</v>
          </cell>
          <cell r="G2434" t="str">
            <v>Mobile share</v>
          </cell>
          <cell r="H2434">
            <v>2019</v>
          </cell>
          <cell r="I2434">
            <v>1</v>
          </cell>
        </row>
        <row r="2435">
          <cell r="B2435" t="str">
            <v>Tele2 AB</v>
          </cell>
          <cell r="C2435" t="str">
            <v>Sweden</v>
          </cell>
          <cell r="D2435" t="str">
            <v>Europe</v>
          </cell>
          <cell r="E2435" t="str">
            <v>Mobile</v>
          </cell>
          <cell r="F2435" t="str">
            <v>SEK</v>
          </cell>
          <cell r="G2435" t="str">
            <v>Capex/Revenue</v>
          </cell>
          <cell r="H2435">
            <v>2019</v>
          </cell>
          <cell r="I2435">
            <v>0.13865714923042605</v>
          </cell>
        </row>
        <row r="2436">
          <cell r="B2436" t="str">
            <v>Tele2 AB</v>
          </cell>
          <cell r="C2436" t="str">
            <v>Sweden</v>
          </cell>
          <cell r="D2436" t="str">
            <v>Europe</v>
          </cell>
          <cell r="E2436" t="str">
            <v>Mobile</v>
          </cell>
          <cell r="F2436" t="str">
            <v>SEK</v>
          </cell>
          <cell r="G2436" t="str">
            <v>Revenue</v>
          </cell>
          <cell r="H2436">
            <v>2018</v>
          </cell>
          <cell r="I2436">
            <v>16616</v>
          </cell>
        </row>
        <row r="2437">
          <cell r="B2437" t="str">
            <v>Tele2 AB</v>
          </cell>
          <cell r="C2437" t="str">
            <v>Sweden</v>
          </cell>
          <cell r="D2437" t="str">
            <v>Europe</v>
          </cell>
          <cell r="E2437" t="str">
            <v>Mobile</v>
          </cell>
          <cell r="F2437" t="str">
            <v>SEK</v>
          </cell>
          <cell r="G2437" t="str">
            <v>EBITDA</v>
          </cell>
          <cell r="H2437">
            <v>2018</v>
          </cell>
          <cell r="I2437">
            <v>4729</v>
          </cell>
        </row>
        <row r="2438">
          <cell r="B2438" t="str">
            <v>Tele2 AB</v>
          </cell>
          <cell r="C2438" t="str">
            <v>Sweden</v>
          </cell>
          <cell r="D2438" t="str">
            <v>Europe</v>
          </cell>
          <cell r="E2438" t="str">
            <v>Mobile</v>
          </cell>
          <cell r="F2438" t="str">
            <v>SEK</v>
          </cell>
          <cell r="G2438" t="str">
            <v>EBITDA Margin (%)</v>
          </cell>
          <cell r="H2438">
            <v>2018</v>
          </cell>
          <cell r="I2438">
            <v>0.28460519980741456</v>
          </cell>
        </row>
        <row r="2439">
          <cell r="B2439" t="str">
            <v>Tele2 AB</v>
          </cell>
          <cell r="C2439" t="str">
            <v>Sweden</v>
          </cell>
          <cell r="D2439" t="str">
            <v>Europe</v>
          </cell>
          <cell r="E2439" t="str">
            <v>Mobile</v>
          </cell>
          <cell r="F2439" t="str">
            <v>SEK</v>
          </cell>
          <cell r="G2439" t="str">
            <v>Capex</v>
          </cell>
          <cell r="H2439">
            <v>2018</v>
          </cell>
          <cell r="I2439">
            <v>1967</v>
          </cell>
        </row>
        <row r="2440">
          <cell r="B2440" t="str">
            <v>Tele2 AB</v>
          </cell>
          <cell r="C2440" t="str">
            <v>Sweden</v>
          </cell>
          <cell r="D2440" t="str">
            <v>Europe</v>
          </cell>
          <cell r="E2440" t="str">
            <v>Mobile</v>
          </cell>
          <cell r="F2440" t="str">
            <v>SEK</v>
          </cell>
          <cell r="G2440" t="str">
            <v>EBITDA - Capex</v>
          </cell>
          <cell r="H2440">
            <v>2018</v>
          </cell>
          <cell r="I2440">
            <v>2762</v>
          </cell>
        </row>
        <row r="2441">
          <cell r="B2441" t="str">
            <v>Tele2 AB</v>
          </cell>
          <cell r="C2441" t="str">
            <v>Sweden</v>
          </cell>
          <cell r="D2441" t="str">
            <v>Europe</v>
          </cell>
          <cell r="E2441" t="str">
            <v>Mobile</v>
          </cell>
          <cell r="F2441" t="str">
            <v>SEK</v>
          </cell>
          <cell r="G2441" t="str">
            <v>EBITDA - Capex Margin (%)</v>
          </cell>
          <cell r="H2441">
            <v>2018</v>
          </cell>
          <cell r="I2441">
            <v>0.16622532498796341</v>
          </cell>
        </row>
        <row r="2442">
          <cell r="B2442" t="str">
            <v>Tele2 AB</v>
          </cell>
          <cell r="C2442" t="str">
            <v>Sweden</v>
          </cell>
          <cell r="D2442" t="str">
            <v>Europe</v>
          </cell>
          <cell r="E2442" t="str">
            <v>Mobile</v>
          </cell>
          <cell r="F2442" t="str">
            <v>SEK</v>
          </cell>
          <cell r="G2442" t="str">
            <v>Mobile share</v>
          </cell>
          <cell r="H2442">
            <v>2018</v>
          </cell>
          <cell r="I2442">
            <v>1</v>
          </cell>
        </row>
        <row r="2443">
          <cell r="B2443" t="str">
            <v>Tele2 AB</v>
          </cell>
          <cell r="C2443" t="str">
            <v>Sweden</v>
          </cell>
          <cell r="D2443" t="str">
            <v>Europe</v>
          </cell>
          <cell r="E2443" t="str">
            <v>Mobile</v>
          </cell>
          <cell r="F2443" t="str">
            <v>SEK</v>
          </cell>
          <cell r="G2443" t="str">
            <v>Capex/Revenue</v>
          </cell>
          <cell r="H2443">
            <v>2018</v>
          </cell>
          <cell r="I2443">
            <v>0.11837987481945113</v>
          </cell>
        </row>
        <row r="2444">
          <cell r="B2444" t="str">
            <v>Tele2 AB</v>
          </cell>
          <cell r="C2444" t="str">
            <v>Sweden</v>
          </cell>
          <cell r="D2444" t="str">
            <v>Europe</v>
          </cell>
          <cell r="E2444" t="str">
            <v>Mobile</v>
          </cell>
          <cell r="F2444" t="str">
            <v>SEK</v>
          </cell>
          <cell r="G2444" t="str">
            <v>Revenue</v>
          </cell>
          <cell r="H2444">
            <v>2017</v>
          </cell>
          <cell r="I2444">
            <v>15896</v>
          </cell>
        </row>
        <row r="2445">
          <cell r="B2445" t="str">
            <v>Tele2 AB</v>
          </cell>
          <cell r="C2445" t="str">
            <v>Sweden</v>
          </cell>
          <cell r="D2445" t="str">
            <v>Europe</v>
          </cell>
          <cell r="E2445" t="str">
            <v>Mobile</v>
          </cell>
          <cell r="F2445" t="str">
            <v>SEK</v>
          </cell>
          <cell r="G2445" t="str">
            <v>EBITDA</v>
          </cell>
          <cell r="H2445">
            <v>2017</v>
          </cell>
          <cell r="I2445">
            <v>4329</v>
          </cell>
        </row>
        <row r="2446">
          <cell r="B2446" t="str">
            <v>Tele2 AB</v>
          </cell>
          <cell r="C2446" t="str">
            <v>Sweden</v>
          </cell>
          <cell r="D2446" t="str">
            <v>Europe</v>
          </cell>
          <cell r="E2446" t="str">
            <v>Mobile</v>
          </cell>
          <cell r="F2446" t="str">
            <v>SEK</v>
          </cell>
          <cell r="G2446" t="str">
            <v>EBITDA Margin (%)</v>
          </cell>
          <cell r="H2446">
            <v>2017</v>
          </cell>
          <cell r="I2446">
            <v>0.27233266230498238</v>
          </cell>
        </row>
        <row r="2447">
          <cell r="B2447" t="str">
            <v>Tele2 AB</v>
          </cell>
          <cell r="C2447" t="str">
            <v>Sweden</v>
          </cell>
          <cell r="D2447" t="str">
            <v>Europe</v>
          </cell>
          <cell r="E2447" t="str">
            <v>Mobile</v>
          </cell>
          <cell r="F2447" t="str">
            <v>SEK</v>
          </cell>
          <cell r="G2447" t="str">
            <v>Capex</v>
          </cell>
          <cell r="H2447">
            <v>2017</v>
          </cell>
          <cell r="I2447">
            <v>743</v>
          </cell>
        </row>
        <row r="2448">
          <cell r="B2448" t="str">
            <v>Tele2 AB</v>
          </cell>
          <cell r="C2448" t="str">
            <v>Sweden</v>
          </cell>
          <cell r="D2448" t="str">
            <v>Europe</v>
          </cell>
          <cell r="E2448" t="str">
            <v>Mobile</v>
          </cell>
          <cell r="F2448" t="str">
            <v>SEK</v>
          </cell>
          <cell r="G2448" t="str">
            <v>EBITDA - Capex</v>
          </cell>
          <cell r="H2448">
            <v>2017</v>
          </cell>
          <cell r="I2448">
            <v>3586</v>
          </cell>
        </row>
        <row r="2449">
          <cell r="B2449" t="str">
            <v>Tele2 AB</v>
          </cell>
          <cell r="C2449" t="str">
            <v>Sweden</v>
          </cell>
          <cell r="D2449" t="str">
            <v>Europe</v>
          </cell>
          <cell r="E2449" t="str">
            <v>Mobile</v>
          </cell>
          <cell r="F2449" t="str">
            <v>SEK</v>
          </cell>
          <cell r="G2449" t="str">
            <v>EBITDA - Capex Margin (%)</v>
          </cell>
          <cell r="H2449">
            <v>2017</v>
          </cell>
          <cell r="I2449">
            <v>0.22559134373427278</v>
          </cell>
        </row>
        <row r="2450">
          <cell r="B2450" t="str">
            <v>Tele2 AB</v>
          </cell>
          <cell r="C2450" t="str">
            <v>Sweden</v>
          </cell>
          <cell r="D2450" t="str">
            <v>Europe</v>
          </cell>
          <cell r="E2450" t="str">
            <v>Mobile</v>
          </cell>
          <cell r="F2450" t="str">
            <v>SEK</v>
          </cell>
          <cell r="G2450" t="str">
            <v>Mobile share</v>
          </cell>
          <cell r="H2450">
            <v>2017</v>
          </cell>
          <cell r="I2450">
            <v>1</v>
          </cell>
        </row>
        <row r="2451">
          <cell r="B2451" t="str">
            <v>Tele2 AB</v>
          </cell>
          <cell r="C2451" t="str">
            <v>Sweden</v>
          </cell>
          <cell r="D2451" t="str">
            <v>Europe</v>
          </cell>
          <cell r="E2451" t="str">
            <v>Mobile</v>
          </cell>
          <cell r="F2451" t="str">
            <v>SEK</v>
          </cell>
          <cell r="G2451" t="str">
            <v>Capex/Revenue</v>
          </cell>
          <cell r="H2451">
            <v>2017</v>
          </cell>
          <cell r="I2451">
            <v>4.6741318570709615E-2</v>
          </cell>
        </row>
        <row r="2452">
          <cell r="B2452" t="str">
            <v>Tele2 AB</v>
          </cell>
          <cell r="C2452" t="str">
            <v>Sweden</v>
          </cell>
          <cell r="D2452" t="str">
            <v>Europe</v>
          </cell>
          <cell r="E2452" t="str">
            <v>Mobile</v>
          </cell>
          <cell r="F2452" t="str">
            <v>SEK</v>
          </cell>
          <cell r="G2452" t="str">
            <v>Revenue</v>
          </cell>
          <cell r="H2452">
            <v>2016</v>
          </cell>
          <cell r="I2452">
            <v>13195</v>
          </cell>
        </row>
        <row r="2453">
          <cell r="B2453" t="str">
            <v>Tele2 AB</v>
          </cell>
          <cell r="C2453" t="str">
            <v>Sweden</v>
          </cell>
          <cell r="D2453" t="str">
            <v>Europe</v>
          </cell>
          <cell r="E2453" t="str">
            <v>Mobile</v>
          </cell>
          <cell r="F2453" t="str">
            <v>SEK</v>
          </cell>
          <cell r="G2453" t="str">
            <v>EBITDA</v>
          </cell>
          <cell r="H2453">
            <v>2016</v>
          </cell>
          <cell r="I2453">
            <v>3836</v>
          </cell>
        </row>
        <row r="2454">
          <cell r="B2454" t="str">
            <v>Tele2 AB</v>
          </cell>
          <cell r="C2454" t="str">
            <v>Sweden</v>
          </cell>
          <cell r="D2454" t="str">
            <v>Europe</v>
          </cell>
          <cell r="E2454" t="str">
            <v>Mobile</v>
          </cell>
          <cell r="F2454" t="str">
            <v>SEK</v>
          </cell>
          <cell r="G2454" t="str">
            <v>EBITDA Margin (%)</v>
          </cell>
          <cell r="H2454">
            <v>2016</v>
          </cell>
          <cell r="I2454">
            <v>0.29071618037135277</v>
          </cell>
        </row>
        <row r="2455">
          <cell r="B2455" t="str">
            <v>Tele2 AB</v>
          </cell>
          <cell r="C2455" t="str">
            <v>Sweden</v>
          </cell>
          <cell r="D2455" t="str">
            <v>Europe</v>
          </cell>
          <cell r="E2455" t="str">
            <v>Mobile</v>
          </cell>
          <cell r="F2455" t="str">
            <v>SEK</v>
          </cell>
          <cell r="G2455" t="str">
            <v>Capex</v>
          </cell>
          <cell r="H2455">
            <v>2016</v>
          </cell>
          <cell r="I2455">
            <v>898</v>
          </cell>
        </row>
        <row r="2456">
          <cell r="B2456" t="str">
            <v>Tele2 AB</v>
          </cell>
          <cell r="C2456" t="str">
            <v>Sweden</v>
          </cell>
          <cell r="D2456" t="str">
            <v>Europe</v>
          </cell>
          <cell r="E2456" t="str">
            <v>Mobile</v>
          </cell>
          <cell r="F2456" t="str">
            <v>SEK</v>
          </cell>
          <cell r="G2456" t="str">
            <v>EBITDA - Capex</v>
          </cell>
          <cell r="H2456">
            <v>2016</v>
          </cell>
          <cell r="I2456">
            <v>2938</v>
          </cell>
        </row>
        <row r="2457">
          <cell r="B2457" t="str">
            <v>Tele2 AB</v>
          </cell>
          <cell r="C2457" t="str">
            <v>Sweden</v>
          </cell>
          <cell r="D2457" t="str">
            <v>Europe</v>
          </cell>
          <cell r="E2457" t="str">
            <v>Mobile</v>
          </cell>
          <cell r="F2457" t="str">
            <v>SEK</v>
          </cell>
          <cell r="G2457" t="str">
            <v>EBITDA - Capex Margin (%)</v>
          </cell>
          <cell r="H2457">
            <v>2016</v>
          </cell>
          <cell r="I2457">
            <v>0.22266009852216748</v>
          </cell>
        </row>
        <row r="2458">
          <cell r="B2458" t="str">
            <v>Tele2 AB</v>
          </cell>
          <cell r="C2458" t="str">
            <v>Sweden</v>
          </cell>
          <cell r="D2458" t="str">
            <v>Europe</v>
          </cell>
          <cell r="E2458" t="str">
            <v>Mobile</v>
          </cell>
          <cell r="F2458" t="str">
            <v>SEK</v>
          </cell>
          <cell r="G2458" t="str">
            <v>Mobile share</v>
          </cell>
          <cell r="H2458">
            <v>2016</v>
          </cell>
          <cell r="I2458">
            <v>1</v>
          </cell>
        </row>
        <row r="2459">
          <cell r="B2459" t="str">
            <v>Tele2 AB</v>
          </cell>
          <cell r="C2459" t="str">
            <v>Sweden</v>
          </cell>
          <cell r="D2459" t="str">
            <v>Europe</v>
          </cell>
          <cell r="E2459" t="str">
            <v>Mobile</v>
          </cell>
          <cell r="F2459" t="str">
            <v>SEK</v>
          </cell>
          <cell r="G2459" t="str">
            <v>Capex/Revenue</v>
          </cell>
          <cell r="H2459">
            <v>2016</v>
          </cell>
          <cell r="I2459">
            <v>6.8056081849185296E-2</v>
          </cell>
        </row>
        <row r="2460">
          <cell r="B2460" t="str">
            <v>Tele2 AB</v>
          </cell>
          <cell r="C2460" t="str">
            <v>Sweden</v>
          </cell>
          <cell r="D2460" t="str">
            <v>Europe</v>
          </cell>
          <cell r="E2460" t="str">
            <v>Mobile</v>
          </cell>
          <cell r="F2460" t="str">
            <v>SEK</v>
          </cell>
          <cell r="G2460" t="str">
            <v>Revenue</v>
          </cell>
          <cell r="H2460">
            <v>2015</v>
          </cell>
          <cell r="I2460">
            <v>12078</v>
          </cell>
        </row>
        <row r="2461">
          <cell r="B2461" t="str">
            <v>Tele2 AB</v>
          </cell>
          <cell r="C2461" t="str">
            <v>Sweden</v>
          </cell>
          <cell r="D2461" t="str">
            <v>Europe</v>
          </cell>
          <cell r="E2461" t="str">
            <v>Mobile</v>
          </cell>
          <cell r="F2461" t="str">
            <v>SEK</v>
          </cell>
          <cell r="G2461" t="str">
            <v>EBITDA</v>
          </cell>
          <cell r="H2461">
            <v>2015</v>
          </cell>
          <cell r="I2461">
            <v>3684</v>
          </cell>
        </row>
        <row r="2462">
          <cell r="B2462" t="str">
            <v>Tele2 AB</v>
          </cell>
          <cell r="C2462" t="str">
            <v>Sweden</v>
          </cell>
          <cell r="D2462" t="str">
            <v>Europe</v>
          </cell>
          <cell r="E2462" t="str">
            <v>Mobile</v>
          </cell>
          <cell r="F2462" t="str">
            <v>SEK</v>
          </cell>
          <cell r="G2462" t="str">
            <v>EBITDA Margin (%)</v>
          </cell>
          <cell r="H2462">
            <v>2015</v>
          </cell>
          <cell r="I2462">
            <v>0.30501738698460013</v>
          </cell>
        </row>
        <row r="2463">
          <cell r="B2463" t="str">
            <v>Tele2 AB</v>
          </cell>
          <cell r="C2463" t="str">
            <v>Sweden</v>
          </cell>
          <cell r="D2463" t="str">
            <v>Europe</v>
          </cell>
          <cell r="E2463" t="str">
            <v>Mobile</v>
          </cell>
          <cell r="F2463" t="str">
            <v>SEK</v>
          </cell>
          <cell r="G2463" t="str">
            <v>Capex</v>
          </cell>
          <cell r="H2463">
            <v>2015</v>
          </cell>
          <cell r="I2463">
            <v>786</v>
          </cell>
        </row>
        <row r="2464">
          <cell r="B2464" t="str">
            <v>Tele2 AB</v>
          </cell>
          <cell r="C2464" t="str">
            <v>Sweden</v>
          </cell>
          <cell r="D2464" t="str">
            <v>Europe</v>
          </cell>
          <cell r="E2464" t="str">
            <v>Mobile</v>
          </cell>
          <cell r="F2464" t="str">
            <v>SEK</v>
          </cell>
          <cell r="G2464" t="str">
            <v>EBITDA - Capex</v>
          </cell>
          <cell r="H2464">
            <v>2015</v>
          </cell>
          <cell r="I2464">
            <v>2898</v>
          </cell>
        </row>
        <row r="2465">
          <cell r="B2465" t="str">
            <v>Tele2 AB</v>
          </cell>
          <cell r="C2465" t="str">
            <v>Sweden</v>
          </cell>
          <cell r="D2465" t="str">
            <v>Europe</v>
          </cell>
          <cell r="E2465" t="str">
            <v>Mobile</v>
          </cell>
          <cell r="F2465" t="str">
            <v>SEK</v>
          </cell>
          <cell r="G2465" t="str">
            <v>EBITDA - Capex Margin (%)</v>
          </cell>
          <cell r="H2465">
            <v>2015</v>
          </cell>
          <cell r="I2465">
            <v>0.23994038748137109</v>
          </cell>
        </row>
        <row r="2466">
          <cell r="B2466" t="str">
            <v>Tele2 AB</v>
          </cell>
          <cell r="C2466" t="str">
            <v>Sweden</v>
          </cell>
          <cell r="D2466" t="str">
            <v>Europe</v>
          </cell>
          <cell r="E2466" t="str">
            <v>Mobile</v>
          </cell>
          <cell r="F2466" t="str">
            <v>SEK</v>
          </cell>
          <cell r="G2466" t="str">
            <v>Mobile share</v>
          </cell>
          <cell r="H2466">
            <v>2015</v>
          </cell>
          <cell r="I2466">
            <v>1</v>
          </cell>
        </row>
        <row r="2467">
          <cell r="B2467" t="str">
            <v>Tele2 AB</v>
          </cell>
          <cell r="C2467" t="str">
            <v>Sweden</v>
          </cell>
          <cell r="D2467" t="str">
            <v>Europe</v>
          </cell>
          <cell r="E2467" t="str">
            <v>Mobile</v>
          </cell>
          <cell r="F2467" t="str">
            <v>SEK</v>
          </cell>
          <cell r="G2467" t="str">
            <v>Capex/Revenue</v>
          </cell>
          <cell r="H2467">
            <v>2015</v>
          </cell>
          <cell r="I2467">
            <v>6.5076999503229011E-2</v>
          </cell>
        </row>
        <row r="2468">
          <cell r="B2468" t="str">
            <v>Tele2 AB</v>
          </cell>
          <cell r="C2468" t="str">
            <v>Sweden</v>
          </cell>
          <cell r="D2468" t="str">
            <v>Europe</v>
          </cell>
          <cell r="E2468" t="str">
            <v>Mobile</v>
          </cell>
          <cell r="F2468" t="str">
            <v>SEK</v>
          </cell>
          <cell r="G2468" t="str">
            <v>Revenue</v>
          </cell>
          <cell r="H2468">
            <v>2014</v>
          </cell>
          <cell r="I2468">
            <v>12641</v>
          </cell>
        </row>
        <row r="2469">
          <cell r="B2469" t="str">
            <v>Tele2 AB</v>
          </cell>
          <cell r="C2469" t="str">
            <v>Sweden</v>
          </cell>
          <cell r="D2469" t="str">
            <v>Europe</v>
          </cell>
          <cell r="E2469" t="str">
            <v>Mobile</v>
          </cell>
          <cell r="F2469" t="str">
            <v>SEK</v>
          </cell>
          <cell r="G2469" t="str">
            <v>EBITDA</v>
          </cell>
          <cell r="H2469">
            <v>2014</v>
          </cell>
          <cell r="I2469">
            <v>3612</v>
          </cell>
        </row>
        <row r="2470">
          <cell r="B2470" t="str">
            <v>Tele2 AB</v>
          </cell>
          <cell r="C2470" t="str">
            <v>Sweden</v>
          </cell>
          <cell r="D2470" t="str">
            <v>Europe</v>
          </cell>
          <cell r="E2470" t="str">
            <v>Mobile</v>
          </cell>
          <cell r="F2470" t="str">
            <v>SEK</v>
          </cell>
          <cell r="G2470" t="str">
            <v>EBITDA Margin (%)</v>
          </cell>
          <cell r="H2470">
            <v>2014</v>
          </cell>
          <cell r="I2470">
            <v>0.28573688790443796</v>
          </cell>
        </row>
        <row r="2471">
          <cell r="B2471" t="str">
            <v>Tele2 AB</v>
          </cell>
          <cell r="C2471" t="str">
            <v>Sweden</v>
          </cell>
          <cell r="D2471" t="str">
            <v>Europe</v>
          </cell>
          <cell r="E2471" t="str">
            <v>Mobile</v>
          </cell>
          <cell r="F2471" t="str">
            <v>SEK</v>
          </cell>
          <cell r="G2471" t="str">
            <v>Capex</v>
          </cell>
          <cell r="H2471">
            <v>2014</v>
          </cell>
          <cell r="I2471">
            <v>622</v>
          </cell>
        </row>
        <row r="2472">
          <cell r="B2472" t="str">
            <v>Tele2 AB</v>
          </cell>
          <cell r="C2472" t="str">
            <v>Sweden</v>
          </cell>
          <cell r="D2472" t="str">
            <v>Europe</v>
          </cell>
          <cell r="E2472" t="str">
            <v>Mobile</v>
          </cell>
          <cell r="F2472" t="str">
            <v>SEK</v>
          </cell>
          <cell r="G2472" t="str">
            <v>EBITDA - Capex</v>
          </cell>
          <cell r="H2472">
            <v>2014</v>
          </cell>
          <cell r="I2472">
            <v>2990</v>
          </cell>
        </row>
        <row r="2473">
          <cell r="B2473" t="str">
            <v>Tele2 AB</v>
          </cell>
          <cell r="C2473" t="str">
            <v>Sweden</v>
          </cell>
          <cell r="D2473" t="str">
            <v>Europe</v>
          </cell>
          <cell r="E2473" t="str">
            <v>Mobile</v>
          </cell>
          <cell r="F2473" t="str">
            <v>SEK</v>
          </cell>
          <cell r="G2473" t="str">
            <v>EBITDA - Capex Margin (%)</v>
          </cell>
          <cell r="H2473">
            <v>2014</v>
          </cell>
          <cell r="I2473">
            <v>0.23653191994304248</v>
          </cell>
        </row>
        <row r="2474">
          <cell r="B2474" t="str">
            <v>Tele2 AB</v>
          </cell>
          <cell r="C2474" t="str">
            <v>Sweden</v>
          </cell>
          <cell r="D2474" t="str">
            <v>Europe</v>
          </cell>
          <cell r="E2474" t="str">
            <v>Mobile</v>
          </cell>
          <cell r="F2474" t="str">
            <v>SEK</v>
          </cell>
          <cell r="G2474" t="str">
            <v>Mobile share</v>
          </cell>
          <cell r="H2474">
            <v>2014</v>
          </cell>
          <cell r="I2474">
            <v>1</v>
          </cell>
        </row>
        <row r="2475">
          <cell r="B2475" t="str">
            <v>Tele2 AB</v>
          </cell>
          <cell r="C2475" t="str">
            <v>Sweden</v>
          </cell>
          <cell r="D2475" t="str">
            <v>Europe</v>
          </cell>
          <cell r="E2475" t="str">
            <v>Mobile</v>
          </cell>
          <cell r="F2475" t="str">
            <v>SEK</v>
          </cell>
          <cell r="G2475" t="str">
            <v>Capex/Revenue</v>
          </cell>
          <cell r="H2475">
            <v>2014</v>
          </cell>
          <cell r="I2475">
            <v>4.9204967961395459E-2</v>
          </cell>
        </row>
        <row r="2476">
          <cell r="B2476" t="str">
            <v>Tele2 AB</v>
          </cell>
          <cell r="C2476" t="str">
            <v>Sweden</v>
          </cell>
          <cell r="D2476" t="str">
            <v>Europe</v>
          </cell>
          <cell r="E2476" t="str">
            <v>Mobile</v>
          </cell>
          <cell r="F2476" t="str">
            <v>SEK</v>
          </cell>
          <cell r="G2476" t="str">
            <v>Revenue</v>
          </cell>
          <cell r="H2476">
            <v>2013</v>
          </cell>
          <cell r="I2476">
            <v>12460</v>
          </cell>
        </row>
        <row r="2477">
          <cell r="B2477" t="str">
            <v>Tele2 AB</v>
          </cell>
          <cell r="C2477" t="str">
            <v>Sweden</v>
          </cell>
          <cell r="D2477" t="str">
            <v>Europe</v>
          </cell>
          <cell r="E2477" t="str">
            <v>Mobile</v>
          </cell>
          <cell r="F2477" t="str">
            <v>SEK</v>
          </cell>
          <cell r="G2477" t="str">
            <v>EBITDA</v>
          </cell>
          <cell r="H2477">
            <v>2013</v>
          </cell>
          <cell r="I2477">
            <v>3448</v>
          </cell>
        </row>
        <row r="2478">
          <cell r="B2478" t="str">
            <v>Tele2 AB</v>
          </cell>
          <cell r="C2478" t="str">
            <v>Sweden</v>
          </cell>
          <cell r="D2478" t="str">
            <v>Europe</v>
          </cell>
          <cell r="E2478" t="str">
            <v>Mobile</v>
          </cell>
          <cell r="F2478" t="str">
            <v>SEK</v>
          </cell>
          <cell r="G2478" t="str">
            <v>EBITDA Margin (%)</v>
          </cell>
          <cell r="H2478">
            <v>2013</v>
          </cell>
          <cell r="I2478">
            <v>0.27672552166934189</v>
          </cell>
        </row>
        <row r="2479">
          <cell r="B2479" t="str">
            <v>Tele2 AB</v>
          </cell>
          <cell r="C2479" t="str">
            <v>Sweden</v>
          </cell>
          <cell r="D2479" t="str">
            <v>Europe</v>
          </cell>
          <cell r="E2479" t="str">
            <v>Mobile</v>
          </cell>
          <cell r="F2479" t="str">
            <v>SEK</v>
          </cell>
          <cell r="G2479" t="str">
            <v>Capex</v>
          </cell>
          <cell r="H2479">
            <v>2013</v>
          </cell>
          <cell r="I2479">
            <v>965</v>
          </cell>
        </row>
        <row r="2480">
          <cell r="B2480" t="str">
            <v>Tele2 AB</v>
          </cell>
          <cell r="C2480" t="str">
            <v>Sweden</v>
          </cell>
          <cell r="D2480" t="str">
            <v>Europe</v>
          </cell>
          <cell r="E2480" t="str">
            <v>Mobile</v>
          </cell>
          <cell r="F2480" t="str">
            <v>SEK</v>
          </cell>
          <cell r="G2480" t="str">
            <v>EBITDA - Capex</v>
          </cell>
          <cell r="H2480">
            <v>2013</v>
          </cell>
          <cell r="I2480">
            <v>2483</v>
          </cell>
        </row>
        <row r="2481">
          <cell r="B2481" t="str">
            <v>Tele2 AB</v>
          </cell>
          <cell r="C2481" t="str">
            <v>Sweden</v>
          </cell>
          <cell r="D2481" t="str">
            <v>Europe</v>
          </cell>
          <cell r="E2481" t="str">
            <v>Mobile</v>
          </cell>
          <cell r="F2481" t="str">
            <v>SEK</v>
          </cell>
          <cell r="G2481" t="str">
            <v>EBITDA - Capex Margin (%)</v>
          </cell>
          <cell r="H2481">
            <v>2013</v>
          </cell>
          <cell r="I2481">
            <v>0.19927768860353129</v>
          </cell>
        </row>
        <row r="2482">
          <cell r="B2482" t="str">
            <v>Tele2 AB</v>
          </cell>
          <cell r="C2482" t="str">
            <v>Sweden</v>
          </cell>
          <cell r="D2482" t="str">
            <v>Europe</v>
          </cell>
          <cell r="E2482" t="str">
            <v>Mobile</v>
          </cell>
          <cell r="F2482" t="str">
            <v>SEK</v>
          </cell>
          <cell r="G2482" t="str">
            <v>Mobile share</v>
          </cell>
          <cell r="H2482">
            <v>2013</v>
          </cell>
          <cell r="I2482">
            <v>1</v>
          </cell>
        </row>
        <row r="2483">
          <cell r="B2483" t="str">
            <v>Tele2 AB</v>
          </cell>
          <cell r="C2483" t="str">
            <v>Sweden</v>
          </cell>
          <cell r="D2483" t="str">
            <v>Europe</v>
          </cell>
          <cell r="E2483" t="str">
            <v>Mobile</v>
          </cell>
          <cell r="F2483" t="str">
            <v>SEK</v>
          </cell>
          <cell r="G2483" t="str">
            <v>Capex/Revenue</v>
          </cell>
          <cell r="H2483">
            <v>2013</v>
          </cell>
          <cell r="I2483">
            <v>7.7447833065810601E-2</v>
          </cell>
        </row>
        <row r="2484">
          <cell r="B2484" t="str">
            <v>Tele2 AB</v>
          </cell>
          <cell r="C2484" t="str">
            <v>Sweden</v>
          </cell>
          <cell r="D2484" t="str">
            <v>Europe</v>
          </cell>
          <cell r="E2484" t="str">
            <v>Mobile</v>
          </cell>
          <cell r="F2484" t="str">
            <v>SEK</v>
          </cell>
          <cell r="G2484" t="str">
            <v>Revenue</v>
          </cell>
          <cell r="H2484">
            <v>2012</v>
          </cell>
          <cell r="I2484">
            <v>12703</v>
          </cell>
        </row>
        <row r="2485">
          <cell r="B2485" t="str">
            <v>Tele2 AB</v>
          </cell>
          <cell r="C2485" t="str">
            <v>Sweden</v>
          </cell>
          <cell r="D2485" t="str">
            <v>Europe</v>
          </cell>
          <cell r="E2485" t="str">
            <v>Mobile</v>
          </cell>
          <cell r="F2485" t="str">
            <v>SEK</v>
          </cell>
          <cell r="G2485" t="str">
            <v>EBITDA</v>
          </cell>
          <cell r="H2485">
            <v>2012</v>
          </cell>
          <cell r="I2485">
            <v>3365</v>
          </cell>
        </row>
        <row r="2486">
          <cell r="B2486" t="str">
            <v>Tele2 AB</v>
          </cell>
          <cell r="C2486" t="str">
            <v>Sweden</v>
          </cell>
          <cell r="D2486" t="str">
            <v>Europe</v>
          </cell>
          <cell r="E2486" t="str">
            <v>Mobile</v>
          </cell>
          <cell r="F2486" t="str">
            <v>SEK</v>
          </cell>
          <cell r="G2486" t="str">
            <v>EBITDA Margin (%)</v>
          </cell>
          <cell r="H2486">
            <v>2012</v>
          </cell>
          <cell r="I2486">
            <v>0.26489805557742263</v>
          </cell>
        </row>
        <row r="2487">
          <cell r="B2487" t="str">
            <v>Tele2 AB</v>
          </cell>
          <cell r="C2487" t="str">
            <v>Sweden</v>
          </cell>
          <cell r="D2487" t="str">
            <v>Europe</v>
          </cell>
          <cell r="E2487" t="str">
            <v>Mobile</v>
          </cell>
          <cell r="F2487" t="str">
            <v>SEK</v>
          </cell>
          <cell r="G2487" t="str">
            <v>Capex</v>
          </cell>
          <cell r="H2487">
            <v>2012</v>
          </cell>
          <cell r="I2487">
            <v>1151</v>
          </cell>
        </row>
        <row r="2488">
          <cell r="B2488" t="str">
            <v>Tele2 AB</v>
          </cell>
          <cell r="C2488" t="str">
            <v>Sweden</v>
          </cell>
          <cell r="D2488" t="str">
            <v>Europe</v>
          </cell>
          <cell r="E2488" t="str">
            <v>Mobile</v>
          </cell>
          <cell r="F2488" t="str">
            <v>SEK</v>
          </cell>
          <cell r="G2488" t="str">
            <v>EBITDA - Capex</v>
          </cell>
          <cell r="H2488">
            <v>2012</v>
          </cell>
          <cell r="I2488">
            <v>2214</v>
          </cell>
        </row>
        <row r="2489">
          <cell r="B2489" t="str">
            <v>Tele2 AB</v>
          </cell>
          <cell r="C2489" t="str">
            <v>Sweden</v>
          </cell>
          <cell r="D2489" t="str">
            <v>Europe</v>
          </cell>
          <cell r="E2489" t="str">
            <v>Mobile</v>
          </cell>
          <cell r="F2489" t="str">
            <v>SEK</v>
          </cell>
          <cell r="G2489" t="str">
            <v>EBITDA - Capex Margin (%)</v>
          </cell>
          <cell r="H2489">
            <v>2012</v>
          </cell>
          <cell r="I2489">
            <v>0.17428953790443202</v>
          </cell>
        </row>
        <row r="2490">
          <cell r="B2490" t="str">
            <v>Tele2 AB</v>
          </cell>
          <cell r="C2490" t="str">
            <v>Sweden</v>
          </cell>
          <cell r="D2490" t="str">
            <v>Europe</v>
          </cell>
          <cell r="E2490" t="str">
            <v>Mobile</v>
          </cell>
          <cell r="F2490" t="str">
            <v>SEK</v>
          </cell>
          <cell r="G2490" t="str">
            <v>Mobile share</v>
          </cell>
          <cell r="H2490">
            <v>2012</v>
          </cell>
          <cell r="I2490"/>
        </row>
        <row r="2491">
          <cell r="B2491" t="str">
            <v>Tele2 AB</v>
          </cell>
          <cell r="C2491" t="str">
            <v>Sweden</v>
          </cell>
          <cell r="D2491" t="str">
            <v>Europe</v>
          </cell>
          <cell r="E2491" t="str">
            <v>Mobile</v>
          </cell>
          <cell r="F2491" t="str">
            <v>SEK</v>
          </cell>
          <cell r="G2491" t="str">
            <v>Capex/Revenue</v>
          </cell>
          <cell r="H2491">
            <v>2012</v>
          </cell>
          <cell r="I2491">
            <v>9.0608517672990635E-2</v>
          </cell>
        </row>
        <row r="2492">
          <cell r="B2492" t="str">
            <v>Tele2 AB</v>
          </cell>
          <cell r="C2492" t="str">
            <v>Netherlands</v>
          </cell>
          <cell r="D2492" t="str">
            <v>Europe</v>
          </cell>
          <cell r="E2492" t="str">
            <v>Mobile</v>
          </cell>
          <cell r="F2492" t="str">
            <v>SEK</v>
          </cell>
          <cell r="G2492" t="str">
            <v>Revenue</v>
          </cell>
          <cell r="H2492">
            <v>2020</v>
          </cell>
          <cell r="I2492"/>
        </row>
        <row r="2493">
          <cell r="B2493" t="str">
            <v>Tele2 AB</v>
          </cell>
          <cell r="C2493" t="str">
            <v>Netherlands</v>
          </cell>
          <cell r="D2493" t="str">
            <v>Europe</v>
          </cell>
          <cell r="E2493" t="str">
            <v>Mobile</v>
          </cell>
          <cell r="F2493" t="str">
            <v>SEK</v>
          </cell>
          <cell r="G2493" t="str">
            <v>EBITDA</v>
          </cell>
          <cell r="H2493">
            <v>2020</v>
          </cell>
          <cell r="I2493"/>
        </row>
        <row r="2494">
          <cell r="B2494" t="str">
            <v>Tele2 AB</v>
          </cell>
          <cell r="C2494" t="str">
            <v>Netherlands</v>
          </cell>
          <cell r="D2494" t="str">
            <v>Europe</v>
          </cell>
          <cell r="E2494" t="str">
            <v>Mobile</v>
          </cell>
          <cell r="F2494" t="str">
            <v>SEK</v>
          </cell>
          <cell r="G2494" t="str">
            <v>EBITDA Margin (%)</v>
          </cell>
          <cell r="H2494">
            <v>2020</v>
          </cell>
          <cell r="I2494" t="str">
            <v/>
          </cell>
        </row>
        <row r="2495">
          <cell r="B2495" t="str">
            <v>Tele2 AB</v>
          </cell>
          <cell r="C2495" t="str">
            <v>Netherlands</v>
          </cell>
          <cell r="D2495" t="str">
            <v>Europe</v>
          </cell>
          <cell r="E2495" t="str">
            <v>Mobile</v>
          </cell>
          <cell r="F2495" t="str">
            <v>SEK</v>
          </cell>
          <cell r="G2495" t="str">
            <v>Capex</v>
          </cell>
          <cell r="H2495">
            <v>2020</v>
          </cell>
          <cell r="I2495"/>
        </row>
        <row r="2496">
          <cell r="B2496" t="str">
            <v>Tele2 AB</v>
          </cell>
          <cell r="C2496" t="str">
            <v>Netherlands</v>
          </cell>
          <cell r="D2496" t="str">
            <v>Europe</v>
          </cell>
          <cell r="E2496" t="str">
            <v>Mobile</v>
          </cell>
          <cell r="F2496" t="str">
            <v>SEK</v>
          </cell>
          <cell r="G2496" t="str">
            <v>EBITDA - Capex</v>
          </cell>
          <cell r="H2496">
            <v>2020</v>
          </cell>
          <cell r="I2496" t="str">
            <v/>
          </cell>
        </row>
        <row r="2497">
          <cell r="B2497" t="str">
            <v>Tele2 AB</v>
          </cell>
          <cell r="C2497" t="str">
            <v>Netherlands</v>
          </cell>
          <cell r="D2497" t="str">
            <v>Europe</v>
          </cell>
          <cell r="E2497" t="str">
            <v>Mobile</v>
          </cell>
          <cell r="F2497" t="str">
            <v>SEK</v>
          </cell>
          <cell r="G2497" t="str">
            <v>EBITDA - Capex Margin (%)</v>
          </cell>
          <cell r="H2497">
            <v>2020</v>
          </cell>
          <cell r="I2497" t="str">
            <v/>
          </cell>
        </row>
        <row r="2498">
          <cell r="B2498" t="str">
            <v>Tele2 AB</v>
          </cell>
          <cell r="C2498" t="str">
            <v>Netherlands</v>
          </cell>
          <cell r="D2498" t="str">
            <v>Europe</v>
          </cell>
          <cell r="E2498" t="str">
            <v>Mobile</v>
          </cell>
          <cell r="F2498" t="str">
            <v>SEK</v>
          </cell>
          <cell r="G2498" t="str">
            <v>Mobile share</v>
          </cell>
          <cell r="H2498">
            <v>2020</v>
          </cell>
          <cell r="I2498"/>
        </row>
        <row r="2499">
          <cell r="B2499" t="str">
            <v>Tele2 AB</v>
          </cell>
          <cell r="C2499" t="str">
            <v>Netherlands</v>
          </cell>
          <cell r="D2499" t="str">
            <v>Europe</v>
          </cell>
          <cell r="E2499" t="str">
            <v>Mobile</v>
          </cell>
          <cell r="F2499" t="str">
            <v>SEK</v>
          </cell>
          <cell r="G2499" t="str">
            <v>Capex/Revenue</v>
          </cell>
          <cell r="H2499">
            <v>2020</v>
          </cell>
          <cell r="I2499" t="str">
            <v/>
          </cell>
        </row>
        <row r="2500">
          <cell r="B2500" t="str">
            <v>Tele2 AB</v>
          </cell>
          <cell r="C2500" t="str">
            <v>Netherlands</v>
          </cell>
          <cell r="D2500" t="str">
            <v>Europe</v>
          </cell>
          <cell r="E2500" t="str">
            <v>Mobile</v>
          </cell>
          <cell r="F2500" t="str">
            <v>SEK</v>
          </cell>
          <cell r="G2500" t="str">
            <v>Revenue</v>
          </cell>
          <cell r="H2500">
            <v>2019</v>
          </cell>
          <cell r="I2500"/>
        </row>
        <row r="2501">
          <cell r="B2501" t="str">
            <v>Tele2 AB</v>
          </cell>
          <cell r="C2501" t="str">
            <v>Netherlands</v>
          </cell>
          <cell r="D2501" t="str">
            <v>Europe</v>
          </cell>
          <cell r="E2501" t="str">
            <v>Mobile</v>
          </cell>
          <cell r="F2501" t="str">
            <v>SEK</v>
          </cell>
          <cell r="G2501" t="str">
            <v>EBITDA</v>
          </cell>
          <cell r="H2501">
            <v>2019</v>
          </cell>
          <cell r="I2501"/>
        </row>
        <row r="2502">
          <cell r="B2502" t="str">
            <v>Tele2 AB</v>
          </cell>
          <cell r="C2502" t="str">
            <v>Netherlands</v>
          </cell>
          <cell r="D2502" t="str">
            <v>Europe</v>
          </cell>
          <cell r="E2502" t="str">
            <v>Mobile</v>
          </cell>
          <cell r="F2502" t="str">
            <v>SEK</v>
          </cell>
          <cell r="G2502" t="str">
            <v>EBITDA Margin (%)</v>
          </cell>
          <cell r="H2502">
            <v>2019</v>
          </cell>
          <cell r="I2502" t="str">
            <v/>
          </cell>
        </row>
        <row r="2503">
          <cell r="B2503" t="str">
            <v>Tele2 AB</v>
          </cell>
          <cell r="C2503" t="str">
            <v>Netherlands</v>
          </cell>
          <cell r="D2503" t="str">
            <v>Europe</v>
          </cell>
          <cell r="E2503" t="str">
            <v>Mobile</v>
          </cell>
          <cell r="F2503" t="str">
            <v>SEK</v>
          </cell>
          <cell r="G2503" t="str">
            <v>Capex</v>
          </cell>
          <cell r="H2503">
            <v>2019</v>
          </cell>
          <cell r="I2503"/>
        </row>
        <row r="2504">
          <cell r="B2504" t="str">
            <v>Tele2 AB</v>
          </cell>
          <cell r="C2504" t="str">
            <v>Netherlands</v>
          </cell>
          <cell r="D2504" t="str">
            <v>Europe</v>
          </cell>
          <cell r="E2504" t="str">
            <v>Mobile</v>
          </cell>
          <cell r="F2504" t="str">
            <v>SEK</v>
          </cell>
          <cell r="G2504" t="str">
            <v>EBITDA - Capex</v>
          </cell>
          <cell r="H2504">
            <v>2019</v>
          </cell>
          <cell r="I2504" t="str">
            <v/>
          </cell>
        </row>
        <row r="2505">
          <cell r="B2505" t="str">
            <v>Tele2 AB</v>
          </cell>
          <cell r="C2505" t="str">
            <v>Netherlands</v>
          </cell>
          <cell r="D2505" t="str">
            <v>Europe</v>
          </cell>
          <cell r="E2505" t="str">
            <v>Mobile</v>
          </cell>
          <cell r="F2505" t="str">
            <v>SEK</v>
          </cell>
          <cell r="G2505" t="str">
            <v>EBITDA - Capex Margin (%)</v>
          </cell>
          <cell r="H2505">
            <v>2019</v>
          </cell>
          <cell r="I2505" t="str">
            <v/>
          </cell>
        </row>
        <row r="2506">
          <cell r="B2506" t="str">
            <v>Tele2 AB</v>
          </cell>
          <cell r="C2506" t="str">
            <v>Netherlands</v>
          </cell>
          <cell r="D2506" t="str">
            <v>Europe</v>
          </cell>
          <cell r="E2506" t="str">
            <v>Mobile</v>
          </cell>
          <cell r="F2506" t="str">
            <v>SEK</v>
          </cell>
          <cell r="G2506" t="str">
            <v>Mobile share</v>
          </cell>
          <cell r="H2506">
            <v>2019</v>
          </cell>
          <cell r="I2506"/>
        </row>
        <row r="2507">
          <cell r="B2507" t="str">
            <v>Tele2 AB</v>
          </cell>
          <cell r="C2507" t="str">
            <v>Netherlands</v>
          </cell>
          <cell r="D2507" t="str">
            <v>Europe</v>
          </cell>
          <cell r="E2507" t="str">
            <v>Mobile</v>
          </cell>
          <cell r="F2507" t="str">
            <v>SEK</v>
          </cell>
          <cell r="G2507" t="str">
            <v>Capex/Revenue</v>
          </cell>
          <cell r="H2507">
            <v>2019</v>
          </cell>
          <cell r="I2507" t="str">
            <v/>
          </cell>
        </row>
        <row r="2508">
          <cell r="B2508" t="str">
            <v>Tele2 AB</v>
          </cell>
          <cell r="C2508" t="str">
            <v>Netherlands</v>
          </cell>
          <cell r="D2508" t="str">
            <v>Europe</v>
          </cell>
          <cell r="E2508" t="str">
            <v>Mobile</v>
          </cell>
          <cell r="F2508" t="str">
            <v>SEK</v>
          </cell>
          <cell r="G2508" t="str">
            <v>Revenue</v>
          </cell>
          <cell r="H2508">
            <v>2018</v>
          </cell>
          <cell r="I2508">
            <v>6414</v>
          </cell>
        </row>
        <row r="2509">
          <cell r="B2509" t="str">
            <v>Tele2 AB</v>
          </cell>
          <cell r="C2509" t="str">
            <v>Netherlands</v>
          </cell>
          <cell r="D2509" t="str">
            <v>Europe</v>
          </cell>
          <cell r="E2509" t="str">
            <v>Mobile</v>
          </cell>
          <cell r="F2509" t="str">
            <v>SEK</v>
          </cell>
          <cell r="G2509" t="str">
            <v>EBITDA</v>
          </cell>
          <cell r="H2509">
            <v>2018</v>
          </cell>
          <cell r="I2509">
            <v>405</v>
          </cell>
        </row>
        <row r="2510">
          <cell r="B2510" t="str">
            <v>Tele2 AB</v>
          </cell>
          <cell r="C2510" t="str">
            <v>Netherlands</v>
          </cell>
          <cell r="D2510" t="str">
            <v>Europe</v>
          </cell>
          <cell r="E2510" t="str">
            <v>Mobile</v>
          </cell>
          <cell r="F2510" t="str">
            <v>SEK</v>
          </cell>
          <cell r="G2510" t="str">
            <v>EBITDA Margin (%)</v>
          </cell>
          <cell r="H2510">
            <v>2018</v>
          </cell>
          <cell r="I2510">
            <v>6.3143124415341437E-2</v>
          </cell>
        </row>
        <row r="2511">
          <cell r="B2511" t="str">
            <v>Tele2 AB</v>
          </cell>
          <cell r="C2511" t="str">
            <v>Netherlands</v>
          </cell>
          <cell r="D2511" t="str">
            <v>Europe</v>
          </cell>
          <cell r="E2511" t="str">
            <v>Mobile</v>
          </cell>
          <cell r="F2511" t="str">
            <v>SEK</v>
          </cell>
          <cell r="G2511" t="str">
            <v>Capex</v>
          </cell>
          <cell r="H2511">
            <v>2018</v>
          </cell>
          <cell r="I2511">
            <v>1016</v>
          </cell>
        </row>
        <row r="2512">
          <cell r="B2512" t="str">
            <v>Tele2 AB</v>
          </cell>
          <cell r="C2512" t="str">
            <v>Netherlands</v>
          </cell>
          <cell r="D2512" t="str">
            <v>Europe</v>
          </cell>
          <cell r="E2512" t="str">
            <v>Mobile</v>
          </cell>
          <cell r="F2512" t="str">
            <v>SEK</v>
          </cell>
          <cell r="G2512" t="str">
            <v>EBITDA - Capex</v>
          </cell>
          <cell r="H2512">
            <v>2018</v>
          </cell>
          <cell r="I2512">
            <v>-611</v>
          </cell>
        </row>
        <row r="2513">
          <cell r="B2513" t="str">
            <v>Tele2 AB</v>
          </cell>
          <cell r="C2513" t="str">
            <v>Netherlands</v>
          </cell>
          <cell r="D2513" t="str">
            <v>Europe</v>
          </cell>
          <cell r="E2513" t="str">
            <v>Mobile</v>
          </cell>
          <cell r="F2513" t="str">
            <v>SEK</v>
          </cell>
          <cell r="G2513" t="str">
            <v>EBITDA - Capex Margin (%)</v>
          </cell>
          <cell r="H2513">
            <v>2018</v>
          </cell>
          <cell r="I2513">
            <v>-9.526036794512005E-2</v>
          </cell>
        </row>
        <row r="2514">
          <cell r="B2514" t="str">
            <v>Tele2 AB</v>
          </cell>
          <cell r="C2514" t="str">
            <v>Netherlands</v>
          </cell>
          <cell r="D2514" t="str">
            <v>Europe</v>
          </cell>
          <cell r="E2514" t="str">
            <v>Mobile</v>
          </cell>
          <cell r="F2514" t="str">
            <v>SEK</v>
          </cell>
          <cell r="G2514" t="str">
            <v>Mobile share</v>
          </cell>
          <cell r="H2514">
            <v>2018</v>
          </cell>
          <cell r="I2514">
            <v>1</v>
          </cell>
        </row>
        <row r="2515">
          <cell r="B2515" t="str">
            <v>Tele2 AB</v>
          </cell>
          <cell r="C2515" t="str">
            <v>Netherlands</v>
          </cell>
          <cell r="D2515" t="str">
            <v>Europe</v>
          </cell>
          <cell r="E2515" t="str">
            <v>Mobile</v>
          </cell>
          <cell r="F2515" t="str">
            <v>SEK</v>
          </cell>
          <cell r="G2515" t="str">
            <v>Capex/Revenue</v>
          </cell>
          <cell r="H2515">
            <v>2018</v>
          </cell>
          <cell r="I2515">
            <v>0.1584034923604615</v>
          </cell>
        </row>
        <row r="2516">
          <cell r="B2516" t="str">
            <v>Tele2 AB</v>
          </cell>
          <cell r="C2516" t="str">
            <v>Netherlands</v>
          </cell>
          <cell r="D2516" t="str">
            <v>Europe</v>
          </cell>
          <cell r="E2516" t="str">
            <v>Mobile</v>
          </cell>
          <cell r="F2516" t="str">
            <v>SEK</v>
          </cell>
          <cell r="G2516" t="str">
            <v>Revenue</v>
          </cell>
          <cell r="H2516">
            <v>2017</v>
          </cell>
          <cell r="I2516">
            <v>3190</v>
          </cell>
        </row>
        <row r="2517">
          <cell r="B2517" t="str">
            <v>Tele2 AB</v>
          </cell>
          <cell r="C2517" t="str">
            <v>Netherlands</v>
          </cell>
          <cell r="D2517" t="str">
            <v>Europe</v>
          </cell>
          <cell r="E2517" t="str">
            <v>Mobile</v>
          </cell>
          <cell r="F2517" t="str">
            <v>SEK</v>
          </cell>
          <cell r="G2517" t="str">
            <v>EBITDA</v>
          </cell>
          <cell r="H2517">
            <v>2017</v>
          </cell>
          <cell r="I2517">
            <v>-243</v>
          </cell>
        </row>
        <row r="2518">
          <cell r="B2518" t="str">
            <v>Tele2 AB</v>
          </cell>
          <cell r="C2518" t="str">
            <v>Netherlands</v>
          </cell>
          <cell r="D2518" t="str">
            <v>Europe</v>
          </cell>
          <cell r="E2518" t="str">
            <v>Mobile</v>
          </cell>
          <cell r="F2518" t="str">
            <v>SEK</v>
          </cell>
          <cell r="G2518" t="str">
            <v>EBITDA Margin (%)</v>
          </cell>
          <cell r="H2518">
            <v>2017</v>
          </cell>
          <cell r="I2518">
            <v>-7.6175548589341696E-2</v>
          </cell>
        </row>
        <row r="2519">
          <cell r="B2519" t="str">
            <v>Tele2 AB</v>
          </cell>
          <cell r="C2519" t="str">
            <v>Netherlands</v>
          </cell>
          <cell r="D2519" t="str">
            <v>Europe</v>
          </cell>
          <cell r="E2519" t="str">
            <v>Mobile</v>
          </cell>
          <cell r="F2519" t="str">
            <v>SEK</v>
          </cell>
          <cell r="G2519" t="str">
            <v>Capex</v>
          </cell>
          <cell r="H2519">
            <v>2017</v>
          </cell>
          <cell r="I2519">
            <v>679</v>
          </cell>
        </row>
        <row r="2520">
          <cell r="B2520" t="str">
            <v>Tele2 AB</v>
          </cell>
          <cell r="C2520" t="str">
            <v>Netherlands</v>
          </cell>
          <cell r="D2520" t="str">
            <v>Europe</v>
          </cell>
          <cell r="E2520" t="str">
            <v>Mobile</v>
          </cell>
          <cell r="F2520" t="str">
            <v>SEK</v>
          </cell>
          <cell r="G2520" t="str">
            <v>EBITDA - Capex</v>
          </cell>
          <cell r="H2520">
            <v>2017</v>
          </cell>
          <cell r="I2520">
            <v>-922</v>
          </cell>
        </row>
        <row r="2521">
          <cell r="B2521" t="str">
            <v>Tele2 AB</v>
          </cell>
          <cell r="C2521" t="str">
            <v>Netherlands</v>
          </cell>
          <cell r="D2521" t="str">
            <v>Europe</v>
          </cell>
          <cell r="E2521" t="str">
            <v>Mobile</v>
          </cell>
          <cell r="F2521" t="str">
            <v>SEK</v>
          </cell>
          <cell r="G2521" t="str">
            <v>EBITDA - Capex Margin (%)</v>
          </cell>
          <cell r="H2521">
            <v>2017</v>
          </cell>
          <cell r="I2521">
            <v>-0.28902821316614419</v>
          </cell>
        </row>
        <row r="2522">
          <cell r="B2522" t="str">
            <v>Tele2 AB</v>
          </cell>
          <cell r="C2522" t="str">
            <v>Netherlands</v>
          </cell>
          <cell r="D2522" t="str">
            <v>Europe</v>
          </cell>
          <cell r="E2522" t="str">
            <v>Mobile</v>
          </cell>
          <cell r="F2522" t="str">
            <v>SEK</v>
          </cell>
          <cell r="G2522" t="str">
            <v>Mobile share</v>
          </cell>
          <cell r="H2522">
            <v>2017</v>
          </cell>
          <cell r="I2522">
            <v>1</v>
          </cell>
        </row>
        <row r="2523">
          <cell r="B2523" t="str">
            <v>Tele2 AB</v>
          </cell>
          <cell r="C2523" t="str">
            <v>Netherlands</v>
          </cell>
          <cell r="D2523" t="str">
            <v>Europe</v>
          </cell>
          <cell r="E2523" t="str">
            <v>Mobile</v>
          </cell>
          <cell r="F2523" t="str">
            <v>SEK</v>
          </cell>
          <cell r="G2523" t="str">
            <v>Capex/Revenue</v>
          </cell>
          <cell r="H2523">
            <v>2017</v>
          </cell>
          <cell r="I2523">
            <v>0.21285266457680252</v>
          </cell>
        </row>
        <row r="2524">
          <cell r="B2524" t="str">
            <v>Tele2 AB</v>
          </cell>
          <cell r="C2524" t="str">
            <v>Netherlands</v>
          </cell>
          <cell r="D2524" t="str">
            <v>Europe</v>
          </cell>
          <cell r="E2524" t="str">
            <v>Mobile</v>
          </cell>
          <cell r="F2524" t="str">
            <v>SEK</v>
          </cell>
          <cell r="G2524" t="str">
            <v>Revenue</v>
          </cell>
          <cell r="H2524">
            <v>2016</v>
          </cell>
          <cell r="I2524">
            <v>2979</v>
          </cell>
        </row>
        <row r="2525">
          <cell r="B2525" t="str">
            <v>Tele2 AB</v>
          </cell>
          <cell r="C2525" t="str">
            <v>Netherlands</v>
          </cell>
          <cell r="D2525" t="str">
            <v>Europe</v>
          </cell>
          <cell r="E2525" t="str">
            <v>Mobile</v>
          </cell>
          <cell r="F2525" t="str">
            <v>SEK</v>
          </cell>
          <cell r="G2525" t="str">
            <v>EBITDA</v>
          </cell>
          <cell r="H2525">
            <v>2016</v>
          </cell>
          <cell r="I2525">
            <v>-930</v>
          </cell>
        </row>
        <row r="2526">
          <cell r="B2526" t="str">
            <v>Tele2 AB</v>
          </cell>
          <cell r="C2526" t="str">
            <v>Netherlands</v>
          </cell>
          <cell r="D2526" t="str">
            <v>Europe</v>
          </cell>
          <cell r="E2526" t="str">
            <v>Mobile</v>
          </cell>
          <cell r="F2526" t="str">
            <v>SEK</v>
          </cell>
          <cell r="G2526" t="str">
            <v>EBITDA Margin (%)</v>
          </cell>
          <cell r="H2526">
            <v>2016</v>
          </cell>
          <cell r="I2526">
            <v>-0.31218529707955689</v>
          </cell>
        </row>
        <row r="2527">
          <cell r="B2527" t="str">
            <v>Tele2 AB</v>
          </cell>
          <cell r="C2527" t="str">
            <v>Netherlands</v>
          </cell>
          <cell r="D2527" t="str">
            <v>Europe</v>
          </cell>
          <cell r="E2527" t="str">
            <v>Mobile</v>
          </cell>
          <cell r="F2527" t="str">
            <v>SEK</v>
          </cell>
          <cell r="G2527" t="str">
            <v>Capex</v>
          </cell>
          <cell r="H2527">
            <v>2016</v>
          </cell>
          <cell r="I2527">
            <v>865</v>
          </cell>
        </row>
        <row r="2528">
          <cell r="B2528" t="str">
            <v>Tele2 AB</v>
          </cell>
          <cell r="C2528" t="str">
            <v>Netherlands</v>
          </cell>
          <cell r="D2528" t="str">
            <v>Europe</v>
          </cell>
          <cell r="E2528" t="str">
            <v>Mobile</v>
          </cell>
          <cell r="F2528" t="str">
            <v>SEK</v>
          </cell>
          <cell r="G2528" t="str">
            <v>EBITDA - Capex</v>
          </cell>
          <cell r="H2528">
            <v>2016</v>
          </cell>
          <cell r="I2528">
            <v>-1795</v>
          </cell>
        </row>
        <row r="2529">
          <cell r="B2529" t="str">
            <v>Tele2 AB</v>
          </cell>
          <cell r="C2529" t="str">
            <v>Netherlands</v>
          </cell>
          <cell r="D2529" t="str">
            <v>Europe</v>
          </cell>
          <cell r="E2529" t="str">
            <v>Mobile</v>
          </cell>
          <cell r="F2529" t="str">
            <v>SEK</v>
          </cell>
          <cell r="G2529" t="str">
            <v>EBITDA - Capex Margin (%)</v>
          </cell>
          <cell r="H2529">
            <v>2016</v>
          </cell>
          <cell r="I2529">
            <v>-0.60255119167505877</v>
          </cell>
        </row>
        <row r="2530">
          <cell r="B2530" t="str">
            <v>Tele2 AB</v>
          </cell>
          <cell r="C2530" t="str">
            <v>Netherlands</v>
          </cell>
          <cell r="D2530" t="str">
            <v>Europe</v>
          </cell>
          <cell r="E2530" t="str">
            <v>Mobile</v>
          </cell>
          <cell r="F2530" t="str">
            <v>SEK</v>
          </cell>
          <cell r="G2530" t="str">
            <v>Mobile share</v>
          </cell>
          <cell r="H2530">
            <v>2016</v>
          </cell>
          <cell r="I2530">
            <v>1</v>
          </cell>
        </row>
        <row r="2531">
          <cell r="B2531" t="str">
            <v>Tele2 AB</v>
          </cell>
          <cell r="C2531" t="str">
            <v>Netherlands</v>
          </cell>
          <cell r="D2531" t="str">
            <v>Europe</v>
          </cell>
          <cell r="E2531" t="str">
            <v>Mobile</v>
          </cell>
          <cell r="F2531" t="str">
            <v>SEK</v>
          </cell>
          <cell r="G2531" t="str">
            <v>Capex/Revenue</v>
          </cell>
          <cell r="H2531">
            <v>2016</v>
          </cell>
          <cell r="I2531">
            <v>0.29036589459550183</v>
          </cell>
        </row>
        <row r="2532">
          <cell r="B2532" t="str">
            <v>Tele2 AB</v>
          </cell>
          <cell r="C2532" t="str">
            <v>Netherlands</v>
          </cell>
          <cell r="D2532" t="str">
            <v>Europe</v>
          </cell>
          <cell r="E2532" t="str">
            <v>Mobile</v>
          </cell>
          <cell r="F2532" t="str">
            <v>SEK</v>
          </cell>
          <cell r="G2532" t="str">
            <v>Revenue</v>
          </cell>
          <cell r="H2532">
            <v>2015</v>
          </cell>
          <cell r="I2532">
            <v>2535</v>
          </cell>
        </row>
        <row r="2533">
          <cell r="B2533" t="str">
            <v>Tele2 AB</v>
          </cell>
          <cell r="C2533" t="str">
            <v>Netherlands</v>
          </cell>
          <cell r="D2533" t="str">
            <v>Europe</v>
          </cell>
          <cell r="E2533" t="str">
            <v>Mobile</v>
          </cell>
          <cell r="F2533" t="str">
            <v>SEK</v>
          </cell>
          <cell r="G2533" t="str">
            <v>EBITDA</v>
          </cell>
          <cell r="H2533">
            <v>2015</v>
          </cell>
          <cell r="I2533">
            <v>-410</v>
          </cell>
        </row>
        <row r="2534">
          <cell r="B2534" t="str">
            <v>Tele2 AB</v>
          </cell>
          <cell r="C2534" t="str">
            <v>Netherlands</v>
          </cell>
          <cell r="D2534" t="str">
            <v>Europe</v>
          </cell>
          <cell r="E2534" t="str">
            <v>Mobile</v>
          </cell>
          <cell r="F2534" t="str">
            <v>SEK</v>
          </cell>
          <cell r="G2534" t="str">
            <v>EBITDA Margin (%)</v>
          </cell>
          <cell r="H2534">
            <v>2015</v>
          </cell>
          <cell r="I2534">
            <v>-0.16173570019723865</v>
          </cell>
        </row>
        <row r="2535">
          <cell r="B2535" t="str">
            <v>Tele2 AB</v>
          </cell>
          <cell r="C2535" t="str">
            <v>Netherlands</v>
          </cell>
          <cell r="D2535" t="str">
            <v>Europe</v>
          </cell>
          <cell r="E2535" t="str">
            <v>Mobile</v>
          </cell>
          <cell r="F2535" t="str">
            <v>SEK</v>
          </cell>
          <cell r="G2535" t="str">
            <v>Capex</v>
          </cell>
          <cell r="H2535">
            <v>2015</v>
          </cell>
          <cell r="I2535">
            <v>1210</v>
          </cell>
        </row>
        <row r="2536">
          <cell r="B2536" t="str">
            <v>Tele2 AB</v>
          </cell>
          <cell r="C2536" t="str">
            <v>Netherlands</v>
          </cell>
          <cell r="D2536" t="str">
            <v>Europe</v>
          </cell>
          <cell r="E2536" t="str">
            <v>Mobile</v>
          </cell>
          <cell r="F2536" t="str">
            <v>SEK</v>
          </cell>
          <cell r="G2536" t="str">
            <v>EBITDA - Capex</v>
          </cell>
          <cell r="H2536">
            <v>2015</v>
          </cell>
          <cell r="I2536">
            <v>-1620</v>
          </cell>
        </row>
        <row r="2537">
          <cell r="B2537" t="str">
            <v>Tele2 AB</v>
          </cell>
          <cell r="C2537" t="str">
            <v>Netherlands</v>
          </cell>
          <cell r="D2537" t="str">
            <v>Europe</v>
          </cell>
          <cell r="E2537" t="str">
            <v>Mobile</v>
          </cell>
          <cell r="F2537" t="str">
            <v>SEK</v>
          </cell>
          <cell r="G2537" t="str">
            <v>EBITDA - Capex Margin (%)</v>
          </cell>
          <cell r="H2537">
            <v>2015</v>
          </cell>
          <cell r="I2537">
            <v>-0.63905325443786987</v>
          </cell>
        </row>
        <row r="2538">
          <cell r="B2538" t="str">
            <v>Tele2 AB</v>
          </cell>
          <cell r="C2538" t="str">
            <v>Netherlands</v>
          </cell>
          <cell r="D2538" t="str">
            <v>Europe</v>
          </cell>
          <cell r="E2538" t="str">
            <v>Mobile</v>
          </cell>
          <cell r="F2538" t="str">
            <v>SEK</v>
          </cell>
          <cell r="G2538" t="str">
            <v>Mobile share</v>
          </cell>
          <cell r="H2538">
            <v>2015</v>
          </cell>
          <cell r="I2538">
            <v>1</v>
          </cell>
        </row>
        <row r="2539">
          <cell r="B2539" t="str">
            <v>Tele2 AB</v>
          </cell>
          <cell r="C2539" t="str">
            <v>Netherlands</v>
          </cell>
          <cell r="D2539" t="str">
            <v>Europe</v>
          </cell>
          <cell r="E2539" t="str">
            <v>Mobile</v>
          </cell>
          <cell r="F2539" t="str">
            <v>SEK</v>
          </cell>
          <cell r="G2539" t="str">
            <v>Capex/Revenue</v>
          </cell>
          <cell r="H2539">
            <v>2015</v>
          </cell>
          <cell r="I2539">
            <v>0.47731755424063116</v>
          </cell>
        </row>
        <row r="2540">
          <cell r="B2540" t="str">
            <v>Tele2 AB</v>
          </cell>
          <cell r="C2540" t="str">
            <v>Netherlands</v>
          </cell>
          <cell r="D2540" t="str">
            <v>Europe</v>
          </cell>
          <cell r="E2540" t="str">
            <v>Mobile</v>
          </cell>
          <cell r="F2540" t="str">
            <v>SEK</v>
          </cell>
          <cell r="G2540" t="str">
            <v>Revenue</v>
          </cell>
          <cell r="H2540">
            <v>2014</v>
          </cell>
          <cell r="I2540"/>
        </row>
        <row r="2541">
          <cell r="B2541" t="str">
            <v>Tele2 AB</v>
          </cell>
          <cell r="C2541" t="str">
            <v>Netherlands</v>
          </cell>
          <cell r="D2541" t="str">
            <v>Europe</v>
          </cell>
          <cell r="E2541" t="str">
            <v>Mobile</v>
          </cell>
          <cell r="F2541" t="str">
            <v>SEK</v>
          </cell>
          <cell r="G2541" t="str">
            <v>EBITDA</v>
          </cell>
          <cell r="H2541">
            <v>2014</v>
          </cell>
          <cell r="I2541"/>
        </row>
        <row r="2542">
          <cell r="B2542" t="str">
            <v>Tele2 AB</v>
          </cell>
          <cell r="C2542" t="str">
            <v>Netherlands</v>
          </cell>
          <cell r="D2542" t="str">
            <v>Europe</v>
          </cell>
          <cell r="E2542" t="str">
            <v>Mobile</v>
          </cell>
          <cell r="F2542" t="str">
            <v>SEK</v>
          </cell>
          <cell r="G2542" t="str">
            <v>EBITDA Margin (%)</v>
          </cell>
          <cell r="H2542">
            <v>2014</v>
          </cell>
          <cell r="I2542" t="str">
            <v/>
          </cell>
        </row>
        <row r="2543">
          <cell r="B2543" t="str">
            <v>Tele2 AB</v>
          </cell>
          <cell r="C2543" t="str">
            <v>Netherlands</v>
          </cell>
          <cell r="D2543" t="str">
            <v>Europe</v>
          </cell>
          <cell r="E2543" t="str">
            <v>Mobile</v>
          </cell>
          <cell r="F2543" t="str">
            <v>SEK</v>
          </cell>
          <cell r="G2543" t="str">
            <v>Capex</v>
          </cell>
          <cell r="H2543">
            <v>2014</v>
          </cell>
          <cell r="I2543"/>
        </row>
        <row r="2544">
          <cell r="B2544" t="str">
            <v>Tele2 AB</v>
          </cell>
          <cell r="C2544" t="str">
            <v>Netherlands</v>
          </cell>
          <cell r="D2544" t="str">
            <v>Europe</v>
          </cell>
          <cell r="E2544" t="str">
            <v>Mobile</v>
          </cell>
          <cell r="F2544" t="str">
            <v>SEK</v>
          </cell>
          <cell r="G2544" t="str">
            <v>EBITDA - Capex</v>
          </cell>
          <cell r="H2544">
            <v>2014</v>
          </cell>
          <cell r="I2544" t="str">
            <v/>
          </cell>
        </row>
        <row r="2545">
          <cell r="B2545" t="str">
            <v>Tele2 AB</v>
          </cell>
          <cell r="C2545" t="str">
            <v>Netherlands</v>
          </cell>
          <cell r="D2545" t="str">
            <v>Europe</v>
          </cell>
          <cell r="E2545" t="str">
            <v>Mobile</v>
          </cell>
          <cell r="F2545" t="str">
            <v>SEK</v>
          </cell>
          <cell r="G2545" t="str">
            <v>EBITDA - Capex Margin (%)</v>
          </cell>
          <cell r="H2545">
            <v>2014</v>
          </cell>
          <cell r="I2545" t="str">
            <v/>
          </cell>
        </row>
        <row r="2546">
          <cell r="B2546" t="str">
            <v>Tele2 AB</v>
          </cell>
          <cell r="C2546" t="str">
            <v>Netherlands</v>
          </cell>
          <cell r="D2546" t="str">
            <v>Europe</v>
          </cell>
          <cell r="E2546" t="str">
            <v>Mobile</v>
          </cell>
          <cell r="F2546" t="str">
            <v>SEK</v>
          </cell>
          <cell r="G2546" t="str">
            <v>Mobile share</v>
          </cell>
          <cell r="H2546">
            <v>2014</v>
          </cell>
          <cell r="I2546"/>
        </row>
        <row r="2547">
          <cell r="B2547" t="str">
            <v>Tele2 AB</v>
          </cell>
          <cell r="C2547" t="str">
            <v>Netherlands</v>
          </cell>
          <cell r="D2547" t="str">
            <v>Europe</v>
          </cell>
          <cell r="E2547" t="str">
            <v>Mobile</v>
          </cell>
          <cell r="F2547" t="str">
            <v>SEK</v>
          </cell>
          <cell r="G2547" t="str">
            <v>Capex/Revenue</v>
          </cell>
          <cell r="H2547">
            <v>2014</v>
          </cell>
          <cell r="I2547" t="str">
            <v/>
          </cell>
        </row>
        <row r="2548">
          <cell r="B2548" t="str">
            <v>Tele2 AB</v>
          </cell>
          <cell r="C2548" t="str">
            <v>Netherlands</v>
          </cell>
          <cell r="D2548" t="str">
            <v>Europe</v>
          </cell>
          <cell r="E2548" t="str">
            <v>Mobile</v>
          </cell>
          <cell r="F2548" t="str">
            <v>SEK</v>
          </cell>
          <cell r="G2548" t="str">
            <v>Revenue</v>
          </cell>
          <cell r="H2548">
            <v>2013</v>
          </cell>
          <cell r="I2548"/>
        </row>
        <row r="2549">
          <cell r="B2549" t="str">
            <v>Tele2 AB</v>
          </cell>
          <cell r="C2549" t="str">
            <v>Netherlands</v>
          </cell>
          <cell r="D2549" t="str">
            <v>Europe</v>
          </cell>
          <cell r="E2549" t="str">
            <v>Mobile</v>
          </cell>
          <cell r="F2549" t="str">
            <v>SEK</v>
          </cell>
          <cell r="G2549" t="str">
            <v>EBITDA</v>
          </cell>
          <cell r="H2549">
            <v>2013</v>
          </cell>
          <cell r="I2549"/>
        </row>
        <row r="2550">
          <cell r="B2550" t="str">
            <v>Tele2 AB</v>
          </cell>
          <cell r="C2550" t="str">
            <v>Netherlands</v>
          </cell>
          <cell r="D2550" t="str">
            <v>Europe</v>
          </cell>
          <cell r="E2550" t="str">
            <v>Mobile</v>
          </cell>
          <cell r="F2550" t="str">
            <v>SEK</v>
          </cell>
          <cell r="G2550" t="str">
            <v>EBITDA Margin (%)</v>
          </cell>
          <cell r="H2550">
            <v>2013</v>
          </cell>
          <cell r="I2550" t="str">
            <v/>
          </cell>
        </row>
        <row r="2551">
          <cell r="B2551" t="str">
            <v>Tele2 AB</v>
          </cell>
          <cell r="C2551" t="str">
            <v>Netherlands</v>
          </cell>
          <cell r="D2551" t="str">
            <v>Europe</v>
          </cell>
          <cell r="E2551" t="str">
            <v>Mobile</v>
          </cell>
          <cell r="F2551" t="str">
            <v>SEK</v>
          </cell>
          <cell r="G2551" t="str">
            <v>Capex</v>
          </cell>
          <cell r="H2551">
            <v>2013</v>
          </cell>
          <cell r="I2551"/>
        </row>
        <row r="2552">
          <cell r="B2552" t="str">
            <v>Tele2 AB</v>
          </cell>
          <cell r="C2552" t="str">
            <v>Netherlands</v>
          </cell>
          <cell r="D2552" t="str">
            <v>Europe</v>
          </cell>
          <cell r="E2552" t="str">
            <v>Mobile</v>
          </cell>
          <cell r="F2552" t="str">
            <v>SEK</v>
          </cell>
          <cell r="G2552" t="str">
            <v>EBITDA - Capex</v>
          </cell>
          <cell r="H2552">
            <v>2013</v>
          </cell>
          <cell r="I2552" t="str">
            <v/>
          </cell>
        </row>
        <row r="2553">
          <cell r="B2553" t="str">
            <v>Tele2 AB</v>
          </cell>
          <cell r="C2553" t="str">
            <v>Netherlands</v>
          </cell>
          <cell r="D2553" t="str">
            <v>Europe</v>
          </cell>
          <cell r="E2553" t="str">
            <v>Mobile</v>
          </cell>
          <cell r="F2553" t="str">
            <v>SEK</v>
          </cell>
          <cell r="G2553" t="str">
            <v>EBITDA - Capex Margin (%)</v>
          </cell>
          <cell r="H2553">
            <v>2013</v>
          </cell>
          <cell r="I2553" t="str">
            <v/>
          </cell>
        </row>
        <row r="2554">
          <cell r="B2554" t="str">
            <v>Tele2 AB</v>
          </cell>
          <cell r="C2554" t="str">
            <v>Netherlands</v>
          </cell>
          <cell r="D2554" t="str">
            <v>Europe</v>
          </cell>
          <cell r="E2554" t="str">
            <v>Mobile</v>
          </cell>
          <cell r="F2554" t="str">
            <v>SEK</v>
          </cell>
          <cell r="G2554" t="str">
            <v>Mobile share</v>
          </cell>
          <cell r="H2554">
            <v>2013</v>
          </cell>
          <cell r="I2554"/>
        </row>
        <row r="2555">
          <cell r="B2555" t="str">
            <v>Tele2 AB</v>
          </cell>
          <cell r="C2555" t="str">
            <v>Netherlands</v>
          </cell>
          <cell r="D2555" t="str">
            <v>Europe</v>
          </cell>
          <cell r="E2555" t="str">
            <v>Mobile</v>
          </cell>
          <cell r="F2555" t="str">
            <v>SEK</v>
          </cell>
          <cell r="G2555" t="str">
            <v>Capex/Revenue</v>
          </cell>
          <cell r="H2555">
            <v>2013</v>
          </cell>
          <cell r="I2555" t="str">
            <v/>
          </cell>
        </row>
        <row r="2556">
          <cell r="B2556" t="str">
            <v>Tele2 AB</v>
          </cell>
          <cell r="C2556" t="str">
            <v>Netherlands</v>
          </cell>
          <cell r="D2556" t="str">
            <v>Europe</v>
          </cell>
          <cell r="E2556" t="str">
            <v>Mobile</v>
          </cell>
          <cell r="F2556" t="str">
            <v>SEK</v>
          </cell>
          <cell r="G2556" t="str">
            <v>Revenue</v>
          </cell>
          <cell r="H2556">
            <v>2012</v>
          </cell>
          <cell r="I2556"/>
        </row>
        <row r="2557">
          <cell r="B2557" t="str">
            <v>Tele2 AB</v>
          </cell>
          <cell r="C2557" t="str">
            <v>Netherlands</v>
          </cell>
          <cell r="D2557" t="str">
            <v>Europe</v>
          </cell>
          <cell r="E2557" t="str">
            <v>Mobile</v>
          </cell>
          <cell r="F2557" t="str">
            <v>SEK</v>
          </cell>
          <cell r="G2557" t="str">
            <v>EBITDA</v>
          </cell>
          <cell r="H2557">
            <v>2012</v>
          </cell>
          <cell r="I2557"/>
        </row>
        <row r="2558">
          <cell r="B2558" t="str">
            <v>Tele2 AB</v>
          </cell>
          <cell r="C2558" t="str">
            <v>Netherlands</v>
          </cell>
          <cell r="D2558" t="str">
            <v>Europe</v>
          </cell>
          <cell r="E2558" t="str">
            <v>Mobile</v>
          </cell>
          <cell r="F2558" t="str">
            <v>SEK</v>
          </cell>
          <cell r="G2558" t="str">
            <v>EBITDA Margin (%)</v>
          </cell>
          <cell r="H2558">
            <v>2012</v>
          </cell>
          <cell r="I2558" t="str">
            <v/>
          </cell>
        </row>
        <row r="2559">
          <cell r="B2559" t="str">
            <v>Tele2 AB</v>
          </cell>
          <cell r="C2559" t="str">
            <v>Netherlands</v>
          </cell>
          <cell r="D2559" t="str">
            <v>Europe</v>
          </cell>
          <cell r="E2559" t="str">
            <v>Mobile</v>
          </cell>
          <cell r="F2559" t="str">
            <v>SEK</v>
          </cell>
          <cell r="G2559" t="str">
            <v>Capex</v>
          </cell>
          <cell r="H2559">
            <v>2012</v>
          </cell>
          <cell r="I2559"/>
        </row>
        <row r="2560">
          <cell r="B2560" t="str">
            <v>Tele2 AB</v>
          </cell>
          <cell r="C2560" t="str">
            <v>Netherlands</v>
          </cell>
          <cell r="D2560" t="str">
            <v>Europe</v>
          </cell>
          <cell r="E2560" t="str">
            <v>Mobile</v>
          </cell>
          <cell r="F2560" t="str">
            <v>SEK</v>
          </cell>
          <cell r="G2560" t="str">
            <v>EBITDA - Capex</v>
          </cell>
          <cell r="H2560">
            <v>2012</v>
          </cell>
          <cell r="I2560" t="str">
            <v/>
          </cell>
        </row>
        <row r="2561">
          <cell r="B2561" t="str">
            <v>Tele2 AB</v>
          </cell>
          <cell r="C2561" t="str">
            <v>Netherlands</v>
          </cell>
          <cell r="D2561" t="str">
            <v>Europe</v>
          </cell>
          <cell r="E2561" t="str">
            <v>Mobile</v>
          </cell>
          <cell r="F2561" t="str">
            <v>SEK</v>
          </cell>
          <cell r="G2561" t="str">
            <v>EBITDA - Capex Margin (%)</v>
          </cell>
          <cell r="H2561">
            <v>2012</v>
          </cell>
          <cell r="I2561" t="str">
            <v/>
          </cell>
        </row>
        <row r="2562">
          <cell r="B2562" t="str">
            <v>Tele2 AB</v>
          </cell>
          <cell r="C2562" t="str">
            <v>Netherlands</v>
          </cell>
          <cell r="D2562" t="str">
            <v>Europe</v>
          </cell>
          <cell r="E2562" t="str">
            <v>Mobile</v>
          </cell>
          <cell r="F2562" t="str">
            <v>SEK</v>
          </cell>
          <cell r="G2562" t="str">
            <v>Mobile share</v>
          </cell>
          <cell r="H2562">
            <v>2012</v>
          </cell>
          <cell r="I2562"/>
        </row>
        <row r="2563">
          <cell r="B2563" t="str">
            <v>Tele2 AB</v>
          </cell>
          <cell r="C2563" t="str">
            <v>Netherlands</v>
          </cell>
          <cell r="D2563" t="str">
            <v>Europe</v>
          </cell>
          <cell r="E2563" t="str">
            <v>Mobile</v>
          </cell>
          <cell r="F2563" t="str">
            <v>SEK</v>
          </cell>
          <cell r="G2563" t="str">
            <v>Capex/Revenue</v>
          </cell>
          <cell r="H2563">
            <v>2012</v>
          </cell>
          <cell r="I2563" t="str">
            <v/>
          </cell>
        </row>
        <row r="2564">
          <cell r="B2564" t="str">
            <v>Telenor</v>
          </cell>
          <cell r="C2564" t="str">
            <v>Norway</v>
          </cell>
          <cell r="D2564" t="str">
            <v>Europe</v>
          </cell>
          <cell r="E2564" t="str">
            <v>Mobile &amp; Fixed</v>
          </cell>
          <cell r="F2564" t="str">
            <v>NOK</v>
          </cell>
          <cell r="G2564" t="str">
            <v>Revenue</v>
          </cell>
          <cell r="H2564">
            <v>2020</v>
          </cell>
          <cell r="I2564">
            <v>26307</v>
          </cell>
        </row>
        <row r="2565">
          <cell r="B2565" t="str">
            <v>Telenor</v>
          </cell>
          <cell r="C2565" t="str">
            <v>Norway</v>
          </cell>
          <cell r="D2565" t="str">
            <v>Europe</v>
          </cell>
          <cell r="E2565" t="str">
            <v>Mobile &amp; Fixed</v>
          </cell>
          <cell r="F2565" t="str">
            <v>NOK</v>
          </cell>
          <cell r="G2565" t="str">
            <v>EBITDA</v>
          </cell>
          <cell r="H2565">
            <v>2020</v>
          </cell>
          <cell r="I2565">
            <v>12787</v>
          </cell>
        </row>
        <row r="2566">
          <cell r="B2566" t="str">
            <v>Telenor</v>
          </cell>
          <cell r="C2566" t="str">
            <v>Norway</v>
          </cell>
          <cell r="D2566" t="str">
            <v>Europe</v>
          </cell>
          <cell r="E2566" t="str">
            <v>Mobile &amp; Fixed</v>
          </cell>
          <cell r="F2566" t="str">
            <v>NOK</v>
          </cell>
          <cell r="G2566" t="str">
            <v>EBITDA Margin (%)</v>
          </cell>
          <cell r="H2566">
            <v>2020</v>
          </cell>
          <cell r="I2566">
            <v>0.4860683468278405</v>
          </cell>
        </row>
        <row r="2567">
          <cell r="B2567" t="str">
            <v>Telenor</v>
          </cell>
          <cell r="C2567" t="str">
            <v>Norway</v>
          </cell>
          <cell r="D2567" t="str">
            <v>Europe</v>
          </cell>
          <cell r="E2567" t="str">
            <v>Mobile &amp; Fixed</v>
          </cell>
          <cell r="F2567" t="str">
            <v>NOK</v>
          </cell>
          <cell r="G2567" t="str">
            <v>Capex</v>
          </cell>
          <cell r="H2567">
            <v>2020</v>
          </cell>
          <cell r="I2567">
            <v>5308</v>
          </cell>
        </row>
        <row r="2568">
          <cell r="B2568" t="str">
            <v>Telenor</v>
          </cell>
          <cell r="C2568" t="str">
            <v>Norway</v>
          </cell>
          <cell r="D2568" t="str">
            <v>Europe</v>
          </cell>
          <cell r="E2568" t="str">
            <v>Mobile &amp; Fixed</v>
          </cell>
          <cell r="F2568" t="str">
            <v>NOK</v>
          </cell>
          <cell r="G2568" t="str">
            <v>EBITDA - Capex</v>
          </cell>
          <cell r="H2568">
            <v>2020</v>
          </cell>
          <cell r="I2568">
            <v>7479</v>
          </cell>
        </row>
        <row r="2569">
          <cell r="B2569" t="str">
            <v>Telenor</v>
          </cell>
          <cell r="C2569" t="str">
            <v>Norway</v>
          </cell>
          <cell r="D2569" t="str">
            <v>Europe</v>
          </cell>
          <cell r="E2569" t="str">
            <v>Mobile &amp; Fixed</v>
          </cell>
          <cell r="F2569" t="str">
            <v>NOK</v>
          </cell>
          <cell r="G2569" t="str">
            <v>EBITDA - Capex Margin (%)</v>
          </cell>
          <cell r="H2569">
            <v>2020</v>
          </cell>
          <cell r="I2569">
            <v>0.28429695518303111</v>
          </cell>
        </row>
        <row r="2570">
          <cell r="B2570" t="str">
            <v>Telenor</v>
          </cell>
          <cell r="C2570" t="str">
            <v>Norway</v>
          </cell>
          <cell r="D2570" t="str">
            <v>Europe</v>
          </cell>
          <cell r="E2570" t="str">
            <v>Mobile &amp; Fixed</v>
          </cell>
          <cell r="F2570" t="str">
            <v>NOK</v>
          </cell>
          <cell r="G2570" t="str">
            <v>Mobile share</v>
          </cell>
          <cell r="H2570">
            <v>2020</v>
          </cell>
          <cell r="I2570">
            <v>0.59563630834727077</v>
          </cell>
        </row>
        <row r="2571">
          <cell r="B2571" t="str">
            <v>Telenor</v>
          </cell>
          <cell r="C2571" t="str">
            <v>Norway</v>
          </cell>
          <cell r="D2571" t="str">
            <v>Europe</v>
          </cell>
          <cell r="E2571" t="str">
            <v>Mobile &amp; Fixed</v>
          </cell>
          <cell r="F2571" t="str">
            <v>NOK</v>
          </cell>
          <cell r="G2571" t="str">
            <v>Capex/Revenue</v>
          </cell>
          <cell r="H2571">
            <v>2020</v>
          </cell>
          <cell r="I2571">
            <v>0.20177139164480937</v>
          </cell>
        </row>
        <row r="2572">
          <cell r="B2572" t="str">
            <v>Telenor</v>
          </cell>
          <cell r="C2572" t="str">
            <v>Norway</v>
          </cell>
          <cell r="D2572" t="str">
            <v>Europe</v>
          </cell>
          <cell r="E2572" t="str">
            <v>Mobile &amp; Fixed</v>
          </cell>
          <cell r="F2572" t="str">
            <v>NOK</v>
          </cell>
          <cell r="G2572" t="str">
            <v>Revenue</v>
          </cell>
          <cell r="H2572">
            <v>2019</v>
          </cell>
          <cell r="I2572">
            <v>26392</v>
          </cell>
        </row>
        <row r="2573">
          <cell r="B2573" t="str">
            <v>Telenor</v>
          </cell>
          <cell r="C2573" t="str">
            <v>Norway</v>
          </cell>
          <cell r="D2573" t="str">
            <v>Europe</v>
          </cell>
          <cell r="E2573" t="str">
            <v>Mobile &amp; Fixed</v>
          </cell>
          <cell r="F2573" t="str">
            <v>NOK</v>
          </cell>
          <cell r="G2573" t="str">
            <v>EBITDA</v>
          </cell>
          <cell r="H2573">
            <v>2019</v>
          </cell>
          <cell r="I2573">
            <v>12612</v>
          </cell>
        </row>
        <row r="2574">
          <cell r="B2574" t="str">
            <v>Telenor</v>
          </cell>
          <cell r="C2574" t="str">
            <v>Norway</v>
          </cell>
          <cell r="D2574" t="str">
            <v>Europe</v>
          </cell>
          <cell r="E2574" t="str">
            <v>Mobile &amp; Fixed</v>
          </cell>
          <cell r="F2574" t="str">
            <v>NOK</v>
          </cell>
          <cell r="G2574" t="str">
            <v>EBITDA Margin (%)</v>
          </cell>
          <cell r="H2574">
            <v>2019</v>
          </cell>
          <cell r="I2574">
            <v>0.47787208244922702</v>
          </cell>
        </row>
        <row r="2575">
          <cell r="B2575" t="str">
            <v>Telenor</v>
          </cell>
          <cell r="C2575" t="str">
            <v>Norway</v>
          </cell>
          <cell r="D2575" t="str">
            <v>Europe</v>
          </cell>
          <cell r="E2575" t="str">
            <v>Mobile &amp; Fixed</v>
          </cell>
          <cell r="F2575" t="str">
            <v>NOK</v>
          </cell>
          <cell r="G2575" t="str">
            <v>Capex</v>
          </cell>
          <cell r="H2575">
            <v>2019</v>
          </cell>
          <cell r="I2575">
            <v>5854</v>
          </cell>
        </row>
        <row r="2576">
          <cell r="B2576" t="str">
            <v>Telenor</v>
          </cell>
          <cell r="C2576" t="str">
            <v>Norway</v>
          </cell>
          <cell r="D2576" t="str">
            <v>Europe</v>
          </cell>
          <cell r="E2576" t="str">
            <v>Mobile &amp; Fixed</v>
          </cell>
          <cell r="F2576" t="str">
            <v>NOK</v>
          </cell>
          <cell r="G2576" t="str">
            <v>EBITDA - Capex</v>
          </cell>
          <cell r="H2576">
            <v>2019</v>
          </cell>
          <cell r="I2576">
            <v>6758</v>
          </cell>
        </row>
        <row r="2577">
          <cell r="B2577" t="str">
            <v>Telenor</v>
          </cell>
          <cell r="C2577" t="str">
            <v>Norway</v>
          </cell>
          <cell r="D2577" t="str">
            <v>Europe</v>
          </cell>
          <cell r="E2577" t="str">
            <v>Mobile &amp; Fixed</v>
          </cell>
          <cell r="F2577" t="str">
            <v>NOK</v>
          </cell>
          <cell r="G2577" t="str">
            <v>EBITDA - Capex Margin (%)</v>
          </cell>
          <cell r="H2577">
            <v>2019</v>
          </cell>
          <cell r="I2577">
            <v>0.25606244316459531</v>
          </cell>
        </row>
        <row r="2578">
          <cell r="B2578" t="str">
            <v>Telenor</v>
          </cell>
          <cell r="C2578" t="str">
            <v>Norway</v>
          </cell>
          <cell r="D2578" t="str">
            <v>Europe</v>
          </cell>
          <cell r="E2578" t="str">
            <v>Mobile &amp; Fixed</v>
          </cell>
          <cell r="F2578" t="str">
            <v>NOK</v>
          </cell>
          <cell r="G2578" t="str">
            <v>Mobile share</v>
          </cell>
          <cell r="H2578">
            <v>2019</v>
          </cell>
          <cell r="I2578">
            <v>0.58125876245689823</v>
          </cell>
        </row>
        <row r="2579">
          <cell r="B2579" t="str">
            <v>Telenor</v>
          </cell>
          <cell r="C2579" t="str">
            <v>Norway</v>
          </cell>
          <cell r="D2579" t="str">
            <v>Europe</v>
          </cell>
          <cell r="E2579" t="str">
            <v>Mobile &amp; Fixed</v>
          </cell>
          <cell r="F2579" t="str">
            <v>NOK</v>
          </cell>
          <cell r="G2579" t="str">
            <v>Capex/Revenue</v>
          </cell>
          <cell r="H2579">
            <v>2019</v>
          </cell>
          <cell r="I2579">
            <v>0.22180963928463171</v>
          </cell>
        </row>
        <row r="2580">
          <cell r="B2580" t="str">
            <v>Telenor</v>
          </cell>
          <cell r="C2580" t="str">
            <v>Norway</v>
          </cell>
          <cell r="D2580" t="str">
            <v>Europe</v>
          </cell>
          <cell r="E2580" t="str">
            <v>Mobile &amp; Fixed</v>
          </cell>
          <cell r="F2580" t="str">
            <v>NOK</v>
          </cell>
          <cell r="G2580" t="str">
            <v>Revenue</v>
          </cell>
          <cell r="H2580">
            <v>2018</v>
          </cell>
          <cell r="I2580">
            <v>25909</v>
          </cell>
        </row>
        <row r="2581">
          <cell r="B2581" t="str">
            <v>Telenor</v>
          </cell>
          <cell r="C2581" t="str">
            <v>Norway</v>
          </cell>
          <cell r="D2581" t="str">
            <v>Europe</v>
          </cell>
          <cell r="E2581" t="str">
            <v>Mobile &amp; Fixed</v>
          </cell>
          <cell r="F2581" t="str">
            <v>NOK</v>
          </cell>
          <cell r="G2581" t="str">
            <v>EBITDA</v>
          </cell>
          <cell r="H2581">
            <v>2018</v>
          </cell>
          <cell r="I2581">
            <v>11004</v>
          </cell>
        </row>
        <row r="2582">
          <cell r="B2582" t="str">
            <v>Telenor</v>
          </cell>
          <cell r="C2582" t="str">
            <v>Norway</v>
          </cell>
          <cell r="D2582" t="str">
            <v>Europe</v>
          </cell>
          <cell r="E2582" t="str">
            <v>Mobile &amp; Fixed</v>
          </cell>
          <cell r="F2582" t="str">
            <v>NOK</v>
          </cell>
          <cell r="G2582" t="str">
            <v>EBITDA Margin (%)</v>
          </cell>
          <cell r="H2582">
            <v>2018</v>
          </cell>
          <cell r="I2582">
            <v>0.42471727970975337</v>
          </cell>
        </row>
        <row r="2583">
          <cell r="B2583" t="str">
            <v>Telenor</v>
          </cell>
          <cell r="C2583" t="str">
            <v>Norway</v>
          </cell>
          <cell r="D2583" t="str">
            <v>Europe</v>
          </cell>
          <cell r="E2583" t="str">
            <v>Mobile &amp; Fixed</v>
          </cell>
          <cell r="F2583" t="str">
            <v>NOK</v>
          </cell>
          <cell r="G2583" t="str">
            <v>Capex</v>
          </cell>
          <cell r="H2583">
            <v>2018</v>
          </cell>
          <cell r="I2583">
            <v>4403</v>
          </cell>
        </row>
        <row r="2584">
          <cell r="B2584" t="str">
            <v>Telenor</v>
          </cell>
          <cell r="C2584" t="str">
            <v>Norway</v>
          </cell>
          <cell r="D2584" t="str">
            <v>Europe</v>
          </cell>
          <cell r="E2584" t="str">
            <v>Mobile &amp; Fixed</v>
          </cell>
          <cell r="F2584" t="str">
            <v>NOK</v>
          </cell>
          <cell r="G2584" t="str">
            <v>EBITDA - Capex</v>
          </cell>
          <cell r="H2584">
            <v>2018</v>
          </cell>
          <cell r="I2584">
            <v>6601</v>
          </cell>
        </row>
        <row r="2585">
          <cell r="B2585" t="str">
            <v>Telenor</v>
          </cell>
          <cell r="C2585" t="str">
            <v>Norway</v>
          </cell>
          <cell r="D2585" t="str">
            <v>Europe</v>
          </cell>
          <cell r="E2585" t="str">
            <v>Mobile &amp; Fixed</v>
          </cell>
          <cell r="F2585" t="str">
            <v>NOK</v>
          </cell>
          <cell r="G2585" t="str">
            <v>EBITDA - Capex Margin (%)</v>
          </cell>
          <cell r="H2585">
            <v>2018</v>
          </cell>
          <cell r="I2585">
            <v>0.25477633254853527</v>
          </cell>
        </row>
        <row r="2586">
          <cell r="B2586" t="str">
            <v>Telenor</v>
          </cell>
          <cell r="C2586" t="str">
            <v>Norway</v>
          </cell>
          <cell r="D2586" t="str">
            <v>Europe</v>
          </cell>
          <cell r="E2586" t="str">
            <v>Mobile &amp; Fixed</v>
          </cell>
          <cell r="F2586" t="str">
            <v>NOK</v>
          </cell>
          <cell r="G2586" t="str">
            <v>Mobile share</v>
          </cell>
          <cell r="H2586">
            <v>2018</v>
          </cell>
          <cell r="I2586">
            <v>0.59539840714093339</v>
          </cell>
        </row>
        <row r="2587">
          <cell r="B2587" t="str">
            <v>Telenor</v>
          </cell>
          <cell r="C2587" t="str">
            <v>Norway</v>
          </cell>
          <cell r="D2587" t="str">
            <v>Europe</v>
          </cell>
          <cell r="E2587" t="str">
            <v>Mobile &amp; Fixed</v>
          </cell>
          <cell r="F2587" t="str">
            <v>NOK</v>
          </cell>
          <cell r="G2587" t="str">
            <v>Capex/Revenue</v>
          </cell>
          <cell r="H2587">
            <v>2018</v>
          </cell>
          <cell r="I2587">
            <v>0.1699409471612181</v>
          </cell>
        </row>
        <row r="2588">
          <cell r="B2588" t="str">
            <v>Telenor</v>
          </cell>
          <cell r="C2588" t="str">
            <v>Norway</v>
          </cell>
          <cell r="D2588" t="str">
            <v>Europe</v>
          </cell>
          <cell r="E2588" t="str">
            <v>Mobile &amp; Fixed</v>
          </cell>
          <cell r="F2588" t="str">
            <v>NOK</v>
          </cell>
          <cell r="G2588" t="str">
            <v>Revenue</v>
          </cell>
          <cell r="H2588">
            <v>2017</v>
          </cell>
          <cell r="I2588">
            <v>25965</v>
          </cell>
        </row>
        <row r="2589">
          <cell r="B2589" t="str">
            <v>Telenor</v>
          </cell>
          <cell r="C2589" t="str">
            <v>Norway</v>
          </cell>
          <cell r="D2589" t="str">
            <v>Europe</v>
          </cell>
          <cell r="E2589" t="str">
            <v>Mobile &amp; Fixed</v>
          </cell>
          <cell r="F2589" t="str">
            <v>NOK</v>
          </cell>
          <cell r="G2589" t="str">
            <v>EBITDA</v>
          </cell>
          <cell r="H2589">
            <v>2017</v>
          </cell>
          <cell r="I2589">
            <v>11117</v>
          </cell>
        </row>
        <row r="2590">
          <cell r="B2590" t="str">
            <v>Telenor</v>
          </cell>
          <cell r="C2590" t="str">
            <v>Norway</v>
          </cell>
          <cell r="D2590" t="str">
            <v>Europe</v>
          </cell>
          <cell r="E2590" t="str">
            <v>Mobile &amp; Fixed</v>
          </cell>
          <cell r="F2590" t="str">
            <v>NOK</v>
          </cell>
          <cell r="G2590" t="str">
            <v>EBITDA Margin (%)</v>
          </cell>
          <cell r="H2590">
            <v>2017</v>
          </cell>
          <cell r="I2590">
            <v>0.42815328326593494</v>
          </cell>
        </row>
        <row r="2591">
          <cell r="B2591" t="str">
            <v>Telenor</v>
          </cell>
          <cell r="C2591" t="str">
            <v>Norway</v>
          </cell>
          <cell r="D2591" t="str">
            <v>Europe</v>
          </cell>
          <cell r="E2591" t="str">
            <v>Mobile &amp; Fixed</v>
          </cell>
          <cell r="F2591" t="str">
            <v>NOK</v>
          </cell>
          <cell r="G2591" t="str">
            <v>Capex</v>
          </cell>
          <cell r="H2591">
            <v>2017</v>
          </cell>
          <cell r="I2591">
            <v>5203</v>
          </cell>
        </row>
        <row r="2592">
          <cell r="B2592" t="str">
            <v>Telenor</v>
          </cell>
          <cell r="C2592" t="str">
            <v>Norway</v>
          </cell>
          <cell r="D2592" t="str">
            <v>Europe</v>
          </cell>
          <cell r="E2592" t="str">
            <v>Mobile &amp; Fixed</v>
          </cell>
          <cell r="F2592" t="str">
            <v>NOK</v>
          </cell>
          <cell r="G2592" t="str">
            <v>EBITDA - Capex</v>
          </cell>
          <cell r="H2592">
            <v>2017</v>
          </cell>
          <cell r="I2592">
            <v>5914</v>
          </cell>
        </row>
        <row r="2593">
          <cell r="B2593" t="str">
            <v>Telenor</v>
          </cell>
          <cell r="C2593" t="str">
            <v>Norway</v>
          </cell>
          <cell r="D2593" t="str">
            <v>Europe</v>
          </cell>
          <cell r="E2593" t="str">
            <v>Mobile &amp; Fixed</v>
          </cell>
          <cell r="F2593" t="str">
            <v>NOK</v>
          </cell>
          <cell r="G2593" t="str">
            <v>EBITDA - Capex Margin (%)</v>
          </cell>
          <cell r="H2593">
            <v>2017</v>
          </cell>
          <cell r="I2593">
            <v>0.22776814943192761</v>
          </cell>
        </row>
        <row r="2594">
          <cell r="B2594" t="str">
            <v>Telenor</v>
          </cell>
          <cell r="C2594" t="str">
            <v>Norway</v>
          </cell>
          <cell r="D2594" t="str">
            <v>Europe</v>
          </cell>
          <cell r="E2594" t="str">
            <v>Mobile &amp; Fixed</v>
          </cell>
          <cell r="F2594" t="str">
            <v>NOK</v>
          </cell>
          <cell r="G2594" t="str">
            <v>Mobile share</v>
          </cell>
          <cell r="H2594">
            <v>2017</v>
          </cell>
          <cell r="I2594">
            <v>0.58047371461582897</v>
          </cell>
        </row>
        <row r="2595">
          <cell r="B2595" t="str">
            <v>Telenor</v>
          </cell>
          <cell r="C2595" t="str">
            <v>Norway</v>
          </cell>
          <cell r="D2595" t="str">
            <v>Europe</v>
          </cell>
          <cell r="E2595" t="str">
            <v>Mobile &amp; Fixed</v>
          </cell>
          <cell r="F2595" t="str">
            <v>NOK</v>
          </cell>
          <cell r="G2595" t="str">
            <v>Capex/Revenue</v>
          </cell>
          <cell r="H2595">
            <v>2017</v>
          </cell>
          <cell r="I2595">
            <v>0.20038513383400733</v>
          </cell>
        </row>
        <row r="2596">
          <cell r="B2596" t="str">
            <v>Telenor</v>
          </cell>
          <cell r="C2596" t="str">
            <v>Norway</v>
          </cell>
          <cell r="D2596" t="str">
            <v>Europe</v>
          </cell>
          <cell r="E2596" t="str">
            <v>Mobile &amp; Fixed</v>
          </cell>
          <cell r="F2596" t="str">
            <v>NOK</v>
          </cell>
          <cell r="G2596" t="str">
            <v>Revenue</v>
          </cell>
          <cell r="H2596">
            <v>2016</v>
          </cell>
          <cell r="I2596">
            <v>26030</v>
          </cell>
        </row>
        <row r="2597">
          <cell r="B2597" t="str">
            <v>Telenor</v>
          </cell>
          <cell r="C2597" t="str">
            <v>Norway</v>
          </cell>
          <cell r="D2597" t="str">
            <v>Europe</v>
          </cell>
          <cell r="E2597" t="str">
            <v>Mobile &amp; Fixed</v>
          </cell>
          <cell r="F2597" t="str">
            <v>NOK</v>
          </cell>
          <cell r="G2597" t="str">
            <v>EBITDA</v>
          </cell>
          <cell r="H2597">
            <v>2016</v>
          </cell>
          <cell r="I2597">
            <v>10946</v>
          </cell>
        </row>
        <row r="2598">
          <cell r="B2598" t="str">
            <v>Telenor</v>
          </cell>
          <cell r="C2598" t="str">
            <v>Norway</v>
          </cell>
          <cell r="D2598" t="str">
            <v>Europe</v>
          </cell>
          <cell r="E2598" t="str">
            <v>Mobile &amp; Fixed</v>
          </cell>
          <cell r="F2598" t="str">
            <v>NOK</v>
          </cell>
          <cell r="G2598" t="str">
            <v>EBITDA Margin (%)</v>
          </cell>
          <cell r="H2598">
            <v>2016</v>
          </cell>
          <cell r="I2598">
            <v>0.42051479062620056</v>
          </cell>
        </row>
        <row r="2599">
          <cell r="B2599" t="str">
            <v>Telenor</v>
          </cell>
          <cell r="C2599" t="str">
            <v>Norway</v>
          </cell>
          <cell r="D2599" t="str">
            <v>Europe</v>
          </cell>
          <cell r="E2599" t="str">
            <v>Mobile &amp; Fixed</v>
          </cell>
          <cell r="F2599" t="str">
            <v>NOK</v>
          </cell>
          <cell r="G2599" t="str">
            <v>Capex</v>
          </cell>
          <cell r="H2599">
            <v>2016</v>
          </cell>
          <cell r="I2599">
            <v>4880</v>
          </cell>
        </row>
        <row r="2600">
          <cell r="B2600" t="str">
            <v>Telenor</v>
          </cell>
          <cell r="C2600" t="str">
            <v>Norway</v>
          </cell>
          <cell r="D2600" t="str">
            <v>Europe</v>
          </cell>
          <cell r="E2600" t="str">
            <v>Mobile &amp; Fixed</v>
          </cell>
          <cell r="F2600" t="str">
            <v>NOK</v>
          </cell>
          <cell r="G2600" t="str">
            <v>EBITDA - Capex</v>
          </cell>
          <cell r="H2600">
            <v>2016</v>
          </cell>
          <cell r="I2600">
            <v>6066</v>
          </cell>
        </row>
        <row r="2601">
          <cell r="B2601" t="str">
            <v>Telenor</v>
          </cell>
          <cell r="C2601" t="str">
            <v>Norway</v>
          </cell>
          <cell r="D2601" t="str">
            <v>Europe</v>
          </cell>
          <cell r="E2601" t="str">
            <v>Mobile &amp; Fixed</v>
          </cell>
          <cell r="F2601" t="str">
            <v>NOK</v>
          </cell>
          <cell r="G2601" t="str">
            <v>EBITDA - Capex Margin (%)</v>
          </cell>
          <cell r="H2601">
            <v>2016</v>
          </cell>
          <cell r="I2601">
            <v>0.23303880138301961</v>
          </cell>
        </row>
        <row r="2602">
          <cell r="B2602" t="str">
            <v>Telenor</v>
          </cell>
          <cell r="C2602" t="str">
            <v>Norway</v>
          </cell>
          <cell r="D2602" t="str">
            <v>Europe</v>
          </cell>
          <cell r="E2602" t="str">
            <v>Mobile &amp; Fixed</v>
          </cell>
          <cell r="F2602" t="str">
            <v>NOK</v>
          </cell>
          <cell r="G2602" t="str">
            <v>Mobile share</v>
          </cell>
          <cell r="H2602">
            <v>2016</v>
          </cell>
          <cell r="I2602">
            <v>0.57882217533090352</v>
          </cell>
        </row>
        <row r="2603">
          <cell r="B2603" t="str">
            <v>Telenor</v>
          </cell>
          <cell r="C2603" t="str">
            <v>Norway</v>
          </cell>
          <cell r="D2603" t="str">
            <v>Europe</v>
          </cell>
          <cell r="E2603" t="str">
            <v>Mobile &amp; Fixed</v>
          </cell>
          <cell r="F2603" t="str">
            <v>NOK</v>
          </cell>
          <cell r="G2603" t="str">
            <v>Capex/Revenue</v>
          </cell>
          <cell r="H2603">
            <v>2016</v>
          </cell>
          <cell r="I2603">
            <v>0.18747598924318096</v>
          </cell>
        </row>
        <row r="2604">
          <cell r="B2604" t="str">
            <v>Telenor</v>
          </cell>
          <cell r="C2604" t="str">
            <v>Norway</v>
          </cell>
          <cell r="D2604" t="str">
            <v>Europe</v>
          </cell>
          <cell r="E2604" t="str">
            <v>Mobile &amp; Fixed</v>
          </cell>
          <cell r="F2604" t="str">
            <v>NOK</v>
          </cell>
          <cell r="G2604" t="str">
            <v>Revenue</v>
          </cell>
          <cell r="H2604">
            <v>2015</v>
          </cell>
          <cell r="I2604">
            <v>26542</v>
          </cell>
        </row>
        <row r="2605">
          <cell r="B2605" t="str">
            <v>Telenor</v>
          </cell>
          <cell r="C2605" t="str">
            <v>Norway</v>
          </cell>
          <cell r="D2605" t="str">
            <v>Europe</v>
          </cell>
          <cell r="E2605" t="str">
            <v>Mobile &amp; Fixed</v>
          </cell>
          <cell r="F2605" t="str">
            <v>NOK</v>
          </cell>
          <cell r="G2605" t="str">
            <v>EBITDA</v>
          </cell>
          <cell r="H2605">
            <v>2015</v>
          </cell>
          <cell r="I2605">
            <v>11088</v>
          </cell>
        </row>
        <row r="2606">
          <cell r="B2606" t="str">
            <v>Telenor</v>
          </cell>
          <cell r="C2606" t="str">
            <v>Norway</v>
          </cell>
          <cell r="D2606" t="str">
            <v>Europe</v>
          </cell>
          <cell r="E2606" t="str">
            <v>Mobile &amp; Fixed</v>
          </cell>
          <cell r="F2606" t="str">
            <v>NOK</v>
          </cell>
          <cell r="G2606" t="str">
            <v>EBITDA Margin (%)</v>
          </cell>
          <cell r="H2606">
            <v>2015</v>
          </cell>
          <cell r="I2606">
            <v>0.41775299525280685</v>
          </cell>
        </row>
        <row r="2607">
          <cell r="B2607" t="str">
            <v>Telenor</v>
          </cell>
          <cell r="C2607" t="str">
            <v>Norway</v>
          </cell>
          <cell r="D2607" t="str">
            <v>Europe</v>
          </cell>
          <cell r="E2607" t="str">
            <v>Mobile &amp; Fixed</v>
          </cell>
          <cell r="F2607" t="str">
            <v>NOK</v>
          </cell>
          <cell r="G2607" t="str">
            <v>Capex</v>
          </cell>
          <cell r="H2607">
            <v>2015</v>
          </cell>
          <cell r="I2607">
            <v>4844</v>
          </cell>
        </row>
        <row r="2608">
          <cell r="B2608" t="str">
            <v>Telenor</v>
          </cell>
          <cell r="C2608" t="str">
            <v>Norway</v>
          </cell>
          <cell r="D2608" t="str">
            <v>Europe</v>
          </cell>
          <cell r="E2608" t="str">
            <v>Mobile &amp; Fixed</v>
          </cell>
          <cell r="F2608" t="str">
            <v>NOK</v>
          </cell>
          <cell r="G2608" t="str">
            <v>EBITDA - Capex</v>
          </cell>
          <cell r="H2608">
            <v>2015</v>
          </cell>
          <cell r="I2608">
            <v>6244</v>
          </cell>
        </row>
        <row r="2609">
          <cell r="B2609" t="str">
            <v>Telenor</v>
          </cell>
          <cell r="C2609" t="str">
            <v>Norway</v>
          </cell>
          <cell r="D2609" t="str">
            <v>Europe</v>
          </cell>
          <cell r="E2609" t="str">
            <v>Mobile &amp; Fixed</v>
          </cell>
          <cell r="F2609" t="str">
            <v>NOK</v>
          </cell>
          <cell r="G2609" t="str">
            <v>EBITDA - Capex Margin (%)</v>
          </cell>
          <cell r="H2609">
            <v>2015</v>
          </cell>
          <cell r="I2609">
            <v>0.23524979278125235</v>
          </cell>
        </row>
        <row r="2610">
          <cell r="B2610" t="str">
            <v>Telenor</v>
          </cell>
          <cell r="C2610" t="str">
            <v>Norway</v>
          </cell>
          <cell r="D2610" t="str">
            <v>Europe</v>
          </cell>
          <cell r="E2610" t="str">
            <v>Mobile &amp; Fixed</v>
          </cell>
          <cell r="F2610" t="str">
            <v>NOK</v>
          </cell>
          <cell r="G2610" t="str">
            <v>Mobile share</v>
          </cell>
          <cell r="H2610">
            <v>2015</v>
          </cell>
          <cell r="I2610"/>
        </row>
        <row r="2611">
          <cell r="B2611" t="str">
            <v>Telenor</v>
          </cell>
          <cell r="C2611" t="str">
            <v>Norway</v>
          </cell>
          <cell r="D2611" t="str">
            <v>Europe</v>
          </cell>
          <cell r="E2611" t="str">
            <v>Mobile &amp; Fixed</v>
          </cell>
          <cell r="F2611" t="str">
            <v>NOK</v>
          </cell>
          <cell r="G2611" t="str">
            <v>Capex/Revenue</v>
          </cell>
          <cell r="H2611">
            <v>2015</v>
          </cell>
          <cell r="I2611">
            <v>0.18250320247155452</v>
          </cell>
        </row>
        <row r="2612">
          <cell r="B2612" t="str">
            <v>Telenor</v>
          </cell>
          <cell r="C2612" t="str">
            <v>Norway</v>
          </cell>
          <cell r="D2612" t="str">
            <v>Europe</v>
          </cell>
          <cell r="E2612" t="str">
            <v>Mobile &amp; Fixed</v>
          </cell>
          <cell r="F2612" t="str">
            <v>NOK</v>
          </cell>
          <cell r="G2612" t="str">
            <v>Revenue</v>
          </cell>
          <cell r="H2612">
            <v>2014</v>
          </cell>
          <cell r="I2612">
            <v>26186</v>
          </cell>
        </row>
        <row r="2613">
          <cell r="B2613" t="str">
            <v>Telenor</v>
          </cell>
          <cell r="C2613" t="str">
            <v>Norway</v>
          </cell>
          <cell r="D2613" t="str">
            <v>Europe</v>
          </cell>
          <cell r="E2613" t="str">
            <v>Mobile &amp; Fixed</v>
          </cell>
          <cell r="F2613" t="str">
            <v>NOK</v>
          </cell>
          <cell r="G2613" t="str">
            <v>EBITDA</v>
          </cell>
          <cell r="H2613">
            <v>2014</v>
          </cell>
          <cell r="I2613">
            <v>11255</v>
          </cell>
        </row>
        <row r="2614">
          <cell r="B2614" t="str">
            <v>Telenor</v>
          </cell>
          <cell r="C2614" t="str">
            <v>Norway</v>
          </cell>
          <cell r="D2614" t="str">
            <v>Europe</v>
          </cell>
          <cell r="E2614" t="str">
            <v>Mobile &amp; Fixed</v>
          </cell>
          <cell r="F2614" t="str">
            <v>NOK</v>
          </cell>
          <cell r="G2614" t="str">
            <v>EBITDA Margin (%)</v>
          </cell>
          <cell r="H2614">
            <v>2014</v>
          </cell>
          <cell r="I2614">
            <v>0.42980982204231266</v>
          </cell>
        </row>
        <row r="2615">
          <cell r="B2615" t="str">
            <v>Telenor</v>
          </cell>
          <cell r="C2615" t="str">
            <v>Norway</v>
          </cell>
          <cell r="D2615" t="str">
            <v>Europe</v>
          </cell>
          <cell r="E2615" t="str">
            <v>Mobile &amp; Fixed</v>
          </cell>
          <cell r="F2615" t="str">
            <v>NOK</v>
          </cell>
          <cell r="G2615" t="str">
            <v>Capex</v>
          </cell>
          <cell r="H2615">
            <v>2014</v>
          </cell>
          <cell r="I2615">
            <v>4218</v>
          </cell>
        </row>
        <row r="2616">
          <cell r="B2616" t="str">
            <v>Telenor</v>
          </cell>
          <cell r="C2616" t="str">
            <v>Norway</v>
          </cell>
          <cell r="D2616" t="str">
            <v>Europe</v>
          </cell>
          <cell r="E2616" t="str">
            <v>Mobile &amp; Fixed</v>
          </cell>
          <cell r="F2616" t="str">
            <v>NOK</v>
          </cell>
          <cell r="G2616" t="str">
            <v>EBITDA - Capex</v>
          </cell>
          <cell r="H2616">
            <v>2014</v>
          </cell>
          <cell r="I2616">
            <v>7037</v>
          </cell>
        </row>
        <row r="2617">
          <cell r="B2617" t="str">
            <v>Telenor</v>
          </cell>
          <cell r="C2617" t="str">
            <v>Norway</v>
          </cell>
          <cell r="D2617" t="str">
            <v>Europe</v>
          </cell>
          <cell r="E2617" t="str">
            <v>Mobile &amp; Fixed</v>
          </cell>
          <cell r="F2617" t="str">
            <v>NOK</v>
          </cell>
          <cell r="G2617" t="str">
            <v>EBITDA - Capex Margin (%)</v>
          </cell>
          <cell r="H2617">
            <v>2014</v>
          </cell>
          <cell r="I2617">
            <v>0.26873138318185291</v>
          </cell>
        </row>
        <row r="2618">
          <cell r="B2618" t="str">
            <v>Telenor</v>
          </cell>
          <cell r="C2618" t="str">
            <v>Norway</v>
          </cell>
          <cell r="D2618" t="str">
            <v>Europe</v>
          </cell>
          <cell r="E2618" t="str">
            <v>Mobile &amp; Fixed</v>
          </cell>
          <cell r="F2618" t="str">
            <v>NOK</v>
          </cell>
          <cell r="G2618" t="str">
            <v>Mobile share</v>
          </cell>
          <cell r="H2618">
            <v>2014</v>
          </cell>
          <cell r="I2618"/>
        </row>
        <row r="2619">
          <cell r="B2619" t="str">
            <v>Telenor</v>
          </cell>
          <cell r="C2619" t="str">
            <v>Norway</v>
          </cell>
          <cell r="D2619" t="str">
            <v>Europe</v>
          </cell>
          <cell r="E2619" t="str">
            <v>Mobile &amp; Fixed</v>
          </cell>
          <cell r="F2619" t="str">
            <v>NOK</v>
          </cell>
          <cell r="G2619" t="str">
            <v>Capex/Revenue</v>
          </cell>
          <cell r="H2619">
            <v>2014</v>
          </cell>
          <cell r="I2619">
            <v>0.16107843886045978</v>
          </cell>
        </row>
        <row r="2620">
          <cell r="B2620" t="str">
            <v>Telenor</v>
          </cell>
          <cell r="C2620" t="str">
            <v>Norway</v>
          </cell>
          <cell r="D2620" t="str">
            <v>Europe</v>
          </cell>
          <cell r="E2620" t="str">
            <v>Mobile &amp; Fixed</v>
          </cell>
          <cell r="F2620" t="str">
            <v>NOK</v>
          </cell>
          <cell r="G2620" t="str">
            <v>Revenue</v>
          </cell>
          <cell r="H2620">
            <v>2013</v>
          </cell>
          <cell r="I2620">
            <v>25071</v>
          </cell>
        </row>
        <row r="2621">
          <cell r="B2621" t="str">
            <v>Telenor</v>
          </cell>
          <cell r="C2621" t="str">
            <v>Norway</v>
          </cell>
          <cell r="D2621" t="str">
            <v>Europe</v>
          </cell>
          <cell r="E2621" t="str">
            <v>Mobile &amp; Fixed</v>
          </cell>
          <cell r="F2621" t="str">
            <v>NOK</v>
          </cell>
          <cell r="G2621" t="str">
            <v>EBITDA</v>
          </cell>
          <cell r="H2621">
            <v>2013</v>
          </cell>
          <cell r="I2621">
            <v>10758</v>
          </cell>
        </row>
        <row r="2622">
          <cell r="B2622" t="str">
            <v>Telenor</v>
          </cell>
          <cell r="C2622" t="str">
            <v>Norway</v>
          </cell>
          <cell r="D2622" t="str">
            <v>Europe</v>
          </cell>
          <cell r="E2622" t="str">
            <v>Mobile &amp; Fixed</v>
          </cell>
          <cell r="F2622" t="str">
            <v>NOK</v>
          </cell>
          <cell r="G2622" t="str">
            <v>EBITDA Margin (%)</v>
          </cell>
          <cell r="H2622">
            <v>2013</v>
          </cell>
          <cell r="I2622">
            <v>0.429101352159866</v>
          </cell>
        </row>
        <row r="2623">
          <cell r="B2623" t="str">
            <v>Telenor</v>
          </cell>
          <cell r="C2623" t="str">
            <v>Norway</v>
          </cell>
          <cell r="D2623" t="str">
            <v>Europe</v>
          </cell>
          <cell r="E2623" t="str">
            <v>Mobile &amp; Fixed</v>
          </cell>
          <cell r="F2623" t="str">
            <v>NOK</v>
          </cell>
          <cell r="G2623" t="str">
            <v>Capex</v>
          </cell>
          <cell r="H2623">
            <v>2013</v>
          </cell>
          <cell r="I2623">
            <v>4963</v>
          </cell>
        </row>
        <row r="2624">
          <cell r="B2624" t="str">
            <v>Telenor</v>
          </cell>
          <cell r="C2624" t="str">
            <v>Norway</v>
          </cell>
          <cell r="D2624" t="str">
            <v>Europe</v>
          </cell>
          <cell r="E2624" t="str">
            <v>Mobile &amp; Fixed</v>
          </cell>
          <cell r="F2624" t="str">
            <v>NOK</v>
          </cell>
          <cell r="G2624" t="str">
            <v>EBITDA - Capex</v>
          </cell>
          <cell r="H2624">
            <v>2013</v>
          </cell>
          <cell r="I2624">
            <v>5795</v>
          </cell>
        </row>
        <row r="2625">
          <cell r="B2625" t="str">
            <v>Telenor</v>
          </cell>
          <cell r="C2625" t="str">
            <v>Norway</v>
          </cell>
          <cell r="D2625" t="str">
            <v>Europe</v>
          </cell>
          <cell r="E2625" t="str">
            <v>Mobile &amp; Fixed</v>
          </cell>
          <cell r="F2625" t="str">
            <v>NOK</v>
          </cell>
          <cell r="G2625" t="str">
            <v>EBITDA - Capex Margin (%)</v>
          </cell>
          <cell r="H2625">
            <v>2013</v>
          </cell>
          <cell r="I2625">
            <v>0.23114355231143552</v>
          </cell>
        </row>
        <row r="2626">
          <cell r="B2626" t="str">
            <v>Telenor</v>
          </cell>
          <cell r="C2626" t="str">
            <v>Norway</v>
          </cell>
          <cell r="D2626" t="str">
            <v>Europe</v>
          </cell>
          <cell r="E2626" t="str">
            <v>Mobile &amp; Fixed</v>
          </cell>
          <cell r="F2626" t="str">
            <v>NOK</v>
          </cell>
          <cell r="G2626" t="str">
            <v>Mobile share</v>
          </cell>
          <cell r="H2626">
            <v>2013</v>
          </cell>
          <cell r="I2626"/>
        </row>
        <row r="2627">
          <cell r="B2627" t="str">
            <v>Telenor</v>
          </cell>
          <cell r="C2627" t="str">
            <v>Norway</v>
          </cell>
          <cell r="D2627" t="str">
            <v>Europe</v>
          </cell>
          <cell r="E2627" t="str">
            <v>Mobile &amp; Fixed</v>
          </cell>
          <cell r="F2627" t="str">
            <v>NOK</v>
          </cell>
          <cell r="G2627" t="str">
            <v>Capex/Revenue</v>
          </cell>
          <cell r="H2627">
            <v>2013</v>
          </cell>
          <cell r="I2627">
            <v>0.19795779984843045</v>
          </cell>
        </row>
        <row r="2628">
          <cell r="B2628" t="str">
            <v>Telenor</v>
          </cell>
          <cell r="C2628" t="str">
            <v>Norway</v>
          </cell>
          <cell r="D2628" t="str">
            <v>Europe</v>
          </cell>
          <cell r="E2628" t="str">
            <v>Mobile &amp; Fixed</v>
          </cell>
          <cell r="F2628" t="str">
            <v>NOK</v>
          </cell>
          <cell r="G2628" t="str">
            <v>Revenue</v>
          </cell>
          <cell r="H2628">
            <v>2012</v>
          </cell>
          <cell r="I2628">
            <v>25507</v>
          </cell>
        </row>
        <row r="2629">
          <cell r="B2629" t="str">
            <v>Telenor</v>
          </cell>
          <cell r="C2629" t="str">
            <v>Norway</v>
          </cell>
          <cell r="D2629" t="str">
            <v>Europe</v>
          </cell>
          <cell r="E2629" t="str">
            <v>Mobile &amp; Fixed</v>
          </cell>
          <cell r="F2629" t="str">
            <v>NOK</v>
          </cell>
          <cell r="G2629" t="str">
            <v>EBITDA</v>
          </cell>
          <cell r="H2629">
            <v>2012</v>
          </cell>
          <cell r="I2629">
            <v>10845</v>
          </cell>
        </row>
        <row r="2630">
          <cell r="B2630" t="str">
            <v>Telenor</v>
          </cell>
          <cell r="C2630" t="str">
            <v>Norway</v>
          </cell>
          <cell r="D2630" t="str">
            <v>Europe</v>
          </cell>
          <cell r="E2630" t="str">
            <v>Mobile &amp; Fixed</v>
          </cell>
          <cell r="F2630" t="str">
            <v>NOK</v>
          </cell>
          <cell r="G2630" t="str">
            <v>EBITDA Margin (%)</v>
          </cell>
          <cell r="H2630">
            <v>2012</v>
          </cell>
          <cell r="I2630">
            <v>0.42517740228172657</v>
          </cell>
        </row>
        <row r="2631">
          <cell r="B2631" t="str">
            <v>Telenor</v>
          </cell>
          <cell r="C2631" t="str">
            <v>Norway</v>
          </cell>
          <cell r="D2631" t="str">
            <v>Europe</v>
          </cell>
          <cell r="E2631" t="str">
            <v>Mobile &amp; Fixed</v>
          </cell>
          <cell r="F2631" t="str">
            <v>NOK</v>
          </cell>
          <cell r="G2631" t="str">
            <v>Capex</v>
          </cell>
          <cell r="H2631">
            <v>2012</v>
          </cell>
          <cell r="I2631">
            <v>4318</v>
          </cell>
        </row>
        <row r="2632">
          <cell r="B2632" t="str">
            <v>Telenor</v>
          </cell>
          <cell r="C2632" t="str">
            <v>Norway</v>
          </cell>
          <cell r="D2632" t="str">
            <v>Europe</v>
          </cell>
          <cell r="E2632" t="str">
            <v>Mobile &amp; Fixed</v>
          </cell>
          <cell r="F2632" t="str">
            <v>NOK</v>
          </cell>
          <cell r="G2632" t="str">
            <v>EBITDA - Capex</v>
          </cell>
          <cell r="H2632">
            <v>2012</v>
          </cell>
          <cell r="I2632">
            <v>6527</v>
          </cell>
        </row>
        <row r="2633">
          <cell r="B2633" t="str">
            <v>Telenor</v>
          </cell>
          <cell r="C2633" t="str">
            <v>Norway</v>
          </cell>
          <cell r="D2633" t="str">
            <v>Europe</v>
          </cell>
          <cell r="E2633" t="str">
            <v>Mobile &amp; Fixed</v>
          </cell>
          <cell r="F2633" t="str">
            <v>NOK</v>
          </cell>
          <cell r="G2633" t="str">
            <v>EBITDA - Capex Margin (%)</v>
          </cell>
          <cell r="H2633">
            <v>2012</v>
          </cell>
          <cell r="I2633">
            <v>0.25589053985180538</v>
          </cell>
        </row>
        <row r="2634">
          <cell r="B2634" t="str">
            <v>Telenor</v>
          </cell>
          <cell r="C2634" t="str">
            <v>Norway</v>
          </cell>
          <cell r="D2634" t="str">
            <v>Europe</v>
          </cell>
          <cell r="E2634" t="str">
            <v>Mobile &amp; Fixed</v>
          </cell>
          <cell r="F2634" t="str">
            <v>NOK</v>
          </cell>
          <cell r="G2634" t="str">
            <v>Mobile share</v>
          </cell>
          <cell r="H2634">
            <v>2012</v>
          </cell>
          <cell r="I2634"/>
        </row>
        <row r="2635">
          <cell r="B2635" t="str">
            <v>Telenor</v>
          </cell>
          <cell r="C2635" t="str">
            <v>Norway</v>
          </cell>
          <cell r="D2635" t="str">
            <v>Europe</v>
          </cell>
          <cell r="E2635" t="str">
            <v>Mobile &amp; Fixed</v>
          </cell>
          <cell r="F2635" t="str">
            <v>NOK</v>
          </cell>
          <cell r="G2635" t="str">
            <v>Capex/Revenue</v>
          </cell>
          <cell r="H2635">
            <v>2012</v>
          </cell>
          <cell r="I2635">
            <v>0.16928686242992119</v>
          </cell>
        </row>
        <row r="2636">
          <cell r="B2636" t="str">
            <v>Telenor</v>
          </cell>
          <cell r="C2636" t="str">
            <v>Sweden</v>
          </cell>
          <cell r="D2636" t="str">
            <v>Europe</v>
          </cell>
          <cell r="E2636" t="str">
            <v>Mobile &amp; Fixed</v>
          </cell>
          <cell r="F2636" t="str">
            <v>NOK</v>
          </cell>
          <cell r="G2636" t="str">
            <v>Revenue</v>
          </cell>
          <cell r="H2636">
            <v>2020</v>
          </cell>
          <cell r="I2636">
            <v>12618</v>
          </cell>
        </row>
        <row r="2637">
          <cell r="B2637" t="str">
            <v>Telenor</v>
          </cell>
          <cell r="C2637" t="str">
            <v>Sweden</v>
          </cell>
          <cell r="D2637" t="str">
            <v>Europe</v>
          </cell>
          <cell r="E2637" t="str">
            <v>Mobile &amp; Fixed</v>
          </cell>
          <cell r="F2637" t="str">
            <v>NOK</v>
          </cell>
          <cell r="G2637" t="str">
            <v>EBITDA</v>
          </cell>
          <cell r="H2637">
            <v>2020</v>
          </cell>
          <cell r="I2637">
            <v>4832</v>
          </cell>
        </row>
        <row r="2638">
          <cell r="B2638" t="str">
            <v>Telenor</v>
          </cell>
          <cell r="C2638" t="str">
            <v>Sweden</v>
          </cell>
          <cell r="D2638" t="str">
            <v>Europe</v>
          </cell>
          <cell r="E2638" t="str">
            <v>Mobile &amp; Fixed</v>
          </cell>
          <cell r="F2638" t="str">
            <v>NOK</v>
          </cell>
          <cell r="G2638" t="str">
            <v>EBITDA Margin (%)</v>
          </cell>
          <cell r="H2638">
            <v>2020</v>
          </cell>
          <cell r="I2638">
            <v>0.38294499920748137</v>
          </cell>
        </row>
        <row r="2639">
          <cell r="B2639" t="str">
            <v>Telenor</v>
          </cell>
          <cell r="C2639" t="str">
            <v>Sweden</v>
          </cell>
          <cell r="D2639" t="str">
            <v>Europe</v>
          </cell>
          <cell r="E2639" t="str">
            <v>Mobile &amp; Fixed</v>
          </cell>
          <cell r="F2639" t="str">
            <v>NOK</v>
          </cell>
          <cell r="G2639" t="str">
            <v>Capex</v>
          </cell>
          <cell r="H2639">
            <v>2020</v>
          </cell>
          <cell r="I2639">
            <v>1435</v>
          </cell>
        </row>
        <row r="2640">
          <cell r="B2640" t="str">
            <v>Telenor</v>
          </cell>
          <cell r="C2640" t="str">
            <v>Sweden</v>
          </cell>
          <cell r="D2640" t="str">
            <v>Europe</v>
          </cell>
          <cell r="E2640" t="str">
            <v>Mobile &amp; Fixed</v>
          </cell>
          <cell r="F2640" t="str">
            <v>NOK</v>
          </cell>
          <cell r="G2640" t="str">
            <v>EBITDA - Capex</v>
          </cell>
          <cell r="H2640">
            <v>2020</v>
          </cell>
          <cell r="I2640">
            <v>3397</v>
          </cell>
        </row>
        <row r="2641">
          <cell r="B2641" t="str">
            <v>Telenor</v>
          </cell>
          <cell r="C2641" t="str">
            <v>Sweden</v>
          </cell>
          <cell r="D2641" t="str">
            <v>Europe</v>
          </cell>
          <cell r="E2641" t="str">
            <v>Mobile &amp; Fixed</v>
          </cell>
          <cell r="F2641" t="str">
            <v>NOK</v>
          </cell>
          <cell r="G2641" t="str">
            <v>EBITDA - Capex Margin (%)</v>
          </cell>
          <cell r="H2641">
            <v>2020</v>
          </cell>
          <cell r="I2641">
            <v>0.26921857663655097</v>
          </cell>
        </row>
        <row r="2642">
          <cell r="B2642" t="str">
            <v>Telenor</v>
          </cell>
          <cell r="C2642" t="str">
            <v>Sweden</v>
          </cell>
          <cell r="D2642" t="str">
            <v>Europe</v>
          </cell>
          <cell r="E2642" t="str">
            <v>Mobile &amp; Fixed</v>
          </cell>
          <cell r="F2642" t="str">
            <v>NOK</v>
          </cell>
          <cell r="G2642" t="str">
            <v>Mobile share</v>
          </cell>
          <cell r="H2642">
            <v>2020</v>
          </cell>
          <cell r="I2642">
            <v>0.70647436405420394</v>
          </cell>
        </row>
        <row r="2643">
          <cell r="B2643" t="str">
            <v>Telenor</v>
          </cell>
          <cell r="C2643" t="str">
            <v>Sweden</v>
          </cell>
          <cell r="D2643" t="str">
            <v>Europe</v>
          </cell>
          <cell r="E2643" t="str">
            <v>Mobile &amp; Fixed</v>
          </cell>
          <cell r="F2643" t="str">
            <v>NOK</v>
          </cell>
          <cell r="G2643" t="str">
            <v>Capex/Revenue</v>
          </cell>
          <cell r="H2643">
            <v>2020</v>
          </cell>
          <cell r="I2643">
            <v>0.11372642257093042</v>
          </cell>
        </row>
        <row r="2644">
          <cell r="B2644" t="str">
            <v>Telenor</v>
          </cell>
          <cell r="C2644" t="str">
            <v>Sweden</v>
          </cell>
          <cell r="D2644" t="str">
            <v>Europe</v>
          </cell>
          <cell r="E2644" t="str">
            <v>Mobile &amp; Fixed</v>
          </cell>
          <cell r="F2644" t="str">
            <v>NOK</v>
          </cell>
          <cell r="G2644" t="str">
            <v>Revenue</v>
          </cell>
          <cell r="H2644">
            <v>2019</v>
          </cell>
          <cell r="I2644">
            <v>12195</v>
          </cell>
        </row>
        <row r="2645">
          <cell r="B2645" t="str">
            <v>Telenor</v>
          </cell>
          <cell r="C2645" t="str">
            <v>Sweden</v>
          </cell>
          <cell r="D2645" t="str">
            <v>Europe</v>
          </cell>
          <cell r="E2645" t="str">
            <v>Mobile &amp; Fixed</v>
          </cell>
          <cell r="F2645" t="str">
            <v>NOK</v>
          </cell>
          <cell r="G2645" t="str">
            <v>EBITDA</v>
          </cell>
          <cell r="H2645">
            <v>2019</v>
          </cell>
          <cell r="I2645">
            <v>4667</v>
          </cell>
        </row>
        <row r="2646">
          <cell r="B2646" t="str">
            <v>Telenor</v>
          </cell>
          <cell r="C2646" t="str">
            <v>Sweden</v>
          </cell>
          <cell r="D2646" t="str">
            <v>Europe</v>
          </cell>
          <cell r="E2646" t="str">
            <v>Mobile &amp; Fixed</v>
          </cell>
          <cell r="F2646" t="str">
            <v>NOK</v>
          </cell>
          <cell r="G2646" t="str">
            <v>EBITDA Margin (%)</v>
          </cell>
          <cell r="H2646">
            <v>2019</v>
          </cell>
          <cell r="I2646">
            <v>0.38269782697826976</v>
          </cell>
        </row>
        <row r="2647">
          <cell r="B2647" t="str">
            <v>Telenor</v>
          </cell>
          <cell r="C2647" t="str">
            <v>Sweden</v>
          </cell>
          <cell r="D2647" t="str">
            <v>Europe</v>
          </cell>
          <cell r="E2647" t="str">
            <v>Mobile &amp; Fixed</v>
          </cell>
          <cell r="F2647" t="str">
            <v>NOK</v>
          </cell>
          <cell r="G2647" t="str">
            <v>Capex</v>
          </cell>
          <cell r="H2647">
            <v>2019</v>
          </cell>
          <cell r="I2647">
            <v>1310</v>
          </cell>
        </row>
        <row r="2648">
          <cell r="B2648" t="str">
            <v>Telenor</v>
          </cell>
          <cell r="C2648" t="str">
            <v>Sweden</v>
          </cell>
          <cell r="D2648" t="str">
            <v>Europe</v>
          </cell>
          <cell r="E2648" t="str">
            <v>Mobile &amp; Fixed</v>
          </cell>
          <cell r="F2648" t="str">
            <v>NOK</v>
          </cell>
          <cell r="G2648" t="str">
            <v>EBITDA - Capex</v>
          </cell>
          <cell r="H2648">
            <v>2019</v>
          </cell>
          <cell r="I2648">
            <v>3357</v>
          </cell>
        </row>
        <row r="2649">
          <cell r="B2649" t="str">
            <v>Telenor</v>
          </cell>
          <cell r="C2649" t="str">
            <v>Sweden</v>
          </cell>
          <cell r="D2649" t="str">
            <v>Europe</v>
          </cell>
          <cell r="E2649" t="str">
            <v>Mobile &amp; Fixed</v>
          </cell>
          <cell r="F2649" t="str">
            <v>NOK</v>
          </cell>
          <cell r="G2649" t="str">
            <v>EBITDA - Capex Margin (%)</v>
          </cell>
          <cell r="H2649">
            <v>2019</v>
          </cell>
          <cell r="I2649">
            <v>0.27527675276752767</v>
          </cell>
        </row>
        <row r="2650">
          <cell r="B2650" t="str">
            <v>Telenor</v>
          </cell>
          <cell r="C2650" t="str">
            <v>Sweden</v>
          </cell>
          <cell r="D2650" t="str">
            <v>Europe</v>
          </cell>
          <cell r="E2650" t="str">
            <v>Mobile &amp; Fixed</v>
          </cell>
          <cell r="F2650" t="str">
            <v>NOK</v>
          </cell>
          <cell r="G2650" t="str">
            <v>Mobile share</v>
          </cell>
          <cell r="H2650">
            <v>2019</v>
          </cell>
          <cell r="I2650">
            <v>0.71608988026898479</v>
          </cell>
        </row>
        <row r="2651">
          <cell r="B2651" t="str">
            <v>Telenor</v>
          </cell>
          <cell r="C2651" t="str">
            <v>Sweden</v>
          </cell>
          <cell r="D2651" t="str">
            <v>Europe</v>
          </cell>
          <cell r="E2651" t="str">
            <v>Mobile &amp; Fixed</v>
          </cell>
          <cell r="F2651" t="str">
            <v>NOK</v>
          </cell>
          <cell r="G2651" t="str">
            <v>Capex/Revenue</v>
          </cell>
          <cell r="H2651">
            <v>2019</v>
          </cell>
          <cell r="I2651">
            <v>0.10742107421074211</v>
          </cell>
        </row>
        <row r="2652">
          <cell r="B2652" t="str">
            <v>Telenor</v>
          </cell>
          <cell r="C2652" t="str">
            <v>Sweden</v>
          </cell>
          <cell r="D2652" t="str">
            <v>Europe</v>
          </cell>
          <cell r="E2652" t="str">
            <v>Mobile &amp; Fixed</v>
          </cell>
          <cell r="F2652" t="str">
            <v>NOK</v>
          </cell>
          <cell r="G2652" t="str">
            <v>Revenue</v>
          </cell>
          <cell r="H2652">
            <v>2018</v>
          </cell>
          <cell r="I2652">
            <v>12421</v>
          </cell>
        </row>
        <row r="2653">
          <cell r="B2653" t="str">
            <v>Telenor</v>
          </cell>
          <cell r="C2653" t="str">
            <v>Sweden</v>
          </cell>
          <cell r="D2653" t="str">
            <v>Europe</v>
          </cell>
          <cell r="E2653" t="str">
            <v>Mobile &amp; Fixed</v>
          </cell>
          <cell r="F2653" t="str">
            <v>NOK</v>
          </cell>
          <cell r="G2653" t="str">
            <v>EBITDA</v>
          </cell>
          <cell r="H2653">
            <v>2018</v>
          </cell>
          <cell r="I2653">
            <v>4125</v>
          </cell>
        </row>
        <row r="2654">
          <cell r="B2654" t="str">
            <v>Telenor</v>
          </cell>
          <cell r="C2654" t="str">
            <v>Sweden</v>
          </cell>
          <cell r="D2654" t="str">
            <v>Europe</v>
          </cell>
          <cell r="E2654" t="str">
            <v>Mobile &amp; Fixed</v>
          </cell>
          <cell r="F2654" t="str">
            <v>NOK</v>
          </cell>
          <cell r="G2654" t="str">
            <v>EBITDA Margin (%)</v>
          </cell>
          <cell r="H2654">
            <v>2018</v>
          </cell>
          <cell r="I2654">
            <v>0.33209886482569839</v>
          </cell>
        </row>
        <row r="2655">
          <cell r="B2655" t="str">
            <v>Telenor</v>
          </cell>
          <cell r="C2655" t="str">
            <v>Sweden</v>
          </cell>
          <cell r="D2655" t="str">
            <v>Europe</v>
          </cell>
          <cell r="E2655" t="str">
            <v>Mobile &amp; Fixed</v>
          </cell>
          <cell r="F2655" t="str">
            <v>NOK</v>
          </cell>
          <cell r="G2655" t="str">
            <v>Capex</v>
          </cell>
          <cell r="H2655">
            <v>2018</v>
          </cell>
          <cell r="I2655">
            <v>1965</v>
          </cell>
        </row>
        <row r="2656">
          <cell r="B2656" t="str">
            <v>Telenor</v>
          </cell>
          <cell r="C2656" t="str">
            <v>Sweden</v>
          </cell>
          <cell r="D2656" t="str">
            <v>Europe</v>
          </cell>
          <cell r="E2656" t="str">
            <v>Mobile &amp; Fixed</v>
          </cell>
          <cell r="F2656" t="str">
            <v>NOK</v>
          </cell>
          <cell r="G2656" t="str">
            <v>EBITDA - Capex</v>
          </cell>
          <cell r="H2656">
            <v>2018</v>
          </cell>
          <cell r="I2656">
            <v>2160</v>
          </cell>
        </row>
        <row r="2657">
          <cell r="B2657" t="str">
            <v>Telenor</v>
          </cell>
          <cell r="C2657" t="str">
            <v>Sweden</v>
          </cell>
          <cell r="D2657" t="str">
            <v>Europe</v>
          </cell>
          <cell r="E2657" t="str">
            <v>Mobile &amp; Fixed</v>
          </cell>
          <cell r="F2657" t="str">
            <v>NOK</v>
          </cell>
          <cell r="G2657" t="str">
            <v>EBITDA - Capex Margin (%)</v>
          </cell>
          <cell r="H2657">
            <v>2018</v>
          </cell>
          <cell r="I2657">
            <v>0.17389904194509298</v>
          </cell>
        </row>
        <row r="2658">
          <cell r="B2658" t="str">
            <v>Telenor</v>
          </cell>
          <cell r="C2658" t="str">
            <v>Sweden</v>
          </cell>
          <cell r="D2658" t="str">
            <v>Europe</v>
          </cell>
          <cell r="E2658" t="str">
            <v>Mobile &amp; Fixed</v>
          </cell>
          <cell r="F2658" t="str">
            <v>NOK</v>
          </cell>
          <cell r="G2658" t="str">
            <v>Mobile share</v>
          </cell>
          <cell r="H2658">
            <v>2018</v>
          </cell>
          <cell r="I2658">
            <v>0.72092837134853938</v>
          </cell>
        </row>
        <row r="2659">
          <cell r="B2659" t="str">
            <v>Telenor</v>
          </cell>
          <cell r="C2659" t="str">
            <v>Sweden</v>
          </cell>
          <cell r="D2659" t="str">
            <v>Europe</v>
          </cell>
          <cell r="E2659" t="str">
            <v>Mobile &amp; Fixed</v>
          </cell>
          <cell r="F2659" t="str">
            <v>NOK</v>
          </cell>
          <cell r="G2659" t="str">
            <v>Capex/Revenue</v>
          </cell>
          <cell r="H2659">
            <v>2018</v>
          </cell>
          <cell r="I2659">
            <v>0.15819982288060544</v>
          </cell>
        </row>
        <row r="2660">
          <cell r="B2660" t="str">
            <v>Telenor</v>
          </cell>
          <cell r="C2660" t="str">
            <v>Sweden</v>
          </cell>
          <cell r="D2660" t="str">
            <v>Europe</v>
          </cell>
          <cell r="E2660" t="str">
            <v>Mobile &amp; Fixed</v>
          </cell>
          <cell r="F2660" t="str">
            <v>NOK</v>
          </cell>
          <cell r="G2660" t="str">
            <v>Revenue</v>
          </cell>
          <cell r="H2660">
            <v>2017</v>
          </cell>
          <cell r="I2660">
            <v>12938</v>
          </cell>
        </row>
        <row r="2661">
          <cell r="B2661" t="str">
            <v>Telenor</v>
          </cell>
          <cell r="C2661" t="str">
            <v>Sweden</v>
          </cell>
          <cell r="D2661" t="str">
            <v>Europe</v>
          </cell>
          <cell r="E2661" t="str">
            <v>Mobile &amp; Fixed</v>
          </cell>
          <cell r="F2661" t="str">
            <v>NOK</v>
          </cell>
          <cell r="G2661" t="str">
            <v>EBITDA</v>
          </cell>
          <cell r="H2661">
            <v>2017</v>
          </cell>
          <cell r="I2661">
            <v>4136</v>
          </cell>
        </row>
        <row r="2662">
          <cell r="B2662" t="str">
            <v>Telenor</v>
          </cell>
          <cell r="C2662" t="str">
            <v>Sweden</v>
          </cell>
          <cell r="D2662" t="str">
            <v>Europe</v>
          </cell>
          <cell r="E2662" t="str">
            <v>Mobile &amp; Fixed</v>
          </cell>
          <cell r="F2662" t="str">
            <v>NOK</v>
          </cell>
          <cell r="G2662" t="str">
            <v>EBITDA Margin (%)</v>
          </cell>
          <cell r="H2662">
            <v>2017</v>
          </cell>
          <cell r="I2662">
            <v>0.31967846653269438</v>
          </cell>
        </row>
        <row r="2663">
          <cell r="B2663" t="str">
            <v>Telenor</v>
          </cell>
          <cell r="C2663" t="str">
            <v>Sweden</v>
          </cell>
          <cell r="D2663" t="str">
            <v>Europe</v>
          </cell>
          <cell r="E2663" t="str">
            <v>Mobile &amp; Fixed</v>
          </cell>
          <cell r="F2663" t="str">
            <v>NOK</v>
          </cell>
          <cell r="G2663" t="str">
            <v>Capex</v>
          </cell>
          <cell r="H2663">
            <v>2017</v>
          </cell>
          <cell r="I2663">
            <v>1803</v>
          </cell>
        </row>
        <row r="2664">
          <cell r="B2664" t="str">
            <v>Telenor</v>
          </cell>
          <cell r="C2664" t="str">
            <v>Sweden</v>
          </cell>
          <cell r="D2664" t="str">
            <v>Europe</v>
          </cell>
          <cell r="E2664" t="str">
            <v>Mobile &amp; Fixed</v>
          </cell>
          <cell r="F2664" t="str">
            <v>NOK</v>
          </cell>
          <cell r="G2664" t="str">
            <v>EBITDA - Capex</v>
          </cell>
          <cell r="H2664">
            <v>2017</v>
          </cell>
          <cell r="I2664">
            <v>2333</v>
          </cell>
        </row>
        <row r="2665">
          <cell r="B2665" t="str">
            <v>Telenor</v>
          </cell>
          <cell r="C2665" t="str">
            <v>Sweden</v>
          </cell>
          <cell r="D2665" t="str">
            <v>Europe</v>
          </cell>
          <cell r="E2665" t="str">
            <v>Mobile &amp; Fixed</v>
          </cell>
          <cell r="F2665" t="str">
            <v>NOK</v>
          </cell>
          <cell r="G2665" t="str">
            <v>EBITDA - Capex Margin (%)</v>
          </cell>
          <cell r="H2665">
            <v>2017</v>
          </cell>
          <cell r="I2665">
            <v>0.18032153346730562</v>
          </cell>
        </row>
        <row r="2666">
          <cell r="B2666" t="str">
            <v>Telenor</v>
          </cell>
          <cell r="C2666" t="str">
            <v>Sweden</v>
          </cell>
          <cell r="D2666" t="str">
            <v>Europe</v>
          </cell>
          <cell r="E2666" t="str">
            <v>Mobile &amp; Fixed</v>
          </cell>
          <cell r="F2666" t="str">
            <v>NOK</v>
          </cell>
          <cell r="G2666" t="str">
            <v>Mobile share</v>
          </cell>
          <cell r="H2666">
            <v>2017</v>
          </cell>
          <cell r="I2666">
            <v>0.72012675838614937</v>
          </cell>
        </row>
        <row r="2667">
          <cell r="B2667" t="str">
            <v>Telenor</v>
          </cell>
          <cell r="C2667" t="str">
            <v>Sweden</v>
          </cell>
          <cell r="D2667" t="str">
            <v>Europe</v>
          </cell>
          <cell r="E2667" t="str">
            <v>Mobile &amp; Fixed</v>
          </cell>
          <cell r="F2667" t="str">
            <v>NOK</v>
          </cell>
          <cell r="G2667" t="str">
            <v>Capex/Revenue</v>
          </cell>
          <cell r="H2667">
            <v>2017</v>
          </cell>
          <cell r="I2667">
            <v>0.13935693306538877</v>
          </cell>
        </row>
        <row r="2668">
          <cell r="B2668" t="str">
            <v>Telenor</v>
          </cell>
          <cell r="C2668" t="str">
            <v>Sweden</v>
          </cell>
          <cell r="D2668" t="str">
            <v>Europe</v>
          </cell>
          <cell r="E2668" t="str">
            <v>Mobile &amp; Fixed</v>
          </cell>
          <cell r="F2668" t="str">
            <v>NOK</v>
          </cell>
          <cell r="G2668" t="str">
            <v>Revenue</v>
          </cell>
          <cell r="H2668">
            <v>2016</v>
          </cell>
          <cell r="I2668">
            <v>12384</v>
          </cell>
        </row>
        <row r="2669">
          <cell r="B2669" t="str">
            <v>Telenor</v>
          </cell>
          <cell r="C2669" t="str">
            <v>Sweden</v>
          </cell>
          <cell r="D2669" t="str">
            <v>Europe</v>
          </cell>
          <cell r="E2669" t="str">
            <v>Mobile &amp; Fixed</v>
          </cell>
          <cell r="F2669" t="str">
            <v>NOK</v>
          </cell>
          <cell r="G2669" t="str">
            <v>EBITDA</v>
          </cell>
          <cell r="H2669">
            <v>2016</v>
          </cell>
          <cell r="I2669">
            <v>3538</v>
          </cell>
        </row>
        <row r="2670">
          <cell r="B2670" t="str">
            <v>Telenor</v>
          </cell>
          <cell r="C2670" t="str">
            <v>Sweden</v>
          </cell>
          <cell r="D2670" t="str">
            <v>Europe</v>
          </cell>
          <cell r="E2670" t="str">
            <v>Mobile &amp; Fixed</v>
          </cell>
          <cell r="F2670" t="str">
            <v>NOK</v>
          </cell>
          <cell r="G2670" t="str">
            <v>EBITDA Margin (%)</v>
          </cell>
          <cell r="H2670">
            <v>2016</v>
          </cell>
          <cell r="I2670">
            <v>0.28569121447028423</v>
          </cell>
        </row>
        <row r="2671">
          <cell r="B2671" t="str">
            <v>Telenor</v>
          </cell>
          <cell r="C2671" t="str">
            <v>Sweden</v>
          </cell>
          <cell r="D2671" t="str">
            <v>Europe</v>
          </cell>
          <cell r="E2671" t="str">
            <v>Mobile &amp; Fixed</v>
          </cell>
          <cell r="F2671" t="str">
            <v>NOK</v>
          </cell>
          <cell r="G2671" t="str">
            <v>Capex</v>
          </cell>
          <cell r="H2671">
            <v>2016</v>
          </cell>
          <cell r="I2671">
            <v>1560</v>
          </cell>
        </row>
        <row r="2672">
          <cell r="B2672" t="str">
            <v>Telenor</v>
          </cell>
          <cell r="C2672" t="str">
            <v>Sweden</v>
          </cell>
          <cell r="D2672" t="str">
            <v>Europe</v>
          </cell>
          <cell r="E2672" t="str">
            <v>Mobile &amp; Fixed</v>
          </cell>
          <cell r="F2672" t="str">
            <v>NOK</v>
          </cell>
          <cell r="G2672" t="str">
            <v>EBITDA - Capex</v>
          </cell>
          <cell r="H2672">
            <v>2016</v>
          </cell>
          <cell r="I2672">
            <v>1978</v>
          </cell>
        </row>
        <row r="2673">
          <cell r="B2673" t="str">
            <v>Telenor</v>
          </cell>
          <cell r="C2673" t="str">
            <v>Sweden</v>
          </cell>
          <cell r="D2673" t="str">
            <v>Europe</v>
          </cell>
          <cell r="E2673" t="str">
            <v>Mobile &amp; Fixed</v>
          </cell>
          <cell r="F2673" t="str">
            <v>NOK</v>
          </cell>
          <cell r="G2673" t="str">
            <v>EBITDA - Capex Margin (%)</v>
          </cell>
          <cell r="H2673">
            <v>2016</v>
          </cell>
          <cell r="I2673">
            <v>0.15972222222222221</v>
          </cell>
        </row>
        <row r="2674">
          <cell r="B2674" t="str">
            <v>Telenor</v>
          </cell>
          <cell r="C2674" t="str">
            <v>Sweden</v>
          </cell>
          <cell r="D2674" t="str">
            <v>Europe</v>
          </cell>
          <cell r="E2674" t="str">
            <v>Mobile &amp; Fixed</v>
          </cell>
          <cell r="F2674" t="str">
            <v>NOK</v>
          </cell>
          <cell r="G2674" t="str">
            <v>Mobile share</v>
          </cell>
          <cell r="H2674">
            <v>2016</v>
          </cell>
          <cell r="I2674">
            <v>0.73401162790697672</v>
          </cell>
        </row>
        <row r="2675">
          <cell r="B2675" t="str">
            <v>Telenor</v>
          </cell>
          <cell r="C2675" t="str">
            <v>Sweden</v>
          </cell>
          <cell r="D2675" t="str">
            <v>Europe</v>
          </cell>
          <cell r="E2675" t="str">
            <v>Mobile &amp; Fixed</v>
          </cell>
          <cell r="F2675" t="str">
            <v>NOK</v>
          </cell>
          <cell r="G2675" t="str">
            <v>Capex/Revenue</v>
          </cell>
          <cell r="H2675">
            <v>2016</v>
          </cell>
          <cell r="I2675">
            <v>0.12596899224806202</v>
          </cell>
        </row>
        <row r="2676">
          <cell r="B2676" t="str">
            <v>Telenor</v>
          </cell>
          <cell r="C2676" t="str">
            <v>Sweden</v>
          </cell>
          <cell r="D2676" t="str">
            <v>Europe</v>
          </cell>
          <cell r="E2676" t="str">
            <v>Mobile &amp; Fixed</v>
          </cell>
          <cell r="F2676" t="str">
            <v>NOK</v>
          </cell>
          <cell r="G2676" t="str">
            <v>Revenue</v>
          </cell>
          <cell r="H2676">
            <v>2015</v>
          </cell>
          <cell r="I2676">
            <v>12576</v>
          </cell>
        </row>
        <row r="2677">
          <cell r="B2677" t="str">
            <v>Telenor</v>
          </cell>
          <cell r="C2677" t="str">
            <v>Sweden</v>
          </cell>
          <cell r="D2677" t="str">
            <v>Europe</v>
          </cell>
          <cell r="E2677" t="str">
            <v>Mobile &amp; Fixed</v>
          </cell>
          <cell r="F2677" t="str">
            <v>NOK</v>
          </cell>
          <cell r="G2677" t="str">
            <v>EBITDA</v>
          </cell>
          <cell r="H2677">
            <v>2015</v>
          </cell>
          <cell r="I2677">
            <v>3667</v>
          </cell>
        </row>
        <row r="2678">
          <cell r="B2678" t="str">
            <v>Telenor</v>
          </cell>
          <cell r="C2678" t="str">
            <v>Sweden</v>
          </cell>
          <cell r="D2678" t="str">
            <v>Europe</v>
          </cell>
          <cell r="E2678" t="str">
            <v>Mobile &amp; Fixed</v>
          </cell>
          <cell r="F2678" t="str">
            <v>NOK</v>
          </cell>
          <cell r="G2678" t="str">
            <v>EBITDA Margin (%)</v>
          </cell>
          <cell r="H2678">
            <v>2015</v>
          </cell>
          <cell r="I2678">
            <v>0.29158715012722647</v>
          </cell>
        </row>
        <row r="2679">
          <cell r="B2679" t="str">
            <v>Telenor</v>
          </cell>
          <cell r="C2679" t="str">
            <v>Sweden</v>
          </cell>
          <cell r="D2679" t="str">
            <v>Europe</v>
          </cell>
          <cell r="E2679" t="str">
            <v>Mobile &amp; Fixed</v>
          </cell>
          <cell r="F2679" t="str">
            <v>NOK</v>
          </cell>
          <cell r="G2679" t="str">
            <v>Capex</v>
          </cell>
          <cell r="H2679">
            <v>2015</v>
          </cell>
          <cell r="I2679">
            <v>1305</v>
          </cell>
        </row>
        <row r="2680">
          <cell r="B2680" t="str">
            <v>Telenor</v>
          </cell>
          <cell r="C2680" t="str">
            <v>Sweden</v>
          </cell>
          <cell r="D2680" t="str">
            <v>Europe</v>
          </cell>
          <cell r="E2680" t="str">
            <v>Mobile &amp; Fixed</v>
          </cell>
          <cell r="F2680" t="str">
            <v>NOK</v>
          </cell>
          <cell r="G2680" t="str">
            <v>EBITDA - Capex</v>
          </cell>
          <cell r="H2680">
            <v>2015</v>
          </cell>
          <cell r="I2680">
            <v>2362</v>
          </cell>
        </row>
        <row r="2681">
          <cell r="B2681" t="str">
            <v>Telenor</v>
          </cell>
          <cell r="C2681" t="str">
            <v>Sweden</v>
          </cell>
          <cell r="D2681" t="str">
            <v>Europe</v>
          </cell>
          <cell r="E2681" t="str">
            <v>Mobile &amp; Fixed</v>
          </cell>
          <cell r="F2681" t="str">
            <v>NOK</v>
          </cell>
          <cell r="G2681" t="str">
            <v>EBITDA - Capex Margin (%)</v>
          </cell>
          <cell r="H2681">
            <v>2015</v>
          </cell>
          <cell r="I2681">
            <v>0.18781806615776081</v>
          </cell>
        </row>
        <row r="2682">
          <cell r="B2682" t="str">
            <v>Telenor</v>
          </cell>
          <cell r="C2682" t="str">
            <v>Sweden</v>
          </cell>
          <cell r="D2682" t="str">
            <v>Europe</v>
          </cell>
          <cell r="E2682" t="str">
            <v>Mobile &amp; Fixed</v>
          </cell>
          <cell r="F2682" t="str">
            <v>NOK</v>
          </cell>
          <cell r="G2682" t="str">
            <v>Mobile share</v>
          </cell>
          <cell r="H2682">
            <v>2015</v>
          </cell>
          <cell r="I2682"/>
        </row>
        <row r="2683">
          <cell r="B2683" t="str">
            <v>Telenor</v>
          </cell>
          <cell r="C2683" t="str">
            <v>Sweden</v>
          </cell>
          <cell r="D2683" t="str">
            <v>Europe</v>
          </cell>
          <cell r="E2683" t="str">
            <v>Mobile &amp; Fixed</v>
          </cell>
          <cell r="F2683" t="str">
            <v>NOK</v>
          </cell>
          <cell r="G2683" t="str">
            <v>Capex/Revenue</v>
          </cell>
          <cell r="H2683">
            <v>2015</v>
          </cell>
          <cell r="I2683">
            <v>0.10376908396946564</v>
          </cell>
        </row>
        <row r="2684">
          <cell r="B2684" t="str">
            <v>Telenor</v>
          </cell>
          <cell r="C2684" t="str">
            <v>Sweden</v>
          </cell>
          <cell r="D2684" t="str">
            <v>Europe</v>
          </cell>
          <cell r="E2684" t="str">
            <v>Mobile &amp; Fixed</v>
          </cell>
          <cell r="F2684" t="str">
            <v>NOK</v>
          </cell>
          <cell r="G2684" t="str">
            <v>Revenue</v>
          </cell>
          <cell r="H2684">
            <v>2014</v>
          </cell>
          <cell r="I2684">
            <v>11728</v>
          </cell>
        </row>
        <row r="2685">
          <cell r="B2685" t="str">
            <v>Telenor</v>
          </cell>
          <cell r="C2685" t="str">
            <v>Sweden</v>
          </cell>
          <cell r="D2685" t="str">
            <v>Europe</v>
          </cell>
          <cell r="E2685" t="str">
            <v>Mobile &amp; Fixed</v>
          </cell>
          <cell r="F2685" t="str">
            <v>NOK</v>
          </cell>
          <cell r="G2685" t="str">
            <v>EBITDA</v>
          </cell>
          <cell r="H2685">
            <v>2014</v>
          </cell>
          <cell r="I2685">
            <v>3489</v>
          </cell>
        </row>
        <row r="2686">
          <cell r="B2686" t="str">
            <v>Telenor</v>
          </cell>
          <cell r="C2686" t="str">
            <v>Sweden</v>
          </cell>
          <cell r="D2686" t="str">
            <v>Europe</v>
          </cell>
          <cell r="E2686" t="str">
            <v>Mobile &amp; Fixed</v>
          </cell>
          <cell r="F2686" t="str">
            <v>NOK</v>
          </cell>
          <cell r="G2686" t="str">
            <v>EBITDA Margin (%)</v>
          </cell>
          <cell r="H2686">
            <v>2014</v>
          </cell>
          <cell r="I2686">
            <v>0.29749317871759889</v>
          </cell>
        </row>
        <row r="2687">
          <cell r="B2687" t="str">
            <v>Telenor</v>
          </cell>
          <cell r="C2687" t="str">
            <v>Sweden</v>
          </cell>
          <cell r="D2687" t="str">
            <v>Europe</v>
          </cell>
          <cell r="E2687" t="str">
            <v>Mobile &amp; Fixed</v>
          </cell>
          <cell r="F2687" t="str">
            <v>NOK</v>
          </cell>
          <cell r="G2687" t="str">
            <v>Capex</v>
          </cell>
          <cell r="H2687">
            <v>2014</v>
          </cell>
          <cell r="I2687">
            <v>2261</v>
          </cell>
        </row>
        <row r="2688">
          <cell r="B2688" t="str">
            <v>Telenor</v>
          </cell>
          <cell r="C2688" t="str">
            <v>Sweden</v>
          </cell>
          <cell r="D2688" t="str">
            <v>Europe</v>
          </cell>
          <cell r="E2688" t="str">
            <v>Mobile &amp; Fixed</v>
          </cell>
          <cell r="F2688" t="str">
            <v>NOK</v>
          </cell>
          <cell r="G2688" t="str">
            <v>EBITDA - Capex</v>
          </cell>
          <cell r="H2688">
            <v>2014</v>
          </cell>
          <cell r="I2688">
            <v>1228</v>
          </cell>
        </row>
        <row r="2689">
          <cell r="B2689" t="str">
            <v>Telenor</v>
          </cell>
          <cell r="C2689" t="str">
            <v>Sweden</v>
          </cell>
          <cell r="D2689" t="str">
            <v>Europe</v>
          </cell>
          <cell r="E2689" t="str">
            <v>Mobile &amp; Fixed</v>
          </cell>
          <cell r="F2689" t="str">
            <v>NOK</v>
          </cell>
          <cell r="G2689" t="str">
            <v>EBITDA - Capex Margin (%)</v>
          </cell>
          <cell r="H2689">
            <v>2014</v>
          </cell>
          <cell r="I2689">
            <v>0.10470668485675307</v>
          </cell>
        </row>
        <row r="2690">
          <cell r="B2690" t="str">
            <v>Telenor</v>
          </cell>
          <cell r="C2690" t="str">
            <v>Sweden</v>
          </cell>
          <cell r="D2690" t="str">
            <v>Europe</v>
          </cell>
          <cell r="E2690" t="str">
            <v>Mobile &amp; Fixed</v>
          </cell>
          <cell r="F2690" t="str">
            <v>NOK</v>
          </cell>
          <cell r="G2690" t="str">
            <v>Mobile share</v>
          </cell>
          <cell r="H2690">
            <v>2014</v>
          </cell>
          <cell r="I2690"/>
        </row>
        <row r="2691">
          <cell r="B2691" t="str">
            <v>Telenor</v>
          </cell>
          <cell r="C2691" t="str">
            <v>Sweden</v>
          </cell>
          <cell r="D2691" t="str">
            <v>Europe</v>
          </cell>
          <cell r="E2691" t="str">
            <v>Mobile &amp; Fixed</v>
          </cell>
          <cell r="F2691" t="str">
            <v>NOK</v>
          </cell>
          <cell r="G2691" t="str">
            <v>Capex/Revenue</v>
          </cell>
          <cell r="H2691">
            <v>2014</v>
          </cell>
          <cell r="I2691">
            <v>0.19278649386084584</v>
          </cell>
        </row>
        <row r="2692">
          <cell r="B2692" t="str">
            <v>Telenor</v>
          </cell>
          <cell r="C2692" t="str">
            <v>Sweden</v>
          </cell>
          <cell r="D2692" t="str">
            <v>Europe</v>
          </cell>
          <cell r="E2692" t="str">
            <v>Mobile &amp; Fixed</v>
          </cell>
          <cell r="F2692" t="str">
            <v>NOK</v>
          </cell>
          <cell r="G2692" t="str">
            <v>Revenue</v>
          </cell>
          <cell r="H2692">
            <v>2013</v>
          </cell>
          <cell r="I2692">
            <v>10973</v>
          </cell>
        </row>
        <row r="2693">
          <cell r="B2693" t="str">
            <v>Telenor</v>
          </cell>
          <cell r="C2693" t="str">
            <v>Sweden</v>
          </cell>
          <cell r="D2693" t="str">
            <v>Europe</v>
          </cell>
          <cell r="E2693" t="str">
            <v>Mobile &amp; Fixed</v>
          </cell>
          <cell r="F2693" t="str">
            <v>NOK</v>
          </cell>
          <cell r="G2693" t="str">
            <v>EBITDA</v>
          </cell>
          <cell r="H2693">
            <v>2013</v>
          </cell>
          <cell r="I2693">
            <v>3266</v>
          </cell>
        </row>
        <row r="2694">
          <cell r="B2694" t="str">
            <v>Telenor</v>
          </cell>
          <cell r="C2694" t="str">
            <v>Sweden</v>
          </cell>
          <cell r="D2694" t="str">
            <v>Europe</v>
          </cell>
          <cell r="E2694" t="str">
            <v>Mobile &amp; Fixed</v>
          </cell>
          <cell r="F2694" t="str">
            <v>NOK</v>
          </cell>
          <cell r="G2694" t="str">
            <v>EBITDA Margin (%)</v>
          </cell>
          <cell r="H2694">
            <v>2013</v>
          </cell>
          <cell r="I2694">
            <v>0.29763966098605671</v>
          </cell>
        </row>
        <row r="2695">
          <cell r="B2695" t="str">
            <v>Telenor</v>
          </cell>
          <cell r="C2695" t="str">
            <v>Sweden</v>
          </cell>
          <cell r="D2695" t="str">
            <v>Europe</v>
          </cell>
          <cell r="E2695" t="str">
            <v>Mobile &amp; Fixed</v>
          </cell>
          <cell r="F2695" t="str">
            <v>NOK</v>
          </cell>
          <cell r="G2695" t="str">
            <v>Capex</v>
          </cell>
          <cell r="H2695">
            <v>2013</v>
          </cell>
          <cell r="I2695">
            <v>1371</v>
          </cell>
        </row>
        <row r="2696">
          <cell r="B2696" t="str">
            <v>Telenor</v>
          </cell>
          <cell r="C2696" t="str">
            <v>Sweden</v>
          </cell>
          <cell r="D2696" t="str">
            <v>Europe</v>
          </cell>
          <cell r="E2696" t="str">
            <v>Mobile &amp; Fixed</v>
          </cell>
          <cell r="F2696" t="str">
            <v>NOK</v>
          </cell>
          <cell r="G2696" t="str">
            <v>EBITDA - Capex</v>
          </cell>
          <cell r="H2696">
            <v>2013</v>
          </cell>
          <cell r="I2696">
            <v>1895</v>
          </cell>
        </row>
        <row r="2697">
          <cell r="B2697" t="str">
            <v>Telenor</v>
          </cell>
          <cell r="C2697" t="str">
            <v>Sweden</v>
          </cell>
          <cell r="D2697" t="str">
            <v>Europe</v>
          </cell>
          <cell r="E2697" t="str">
            <v>Mobile &amp; Fixed</v>
          </cell>
          <cell r="F2697" t="str">
            <v>NOK</v>
          </cell>
          <cell r="G2697" t="str">
            <v>EBITDA - Capex Margin (%)</v>
          </cell>
          <cell r="H2697">
            <v>2013</v>
          </cell>
          <cell r="I2697">
            <v>0.17269661897384489</v>
          </cell>
        </row>
        <row r="2698">
          <cell r="B2698" t="str">
            <v>Telenor</v>
          </cell>
          <cell r="C2698" t="str">
            <v>Sweden</v>
          </cell>
          <cell r="D2698" t="str">
            <v>Europe</v>
          </cell>
          <cell r="E2698" t="str">
            <v>Mobile &amp; Fixed</v>
          </cell>
          <cell r="F2698" t="str">
            <v>NOK</v>
          </cell>
          <cell r="G2698" t="str">
            <v>Mobile share</v>
          </cell>
          <cell r="H2698">
            <v>2013</v>
          </cell>
          <cell r="I2698"/>
        </row>
        <row r="2699">
          <cell r="B2699" t="str">
            <v>Telenor</v>
          </cell>
          <cell r="C2699" t="str">
            <v>Sweden</v>
          </cell>
          <cell r="D2699" t="str">
            <v>Europe</v>
          </cell>
          <cell r="E2699" t="str">
            <v>Mobile &amp; Fixed</v>
          </cell>
          <cell r="F2699" t="str">
            <v>NOK</v>
          </cell>
          <cell r="G2699" t="str">
            <v>Capex/Revenue</v>
          </cell>
          <cell r="H2699">
            <v>2013</v>
          </cell>
          <cell r="I2699">
            <v>0.12494304201221179</v>
          </cell>
        </row>
        <row r="2700">
          <cell r="B2700" t="str">
            <v>Telenor</v>
          </cell>
          <cell r="C2700" t="str">
            <v>Sweden</v>
          </cell>
          <cell r="D2700" t="str">
            <v>Europe</v>
          </cell>
          <cell r="E2700" t="str">
            <v>Mobile &amp; Fixed</v>
          </cell>
          <cell r="F2700" t="str">
            <v>NOK</v>
          </cell>
          <cell r="G2700" t="str">
            <v>Revenue</v>
          </cell>
          <cell r="H2700">
            <v>2012</v>
          </cell>
          <cell r="I2700">
            <v>10607</v>
          </cell>
        </row>
        <row r="2701">
          <cell r="B2701" t="str">
            <v>Telenor</v>
          </cell>
          <cell r="C2701" t="str">
            <v>Sweden</v>
          </cell>
          <cell r="D2701" t="str">
            <v>Europe</v>
          </cell>
          <cell r="E2701" t="str">
            <v>Mobile &amp; Fixed</v>
          </cell>
          <cell r="F2701" t="str">
            <v>NOK</v>
          </cell>
          <cell r="G2701" t="str">
            <v>EBITDA</v>
          </cell>
          <cell r="H2701">
            <v>2012</v>
          </cell>
          <cell r="I2701">
            <v>2698</v>
          </cell>
        </row>
        <row r="2702">
          <cell r="B2702" t="str">
            <v>Telenor</v>
          </cell>
          <cell r="C2702" t="str">
            <v>Sweden</v>
          </cell>
          <cell r="D2702" t="str">
            <v>Europe</v>
          </cell>
          <cell r="E2702" t="str">
            <v>Mobile &amp; Fixed</v>
          </cell>
          <cell r="F2702" t="str">
            <v>NOK</v>
          </cell>
          <cell r="G2702" t="str">
            <v>EBITDA Margin (%)</v>
          </cell>
          <cell r="H2702">
            <v>2012</v>
          </cell>
          <cell r="I2702">
            <v>0.25436032808522674</v>
          </cell>
        </row>
        <row r="2703">
          <cell r="B2703" t="str">
            <v>Telenor</v>
          </cell>
          <cell r="C2703" t="str">
            <v>Sweden</v>
          </cell>
          <cell r="D2703" t="str">
            <v>Europe</v>
          </cell>
          <cell r="E2703" t="str">
            <v>Mobile &amp; Fixed</v>
          </cell>
          <cell r="F2703" t="str">
            <v>NOK</v>
          </cell>
          <cell r="G2703" t="str">
            <v>Capex</v>
          </cell>
          <cell r="H2703">
            <v>2012</v>
          </cell>
          <cell r="I2703">
            <v>1499</v>
          </cell>
        </row>
        <row r="2704">
          <cell r="B2704" t="str">
            <v>Telenor</v>
          </cell>
          <cell r="C2704" t="str">
            <v>Sweden</v>
          </cell>
          <cell r="D2704" t="str">
            <v>Europe</v>
          </cell>
          <cell r="E2704" t="str">
            <v>Mobile &amp; Fixed</v>
          </cell>
          <cell r="F2704" t="str">
            <v>NOK</v>
          </cell>
          <cell r="G2704" t="str">
            <v>EBITDA - Capex</v>
          </cell>
          <cell r="H2704">
            <v>2012</v>
          </cell>
          <cell r="I2704">
            <v>1199</v>
          </cell>
        </row>
        <row r="2705">
          <cell r="B2705" t="str">
            <v>Telenor</v>
          </cell>
          <cell r="C2705" t="str">
            <v>Sweden</v>
          </cell>
          <cell r="D2705" t="str">
            <v>Europe</v>
          </cell>
          <cell r="E2705" t="str">
            <v>Mobile &amp; Fixed</v>
          </cell>
          <cell r="F2705" t="str">
            <v>NOK</v>
          </cell>
          <cell r="G2705" t="str">
            <v>EBITDA - Capex Margin (%)</v>
          </cell>
          <cell r="H2705">
            <v>2012</v>
          </cell>
          <cell r="I2705">
            <v>0.113038559441878</v>
          </cell>
        </row>
        <row r="2706">
          <cell r="B2706" t="str">
            <v>Telenor</v>
          </cell>
          <cell r="C2706" t="str">
            <v>Sweden</v>
          </cell>
          <cell r="D2706" t="str">
            <v>Europe</v>
          </cell>
          <cell r="E2706" t="str">
            <v>Mobile &amp; Fixed</v>
          </cell>
          <cell r="F2706" t="str">
            <v>NOK</v>
          </cell>
          <cell r="G2706" t="str">
            <v>Mobile share</v>
          </cell>
          <cell r="H2706">
            <v>2012</v>
          </cell>
          <cell r="I2706"/>
        </row>
        <row r="2707">
          <cell r="B2707" t="str">
            <v>Telenor</v>
          </cell>
          <cell r="C2707" t="str">
            <v>Sweden</v>
          </cell>
          <cell r="D2707" t="str">
            <v>Europe</v>
          </cell>
          <cell r="E2707" t="str">
            <v>Mobile &amp; Fixed</v>
          </cell>
          <cell r="F2707" t="str">
            <v>NOK</v>
          </cell>
          <cell r="G2707" t="str">
            <v>Capex/Revenue</v>
          </cell>
          <cell r="H2707">
            <v>2012</v>
          </cell>
          <cell r="I2707">
            <v>0.14132176864334872</v>
          </cell>
        </row>
        <row r="2708">
          <cell r="B2708" t="str">
            <v>Telenor</v>
          </cell>
          <cell r="C2708" t="str">
            <v>Denmark</v>
          </cell>
          <cell r="D2708" t="str">
            <v>Europe</v>
          </cell>
          <cell r="E2708" t="str">
            <v>Mobile &amp; Fixed</v>
          </cell>
          <cell r="F2708" t="str">
            <v>NOK</v>
          </cell>
          <cell r="G2708" t="str">
            <v>Revenue</v>
          </cell>
          <cell r="H2708">
            <v>2020</v>
          </cell>
          <cell r="I2708">
            <v>5308</v>
          </cell>
        </row>
        <row r="2709">
          <cell r="B2709" t="str">
            <v>Telenor</v>
          </cell>
          <cell r="C2709" t="str">
            <v>Denmark</v>
          </cell>
          <cell r="D2709" t="str">
            <v>Europe</v>
          </cell>
          <cell r="E2709" t="str">
            <v>Mobile &amp; Fixed</v>
          </cell>
          <cell r="F2709" t="str">
            <v>NOK</v>
          </cell>
          <cell r="G2709" t="str">
            <v>EBITDA</v>
          </cell>
          <cell r="H2709">
            <v>2020</v>
          </cell>
          <cell r="I2709">
            <v>1360</v>
          </cell>
        </row>
        <row r="2710">
          <cell r="B2710" t="str">
            <v>Telenor</v>
          </cell>
          <cell r="C2710" t="str">
            <v>Denmark</v>
          </cell>
          <cell r="D2710" t="str">
            <v>Europe</v>
          </cell>
          <cell r="E2710" t="str">
            <v>Mobile &amp; Fixed</v>
          </cell>
          <cell r="F2710" t="str">
            <v>NOK</v>
          </cell>
          <cell r="G2710" t="str">
            <v>EBITDA Margin (%)</v>
          </cell>
          <cell r="H2710">
            <v>2020</v>
          </cell>
          <cell r="I2710">
            <v>0.25621703089675962</v>
          </cell>
        </row>
        <row r="2711">
          <cell r="B2711" t="str">
            <v>Telenor</v>
          </cell>
          <cell r="C2711" t="str">
            <v>Denmark</v>
          </cell>
          <cell r="D2711" t="str">
            <v>Europe</v>
          </cell>
          <cell r="E2711" t="str">
            <v>Mobile &amp; Fixed</v>
          </cell>
          <cell r="F2711" t="str">
            <v>NOK</v>
          </cell>
          <cell r="G2711" t="str">
            <v>Capex</v>
          </cell>
          <cell r="H2711">
            <v>2020</v>
          </cell>
          <cell r="I2711">
            <v>520</v>
          </cell>
        </row>
        <row r="2712">
          <cell r="B2712" t="str">
            <v>Telenor</v>
          </cell>
          <cell r="C2712" t="str">
            <v>Denmark</v>
          </cell>
          <cell r="D2712" t="str">
            <v>Europe</v>
          </cell>
          <cell r="E2712" t="str">
            <v>Mobile &amp; Fixed</v>
          </cell>
          <cell r="F2712" t="str">
            <v>NOK</v>
          </cell>
          <cell r="G2712" t="str">
            <v>EBITDA - Capex</v>
          </cell>
          <cell r="H2712">
            <v>2020</v>
          </cell>
          <cell r="I2712">
            <v>840</v>
          </cell>
        </row>
        <row r="2713">
          <cell r="B2713" t="str">
            <v>Telenor</v>
          </cell>
          <cell r="C2713" t="str">
            <v>Denmark</v>
          </cell>
          <cell r="D2713" t="str">
            <v>Europe</v>
          </cell>
          <cell r="E2713" t="str">
            <v>Mobile &amp; Fixed</v>
          </cell>
          <cell r="F2713" t="str">
            <v>NOK</v>
          </cell>
          <cell r="G2713" t="str">
            <v>EBITDA - Capex Margin (%)</v>
          </cell>
          <cell r="H2713">
            <v>2020</v>
          </cell>
          <cell r="I2713">
            <v>0.15825169555388094</v>
          </cell>
        </row>
        <row r="2714">
          <cell r="B2714" t="str">
            <v>Telenor</v>
          </cell>
          <cell r="C2714" t="str">
            <v>Denmark</v>
          </cell>
          <cell r="D2714" t="str">
            <v>Europe</v>
          </cell>
          <cell r="E2714" t="str">
            <v>Mobile &amp; Fixed</v>
          </cell>
          <cell r="F2714" t="str">
            <v>NOK</v>
          </cell>
          <cell r="G2714" t="str">
            <v>Mobile share</v>
          </cell>
          <cell r="H2714">
            <v>2020</v>
          </cell>
          <cell r="I2714">
            <v>0.90504898266767142</v>
          </cell>
        </row>
        <row r="2715">
          <cell r="B2715" t="str">
            <v>Telenor</v>
          </cell>
          <cell r="C2715" t="str">
            <v>Denmark</v>
          </cell>
          <cell r="D2715" t="str">
            <v>Europe</v>
          </cell>
          <cell r="E2715" t="str">
            <v>Mobile &amp; Fixed</v>
          </cell>
          <cell r="F2715" t="str">
            <v>NOK</v>
          </cell>
          <cell r="G2715" t="str">
            <v>Capex/Revenue</v>
          </cell>
          <cell r="H2715">
            <v>2020</v>
          </cell>
          <cell r="I2715">
            <v>9.7965335342878671E-2</v>
          </cell>
        </row>
        <row r="2716">
          <cell r="B2716" t="str">
            <v>Telenor</v>
          </cell>
          <cell r="C2716" t="str">
            <v>Denmark</v>
          </cell>
          <cell r="D2716" t="str">
            <v>Europe</v>
          </cell>
          <cell r="E2716" t="str">
            <v>Mobile &amp; Fixed</v>
          </cell>
          <cell r="F2716" t="str">
            <v>NOK</v>
          </cell>
          <cell r="G2716" t="str">
            <v>Revenue</v>
          </cell>
          <cell r="H2716">
            <v>2019</v>
          </cell>
          <cell r="I2716">
            <v>4980</v>
          </cell>
        </row>
        <row r="2717">
          <cell r="B2717" t="str">
            <v>Telenor</v>
          </cell>
          <cell r="C2717" t="str">
            <v>Denmark</v>
          </cell>
          <cell r="D2717" t="str">
            <v>Europe</v>
          </cell>
          <cell r="E2717" t="str">
            <v>Mobile &amp; Fixed</v>
          </cell>
          <cell r="F2717" t="str">
            <v>NOK</v>
          </cell>
          <cell r="G2717" t="str">
            <v>EBITDA</v>
          </cell>
          <cell r="H2717">
            <v>2019</v>
          </cell>
          <cell r="I2717">
            <v>1257</v>
          </cell>
        </row>
        <row r="2718">
          <cell r="B2718" t="str">
            <v>Telenor</v>
          </cell>
          <cell r="C2718" t="str">
            <v>Denmark</v>
          </cell>
          <cell r="D2718" t="str">
            <v>Europe</v>
          </cell>
          <cell r="E2718" t="str">
            <v>Mobile &amp; Fixed</v>
          </cell>
          <cell r="F2718" t="str">
            <v>NOK</v>
          </cell>
          <cell r="G2718" t="str">
            <v>EBITDA Margin (%)</v>
          </cell>
          <cell r="H2718">
            <v>2019</v>
          </cell>
          <cell r="I2718">
            <v>0.25240963855421689</v>
          </cell>
        </row>
        <row r="2719">
          <cell r="B2719" t="str">
            <v>Telenor</v>
          </cell>
          <cell r="C2719" t="str">
            <v>Denmark</v>
          </cell>
          <cell r="D2719" t="str">
            <v>Europe</v>
          </cell>
          <cell r="E2719" t="str">
            <v>Mobile &amp; Fixed</v>
          </cell>
          <cell r="F2719" t="str">
            <v>NOK</v>
          </cell>
          <cell r="G2719" t="str">
            <v>Capex</v>
          </cell>
          <cell r="H2719">
            <v>2019</v>
          </cell>
          <cell r="I2719">
            <v>472</v>
          </cell>
        </row>
        <row r="2720">
          <cell r="B2720" t="str">
            <v>Telenor</v>
          </cell>
          <cell r="C2720" t="str">
            <v>Denmark</v>
          </cell>
          <cell r="D2720" t="str">
            <v>Europe</v>
          </cell>
          <cell r="E2720" t="str">
            <v>Mobile &amp; Fixed</v>
          </cell>
          <cell r="F2720" t="str">
            <v>NOK</v>
          </cell>
          <cell r="G2720" t="str">
            <v>EBITDA - Capex</v>
          </cell>
          <cell r="H2720">
            <v>2019</v>
          </cell>
          <cell r="I2720">
            <v>785</v>
          </cell>
        </row>
        <row r="2721">
          <cell r="B2721" t="str">
            <v>Telenor</v>
          </cell>
          <cell r="C2721" t="str">
            <v>Denmark</v>
          </cell>
          <cell r="D2721" t="str">
            <v>Europe</v>
          </cell>
          <cell r="E2721" t="str">
            <v>Mobile &amp; Fixed</v>
          </cell>
          <cell r="F2721" t="str">
            <v>NOK</v>
          </cell>
          <cell r="G2721" t="str">
            <v>EBITDA - Capex Margin (%)</v>
          </cell>
          <cell r="H2721">
            <v>2019</v>
          </cell>
          <cell r="I2721">
            <v>0.1576305220883534</v>
          </cell>
        </row>
        <row r="2722">
          <cell r="B2722" t="str">
            <v>Telenor</v>
          </cell>
          <cell r="C2722" t="str">
            <v>Denmark</v>
          </cell>
          <cell r="D2722" t="str">
            <v>Europe</v>
          </cell>
          <cell r="E2722" t="str">
            <v>Mobile &amp; Fixed</v>
          </cell>
          <cell r="F2722" t="str">
            <v>NOK</v>
          </cell>
          <cell r="G2722" t="str">
            <v>Mobile share</v>
          </cell>
          <cell r="H2722">
            <v>2019</v>
          </cell>
          <cell r="I2722">
            <v>0.90240963855421685</v>
          </cell>
        </row>
        <row r="2723">
          <cell r="B2723" t="str">
            <v>Telenor</v>
          </cell>
          <cell r="C2723" t="str">
            <v>Denmark</v>
          </cell>
          <cell r="D2723" t="str">
            <v>Europe</v>
          </cell>
          <cell r="E2723" t="str">
            <v>Mobile &amp; Fixed</v>
          </cell>
          <cell r="F2723" t="str">
            <v>NOK</v>
          </cell>
          <cell r="G2723" t="str">
            <v>Capex/Revenue</v>
          </cell>
          <cell r="H2723">
            <v>2019</v>
          </cell>
          <cell r="I2723">
            <v>9.4779116465863456E-2</v>
          </cell>
        </row>
        <row r="2724">
          <cell r="B2724" t="str">
            <v>Telenor</v>
          </cell>
          <cell r="C2724" t="str">
            <v>Denmark</v>
          </cell>
          <cell r="D2724" t="str">
            <v>Europe</v>
          </cell>
          <cell r="E2724" t="str">
            <v>Mobile &amp; Fixed</v>
          </cell>
          <cell r="F2724" t="str">
            <v>NOK</v>
          </cell>
          <cell r="G2724" t="str">
            <v>Revenue</v>
          </cell>
          <cell r="H2724">
            <v>2018</v>
          </cell>
          <cell r="I2724">
            <v>5076</v>
          </cell>
        </row>
        <row r="2725">
          <cell r="B2725" t="str">
            <v>Telenor</v>
          </cell>
          <cell r="C2725" t="str">
            <v>Denmark</v>
          </cell>
          <cell r="D2725" t="str">
            <v>Europe</v>
          </cell>
          <cell r="E2725" t="str">
            <v>Mobile &amp; Fixed</v>
          </cell>
          <cell r="F2725" t="str">
            <v>NOK</v>
          </cell>
          <cell r="G2725" t="str">
            <v>EBITDA</v>
          </cell>
          <cell r="H2725">
            <v>2018</v>
          </cell>
          <cell r="I2725">
            <v>1045</v>
          </cell>
        </row>
        <row r="2726">
          <cell r="B2726" t="str">
            <v>Telenor</v>
          </cell>
          <cell r="C2726" t="str">
            <v>Denmark</v>
          </cell>
          <cell r="D2726" t="str">
            <v>Europe</v>
          </cell>
          <cell r="E2726" t="str">
            <v>Mobile &amp; Fixed</v>
          </cell>
          <cell r="F2726" t="str">
            <v>NOK</v>
          </cell>
          <cell r="G2726" t="str">
            <v>EBITDA Margin (%)</v>
          </cell>
          <cell r="H2726">
            <v>2018</v>
          </cell>
          <cell r="I2726">
            <v>0.20587076438140267</v>
          </cell>
        </row>
        <row r="2727">
          <cell r="B2727" t="str">
            <v>Telenor</v>
          </cell>
          <cell r="C2727" t="str">
            <v>Denmark</v>
          </cell>
          <cell r="D2727" t="str">
            <v>Europe</v>
          </cell>
          <cell r="E2727" t="str">
            <v>Mobile &amp; Fixed</v>
          </cell>
          <cell r="F2727" t="str">
            <v>NOK</v>
          </cell>
          <cell r="G2727" t="str">
            <v>Capex</v>
          </cell>
          <cell r="H2727">
            <v>2018</v>
          </cell>
          <cell r="I2727">
            <v>441</v>
          </cell>
        </row>
        <row r="2728">
          <cell r="B2728" t="str">
            <v>Telenor</v>
          </cell>
          <cell r="C2728" t="str">
            <v>Denmark</v>
          </cell>
          <cell r="D2728" t="str">
            <v>Europe</v>
          </cell>
          <cell r="E2728" t="str">
            <v>Mobile &amp; Fixed</v>
          </cell>
          <cell r="F2728" t="str">
            <v>NOK</v>
          </cell>
          <cell r="G2728" t="str">
            <v>EBITDA - Capex</v>
          </cell>
          <cell r="H2728">
            <v>2018</v>
          </cell>
          <cell r="I2728">
            <v>604</v>
          </cell>
        </row>
        <row r="2729">
          <cell r="B2729" t="str">
            <v>Telenor</v>
          </cell>
          <cell r="C2729" t="str">
            <v>Denmark</v>
          </cell>
          <cell r="D2729" t="str">
            <v>Europe</v>
          </cell>
          <cell r="E2729" t="str">
            <v>Mobile &amp; Fixed</v>
          </cell>
          <cell r="F2729" t="str">
            <v>NOK</v>
          </cell>
          <cell r="G2729" t="str">
            <v>EBITDA - Capex Margin (%)</v>
          </cell>
          <cell r="H2729">
            <v>2018</v>
          </cell>
          <cell r="I2729">
            <v>0.11899133175728921</v>
          </cell>
        </row>
        <row r="2730">
          <cell r="B2730" t="str">
            <v>Telenor</v>
          </cell>
          <cell r="C2730" t="str">
            <v>Denmark</v>
          </cell>
          <cell r="D2730" t="str">
            <v>Europe</v>
          </cell>
          <cell r="E2730" t="str">
            <v>Mobile &amp; Fixed</v>
          </cell>
          <cell r="F2730" t="str">
            <v>NOK</v>
          </cell>
          <cell r="G2730" t="str">
            <v>Mobile share</v>
          </cell>
          <cell r="H2730">
            <v>2018</v>
          </cell>
          <cell r="I2730">
            <v>0.89866979655712054</v>
          </cell>
        </row>
        <row r="2731">
          <cell r="B2731" t="str">
            <v>Telenor</v>
          </cell>
          <cell r="C2731" t="str">
            <v>Denmark</v>
          </cell>
          <cell r="D2731" t="str">
            <v>Europe</v>
          </cell>
          <cell r="E2731" t="str">
            <v>Mobile &amp; Fixed</v>
          </cell>
          <cell r="F2731" t="str">
            <v>NOK</v>
          </cell>
          <cell r="G2731" t="str">
            <v>Capex/Revenue</v>
          </cell>
          <cell r="H2731">
            <v>2018</v>
          </cell>
          <cell r="I2731">
            <v>8.6879432624113476E-2</v>
          </cell>
        </row>
        <row r="2732">
          <cell r="B2732" t="str">
            <v>Telenor</v>
          </cell>
          <cell r="C2732" t="str">
            <v>Denmark</v>
          </cell>
          <cell r="D2732" t="str">
            <v>Europe</v>
          </cell>
          <cell r="E2732" t="str">
            <v>Mobile &amp; Fixed</v>
          </cell>
          <cell r="F2732" t="str">
            <v>NOK</v>
          </cell>
          <cell r="G2732" t="str">
            <v>Revenue</v>
          </cell>
          <cell r="H2732">
            <v>2017</v>
          </cell>
          <cell r="I2732">
            <v>5147</v>
          </cell>
        </row>
        <row r="2733">
          <cell r="B2733" t="str">
            <v>Telenor</v>
          </cell>
          <cell r="C2733" t="str">
            <v>Denmark</v>
          </cell>
          <cell r="D2733" t="str">
            <v>Europe</v>
          </cell>
          <cell r="E2733" t="str">
            <v>Mobile &amp; Fixed</v>
          </cell>
          <cell r="F2733" t="str">
            <v>NOK</v>
          </cell>
          <cell r="G2733" t="str">
            <v>EBITDA</v>
          </cell>
          <cell r="H2733">
            <v>2017</v>
          </cell>
          <cell r="I2733">
            <v>849</v>
          </cell>
        </row>
        <row r="2734">
          <cell r="B2734" t="str">
            <v>Telenor</v>
          </cell>
          <cell r="C2734" t="str">
            <v>Denmark</v>
          </cell>
          <cell r="D2734" t="str">
            <v>Europe</v>
          </cell>
          <cell r="E2734" t="str">
            <v>Mobile &amp; Fixed</v>
          </cell>
          <cell r="F2734" t="str">
            <v>NOK</v>
          </cell>
          <cell r="G2734" t="str">
            <v>EBITDA Margin (%)</v>
          </cell>
          <cell r="H2734">
            <v>2017</v>
          </cell>
          <cell r="I2734">
            <v>0.16495045657664659</v>
          </cell>
        </row>
        <row r="2735">
          <cell r="B2735" t="str">
            <v>Telenor</v>
          </cell>
          <cell r="C2735" t="str">
            <v>Denmark</v>
          </cell>
          <cell r="D2735" t="str">
            <v>Europe</v>
          </cell>
          <cell r="E2735" t="str">
            <v>Mobile &amp; Fixed</v>
          </cell>
          <cell r="F2735" t="str">
            <v>NOK</v>
          </cell>
          <cell r="G2735" t="str">
            <v>Capex</v>
          </cell>
          <cell r="H2735">
            <v>2017</v>
          </cell>
          <cell r="I2735">
            <v>651</v>
          </cell>
        </row>
        <row r="2736">
          <cell r="B2736" t="str">
            <v>Telenor</v>
          </cell>
          <cell r="C2736" t="str">
            <v>Denmark</v>
          </cell>
          <cell r="D2736" t="str">
            <v>Europe</v>
          </cell>
          <cell r="E2736" t="str">
            <v>Mobile &amp; Fixed</v>
          </cell>
          <cell r="F2736" t="str">
            <v>NOK</v>
          </cell>
          <cell r="G2736" t="str">
            <v>EBITDA - Capex</v>
          </cell>
          <cell r="H2736">
            <v>2017</v>
          </cell>
          <cell r="I2736">
            <v>198</v>
          </cell>
        </row>
        <row r="2737">
          <cell r="B2737" t="str">
            <v>Telenor</v>
          </cell>
          <cell r="C2737" t="str">
            <v>Denmark</v>
          </cell>
          <cell r="D2737" t="str">
            <v>Europe</v>
          </cell>
          <cell r="E2737" t="str">
            <v>Mobile &amp; Fixed</v>
          </cell>
          <cell r="F2737" t="str">
            <v>NOK</v>
          </cell>
          <cell r="G2737" t="str">
            <v>EBITDA - Capex Margin (%)</v>
          </cell>
          <cell r="H2737">
            <v>2017</v>
          </cell>
          <cell r="I2737">
            <v>3.8469011074412279E-2</v>
          </cell>
        </row>
        <row r="2738">
          <cell r="B2738" t="str">
            <v>Telenor</v>
          </cell>
          <cell r="C2738" t="str">
            <v>Denmark</v>
          </cell>
          <cell r="D2738" t="str">
            <v>Europe</v>
          </cell>
          <cell r="E2738" t="str">
            <v>Mobile &amp; Fixed</v>
          </cell>
          <cell r="F2738" t="str">
            <v>NOK</v>
          </cell>
          <cell r="G2738" t="str">
            <v>Mobile share</v>
          </cell>
          <cell r="H2738">
            <v>2017</v>
          </cell>
          <cell r="I2738">
            <v>0.89566737905576066</v>
          </cell>
        </row>
        <row r="2739">
          <cell r="B2739" t="str">
            <v>Telenor</v>
          </cell>
          <cell r="C2739" t="str">
            <v>Denmark</v>
          </cell>
          <cell r="D2739" t="str">
            <v>Europe</v>
          </cell>
          <cell r="E2739" t="str">
            <v>Mobile &amp; Fixed</v>
          </cell>
          <cell r="F2739" t="str">
            <v>NOK</v>
          </cell>
          <cell r="G2739" t="str">
            <v>Capex/Revenue</v>
          </cell>
          <cell r="H2739">
            <v>2017</v>
          </cell>
          <cell r="I2739">
            <v>0.12648144550223431</v>
          </cell>
        </row>
        <row r="2740">
          <cell r="B2740" t="str">
            <v>Telenor</v>
          </cell>
          <cell r="C2740" t="str">
            <v>Denmark</v>
          </cell>
          <cell r="D2740" t="str">
            <v>Europe</v>
          </cell>
          <cell r="E2740" t="str">
            <v>Mobile &amp; Fixed</v>
          </cell>
          <cell r="F2740" t="str">
            <v>NOK</v>
          </cell>
          <cell r="G2740" t="str">
            <v>Revenue</v>
          </cell>
          <cell r="H2740">
            <v>2016</v>
          </cell>
          <cell r="I2740">
            <v>5068</v>
          </cell>
        </row>
        <row r="2741">
          <cell r="B2741" t="str">
            <v>Telenor</v>
          </cell>
          <cell r="C2741" t="str">
            <v>Denmark</v>
          </cell>
          <cell r="D2741" t="str">
            <v>Europe</v>
          </cell>
          <cell r="E2741" t="str">
            <v>Mobile &amp; Fixed</v>
          </cell>
          <cell r="F2741" t="str">
            <v>NOK</v>
          </cell>
          <cell r="G2741" t="str">
            <v>EBITDA</v>
          </cell>
          <cell r="H2741">
            <v>2016</v>
          </cell>
          <cell r="I2741">
            <v>609</v>
          </cell>
        </row>
        <row r="2742">
          <cell r="B2742" t="str">
            <v>Telenor</v>
          </cell>
          <cell r="C2742" t="str">
            <v>Denmark</v>
          </cell>
          <cell r="D2742" t="str">
            <v>Europe</v>
          </cell>
          <cell r="E2742" t="str">
            <v>Mobile &amp; Fixed</v>
          </cell>
          <cell r="F2742" t="str">
            <v>NOK</v>
          </cell>
          <cell r="G2742" t="str">
            <v>EBITDA Margin (%)</v>
          </cell>
          <cell r="H2742">
            <v>2016</v>
          </cell>
          <cell r="I2742">
            <v>0.12016574585635359</v>
          </cell>
        </row>
        <row r="2743">
          <cell r="B2743" t="str">
            <v>Telenor</v>
          </cell>
          <cell r="C2743" t="str">
            <v>Denmark</v>
          </cell>
          <cell r="D2743" t="str">
            <v>Europe</v>
          </cell>
          <cell r="E2743" t="str">
            <v>Mobile &amp; Fixed</v>
          </cell>
          <cell r="F2743" t="str">
            <v>NOK</v>
          </cell>
          <cell r="G2743" t="str">
            <v>Capex</v>
          </cell>
          <cell r="H2743">
            <v>2016</v>
          </cell>
          <cell r="I2743">
            <v>531</v>
          </cell>
        </row>
        <row r="2744">
          <cell r="B2744" t="str">
            <v>Telenor</v>
          </cell>
          <cell r="C2744" t="str">
            <v>Denmark</v>
          </cell>
          <cell r="D2744" t="str">
            <v>Europe</v>
          </cell>
          <cell r="E2744" t="str">
            <v>Mobile &amp; Fixed</v>
          </cell>
          <cell r="F2744" t="str">
            <v>NOK</v>
          </cell>
          <cell r="G2744" t="str">
            <v>EBITDA - Capex</v>
          </cell>
          <cell r="H2744">
            <v>2016</v>
          </cell>
          <cell r="I2744">
            <v>78</v>
          </cell>
        </row>
        <row r="2745">
          <cell r="B2745" t="str">
            <v>Telenor</v>
          </cell>
          <cell r="C2745" t="str">
            <v>Denmark</v>
          </cell>
          <cell r="D2745" t="str">
            <v>Europe</v>
          </cell>
          <cell r="E2745" t="str">
            <v>Mobile &amp; Fixed</v>
          </cell>
          <cell r="F2745" t="str">
            <v>NOK</v>
          </cell>
          <cell r="G2745" t="str">
            <v>EBITDA - Capex Margin (%)</v>
          </cell>
          <cell r="H2745">
            <v>2016</v>
          </cell>
          <cell r="I2745">
            <v>1.5390686661404893E-2</v>
          </cell>
        </row>
        <row r="2746">
          <cell r="B2746" t="str">
            <v>Telenor</v>
          </cell>
          <cell r="C2746" t="str">
            <v>Denmark</v>
          </cell>
          <cell r="D2746" t="str">
            <v>Europe</v>
          </cell>
          <cell r="E2746" t="str">
            <v>Mobile &amp; Fixed</v>
          </cell>
          <cell r="F2746" t="str">
            <v>NOK</v>
          </cell>
          <cell r="G2746" t="str">
            <v>Mobile share</v>
          </cell>
          <cell r="H2746">
            <v>2016</v>
          </cell>
          <cell r="I2746">
            <v>0.88476716653512233</v>
          </cell>
        </row>
        <row r="2747">
          <cell r="B2747" t="str">
            <v>Telenor</v>
          </cell>
          <cell r="C2747" t="str">
            <v>Denmark</v>
          </cell>
          <cell r="D2747" t="str">
            <v>Europe</v>
          </cell>
          <cell r="E2747" t="str">
            <v>Mobile &amp; Fixed</v>
          </cell>
          <cell r="F2747" t="str">
            <v>NOK</v>
          </cell>
          <cell r="G2747" t="str">
            <v>Capex/Revenue</v>
          </cell>
          <cell r="H2747">
            <v>2016</v>
          </cell>
          <cell r="I2747">
            <v>0.1047750591949487</v>
          </cell>
        </row>
        <row r="2748">
          <cell r="B2748" t="str">
            <v>Telenor</v>
          </cell>
          <cell r="C2748" t="str">
            <v>Denmark</v>
          </cell>
          <cell r="D2748" t="str">
            <v>Europe</v>
          </cell>
          <cell r="E2748" t="str">
            <v>Mobile &amp; Fixed</v>
          </cell>
          <cell r="F2748" t="str">
            <v>NOK</v>
          </cell>
          <cell r="G2748" t="str">
            <v>Revenue</v>
          </cell>
          <cell r="H2748">
            <v>2015</v>
          </cell>
          <cell r="I2748">
            <v>5201</v>
          </cell>
        </row>
        <row r="2749">
          <cell r="B2749" t="str">
            <v>Telenor</v>
          </cell>
          <cell r="C2749" t="str">
            <v>Denmark</v>
          </cell>
          <cell r="D2749" t="str">
            <v>Europe</v>
          </cell>
          <cell r="E2749" t="str">
            <v>Mobile &amp; Fixed</v>
          </cell>
          <cell r="F2749" t="str">
            <v>NOK</v>
          </cell>
          <cell r="G2749" t="str">
            <v>EBITDA</v>
          </cell>
          <cell r="H2749">
            <v>2015</v>
          </cell>
          <cell r="I2749">
            <v>591</v>
          </cell>
        </row>
        <row r="2750">
          <cell r="B2750" t="str">
            <v>Telenor</v>
          </cell>
          <cell r="C2750" t="str">
            <v>Denmark</v>
          </cell>
          <cell r="D2750" t="str">
            <v>Europe</v>
          </cell>
          <cell r="E2750" t="str">
            <v>Mobile &amp; Fixed</v>
          </cell>
          <cell r="F2750" t="str">
            <v>NOK</v>
          </cell>
          <cell r="G2750" t="str">
            <v>EBITDA Margin (%)</v>
          </cell>
          <cell r="H2750">
            <v>2015</v>
          </cell>
          <cell r="I2750">
            <v>0.11363199384733705</v>
          </cell>
        </row>
        <row r="2751">
          <cell r="B2751" t="str">
            <v>Telenor</v>
          </cell>
          <cell r="C2751" t="str">
            <v>Denmark</v>
          </cell>
          <cell r="D2751" t="str">
            <v>Europe</v>
          </cell>
          <cell r="E2751" t="str">
            <v>Mobile &amp; Fixed</v>
          </cell>
          <cell r="F2751" t="str">
            <v>NOK</v>
          </cell>
          <cell r="G2751" t="str">
            <v>Capex</v>
          </cell>
          <cell r="H2751">
            <v>2015</v>
          </cell>
          <cell r="I2751">
            <v>497</v>
          </cell>
        </row>
        <row r="2752">
          <cell r="B2752" t="str">
            <v>Telenor</v>
          </cell>
          <cell r="C2752" t="str">
            <v>Denmark</v>
          </cell>
          <cell r="D2752" t="str">
            <v>Europe</v>
          </cell>
          <cell r="E2752" t="str">
            <v>Mobile &amp; Fixed</v>
          </cell>
          <cell r="F2752" t="str">
            <v>NOK</v>
          </cell>
          <cell r="G2752" t="str">
            <v>EBITDA - Capex</v>
          </cell>
          <cell r="H2752">
            <v>2015</v>
          </cell>
          <cell r="I2752">
            <v>94</v>
          </cell>
        </row>
        <row r="2753">
          <cell r="B2753" t="str">
            <v>Telenor</v>
          </cell>
          <cell r="C2753" t="str">
            <v>Denmark</v>
          </cell>
          <cell r="D2753" t="str">
            <v>Europe</v>
          </cell>
          <cell r="E2753" t="str">
            <v>Mobile &amp; Fixed</v>
          </cell>
          <cell r="F2753" t="str">
            <v>NOK</v>
          </cell>
          <cell r="G2753" t="str">
            <v>EBITDA - Capex Margin (%)</v>
          </cell>
          <cell r="H2753">
            <v>2015</v>
          </cell>
          <cell r="I2753">
            <v>1.8073447413958853E-2</v>
          </cell>
        </row>
        <row r="2754">
          <cell r="B2754" t="str">
            <v>Telenor</v>
          </cell>
          <cell r="C2754" t="str">
            <v>Denmark</v>
          </cell>
          <cell r="D2754" t="str">
            <v>Europe</v>
          </cell>
          <cell r="E2754" t="str">
            <v>Mobile &amp; Fixed</v>
          </cell>
          <cell r="F2754" t="str">
            <v>NOK</v>
          </cell>
          <cell r="G2754" t="str">
            <v>Mobile share</v>
          </cell>
          <cell r="H2754">
            <v>2015</v>
          </cell>
          <cell r="I2754"/>
        </row>
        <row r="2755">
          <cell r="B2755" t="str">
            <v>Telenor</v>
          </cell>
          <cell r="C2755" t="str">
            <v>Denmark</v>
          </cell>
          <cell r="D2755" t="str">
            <v>Europe</v>
          </cell>
          <cell r="E2755" t="str">
            <v>Mobile &amp; Fixed</v>
          </cell>
          <cell r="F2755" t="str">
            <v>NOK</v>
          </cell>
          <cell r="G2755" t="str">
            <v>Capex/Revenue</v>
          </cell>
          <cell r="H2755">
            <v>2015</v>
          </cell>
          <cell r="I2755">
            <v>9.5558546433378203E-2</v>
          </cell>
        </row>
        <row r="2756">
          <cell r="B2756" t="str">
            <v>Telenor</v>
          </cell>
          <cell r="C2756" t="str">
            <v>Denmark</v>
          </cell>
          <cell r="D2756" t="str">
            <v>Europe</v>
          </cell>
          <cell r="E2756" t="str">
            <v>Mobile &amp; Fixed</v>
          </cell>
          <cell r="F2756" t="str">
            <v>NOK</v>
          </cell>
          <cell r="G2756" t="str">
            <v>Revenue</v>
          </cell>
          <cell r="H2756">
            <v>2014</v>
          </cell>
          <cell r="I2756">
            <v>4976</v>
          </cell>
        </row>
        <row r="2757">
          <cell r="B2757" t="str">
            <v>Telenor</v>
          </cell>
          <cell r="C2757" t="str">
            <v>Denmark</v>
          </cell>
          <cell r="D2757" t="str">
            <v>Europe</v>
          </cell>
          <cell r="E2757" t="str">
            <v>Mobile &amp; Fixed</v>
          </cell>
          <cell r="F2757" t="str">
            <v>NOK</v>
          </cell>
          <cell r="G2757" t="str">
            <v>EBITDA</v>
          </cell>
          <cell r="H2757">
            <v>2014</v>
          </cell>
          <cell r="I2757">
            <v>726</v>
          </cell>
        </row>
        <row r="2758">
          <cell r="B2758" t="str">
            <v>Telenor</v>
          </cell>
          <cell r="C2758" t="str">
            <v>Denmark</v>
          </cell>
          <cell r="D2758" t="str">
            <v>Europe</v>
          </cell>
          <cell r="E2758" t="str">
            <v>Mobile &amp; Fixed</v>
          </cell>
          <cell r="F2758" t="str">
            <v>NOK</v>
          </cell>
          <cell r="G2758" t="str">
            <v>EBITDA Margin (%)</v>
          </cell>
          <cell r="H2758">
            <v>2014</v>
          </cell>
          <cell r="I2758">
            <v>0.14590032154340837</v>
          </cell>
        </row>
        <row r="2759">
          <cell r="B2759" t="str">
            <v>Telenor</v>
          </cell>
          <cell r="C2759" t="str">
            <v>Denmark</v>
          </cell>
          <cell r="D2759" t="str">
            <v>Europe</v>
          </cell>
          <cell r="E2759" t="str">
            <v>Mobile &amp; Fixed</v>
          </cell>
          <cell r="F2759" t="str">
            <v>NOK</v>
          </cell>
          <cell r="G2759" t="str">
            <v>Capex</v>
          </cell>
          <cell r="H2759">
            <v>2014</v>
          </cell>
          <cell r="I2759">
            <v>501</v>
          </cell>
        </row>
        <row r="2760">
          <cell r="B2760" t="str">
            <v>Telenor</v>
          </cell>
          <cell r="C2760" t="str">
            <v>Denmark</v>
          </cell>
          <cell r="D2760" t="str">
            <v>Europe</v>
          </cell>
          <cell r="E2760" t="str">
            <v>Mobile &amp; Fixed</v>
          </cell>
          <cell r="F2760" t="str">
            <v>NOK</v>
          </cell>
          <cell r="G2760" t="str">
            <v>EBITDA - Capex</v>
          </cell>
          <cell r="H2760">
            <v>2014</v>
          </cell>
          <cell r="I2760">
            <v>225</v>
          </cell>
        </row>
        <row r="2761">
          <cell r="B2761" t="str">
            <v>Telenor</v>
          </cell>
          <cell r="C2761" t="str">
            <v>Denmark</v>
          </cell>
          <cell r="D2761" t="str">
            <v>Europe</v>
          </cell>
          <cell r="E2761" t="str">
            <v>Mobile &amp; Fixed</v>
          </cell>
          <cell r="F2761" t="str">
            <v>NOK</v>
          </cell>
          <cell r="G2761" t="str">
            <v>EBITDA - Capex Margin (%)</v>
          </cell>
          <cell r="H2761">
            <v>2014</v>
          </cell>
          <cell r="I2761">
            <v>4.5217041800643086E-2</v>
          </cell>
        </row>
        <row r="2762">
          <cell r="B2762" t="str">
            <v>Telenor</v>
          </cell>
          <cell r="C2762" t="str">
            <v>Denmark</v>
          </cell>
          <cell r="D2762" t="str">
            <v>Europe</v>
          </cell>
          <cell r="E2762" t="str">
            <v>Mobile &amp; Fixed</v>
          </cell>
          <cell r="F2762" t="str">
            <v>NOK</v>
          </cell>
          <cell r="G2762" t="str">
            <v>Mobile share</v>
          </cell>
          <cell r="H2762">
            <v>2014</v>
          </cell>
          <cell r="I2762"/>
        </row>
        <row r="2763">
          <cell r="B2763" t="str">
            <v>Telenor</v>
          </cell>
          <cell r="C2763" t="str">
            <v>Denmark</v>
          </cell>
          <cell r="D2763" t="str">
            <v>Europe</v>
          </cell>
          <cell r="E2763" t="str">
            <v>Mobile &amp; Fixed</v>
          </cell>
          <cell r="F2763" t="str">
            <v>NOK</v>
          </cell>
          <cell r="G2763" t="str">
            <v>Capex/Revenue</v>
          </cell>
          <cell r="H2763">
            <v>2014</v>
          </cell>
          <cell r="I2763">
            <v>0.10068327974276527</v>
          </cell>
        </row>
        <row r="2764">
          <cell r="B2764" t="str">
            <v>Telenor</v>
          </cell>
          <cell r="C2764" t="str">
            <v>Denmark</v>
          </cell>
          <cell r="D2764" t="str">
            <v>Europe</v>
          </cell>
          <cell r="E2764" t="str">
            <v>Mobile &amp; Fixed</v>
          </cell>
          <cell r="F2764" t="str">
            <v>NOK</v>
          </cell>
          <cell r="G2764" t="str">
            <v>Revenue</v>
          </cell>
          <cell r="H2764">
            <v>2013</v>
          </cell>
          <cell r="I2764"/>
        </row>
        <row r="2765">
          <cell r="B2765" t="str">
            <v>Telenor</v>
          </cell>
          <cell r="C2765" t="str">
            <v>Denmark</v>
          </cell>
          <cell r="D2765" t="str">
            <v>Europe</v>
          </cell>
          <cell r="E2765" t="str">
            <v>Mobile &amp; Fixed</v>
          </cell>
          <cell r="F2765" t="str">
            <v>NOK</v>
          </cell>
          <cell r="G2765" t="str">
            <v>EBITDA</v>
          </cell>
          <cell r="H2765">
            <v>2013</v>
          </cell>
          <cell r="I2765"/>
        </row>
        <row r="2766">
          <cell r="B2766" t="str">
            <v>Telenor</v>
          </cell>
          <cell r="C2766" t="str">
            <v>Denmark</v>
          </cell>
          <cell r="D2766" t="str">
            <v>Europe</v>
          </cell>
          <cell r="E2766" t="str">
            <v>Mobile &amp; Fixed</v>
          </cell>
          <cell r="F2766" t="str">
            <v>NOK</v>
          </cell>
          <cell r="G2766" t="str">
            <v>EBITDA Margin (%)</v>
          </cell>
          <cell r="H2766">
            <v>2013</v>
          </cell>
          <cell r="I2766" t="str">
            <v/>
          </cell>
        </row>
        <row r="2767">
          <cell r="B2767" t="str">
            <v>Telenor</v>
          </cell>
          <cell r="C2767" t="str">
            <v>Denmark</v>
          </cell>
          <cell r="D2767" t="str">
            <v>Europe</v>
          </cell>
          <cell r="E2767" t="str">
            <v>Mobile &amp; Fixed</v>
          </cell>
          <cell r="F2767" t="str">
            <v>NOK</v>
          </cell>
          <cell r="G2767" t="str">
            <v>Capex</v>
          </cell>
          <cell r="H2767">
            <v>2013</v>
          </cell>
          <cell r="I2767"/>
        </row>
        <row r="2768">
          <cell r="B2768" t="str">
            <v>Telenor</v>
          </cell>
          <cell r="C2768" t="str">
            <v>Denmark</v>
          </cell>
          <cell r="D2768" t="str">
            <v>Europe</v>
          </cell>
          <cell r="E2768" t="str">
            <v>Mobile &amp; Fixed</v>
          </cell>
          <cell r="F2768" t="str">
            <v>NOK</v>
          </cell>
          <cell r="G2768" t="str">
            <v>EBITDA - Capex</v>
          </cell>
          <cell r="H2768">
            <v>2013</v>
          </cell>
          <cell r="I2768" t="str">
            <v/>
          </cell>
        </row>
        <row r="2769">
          <cell r="B2769" t="str">
            <v>Telenor</v>
          </cell>
          <cell r="C2769" t="str">
            <v>Denmark</v>
          </cell>
          <cell r="D2769" t="str">
            <v>Europe</v>
          </cell>
          <cell r="E2769" t="str">
            <v>Mobile &amp; Fixed</v>
          </cell>
          <cell r="F2769" t="str">
            <v>NOK</v>
          </cell>
          <cell r="G2769" t="str">
            <v>EBITDA - Capex Margin (%)</v>
          </cell>
          <cell r="H2769">
            <v>2013</v>
          </cell>
          <cell r="I2769" t="str">
            <v/>
          </cell>
        </row>
        <row r="2770">
          <cell r="B2770" t="str">
            <v>Telenor</v>
          </cell>
          <cell r="C2770" t="str">
            <v>Denmark</v>
          </cell>
          <cell r="D2770" t="str">
            <v>Europe</v>
          </cell>
          <cell r="E2770" t="str">
            <v>Mobile &amp; Fixed</v>
          </cell>
          <cell r="F2770" t="str">
            <v>NOK</v>
          </cell>
          <cell r="G2770" t="str">
            <v>Mobile share</v>
          </cell>
          <cell r="H2770">
            <v>2013</v>
          </cell>
          <cell r="I2770"/>
        </row>
        <row r="2771">
          <cell r="B2771" t="str">
            <v>Telenor</v>
          </cell>
          <cell r="C2771" t="str">
            <v>Denmark</v>
          </cell>
          <cell r="D2771" t="str">
            <v>Europe</v>
          </cell>
          <cell r="E2771" t="str">
            <v>Mobile &amp; Fixed</v>
          </cell>
          <cell r="F2771" t="str">
            <v>NOK</v>
          </cell>
          <cell r="G2771" t="str">
            <v>Capex/Revenue</v>
          </cell>
          <cell r="H2771">
            <v>2013</v>
          </cell>
          <cell r="I2771" t="str">
            <v/>
          </cell>
        </row>
        <row r="2772">
          <cell r="B2772" t="str">
            <v>Telenor</v>
          </cell>
          <cell r="C2772" t="str">
            <v>Denmark</v>
          </cell>
          <cell r="D2772" t="str">
            <v>Europe</v>
          </cell>
          <cell r="E2772" t="str">
            <v>Mobile &amp; Fixed</v>
          </cell>
          <cell r="F2772" t="str">
            <v>NOK</v>
          </cell>
          <cell r="G2772" t="str">
            <v>Revenue</v>
          </cell>
          <cell r="H2772">
            <v>2012</v>
          </cell>
          <cell r="I2772">
            <v>5729</v>
          </cell>
        </row>
        <row r="2773">
          <cell r="B2773" t="str">
            <v>Telenor</v>
          </cell>
          <cell r="C2773" t="str">
            <v>Denmark</v>
          </cell>
          <cell r="D2773" t="str">
            <v>Europe</v>
          </cell>
          <cell r="E2773" t="str">
            <v>Mobile &amp; Fixed</v>
          </cell>
          <cell r="F2773" t="str">
            <v>NOK</v>
          </cell>
          <cell r="G2773" t="str">
            <v>EBITDA</v>
          </cell>
          <cell r="H2773">
            <v>2012</v>
          </cell>
          <cell r="I2773">
            <v>1158</v>
          </cell>
        </row>
        <row r="2774">
          <cell r="B2774" t="str">
            <v>Telenor</v>
          </cell>
          <cell r="C2774" t="str">
            <v>Denmark</v>
          </cell>
          <cell r="D2774" t="str">
            <v>Europe</v>
          </cell>
          <cell r="E2774" t="str">
            <v>Mobile &amp; Fixed</v>
          </cell>
          <cell r="F2774" t="str">
            <v>NOK</v>
          </cell>
          <cell r="G2774" t="str">
            <v>EBITDA Margin (%)</v>
          </cell>
          <cell r="H2774">
            <v>2012</v>
          </cell>
          <cell r="I2774">
            <v>0.20212951649502531</v>
          </cell>
        </row>
        <row r="2775">
          <cell r="B2775" t="str">
            <v>Telenor</v>
          </cell>
          <cell r="C2775" t="str">
            <v>Denmark</v>
          </cell>
          <cell r="D2775" t="str">
            <v>Europe</v>
          </cell>
          <cell r="E2775" t="str">
            <v>Mobile &amp; Fixed</v>
          </cell>
          <cell r="F2775" t="str">
            <v>NOK</v>
          </cell>
          <cell r="G2775" t="str">
            <v>Capex</v>
          </cell>
          <cell r="H2775">
            <v>2012</v>
          </cell>
          <cell r="I2775">
            <v>580</v>
          </cell>
        </row>
        <row r="2776">
          <cell r="B2776" t="str">
            <v>Telenor</v>
          </cell>
          <cell r="C2776" t="str">
            <v>Denmark</v>
          </cell>
          <cell r="D2776" t="str">
            <v>Europe</v>
          </cell>
          <cell r="E2776" t="str">
            <v>Mobile &amp; Fixed</v>
          </cell>
          <cell r="F2776" t="str">
            <v>NOK</v>
          </cell>
          <cell r="G2776" t="str">
            <v>EBITDA - Capex</v>
          </cell>
          <cell r="H2776">
            <v>2012</v>
          </cell>
          <cell r="I2776">
            <v>578</v>
          </cell>
        </row>
        <row r="2777">
          <cell r="B2777" t="str">
            <v>Telenor</v>
          </cell>
          <cell r="C2777" t="str">
            <v>Denmark</v>
          </cell>
          <cell r="D2777" t="str">
            <v>Europe</v>
          </cell>
          <cell r="E2777" t="str">
            <v>Mobile &amp; Fixed</v>
          </cell>
          <cell r="F2777" t="str">
            <v>NOK</v>
          </cell>
          <cell r="G2777" t="str">
            <v>EBITDA - Capex Margin (%)</v>
          </cell>
          <cell r="H2777">
            <v>2012</v>
          </cell>
          <cell r="I2777">
            <v>0.10089020771513353</v>
          </cell>
        </row>
        <row r="2778">
          <cell r="B2778" t="str">
            <v>Telenor</v>
          </cell>
          <cell r="C2778" t="str">
            <v>Denmark</v>
          </cell>
          <cell r="D2778" t="str">
            <v>Europe</v>
          </cell>
          <cell r="E2778" t="str">
            <v>Mobile &amp; Fixed</v>
          </cell>
          <cell r="F2778" t="str">
            <v>NOK</v>
          </cell>
          <cell r="G2778" t="str">
            <v>Mobile share</v>
          </cell>
          <cell r="H2778">
            <v>2012</v>
          </cell>
          <cell r="I2778"/>
        </row>
        <row r="2779">
          <cell r="B2779" t="str">
            <v>Telenor</v>
          </cell>
          <cell r="C2779" t="str">
            <v>Denmark</v>
          </cell>
          <cell r="D2779" t="str">
            <v>Europe</v>
          </cell>
          <cell r="E2779" t="str">
            <v>Mobile &amp; Fixed</v>
          </cell>
          <cell r="F2779" t="str">
            <v>NOK</v>
          </cell>
          <cell r="G2779" t="str">
            <v>Capex/Revenue</v>
          </cell>
          <cell r="H2779">
            <v>2012</v>
          </cell>
          <cell r="I2779">
            <v>0.10123930877989178</v>
          </cell>
        </row>
        <row r="2780">
          <cell r="B2780" t="str">
            <v>SK Telecom Co., Ltd.</v>
          </cell>
          <cell r="C2780" t="str">
            <v>Korea</v>
          </cell>
          <cell r="D2780" t="str">
            <v>Asia</v>
          </cell>
          <cell r="E2780" t="str">
            <v>Mobile &amp; Fixed</v>
          </cell>
          <cell r="F2780" t="str">
            <v>KRW (bn)</v>
          </cell>
          <cell r="G2780" t="str">
            <v>Revenue</v>
          </cell>
          <cell r="H2780">
            <v>2020</v>
          </cell>
          <cell r="I2780">
            <v>18624651</v>
          </cell>
        </row>
        <row r="2781">
          <cell r="B2781" t="str">
            <v>SK Telecom Co., Ltd.</v>
          </cell>
          <cell r="C2781" t="str">
            <v>Korea</v>
          </cell>
          <cell r="D2781" t="str">
            <v>Asia</v>
          </cell>
          <cell r="E2781" t="str">
            <v>Mobile &amp; Fixed</v>
          </cell>
          <cell r="F2781" t="str">
            <v>KRW (bn)</v>
          </cell>
          <cell r="G2781" t="str">
            <v>EBITDA</v>
          </cell>
          <cell r="H2781">
            <v>2020</v>
          </cell>
          <cell r="I2781">
            <v>5078445</v>
          </cell>
        </row>
        <row r="2782">
          <cell r="B2782" t="str">
            <v>SK Telecom Co., Ltd.</v>
          </cell>
          <cell r="C2782" t="str">
            <v>Korea</v>
          </cell>
          <cell r="D2782" t="str">
            <v>Asia</v>
          </cell>
          <cell r="E2782" t="str">
            <v>Mobile &amp; Fixed</v>
          </cell>
          <cell r="F2782" t="str">
            <v>KRW (bn)</v>
          </cell>
          <cell r="G2782" t="str">
            <v>EBITDA Margin (%)</v>
          </cell>
          <cell r="H2782">
            <v>2020</v>
          </cell>
          <cell r="I2782">
            <v>0.27267329734124951</v>
          </cell>
        </row>
        <row r="2783">
          <cell r="B2783" t="str">
            <v>SK Telecom Co., Ltd.</v>
          </cell>
          <cell r="C2783" t="str">
            <v>Korea</v>
          </cell>
          <cell r="D2783" t="str">
            <v>Asia</v>
          </cell>
          <cell r="E2783" t="str">
            <v>Mobile &amp; Fixed</v>
          </cell>
          <cell r="F2783" t="str">
            <v>KRW (bn)</v>
          </cell>
          <cell r="G2783" t="str">
            <v>Capex</v>
          </cell>
          <cell r="H2783">
            <v>2020</v>
          </cell>
          <cell r="I2783">
            <v>3557800</v>
          </cell>
        </row>
        <row r="2784">
          <cell r="B2784" t="str">
            <v>SK Telecom Co., Ltd.</v>
          </cell>
          <cell r="C2784" t="str">
            <v>Korea</v>
          </cell>
          <cell r="D2784" t="str">
            <v>Asia</v>
          </cell>
          <cell r="E2784" t="str">
            <v>Mobile &amp; Fixed</v>
          </cell>
          <cell r="F2784" t="str">
            <v>KRW (bn)</v>
          </cell>
          <cell r="G2784" t="str">
            <v>EBITDA - Capex</v>
          </cell>
          <cell r="H2784">
            <v>2020</v>
          </cell>
          <cell r="I2784">
            <v>1520645</v>
          </cell>
        </row>
        <row r="2785">
          <cell r="B2785" t="str">
            <v>SK Telecom Co., Ltd.</v>
          </cell>
          <cell r="C2785" t="str">
            <v>Korea</v>
          </cell>
          <cell r="D2785" t="str">
            <v>Asia</v>
          </cell>
          <cell r="E2785" t="str">
            <v>Mobile &amp; Fixed</v>
          </cell>
          <cell r="F2785" t="str">
            <v>KRW (bn)</v>
          </cell>
          <cell r="G2785" t="str">
            <v>EBITDA - Capex Margin (%)</v>
          </cell>
          <cell r="H2785">
            <v>2020</v>
          </cell>
          <cell r="I2785">
            <v>8.1646899047933832E-2</v>
          </cell>
        </row>
        <row r="2786">
          <cell r="B2786" t="str">
            <v>SK Telecom Co., Ltd.</v>
          </cell>
          <cell r="C2786" t="str">
            <v>Korea</v>
          </cell>
          <cell r="D2786" t="str">
            <v>Asia</v>
          </cell>
          <cell r="E2786" t="str">
            <v>Mobile &amp; Fixed</v>
          </cell>
          <cell r="F2786" t="str">
            <v>KRW (bn)</v>
          </cell>
          <cell r="G2786" t="str">
            <v>Mobile share</v>
          </cell>
          <cell r="H2786">
            <v>2020</v>
          </cell>
          <cell r="I2786">
            <v>0.74381388408298232</v>
          </cell>
        </row>
        <row r="2787">
          <cell r="B2787" t="str">
            <v>SK Telecom Co., Ltd.</v>
          </cell>
          <cell r="C2787" t="str">
            <v>Korea</v>
          </cell>
          <cell r="D2787" t="str">
            <v>Asia</v>
          </cell>
          <cell r="E2787" t="str">
            <v>Mobile &amp; Fixed</v>
          </cell>
          <cell r="F2787" t="str">
            <v>KRW (bn)</v>
          </cell>
          <cell r="G2787" t="str">
            <v>Capex/Revenue</v>
          </cell>
          <cell r="H2787">
            <v>2020</v>
          </cell>
          <cell r="I2787">
            <v>0.19102639829331566</v>
          </cell>
        </row>
        <row r="2788">
          <cell r="B2788" t="str">
            <v>SK Telecom Co., Ltd.</v>
          </cell>
          <cell r="C2788" t="str">
            <v>Korea</v>
          </cell>
          <cell r="D2788" t="str">
            <v>Asia</v>
          </cell>
          <cell r="E2788" t="str">
            <v>Mobile &amp; Fixed</v>
          </cell>
          <cell r="F2788" t="str">
            <v>KRW (bn)</v>
          </cell>
          <cell r="G2788" t="str">
            <v>Revenue</v>
          </cell>
          <cell r="H2788">
            <v>2019</v>
          </cell>
          <cell r="I2788">
            <v>17740716</v>
          </cell>
        </row>
        <row r="2789">
          <cell r="B2789" t="str">
            <v>SK Telecom Co., Ltd.</v>
          </cell>
          <cell r="C2789" t="str">
            <v>Korea</v>
          </cell>
          <cell r="D2789" t="str">
            <v>Asia</v>
          </cell>
          <cell r="E2789" t="str">
            <v>Mobile &amp; Fixed</v>
          </cell>
          <cell r="F2789" t="str">
            <v>KRW (bn)</v>
          </cell>
          <cell r="G2789" t="str">
            <v>EBITDA</v>
          </cell>
          <cell r="H2789">
            <v>2019</v>
          </cell>
          <cell r="I2789">
            <v>4675017</v>
          </cell>
        </row>
        <row r="2790">
          <cell r="B2790" t="str">
            <v>SK Telecom Co., Ltd.</v>
          </cell>
          <cell r="C2790" t="str">
            <v>Korea</v>
          </cell>
          <cell r="D2790" t="str">
            <v>Asia</v>
          </cell>
          <cell r="E2790" t="str">
            <v>Mobile &amp; Fixed</v>
          </cell>
          <cell r="F2790" t="str">
            <v>KRW (bn)</v>
          </cell>
          <cell r="G2790" t="str">
            <v>EBITDA Margin (%)</v>
          </cell>
          <cell r="H2790">
            <v>2019</v>
          </cell>
          <cell r="I2790">
            <v>0.26351907104538508</v>
          </cell>
        </row>
        <row r="2791">
          <cell r="B2791" t="str">
            <v>SK Telecom Co., Ltd.</v>
          </cell>
          <cell r="C2791" t="str">
            <v>Korea</v>
          </cell>
          <cell r="D2791" t="str">
            <v>Asia</v>
          </cell>
          <cell r="E2791" t="str">
            <v>Mobile &amp; Fixed</v>
          </cell>
          <cell r="F2791" t="str">
            <v>KRW (bn)</v>
          </cell>
          <cell r="G2791" t="str">
            <v>Capex</v>
          </cell>
          <cell r="H2791">
            <v>2019</v>
          </cell>
          <cell r="I2791">
            <v>3375883</v>
          </cell>
        </row>
        <row r="2792">
          <cell r="B2792" t="str">
            <v>SK Telecom Co., Ltd.</v>
          </cell>
          <cell r="C2792" t="str">
            <v>Korea</v>
          </cell>
          <cell r="D2792" t="str">
            <v>Asia</v>
          </cell>
          <cell r="E2792" t="str">
            <v>Mobile &amp; Fixed</v>
          </cell>
          <cell r="F2792" t="str">
            <v>KRW (bn)</v>
          </cell>
          <cell r="G2792" t="str">
            <v>EBITDA - Capex</v>
          </cell>
          <cell r="H2792">
            <v>2019</v>
          </cell>
          <cell r="I2792">
            <v>1299134</v>
          </cell>
        </row>
        <row r="2793">
          <cell r="B2793" t="str">
            <v>SK Telecom Co., Ltd.</v>
          </cell>
          <cell r="C2793" t="str">
            <v>Korea</v>
          </cell>
          <cell r="D2793" t="str">
            <v>Asia</v>
          </cell>
          <cell r="E2793" t="str">
            <v>Mobile &amp; Fixed</v>
          </cell>
          <cell r="F2793" t="str">
            <v>KRW (bn)</v>
          </cell>
          <cell r="G2793" t="str">
            <v>EBITDA - Capex Margin (%)</v>
          </cell>
          <cell r="H2793">
            <v>2019</v>
          </cell>
          <cell r="I2793">
            <v>7.3228949722209627E-2</v>
          </cell>
        </row>
        <row r="2794">
          <cell r="B2794" t="str">
            <v>SK Telecom Co., Ltd.</v>
          </cell>
          <cell r="C2794" t="str">
            <v>Korea</v>
          </cell>
          <cell r="D2794" t="str">
            <v>Asia</v>
          </cell>
          <cell r="E2794" t="str">
            <v>Mobile &amp; Fixed</v>
          </cell>
          <cell r="F2794" t="str">
            <v>KRW (bn)</v>
          </cell>
          <cell r="G2794" t="str">
            <v>Mobile share</v>
          </cell>
          <cell r="H2794">
            <v>2019</v>
          </cell>
          <cell r="I2794">
            <v>0.77713937814009315</v>
          </cell>
        </row>
        <row r="2795">
          <cell r="B2795" t="str">
            <v>SK Telecom Co., Ltd.</v>
          </cell>
          <cell r="C2795" t="str">
            <v>Korea</v>
          </cell>
          <cell r="D2795" t="str">
            <v>Asia</v>
          </cell>
          <cell r="E2795" t="str">
            <v>Mobile &amp; Fixed</v>
          </cell>
          <cell r="F2795" t="str">
            <v>KRW (bn)</v>
          </cell>
          <cell r="G2795" t="str">
            <v>Capex/Revenue</v>
          </cell>
          <cell r="H2795">
            <v>2019</v>
          </cell>
          <cell r="I2795">
            <v>0.19029012132317547</v>
          </cell>
        </row>
        <row r="2796">
          <cell r="B2796" t="str">
            <v>SK Telecom Co., Ltd.</v>
          </cell>
          <cell r="C2796" t="str">
            <v>Korea</v>
          </cell>
          <cell r="D2796" t="str">
            <v>Asia</v>
          </cell>
          <cell r="E2796" t="str">
            <v>Mobile &amp; Fixed</v>
          </cell>
          <cell r="F2796" t="str">
            <v>KRW (bn)</v>
          </cell>
          <cell r="G2796" t="str">
            <v>Revenue</v>
          </cell>
          <cell r="H2796">
            <v>2018</v>
          </cell>
          <cell r="I2796">
            <v>16873960</v>
          </cell>
        </row>
        <row r="2797">
          <cell r="B2797" t="str">
            <v>SK Telecom Co., Ltd.</v>
          </cell>
          <cell r="C2797" t="str">
            <v>Korea</v>
          </cell>
          <cell r="D2797" t="str">
            <v>Asia</v>
          </cell>
          <cell r="E2797" t="str">
            <v>Mobile &amp; Fixed</v>
          </cell>
          <cell r="F2797" t="str">
            <v>KRW (bn)</v>
          </cell>
          <cell r="G2797" t="str">
            <v>EBITDA</v>
          </cell>
          <cell r="H2797">
            <v>2018</v>
          </cell>
          <cell r="I2797">
            <v>4478381</v>
          </cell>
        </row>
        <row r="2798">
          <cell r="B2798" t="str">
            <v>SK Telecom Co., Ltd.</v>
          </cell>
          <cell r="C2798" t="str">
            <v>Korea</v>
          </cell>
          <cell r="D2798" t="str">
            <v>Asia</v>
          </cell>
          <cell r="E2798" t="str">
            <v>Mobile &amp; Fixed</v>
          </cell>
          <cell r="F2798" t="str">
            <v>KRW (bn)</v>
          </cell>
          <cell r="G2798" t="str">
            <v>EBITDA Margin (%)</v>
          </cell>
          <cell r="H2798">
            <v>2018</v>
          </cell>
          <cell r="I2798">
            <v>0.26540189736137815</v>
          </cell>
        </row>
        <row r="2799">
          <cell r="B2799" t="str">
            <v>SK Telecom Co., Ltd.</v>
          </cell>
          <cell r="C2799" t="str">
            <v>Korea</v>
          </cell>
          <cell r="D2799" t="str">
            <v>Asia</v>
          </cell>
          <cell r="E2799" t="str">
            <v>Mobile &amp; Fixed</v>
          </cell>
          <cell r="F2799" t="str">
            <v>KRW (bn)</v>
          </cell>
          <cell r="G2799" t="str">
            <v>Capex</v>
          </cell>
          <cell r="H2799">
            <v>2018</v>
          </cell>
          <cell r="I2799">
            <v>2792390</v>
          </cell>
        </row>
        <row r="2800">
          <cell r="B2800" t="str">
            <v>SK Telecom Co., Ltd.</v>
          </cell>
          <cell r="C2800" t="str">
            <v>Korea</v>
          </cell>
          <cell r="D2800" t="str">
            <v>Asia</v>
          </cell>
          <cell r="E2800" t="str">
            <v>Mobile &amp; Fixed</v>
          </cell>
          <cell r="F2800" t="str">
            <v>KRW (bn)</v>
          </cell>
          <cell r="G2800" t="str">
            <v>EBITDA - Capex</v>
          </cell>
          <cell r="H2800">
            <v>2018</v>
          </cell>
          <cell r="I2800">
            <v>1685991</v>
          </cell>
        </row>
        <row r="2801">
          <cell r="B2801" t="str">
            <v>SK Telecom Co., Ltd.</v>
          </cell>
          <cell r="C2801" t="str">
            <v>Korea</v>
          </cell>
          <cell r="D2801" t="str">
            <v>Asia</v>
          </cell>
          <cell r="E2801" t="str">
            <v>Mobile &amp; Fixed</v>
          </cell>
          <cell r="F2801" t="str">
            <v>KRW (bn)</v>
          </cell>
          <cell r="G2801" t="str">
            <v>EBITDA - Capex Margin (%)</v>
          </cell>
          <cell r="H2801">
            <v>2018</v>
          </cell>
          <cell r="I2801">
            <v>9.9916735609187179E-2</v>
          </cell>
        </row>
        <row r="2802">
          <cell r="B2802" t="str">
            <v>SK Telecom Co., Ltd.</v>
          </cell>
          <cell r="C2802" t="str">
            <v>Korea</v>
          </cell>
          <cell r="D2802" t="str">
            <v>Asia</v>
          </cell>
          <cell r="E2802" t="str">
            <v>Mobile &amp; Fixed</v>
          </cell>
          <cell r="F2802" t="str">
            <v>KRW (bn)</v>
          </cell>
          <cell r="G2802" t="str">
            <v>Mobile share</v>
          </cell>
          <cell r="H2802">
            <v>2018</v>
          </cell>
          <cell r="I2802">
            <v>0.82741466733357194</v>
          </cell>
        </row>
        <row r="2803">
          <cell r="B2803" t="str">
            <v>SK Telecom Co., Ltd.</v>
          </cell>
          <cell r="C2803" t="str">
            <v>Korea</v>
          </cell>
          <cell r="D2803" t="str">
            <v>Asia</v>
          </cell>
          <cell r="E2803" t="str">
            <v>Mobile &amp; Fixed</v>
          </cell>
          <cell r="F2803" t="str">
            <v>KRW (bn)</v>
          </cell>
          <cell r="G2803" t="str">
            <v>Capex/Revenue</v>
          </cell>
          <cell r="H2803">
            <v>2018</v>
          </cell>
          <cell r="I2803">
            <v>0.16548516175219094</v>
          </cell>
        </row>
        <row r="2804">
          <cell r="B2804" t="str">
            <v>SK Telecom Co., Ltd.</v>
          </cell>
          <cell r="C2804" t="str">
            <v>Korea</v>
          </cell>
          <cell r="D2804" t="str">
            <v>Asia</v>
          </cell>
          <cell r="E2804" t="str">
            <v>Mobile &amp; Fixed</v>
          </cell>
          <cell r="F2804" t="str">
            <v>KRW (bn)</v>
          </cell>
          <cell r="G2804" t="str">
            <v>Revenue</v>
          </cell>
          <cell r="H2804">
            <v>2017</v>
          </cell>
          <cell r="I2804">
            <v>17520013</v>
          </cell>
        </row>
        <row r="2805">
          <cell r="B2805" t="str">
            <v>SK Telecom Co., Ltd.</v>
          </cell>
          <cell r="C2805" t="str">
            <v>Korea</v>
          </cell>
          <cell r="D2805" t="str">
            <v>Asia</v>
          </cell>
          <cell r="E2805" t="str">
            <v>Mobile &amp; Fixed</v>
          </cell>
          <cell r="F2805" t="str">
            <v>KRW (bn)</v>
          </cell>
          <cell r="G2805" t="str">
            <v>EBITDA</v>
          </cell>
          <cell r="H2805">
            <v>2017</v>
          </cell>
          <cell r="I2805">
            <v>4778352</v>
          </cell>
        </row>
        <row r="2806">
          <cell r="B2806" t="str">
            <v>SK Telecom Co., Ltd.</v>
          </cell>
          <cell r="C2806" t="str">
            <v>Korea</v>
          </cell>
          <cell r="D2806" t="str">
            <v>Asia</v>
          </cell>
          <cell r="E2806" t="str">
            <v>Mobile &amp; Fixed</v>
          </cell>
          <cell r="F2806" t="str">
            <v>KRW (bn)</v>
          </cell>
          <cell r="G2806" t="str">
            <v>EBITDA Margin (%)</v>
          </cell>
          <cell r="H2806">
            <v>2017</v>
          </cell>
          <cell r="I2806">
            <v>0.27273678392818546</v>
          </cell>
        </row>
        <row r="2807">
          <cell r="B2807" t="str">
            <v>SK Telecom Co., Ltd.</v>
          </cell>
          <cell r="C2807" t="str">
            <v>Korea</v>
          </cell>
          <cell r="D2807" t="str">
            <v>Asia</v>
          </cell>
          <cell r="E2807" t="str">
            <v>Mobile &amp; Fixed</v>
          </cell>
          <cell r="F2807" t="str">
            <v>KRW (bn)</v>
          </cell>
          <cell r="G2807" t="str">
            <v>Capex</v>
          </cell>
          <cell r="H2807">
            <v>2017</v>
          </cell>
          <cell r="I2807">
            <v>2715859</v>
          </cell>
        </row>
        <row r="2808">
          <cell r="B2808" t="str">
            <v>SK Telecom Co., Ltd.</v>
          </cell>
          <cell r="C2808" t="str">
            <v>Korea</v>
          </cell>
          <cell r="D2808" t="str">
            <v>Asia</v>
          </cell>
          <cell r="E2808" t="str">
            <v>Mobile &amp; Fixed</v>
          </cell>
          <cell r="F2808" t="str">
            <v>KRW (bn)</v>
          </cell>
          <cell r="G2808" t="str">
            <v>EBITDA - Capex</v>
          </cell>
          <cell r="H2808">
            <v>2017</v>
          </cell>
          <cell r="I2808">
            <v>2062493</v>
          </cell>
        </row>
        <row r="2809">
          <cell r="B2809" t="str">
            <v>SK Telecom Co., Ltd.</v>
          </cell>
          <cell r="C2809" t="str">
            <v>Korea</v>
          </cell>
          <cell r="D2809" t="str">
            <v>Asia</v>
          </cell>
          <cell r="E2809" t="str">
            <v>Mobile &amp; Fixed</v>
          </cell>
          <cell r="F2809" t="str">
            <v>KRW (bn)</v>
          </cell>
          <cell r="G2809" t="str">
            <v>EBITDA - Capex Margin (%)</v>
          </cell>
          <cell r="H2809">
            <v>2017</v>
          </cell>
          <cell r="I2809">
            <v>0.11772211584546198</v>
          </cell>
        </row>
        <row r="2810">
          <cell r="B2810" t="str">
            <v>SK Telecom Co., Ltd.</v>
          </cell>
          <cell r="C2810" t="str">
            <v>Korea</v>
          </cell>
          <cell r="D2810" t="str">
            <v>Asia</v>
          </cell>
          <cell r="E2810" t="str">
            <v>Mobile &amp; Fixed</v>
          </cell>
          <cell r="F2810" t="str">
            <v>KRW (bn)</v>
          </cell>
          <cell r="G2810" t="str">
            <v>Mobile share</v>
          </cell>
          <cell r="H2810">
            <v>2017</v>
          </cell>
          <cell r="I2810">
            <v>0.84894588833923812</v>
          </cell>
        </row>
        <row r="2811">
          <cell r="B2811" t="str">
            <v>SK Telecom Co., Ltd.</v>
          </cell>
          <cell r="C2811" t="str">
            <v>Korea</v>
          </cell>
          <cell r="D2811" t="str">
            <v>Asia</v>
          </cell>
          <cell r="E2811" t="str">
            <v>Mobile &amp; Fixed</v>
          </cell>
          <cell r="F2811" t="str">
            <v>KRW (bn)</v>
          </cell>
          <cell r="G2811" t="str">
            <v>Capex/Revenue</v>
          </cell>
          <cell r="H2811">
            <v>2017</v>
          </cell>
          <cell r="I2811">
            <v>0.15501466808272346</v>
          </cell>
        </row>
        <row r="2812">
          <cell r="B2812" t="str">
            <v>SK Telecom Co., Ltd.</v>
          </cell>
          <cell r="C2812" t="str">
            <v>Korea</v>
          </cell>
          <cell r="D2812" t="str">
            <v>Asia</v>
          </cell>
          <cell r="E2812" t="str">
            <v>Mobile &amp; Fixed</v>
          </cell>
          <cell r="F2812" t="str">
            <v>KRW (bn)</v>
          </cell>
          <cell r="G2812" t="str">
            <v>Revenue</v>
          </cell>
          <cell r="H2812">
            <v>2016</v>
          </cell>
          <cell r="I2812">
            <v>17091816</v>
          </cell>
        </row>
        <row r="2813">
          <cell r="B2813" t="str">
            <v>SK Telecom Co., Ltd.</v>
          </cell>
          <cell r="C2813" t="str">
            <v>Korea</v>
          </cell>
          <cell r="D2813" t="str">
            <v>Asia</v>
          </cell>
          <cell r="E2813" t="str">
            <v>Mobile &amp; Fixed</v>
          </cell>
          <cell r="F2813" t="str">
            <v>KRW (bn)</v>
          </cell>
          <cell r="G2813" t="str">
            <v>EBITDA</v>
          </cell>
          <cell r="H2813">
            <v>2016</v>
          </cell>
          <cell r="I2813">
            <v>4448471</v>
          </cell>
        </row>
        <row r="2814">
          <cell r="B2814" t="str">
            <v>SK Telecom Co., Ltd.</v>
          </cell>
          <cell r="C2814" t="str">
            <v>Korea</v>
          </cell>
          <cell r="D2814" t="str">
            <v>Asia</v>
          </cell>
          <cell r="E2814" t="str">
            <v>Mobile &amp; Fixed</v>
          </cell>
          <cell r="F2814" t="str">
            <v>KRW (bn)</v>
          </cell>
          <cell r="G2814" t="str">
            <v>EBITDA Margin (%)</v>
          </cell>
          <cell r="H2814">
            <v>2016</v>
          </cell>
          <cell r="I2814">
            <v>0.26026906678611567</v>
          </cell>
        </row>
        <row r="2815">
          <cell r="B2815" t="str">
            <v>SK Telecom Co., Ltd.</v>
          </cell>
          <cell r="C2815" t="str">
            <v>Korea</v>
          </cell>
          <cell r="D2815" t="str">
            <v>Asia</v>
          </cell>
          <cell r="E2815" t="str">
            <v>Mobile &amp; Fixed</v>
          </cell>
          <cell r="F2815" t="str">
            <v>KRW (bn)</v>
          </cell>
          <cell r="G2815" t="str">
            <v>Capex</v>
          </cell>
          <cell r="H2815">
            <v>2016</v>
          </cell>
          <cell r="I2815">
            <v>2490455</v>
          </cell>
        </row>
        <row r="2816">
          <cell r="B2816" t="str">
            <v>SK Telecom Co., Ltd.</v>
          </cell>
          <cell r="C2816" t="str">
            <v>Korea</v>
          </cell>
          <cell r="D2816" t="str">
            <v>Asia</v>
          </cell>
          <cell r="E2816" t="str">
            <v>Mobile &amp; Fixed</v>
          </cell>
          <cell r="F2816" t="str">
            <v>KRW (bn)</v>
          </cell>
          <cell r="G2816" t="str">
            <v>EBITDA - Capex</v>
          </cell>
          <cell r="H2816">
            <v>2016</v>
          </cell>
          <cell r="I2816">
            <v>1958016</v>
          </cell>
        </row>
        <row r="2817">
          <cell r="B2817" t="str">
            <v>SK Telecom Co., Ltd.</v>
          </cell>
          <cell r="C2817" t="str">
            <v>Korea</v>
          </cell>
          <cell r="D2817" t="str">
            <v>Asia</v>
          </cell>
          <cell r="E2817" t="str">
            <v>Mobile &amp; Fixed</v>
          </cell>
          <cell r="F2817" t="str">
            <v>KRW (bn)</v>
          </cell>
          <cell r="G2817" t="str">
            <v>EBITDA - Capex Margin (%)</v>
          </cell>
          <cell r="H2817">
            <v>2016</v>
          </cell>
          <cell r="I2817">
            <v>0.11455868703477734</v>
          </cell>
        </row>
        <row r="2818">
          <cell r="B2818" t="str">
            <v>SK Telecom Co., Ltd.</v>
          </cell>
          <cell r="C2818" t="str">
            <v>Korea</v>
          </cell>
          <cell r="D2818" t="str">
            <v>Asia</v>
          </cell>
          <cell r="E2818" t="str">
            <v>Mobile &amp; Fixed</v>
          </cell>
          <cell r="F2818" t="str">
            <v>KRW (bn)</v>
          </cell>
          <cell r="G2818" t="str">
            <v>Mobile share</v>
          </cell>
          <cell r="H2818">
            <v>2016</v>
          </cell>
          <cell r="I2818">
            <v>0.85629988059782525</v>
          </cell>
        </row>
        <row r="2819">
          <cell r="B2819" t="str">
            <v>SK Telecom Co., Ltd.</v>
          </cell>
          <cell r="C2819" t="str">
            <v>Korea</v>
          </cell>
          <cell r="D2819" t="str">
            <v>Asia</v>
          </cell>
          <cell r="E2819" t="str">
            <v>Mobile &amp; Fixed</v>
          </cell>
          <cell r="F2819" t="str">
            <v>KRW (bn)</v>
          </cell>
          <cell r="G2819" t="str">
            <v>Capex/Revenue</v>
          </cell>
          <cell r="H2819">
            <v>2016</v>
          </cell>
          <cell r="I2819">
            <v>0.1457103797513383</v>
          </cell>
        </row>
        <row r="2820">
          <cell r="B2820" t="str">
            <v>SK Telecom Co., Ltd.</v>
          </cell>
          <cell r="C2820" t="str">
            <v>Korea</v>
          </cell>
          <cell r="D2820" t="str">
            <v>Asia</v>
          </cell>
          <cell r="E2820" t="str">
            <v>Mobile &amp; Fixed</v>
          </cell>
          <cell r="F2820" t="str">
            <v>KRW (bn)</v>
          </cell>
          <cell r="G2820" t="str">
            <v>Revenue</v>
          </cell>
          <cell r="H2820">
            <v>2015</v>
          </cell>
          <cell r="I2820">
            <v>17136734</v>
          </cell>
        </row>
        <row r="2821">
          <cell r="B2821" t="str">
            <v>SK Telecom Co., Ltd.</v>
          </cell>
          <cell r="C2821" t="str">
            <v>Korea</v>
          </cell>
          <cell r="D2821" t="str">
            <v>Asia</v>
          </cell>
          <cell r="E2821" t="str">
            <v>Mobile &amp; Fixed</v>
          </cell>
          <cell r="F2821" t="str">
            <v>KRW (bn)</v>
          </cell>
          <cell r="G2821" t="str">
            <v>EBITDA</v>
          </cell>
          <cell r="H2821">
            <v>2015</v>
          </cell>
          <cell r="I2821">
            <v>4581974</v>
          </cell>
        </row>
        <row r="2822">
          <cell r="B2822" t="str">
            <v>SK Telecom Co., Ltd.</v>
          </cell>
          <cell r="C2822" t="str">
            <v>Korea</v>
          </cell>
          <cell r="D2822" t="str">
            <v>Asia</v>
          </cell>
          <cell r="E2822" t="str">
            <v>Mobile &amp; Fixed</v>
          </cell>
          <cell r="F2822" t="str">
            <v>KRW (bn)</v>
          </cell>
          <cell r="G2822" t="str">
            <v>EBITDA Margin (%)</v>
          </cell>
          <cell r="H2822">
            <v>2015</v>
          </cell>
          <cell r="I2822">
            <v>0.26737731938886372</v>
          </cell>
        </row>
        <row r="2823">
          <cell r="B2823" t="str">
            <v>SK Telecom Co., Ltd.</v>
          </cell>
          <cell r="C2823" t="str">
            <v>Korea</v>
          </cell>
          <cell r="D2823" t="str">
            <v>Asia</v>
          </cell>
          <cell r="E2823" t="str">
            <v>Mobile &amp; Fixed</v>
          </cell>
          <cell r="F2823" t="str">
            <v>KRW (bn)</v>
          </cell>
          <cell r="G2823" t="str">
            <v>Capex</v>
          </cell>
          <cell r="H2823">
            <v>2015</v>
          </cell>
          <cell r="I2823">
            <v>2478778</v>
          </cell>
        </row>
        <row r="2824">
          <cell r="B2824" t="str">
            <v>SK Telecom Co., Ltd.</v>
          </cell>
          <cell r="C2824" t="str">
            <v>Korea</v>
          </cell>
          <cell r="D2824" t="str">
            <v>Asia</v>
          </cell>
          <cell r="E2824" t="str">
            <v>Mobile &amp; Fixed</v>
          </cell>
          <cell r="F2824" t="str">
            <v>KRW (bn)</v>
          </cell>
          <cell r="G2824" t="str">
            <v>EBITDA - Capex</v>
          </cell>
          <cell r="H2824">
            <v>2015</v>
          </cell>
          <cell r="I2824">
            <v>2103196</v>
          </cell>
        </row>
        <row r="2825">
          <cell r="B2825" t="str">
            <v>SK Telecom Co., Ltd.</v>
          </cell>
          <cell r="C2825" t="str">
            <v>Korea</v>
          </cell>
          <cell r="D2825" t="str">
            <v>Asia</v>
          </cell>
          <cell r="E2825" t="str">
            <v>Mobile &amp; Fixed</v>
          </cell>
          <cell r="F2825" t="str">
            <v>KRW (bn)</v>
          </cell>
          <cell r="G2825" t="str">
            <v>EBITDA - Capex Margin (%)</v>
          </cell>
          <cell r="H2825">
            <v>2015</v>
          </cell>
          <cell r="I2825">
            <v>0.12273027054046588</v>
          </cell>
        </row>
        <row r="2826">
          <cell r="B2826" t="str">
            <v>SK Telecom Co., Ltd.</v>
          </cell>
          <cell r="C2826" t="str">
            <v>Korea</v>
          </cell>
          <cell r="D2826" t="str">
            <v>Asia</v>
          </cell>
          <cell r="E2826" t="str">
            <v>Mobile &amp; Fixed</v>
          </cell>
          <cell r="F2826" t="str">
            <v>KRW (bn)</v>
          </cell>
          <cell r="G2826" t="str">
            <v>Mobile share</v>
          </cell>
          <cell r="H2826">
            <v>2015</v>
          </cell>
          <cell r="I2826">
            <v>0.87313539441062693</v>
          </cell>
        </row>
        <row r="2827">
          <cell r="B2827" t="str">
            <v>SK Telecom Co., Ltd.</v>
          </cell>
          <cell r="C2827" t="str">
            <v>Korea</v>
          </cell>
          <cell r="D2827" t="str">
            <v>Asia</v>
          </cell>
          <cell r="E2827" t="str">
            <v>Mobile &amp; Fixed</v>
          </cell>
          <cell r="F2827" t="str">
            <v>KRW (bn)</v>
          </cell>
          <cell r="G2827" t="str">
            <v>Capex/Revenue</v>
          </cell>
          <cell r="H2827">
            <v>2015</v>
          </cell>
          <cell r="I2827">
            <v>0.14464704884839782</v>
          </cell>
        </row>
        <row r="2828">
          <cell r="B2828" t="str">
            <v>SK Telecom Co., Ltd.</v>
          </cell>
          <cell r="C2828" t="str">
            <v>Korea</v>
          </cell>
          <cell r="D2828" t="str">
            <v>Asia</v>
          </cell>
          <cell r="E2828" t="str">
            <v>Mobile &amp; Fixed</v>
          </cell>
          <cell r="F2828" t="str">
            <v>KRW (bn)</v>
          </cell>
          <cell r="G2828" t="str">
            <v>Revenue</v>
          </cell>
          <cell r="H2828">
            <v>2014</v>
          </cell>
          <cell r="I2828">
            <v>17203278</v>
          </cell>
        </row>
        <row r="2829">
          <cell r="B2829" t="str">
            <v>SK Telecom Co., Ltd.</v>
          </cell>
          <cell r="C2829" t="str">
            <v>Korea</v>
          </cell>
          <cell r="D2829" t="str">
            <v>Asia</v>
          </cell>
          <cell r="E2829" t="str">
            <v>Mobile &amp; Fixed</v>
          </cell>
          <cell r="F2829" t="str">
            <v>KRW (bn)</v>
          </cell>
          <cell r="G2829" t="str">
            <v>EBITDA</v>
          </cell>
          <cell r="H2829">
            <v>2014</v>
          </cell>
          <cell r="I2829">
            <v>4594092</v>
          </cell>
        </row>
        <row r="2830">
          <cell r="B2830" t="str">
            <v>SK Telecom Co., Ltd.</v>
          </cell>
          <cell r="C2830" t="str">
            <v>Korea</v>
          </cell>
          <cell r="D2830" t="str">
            <v>Asia</v>
          </cell>
          <cell r="E2830" t="str">
            <v>Mobile &amp; Fixed</v>
          </cell>
          <cell r="F2830" t="str">
            <v>KRW (bn)</v>
          </cell>
          <cell r="G2830" t="str">
            <v>EBITDA Margin (%)</v>
          </cell>
          <cell r="H2830">
            <v>2014</v>
          </cell>
          <cell r="I2830">
            <v>0.26704747781207744</v>
          </cell>
        </row>
        <row r="2831">
          <cell r="B2831" t="str">
            <v>SK Telecom Co., Ltd.</v>
          </cell>
          <cell r="C2831" t="str">
            <v>Korea</v>
          </cell>
          <cell r="D2831" t="str">
            <v>Asia</v>
          </cell>
          <cell r="E2831" t="str">
            <v>Mobile &amp; Fixed</v>
          </cell>
          <cell r="F2831" t="str">
            <v>KRW (bn)</v>
          </cell>
          <cell r="G2831" t="str">
            <v>Capex</v>
          </cell>
          <cell r="H2831">
            <v>2014</v>
          </cell>
          <cell r="I2831">
            <v>3008026</v>
          </cell>
        </row>
        <row r="2832">
          <cell r="B2832" t="str">
            <v>SK Telecom Co., Ltd.</v>
          </cell>
          <cell r="C2832" t="str">
            <v>Korea</v>
          </cell>
          <cell r="D2832" t="str">
            <v>Asia</v>
          </cell>
          <cell r="E2832" t="str">
            <v>Mobile &amp; Fixed</v>
          </cell>
          <cell r="F2832" t="str">
            <v>KRW (bn)</v>
          </cell>
          <cell r="G2832" t="str">
            <v>EBITDA - Capex</v>
          </cell>
          <cell r="H2832">
            <v>2014</v>
          </cell>
          <cell r="I2832">
            <v>1586066</v>
          </cell>
        </row>
        <row r="2833">
          <cell r="B2833" t="str">
            <v>SK Telecom Co., Ltd.</v>
          </cell>
          <cell r="C2833" t="str">
            <v>Korea</v>
          </cell>
          <cell r="D2833" t="str">
            <v>Asia</v>
          </cell>
          <cell r="E2833" t="str">
            <v>Mobile &amp; Fixed</v>
          </cell>
          <cell r="F2833" t="str">
            <v>KRW (bn)</v>
          </cell>
          <cell r="G2833" t="str">
            <v>EBITDA - Capex Margin (%)</v>
          </cell>
          <cell r="H2833">
            <v>2014</v>
          </cell>
          <cell r="I2833">
            <v>9.2195568774741651E-2</v>
          </cell>
        </row>
        <row r="2834">
          <cell r="B2834" t="str">
            <v>SK Telecom Co., Ltd.</v>
          </cell>
          <cell r="C2834" t="str">
            <v>Korea</v>
          </cell>
          <cell r="D2834" t="str">
            <v>Asia</v>
          </cell>
          <cell r="E2834" t="str">
            <v>Mobile &amp; Fixed</v>
          </cell>
          <cell r="F2834" t="str">
            <v>KRW (bn)</v>
          </cell>
          <cell r="G2834" t="str">
            <v>Mobile share</v>
          </cell>
          <cell r="H2834">
            <v>2014</v>
          </cell>
          <cell r="I2834">
            <v>0.88634497448683913</v>
          </cell>
        </row>
        <row r="2835">
          <cell r="B2835" t="str">
            <v>SK Telecom Co., Ltd.</v>
          </cell>
          <cell r="C2835" t="str">
            <v>Korea</v>
          </cell>
          <cell r="D2835" t="str">
            <v>Asia</v>
          </cell>
          <cell r="E2835" t="str">
            <v>Mobile &amp; Fixed</v>
          </cell>
          <cell r="F2835" t="str">
            <v>KRW (bn)</v>
          </cell>
          <cell r="G2835" t="str">
            <v>Capex/Revenue</v>
          </cell>
          <cell r="H2835">
            <v>2014</v>
          </cell>
          <cell r="I2835">
            <v>0.1748519090373358</v>
          </cell>
        </row>
        <row r="2836">
          <cell r="B2836" t="str">
            <v>SK Telecom Co., Ltd.</v>
          </cell>
          <cell r="C2836" t="str">
            <v>Korea</v>
          </cell>
          <cell r="D2836" t="str">
            <v>Asia</v>
          </cell>
          <cell r="E2836" t="str">
            <v>Mobile &amp; Fixed</v>
          </cell>
          <cell r="F2836" t="str">
            <v>KRW (bn)</v>
          </cell>
          <cell r="G2836" t="str">
            <v>Revenue</v>
          </cell>
          <cell r="H2836">
            <v>2013</v>
          </cell>
          <cell r="I2836">
            <v>16602054</v>
          </cell>
        </row>
        <row r="2837">
          <cell r="B2837" t="str">
            <v>SK Telecom Co., Ltd.</v>
          </cell>
          <cell r="C2837" t="str">
            <v>Korea</v>
          </cell>
          <cell r="D2837" t="str">
            <v>Asia</v>
          </cell>
          <cell r="E2837" t="str">
            <v>Mobile &amp; Fixed</v>
          </cell>
          <cell r="F2837" t="str">
            <v>KRW (bn)</v>
          </cell>
          <cell r="G2837" t="str">
            <v>EBITDA</v>
          </cell>
          <cell r="H2837">
            <v>2013</v>
          </cell>
          <cell r="I2837">
            <v>4682341</v>
          </cell>
        </row>
        <row r="2838">
          <cell r="B2838" t="str">
            <v>SK Telecom Co., Ltd.</v>
          </cell>
          <cell r="C2838" t="str">
            <v>Korea</v>
          </cell>
          <cell r="D2838" t="str">
            <v>Asia</v>
          </cell>
          <cell r="E2838" t="str">
            <v>Mobile &amp; Fixed</v>
          </cell>
          <cell r="F2838" t="str">
            <v>KRW (bn)</v>
          </cell>
          <cell r="G2838" t="str">
            <v>EBITDA Margin (%)</v>
          </cell>
          <cell r="H2838">
            <v>2013</v>
          </cell>
          <cell r="I2838">
            <v>0.28203383749986599</v>
          </cell>
        </row>
        <row r="2839">
          <cell r="B2839" t="str">
            <v>SK Telecom Co., Ltd.</v>
          </cell>
          <cell r="C2839" t="str">
            <v>Korea</v>
          </cell>
          <cell r="D2839" t="str">
            <v>Asia</v>
          </cell>
          <cell r="E2839" t="str">
            <v>Mobile &amp; Fixed</v>
          </cell>
          <cell r="F2839" t="str">
            <v>KRW (bn)</v>
          </cell>
          <cell r="G2839" t="str">
            <v>Capex</v>
          </cell>
          <cell r="H2839">
            <v>2013</v>
          </cell>
          <cell r="I2839">
            <v>2879126</v>
          </cell>
        </row>
        <row r="2840">
          <cell r="B2840" t="str">
            <v>SK Telecom Co., Ltd.</v>
          </cell>
          <cell r="C2840" t="str">
            <v>Korea</v>
          </cell>
          <cell r="D2840" t="str">
            <v>Asia</v>
          </cell>
          <cell r="E2840" t="str">
            <v>Mobile &amp; Fixed</v>
          </cell>
          <cell r="F2840" t="str">
            <v>KRW (bn)</v>
          </cell>
          <cell r="G2840" t="str">
            <v>EBITDA - Capex</v>
          </cell>
          <cell r="H2840">
            <v>2013</v>
          </cell>
          <cell r="I2840">
            <v>1803215</v>
          </cell>
        </row>
        <row r="2841">
          <cell r="B2841" t="str">
            <v>SK Telecom Co., Ltd.</v>
          </cell>
          <cell r="C2841" t="str">
            <v>Korea</v>
          </cell>
          <cell r="D2841" t="str">
            <v>Asia</v>
          </cell>
          <cell r="E2841" t="str">
            <v>Mobile &amp; Fixed</v>
          </cell>
          <cell r="F2841" t="str">
            <v>KRW (bn)</v>
          </cell>
          <cell r="G2841" t="str">
            <v>EBITDA - Capex Margin (%)</v>
          </cell>
          <cell r="H2841">
            <v>2013</v>
          </cell>
          <cell r="I2841">
            <v>0.10861397029548271</v>
          </cell>
        </row>
        <row r="2842">
          <cell r="B2842" t="str">
            <v>SK Telecom Co., Ltd.</v>
          </cell>
          <cell r="C2842" t="str">
            <v>Korea</v>
          </cell>
          <cell r="D2842" t="str">
            <v>Asia</v>
          </cell>
          <cell r="E2842" t="str">
            <v>Mobile &amp; Fixed</v>
          </cell>
          <cell r="F2842" t="str">
            <v>KRW (bn)</v>
          </cell>
          <cell r="G2842" t="str">
            <v>Mobile share</v>
          </cell>
          <cell r="H2842">
            <v>2013</v>
          </cell>
          <cell r="I2842">
            <v>0.87349607464233037</v>
          </cell>
        </row>
        <row r="2843">
          <cell r="B2843" t="str">
            <v>SK Telecom Co., Ltd.</v>
          </cell>
          <cell r="C2843" t="str">
            <v>Korea</v>
          </cell>
          <cell r="D2843" t="str">
            <v>Asia</v>
          </cell>
          <cell r="E2843" t="str">
            <v>Mobile &amp; Fixed</v>
          </cell>
          <cell r="F2843" t="str">
            <v>KRW (bn)</v>
          </cell>
          <cell r="G2843" t="str">
            <v>Capex/Revenue</v>
          </cell>
          <cell r="H2843">
            <v>2013</v>
          </cell>
          <cell r="I2843">
            <v>0.17341986720438327</v>
          </cell>
        </row>
        <row r="2844">
          <cell r="B2844" t="str">
            <v>SK Telecom Co., Ltd.</v>
          </cell>
          <cell r="C2844" t="str">
            <v>Korea</v>
          </cell>
          <cell r="D2844" t="str">
            <v>Asia</v>
          </cell>
          <cell r="E2844" t="str">
            <v>Mobile &amp; Fixed</v>
          </cell>
          <cell r="F2844" t="str">
            <v>KRW (bn)</v>
          </cell>
          <cell r="G2844" t="str">
            <v>Revenue</v>
          </cell>
          <cell r="H2844">
            <v>2012</v>
          </cell>
          <cell r="I2844">
            <v>16141409</v>
          </cell>
        </row>
        <row r="2845">
          <cell r="B2845" t="str">
            <v>SK Telecom Co., Ltd.</v>
          </cell>
          <cell r="C2845" t="str">
            <v>Korea</v>
          </cell>
          <cell r="D2845" t="str">
            <v>Asia</v>
          </cell>
          <cell r="E2845" t="str">
            <v>Mobile &amp; Fixed</v>
          </cell>
          <cell r="F2845" t="str">
            <v>KRW (bn)</v>
          </cell>
          <cell r="G2845" t="str">
            <v>EBITDA</v>
          </cell>
          <cell r="H2845">
            <v>2012</v>
          </cell>
          <cell r="I2845">
            <v>4241514</v>
          </cell>
        </row>
        <row r="2846">
          <cell r="B2846" t="str">
            <v>SK Telecom Co., Ltd.</v>
          </cell>
          <cell r="C2846" t="str">
            <v>Korea</v>
          </cell>
          <cell r="D2846" t="str">
            <v>Asia</v>
          </cell>
          <cell r="E2846" t="str">
            <v>Mobile &amp; Fixed</v>
          </cell>
          <cell r="F2846" t="str">
            <v>KRW (bn)</v>
          </cell>
          <cell r="G2846" t="str">
            <v>EBITDA Margin (%)</v>
          </cell>
          <cell r="H2846">
            <v>2012</v>
          </cell>
          <cell r="I2846">
            <v>0.26277222762895108</v>
          </cell>
        </row>
        <row r="2847">
          <cell r="B2847" t="str">
            <v>SK Telecom Co., Ltd.</v>
          </cell>
          <cell r="C2847" t="str">
            <v>Korea</v>
          </cell>
          <cell r="D2847" t="str">
            <v>Asia</v>
          </cell>
          <cell r="E2847" t="str">
            <v>Mobile &amp; Fixed</v>
          </cell>
          <cell r="F2847" t="str">
            <v>KRW (bn)</v>
          </cell>
          <cell r="G2847" t="str">
            <v>Capex</v>
          </cell>
          <cell r="H2847">
            <v>2012</v>
          </cell>
          <cell r="I2847">
            <v>3394349</v>
          </cell>
        </row>
        <row r="2848">
          <cell r="B2848" t="str">
            <v>SK Telecom Co., Ltd.</v>
          </cell>
          <cell r="C2848" t="str">
            <v>Korea</v>
          </cell>
          <cell r="D2848" t="str">
            <v>Asia</v>
          </cell>
          <cell r="E2848" t="str">
            <v>Mobile &amp; Fixed</v>
          </cell>
          <cell r="F2848" t="str">
            <v>KRW (bn)</v>
          </cell>
          <cell r="G2848" t="str">
            <v>EBITDA - Capex</v>
          </cell>
          <cell r="H2848">
            <v>2012</v>
          </cell>
          <cell r="I2848">
            <v>847165</v>
          </cell>
        </row>
        <row r="2849">
          <cell r="B2849" t="str">
            <v>SK Telecom Co., Ltd.</v>
          </cell>
          <cell r="C2849" t="str">
            <v>Korea</v>
          </cell>
          <cell r="D2849" t="str">
            <v>Asia</v>
          </cell>
          <cell r="E2849" t="str">
            <v>Mobile &amp; Fixed</v>
          </cell>
          <cell r="F2849" t="str">
            <v>KRW (bn)</v>
          </cell>
          <cell r="G2849" t="str">
            <v>EBITDA - Capex Margin (%)</v>
          </cell>
          <cell r="H2849">
            <v>2012</v>
          </cell>
          <cell r="I2849">
            <v>5.2483956016479108E-2</v>
          </cell>
        </row>
        <row r="2850">
          <cell r="B2850" t="str">
            <v>SK Telecom Co., Ltd.</v>
          </cell>
          <cell r="C2850" t="str">
            <v>Korea</v>
          </cell>
          <cell r="D2850" t="str">
            <v>Asia</v>
          </cell>
          <cell r="E2850" t="str">
            <v>Mobile &amp; Fixed</v>
          </cell>
          <cell r="F2850" t="str">
            <v>KRW (bn)</v>
          </cell>
          <cell r="G2850" t="str">
            <v>Mobile share</v>
          </cell>
          <cell r="H2850">
            <v>2012</v>
          </cell>
          <cell r="I2850">
            <v>0.89678534259307841</v>
          </cell>
        </row>
        <row r="2851">
          <cell r="B2851" t="str">
            <v>SK Telecom Co., Ltd.</v>
          </cell>
          <cell r="C2851" t="str">
            <v>Korea</v>
          </cell>
          <cell r="D2851" t="str">
            <v>Asia</v>
          </cell>
          <cell r="E2851" t="str">
            <v>Mobile &amp; Fixed</v>
          </cell>
          <cell r="F2851" t="str">
            <v>KRW (bn)</v>
          </cell>
          <cell r="G2851" t="str">
            <v>Capex/Revenue</v>
          </cell>
          <cell r="H2851">
            <v>2012</v>
          </cell>
          <cell r="I2851">
            <v>0.21028827161247199</v>
          </cell>
        </row>
        <row r="2852">
          <cell r="B2852" t="str">
            <v>China Mobile Limited</v>
          </cell>
          <cell r="C2852" t="str">
            <v>China</v>
          </cell>
          <cell r="D2852" t="str">
            <v>Asia</v>
          </cell>
          <cell r="E2852" t="str">
            <v>Mobile &amp; Fixed</v>
          </cell>
          <cell r="F2852" t="str">
            <v>RMB</v>
          </cell>
          <cell r="G2852" t="str">
            <v>Revenue</v>
          </cell>
          <cell r="H2852">
            <v>2020</v>
          </cell>
          <cell r="I2852">
            <v>768070</v>
          </cell>
        </row>
        <row r="2853">
          <cell r="B2853" t="str">
            <v>China Mobile Limited</v>
          </cell>
          <cell r="C2853" t="str">
            <v>China</v>
          </cell>
          <cell r="D2853" t="str">
            <v>Asia</v>
          </cell>
          <cell r="E2853" t="str">
            <v>Mobile &amp; Fixed</v>
          </cell>
          <cell r="F2853" t="str">
            <v>RMB</v>
          </cell>
          <cell r="G2853" t="str">
            <v>EBITDA</v>
          </cell>
          <cell r="H2853">
            <v>2020</v>
          </cell>
          <cell r="I2853">
            <v>260670</v>
          </cell>
        </row>
        <row r="2854">
          <cell r="B2854" t="str">
            <v>China Mobile Limited</v>
          </cell>
          <cell r="C2854" t="str">
            <v>China</v>
          </cell>
          <cell r="D2854" t="str">
            <v>Asia</v>
          </cell>
          <cell r="E2854" t="str">
            <v>Mobile &amp; Fixed</v>
          </cell>
          <cell r="F2854" t="str">
            <v>RMB</v>
          </cell>
          <cell r="G2854" t="str">
            <v>EBITDA Margin (%)</v>
          </cell>
          <cell r="H2854">
            <v>2020</v>
          </cell>
          <cell r="I2854">
            <v>0.33938312914187507</v>
          </cell>
        </row>
        <row r="2855">
          <cell r="B2855" t="str">
            <v>China Mobile Limited</v>
          </cell>
          <cell r="C2855" t="str">
            <v>China</v>
          </cell>
          <cell r="D2855" t="str">
            <v>Asia</v>
          </cell>
          <cell r="E2855" t="str">
            <v>Mobile &amp; Fixed</v>
          </cell>
          <cell r="F2855" t="str">
            <v>RMB</v>
          </cell>
          <cell r="G2855" t="str">
            <v>Capex</v>
          </cell>
          <cell r="H2855">
            <v>2020</v>
          </cell>
          <cell r="I2855">
            <v>190449</v>
          </cell>
        </row>
        <row r="2856">
          <cell r="B2856" t="str">
            <v>China Mobile Limited</v>
          </cell>
          <cell r="C2856" t="str">
            <v>China</v>
          </cell>
          <cell r="D2856" t="str">
            <v>Asia</v>
          </cell>
          <cell r="E2856" t="str">
            <v>Mobile &amp; Fixed</v>
          </cell>
          <cell r="F2856" t="str">
            <v>RMB</v>
          </cell>
          <cell r="G2856" t="str">
            <v>EBITDA - Capex</v>
          </cell>
          <cell r="H2856">
            <v>2020</v>
          </cell>
          <cell r="I2856">
            <v>70221</v>
          </cell>
        </row>
        <row r="2857">
          <cell r="B2857" t="str">
            <v>China Mobile Limited</v>
          </cell>
          <cell r="C2857" t="str">
            <v>China</v>
          </cell>
          <cell r="D2857" t="str">
            <v>Asia</v>
          </cell>
          <cell r="E2857" t="str">
            <v>Mobile &amp; Fixed</v>
          </cell>
          <cell r="F2857" t="str">
            <v>RMB</v>
          </cell>
          <cell r="G2857" t="str">
            <v>EBITDA - Capex Margin (%)</v>
          </cell>
          <cell r="H2857">
            <v>2020</v>
          </cell>
          <cell r="I2857">
            <v>9.1425260718424106E-2</v>
          </cell>
        </row>
        <row r="2858">
          <cell r="B2858" t="str">
            <v>China Mobile Limited</v>
          </cell>
          <cell r="C2858" t="str">
            <v>China</v>
          </cell>
          <cell r="D2858" t="str">
            <v>Asia</v>
          </cell>
          <cell r="E2858" t="str">
            <v>Mobile &amp; Fixed</v>
          </cell>
          <cell r="F2858" t="str">
            <v>RMB</v>
          </cell>
          <cell r="G2858" t="str">
            <v>Mobile share</v>
          </cell>
          <cell r="H2858">
            <v>2020</v>
          </cell>
          <cell r="I2858">
            <v>0.64310023825953366</v>
          </cell>
        </row>
        <row r="2859">
          <cell r="B2859" t="str">
            <v>China Mobile Limited</v>
          </cell>
          <cell r="C2859" t="str">
            <v>China</v>
          </cell>
          <cell r="D2859" t="str">
            <v>Asia</v>
          </cell>
          <cell r="E2859" t="str">
            <v>Mobile &amp; Fixed</v>
          </cell>
          <cell r="F2859" t="str">
            <v>RMB</v>
          </cell>
          <cell r="G2859" t="str">
            <v>Capex/Revenue</v>
          </cell>
          <cell r="H2859">
            <v>2020</v>
          </cell>
          <cell r="I2859">
            <v>0.24795786842345099</v>
          </cell>
        </row>
        <row r="2860">
          <cell r="B2860" t="str">
            <v>China Mobile Limited</v>
          </cell>
          <cell r="C2860" t="str">
            <v>China</v>
          </cell>
          <cell r="D2860" t="str">
            <v>Asia</v>
          </cell>
          <cell r="E2860" t="str">
            <v>Mobile &amp; Fixed</v>
          </cell>
          <cell r="F2860" t="str">
            <v>RMB</v>
          </cell>
          <cell r="G2860" t="str">
            <v>Revenue</v>
          </cell>
          <cell r="H2860">
            <v>2019</v>
          </cell>
          <cell r="I2860">
            <v>745917</v>
          </cell>
        </row>
        <row r="2861">
          <cell r="B2861" t="str">
            <v>China Mobile Limited</v>
          </cell>
          <cell r="C2861" t="str">
            <v>China</v>
          </cell>
          <cell r="D2861" t="str">
            <v>Asia</v>
          </cell>
          <cell r="E2861" t="str">
            <v>Mobile &amp; Fixed</v>
          </cell>
          <cell r="F2861" t="str">
            <v>RMB</v>
          </cell>
          <cell r="G2861" t="str">
            <v>EBITDA</v>
          </cell>
          <cell r="H2861">
            <v>2019</v>
          </cell>
          <cell r="I2861">
            <v>276127</v>
          </cell>
        </row>
        <row r="2862">
          <cell r="B2862" t="str">
            <v>China Mobile Limited</v>
          </cell>
          <cell r="C2862" t="str">
            <v>China</v>
          </cell>
          <cell r="D2862" t="str">
            <v>Asia</v>
          </cell>
          <cell r="E2862" t="str">
            <v>Mobile &amp; Fixed</v>
          </cell>
          <cell r="F2862" t="str">
            <v>RMB</v>
          </cell>
          <cell r="G2862" t="str">
            <v>EBITDA Margin (%)</v>
          </cell>
          <cell r="H2862">
            <v>2019</v>
          </cell>
          <cell r="I2862">
            <v>0.37018461839588052</v>
          </cell>
        </row>
        <row r="2863">
          <cell r="B2863" t="str">
            <v>China Mobile Limited</v>
          </cell>
          <cell r="C2863" t="str">
            <v>China</v>
          </cell>
          <cell r="D2863" t="str">
            <v>Asia</v>
          </cell>
          <cell r="E2863" t="str">
            <v>Mobile &amp; Fixed</v>
          </cell>
          <cell r="F2863" t="str">
            <v>RMB</v>
          </cell>
          <cell r="G2863" t="str">
            <v>Capex</v>
          </cell>
          <cell r="H2863">
            <v>2019</v>
          </cell>
          <cell r="I2863">
            <v>204965</v>
          </cell>
        </row>
        <row r="2864">
          <cell r="B2864" t="str">
            <v>China Mobile Limited</v>
          </cell>
          <cell r="C2864" t="str">
            <v>China</v>
          </cell>
          <cell r="D2864" t="str">
            <v>Asia</v>
          </cell>
          <cell r="E2864" t="str">
            <v>Mobile &amp; Fixed</v>
          </cell>
          <cell r="F2864" t="str">
            <v>RMB</v>
          </cell>
          <cell r="G2864" t="str">
            <v>EBITDA - Capex</v>
          </cell>
          <cell r="H2864">
            <v>2019</v>
          </cell>
          <cell r="I2864">
            <v>71162</v>
          </cell>
        </row>
        <row r="2865">
          <cell r="B2865" t="str">
            <v>China Mobile Limited</v>
          </cell>
          <cell r="C2865" t="str">
            <v>China</v>
          </cell>
          <cell r="D2865" t="str">
            <v>Asia</v>
          </cell>
          <cell r="E2865" t="str">
            <v>Mobile &amp; Fixed</v>
          </cell>
          <cell r="F2865" t="str">
            <v>RMB</v>
          </cell>
          <cell r="G2865" t="str">
            <v>EBITDA - Capex Margin (%)</v>
          </cell>
          <cell r="H2865">
            <v>2019</v>
          </cell>
          <cell r="I2865">
            <v>9.5402035347096265E-2</v>
          </cell>
        </row>
        <row r="2866">
          <cell r="B2866" t="str">
            <v>China Mobile Limited</v>
          </cell>
          <cell r="C2866" t="str">
            <v>China</v>
          </cell>
          <cell r="D2866" t="str">
            <v>Asia</v>
          </cell>
          <cell r="E2866" t="str">
            <v>Mobile &amp; Fixed</v>
          </cell>
          <cell r="F2866" t="str">
            <v>RMB</v>
          </cell>
          <cell r="G2866" t="str">
            <v>Mobile share</v>
          </cell>
          <cell r="H2866">
            <v>2019</v>
          </cell>
          <cell r="I2866">
            <v>0.67336044090696423</v>
          </cell>
        </row>
        <row r="2867">
          <cell r="B2867" t="str">
            <v>China Mobile Limited</v>
          </cell>
          <cell r="C2867" t="str">
            <v>China</v>
          </cell>
          <cell r="D2867" t="str">
            <v>Asia</v>
          </cell>
          <cell r="E2867" t="str">
            <v>Mobile &amp; Fixed</v>
          </cell>
          <cell r="F2867" t="str">
            <v>RMB</v>
          </cell>
          <cell r="G2867" t="str">
            <v>Capex/Revenue</v>
          </cell>
          <cell r="H2867">
            <v>2019</v>
          </cell>
          <cell r="I2867">
            <v>0.27478258304878422</v>
          </cell>
        </row>
        <row r="2868">
          <cell r="B2868" t="str">
            <v>China Mobile Limited</v>
          </cell>
          <cell r="C2868" t="str">
            <v>China</v>
          </cell>
          <cell r="D2868" t="str">
            <v>Asia</v>
          </cell>
          <cell r="E2868" t="str">
            <v>Mobile &amp; Fixed</v>
          </cell>
          <cell r="F2868" t="str">
            <v>RMB</v>
          </cell>
          <cell r="G2868" t="str">
            <v>Revenue</v>
          </cell>
          <cell r="H2868">
            <v>2018</v>
          </cell>
          <cell r="I2868">
            <v>736819</v>
          </cell>
        </row>
        <row r="2869">
          <cell r="B2869" t="str">
            <v>China Mobile Limited</v>
          </cell>
          <cell r="C2869" t="str">
            <v>China</v>
          </cell>
          <cell r="D2869" t="str">
            <v>Asia</v>
          </cell>
          <cell r="E2869" t="str">
            <v>Mobile &amp; Fixed</v>
          </cell>
          <cell r="F2869" t="str">
            <v>RMB</v>
          </cell>
          <cell r="G2869" t="str">
            <v>EBITDA</v>
          </cell>
          <cell r="H2869">
            <v>2018</v>
          </cell>
          <cell r="I2869">
            <v>277266</v>
          </cell>
        </row>
        <row r="2870">
          <cell r="B2870" t="str">
            <v>China Mobile Limited</v>
          </cell>
          <cell r="C2870" t="str">
            <v>China</v>
          </cell>
          <cell r="D2870" t="str">
            <v>Asia</v>
          </cell>
          <cell r="E2870" t="str">
            <v>Mobile &amp; Fixed</v>
          </cell>
          <cell r="F2870" t="str">
            <v>RMB</v>
          </cell>
          <cell r="G2870" t="str">
            <v>EBITDA Margin (%)</v>
          </cell>
          <cell r="H2870">
            <v>2018</v>
          </cell>
          <cell r="I2870">
            <v>0.37630137116442436</v>
          </cell>
        </row>
        <row r="2871">
          <cell r="B2871" t="str">
            <v>China Mobile Limited</v>
          </cell>
          <cell r="C2871" t="str">
            <v>China</v>
          </cell>
          <cell r="D2871" t="str">
            <v>Asia</v>
          </cell>
          <cell r="E2871" t="str">
            <v>Mobile &amp; Fixed</v>
          </cell>
          <cell r="F2871" t="str">
            <v>RMB</v>
          </cell>
          <cell r="G2871" t="str">
            <v>Capex</v>
          </cell>
          <cell r="H2871">
            <v>2018</v>
          </cell>
          <cell r="I2871">
            <v>195164</v>
          </cell>
        </row>
        <row r="2872">
          <cell r="B2872" t="str">
            <v>China Mobile Limited</v>
          </cell>
          <cell r="C2872" t="str">
            <v>China</v>
          </cell>
          <cell r="D2872" t="str">
            <v>Asia</v>
          </cell>
          <cell r="E2872" t="str">
            <v>Mobile &amp; Fixed</v>
          </cell>
          <cell r="F2872" t="str">
            <v>RMB</v>
          </cell>
          <cell r="G2872" t="str">
            <v>EBITDA - Capex</v>
          </cell>
          <cell r="H2872">
            <v>2018</v>
          </cell>
          <cell r="I2872">
            <v>82102</v>
          </cell>
        </row>
        <row r="2873">
          <cell r="B2873" t="str">
            <v>China Mobile Limited</v>
          </cell>
          <cell r="C2873" t="str">
            <v>China</v>
          </cell>
          <cell r="D2873" t="str">
            <v>Asia</v>
          </cell>
          <cell r="E2873" t="str">
            <v>Mobile &amp; Fixed</v>
          </cell>
          <cell r="F2873" t="str">
            <v>RMB</v>
          </cell>
          <cell r="G2873" t="str">
            <v>EBITDA - Capex Margin (%)</v>
          </cell>
          <cell r="H2873">
            <v>2018</v>
          </cell>
          <cell r="I2873">
            <v>0.11142763690947166</v>
          </cell>
        </row>
        <row r="2874">
          <cell r="B2874" t="str">
            <v>China Mobile Limited</v>
          </cell>
          <cell r="C2874" t="str">
            <v>China</v>
          </cell>
          <cell r="D2874" t="str">
            <v>Asia</v>
          </cell>
          <cell r="E2874" t="str">
            <v>Mobile &amp; Fixed</v>
          </cell>
          <cell r="F2874" t="str">
            <v>RMB</v>
          </cell>
          <cell r="G2874" t="str">
            <v>Mobile share</v>
          </cell>
          <cell r="H2874">
            <v>2018</v>
          </cell>
          <cell r="I2874">
            <v>0.70598070896651688</v>
          </cell>
        </row>
        <row r="2875">
          <cell r="B2875" t="str">
            <v>China Mobile Limited</v>
          </cell>
          <cell r="C2875" t="str">
            <v>China</v>
          </cell>
          <cell r="D2875" t="str">
            <v>Asia</v>
          </cell>
          <cell r="E2875" t="str">
            <v>Mobile &amp; Fixed</v>
          </cell>
          <cell r="F2875" t="str">
            <v>RMB</v>
          </cell>
          <cell r="G2875" t="str">
            <v>Capex/Revenue</v>
          </cell>
          <cell r="H2875">
            <v>2018</v>
          </cell>
          <cell r="I2875">
            <v>0.2648737342549527</v>
          </cell>
        </row>
        <row r="2876">
          <cell r="B2876" t="str">
            <v>China Mobile Limited</v>
          </cell>
          <cell r="C2876" t="str">
            <v>China</v>
          </cell>
          <cell r="D2876" t="str">
            <v>Asia</v>
          </cell>
          <cell r="E2876" t="str">
            <v>Mobile &amp; Fixed</v>
          </cell>
          <cell r="F2876" t="str">
            <v>RMB</v>
          </cell>
          <cell r="G2876" t="str">
            <v>Revenue</v>
          </cell>
          <cell r="H2876">
            <v>2017</v>
          </cell>
          <cell r="I2876">
            <v>740514</v>
          </cell>
        </row>
        <row r="2877">
          <cell r="B2877" t="str">
            <v>China Mobile Limited</v>
          </cell>
          <cell r="C2877" t="str">
            <v>China</v>
          </cell>
          <cell r="D2877" t="str">
            <v>Asia</v>
          </cell>
          <cell r="E2877" t="str">
            <v>Mobile &amp; Fixed</v>
          </cell>
          <cell r="F2877" t="str">
            <v>RMB</v>
          </cell>
          <cell r="G2877" t="str">
            <v>EBITDA</v>
          </cell>
          <cell r="H2877">
            <v>2017</v>
          </cell>
          <cell r="I2877">
            <v>283022</v>
          </cell>
        </row>
        <row r="2878">
          <cell r="B2878" t="str">
            <v>China Mobile Limited</v>
          </cell>
          <cell r="C2878" t="str">
            <v>China</v>
          </cell>
          <cell r="D2878" t="str">
            <v>Asia</v>
          </cell>
          <cell r="E2878" t="str">
            <v>Mobile &amp; Fixed</v>
          </cell>
          <cell r="F2878" t="str">
            <v>RMB</v>
          </cell>
          <cell r="G2878" t="str">
            <v>EBITDA Margin (%)</v>
          </cell>
          <cell r="H2878">
            <v>2017</v>
          </cell>
          <cell r="I2878">
            <v>0.38219669040693355</v>
          </cell>
        </row>
        <row r="2879">
          <cell r="B2879" t="str">
            <v>China Mobile Limited</v>
          </cell>
          <cell r="C2879" t="str">
            <v>China</v>
          </cell>
          <cell r="D2879" t="str">
            <v>Asia</v>
          </cell>
          <cell r="E2879" t="str">
            <v>Mobile &amp; Fixed</v>
          </cell>
          <cell r="F2879" t="str">
            <v>RMB</v>
          </cell>
          <cell r="G2879" t="str">
            <v>Capex</v>
          </cell>
          <cell r="H2879">
            <v>2017</v>
          </cell>
          <cell r="I2879">
            <v>193653</v>
          </cell>
        </row>
        <row r="2880">
          <cell r="B2880" t="str">
            <v>China Mobile Limited</v>
          </cell>
          <cell r="C2880" t="str">
            <v>China</v>
          </cell>
          <cell r="D2880" t="str">
            <v>Asia</v>
          </cell>
          <cell r="E2880" t="str">
            <v>Mobile &amp; Fixed</v>
          </cell>
          <cell r="F2880" t="str">
            <v>RMB</v>
          </cell>
          <cell r="G2880" t="str">
            <v>EBITDA - Capex</v>
          </cell>
          <cell r="H2880">
            <v>2017</v>
          </cell>
          <cell r="I2880">
            <v>89369</v>
          </cell>
        </row>
        <row r="2881">
          <cell r="B2881" t="str">
            <v>China Mobile Limited</v>
          </cell>
          <cell r="C2881" t="str">
            <v>China</v>
          </cell>
          <cell r="D2881" t="str">
            <v>Asia</v>
          </cell>
          <cell r="E2881" t="str">
            <v>Mobile &amp; Fixed</v>
          </cell>
          <cell r="F2881" t="str">
            <v>RMB</v>
          </cell>
          <cell r="G2881" t="str">
            <v>EBITDA - Capex Margin (%)</v>
          </cell>
          <cell r="H2881">
            <v>2017</v>
          </cell>
          <cell r="I2881">
            <v>0.12068509170657138</v>
          </cell>
        </row>
        <row r="2882">
          <cell r="B2882" t="str">
            <v>China Mobile Limited</v>
          </cell>
          <cell r="C2882" t="str">
            <v>China</v>
          </cell>
          <cell r="D2882" t="str">
            <v>Asia</v>
          </cell>
          <cell r="E2882" t="str">
            <v>Mobile &amp; Fixed</v>
          </cell>
          <cell r="F2882" t="str">
            <v>RMB</v>
          </cell>
          <cell r="G2882" t="str">
            <v>Mobile share</v>
          </cell>
          <cell r="H2882">
            <v>2017</v>
          </cell>
          <cell r="I2882">
            <v>0.69994220230812654</v>
          </cell>
        </row>
        <row r="2883">
          <cell r="B2883" t="str">
            <v>China Mobile Limited</v>
          </cell>
          <cell r="C2883" t="str">
            <v>China</v>
          </cell>
          <cell r="D2883" t="str">
            <v>Asia</v>
          </cell>
          <cell r="E2883" t="str">
            <v>Mobile &amp; Fixed</v>
          </cell>
          <cell r="F2883" t="str">
            <v>RMB</v>
          </cell>
          <cell r="G2883" t="str">
            <v>Capex/Revenue</v>
          </cell>
          <cell r="H2883">
            <v>2017</v>
          </cell>
          <cell r="I2883">
            <v>0.26151159870036217</v>
          </cell>
        </row>
        <row r="2884">
          <cell r="B2884" t="str">
            <v>China Mobile Limited</v>
          </cell>
          <cell r="C2884" t="str">
            <v>China</v>
          </cell>
          <cell r="D2884" t="str">
            <v>Asia</v>
          </cell>
          <cell r="E2884" t="str">
            <v>Mobile &amp; Fixed</v>
          </cell>
          <cell r="F2884" t="str">
            <v>RMB</v>
          </cell>
          <cell r="G2884" t="str">
            <v>Revenue</v>
          </cell>
          <cell r="H2884">
            <v>2016</v>
          </cell>
          <cell r="I2884">
            <v>708421</v>
          </cell>
        </row>
        <row r="2885">
          <cell r="B2885" t="str">
            <v>China Mobile Limited</v>
          </cell>
          <cell r="C2885" t="str">
            <v>China</v>
          </cell>
          <cell r="D2885" t="str">
            <v>Asia</v>
          </cell>
          <cell r="E2885" t="str">
            <v>Mobile &amp; Fixed</v>
          </cell>
          <cell r="F2885" t="str">
            <v>RMB</v>
          </cell>
          <cell r="G2885" t="str">
            <v>EBITDA</v>
          </cell>
          <cell r="H2885">
            <v>2016</v>
          </cell>
          <cell r="I2885">
            <v>263713</v>
          </cell>
        </row>
        <row r="2886">
          <cell r="B2886" t="str">
            <v>China Mobile Limited</v>
          </cell>
          <cell r="C2886" t="str">
            <v>China</v>
          </cell>
          <cell r="D2886" t="str">
            <v>Asia</v>
          </cell>
          <cell r="E2886" t="str">
            <v>Mobile &amp; Fixed</v>
          </cell>
          <cell r="F2886" t="str">
            <v>RMB</v>
          </cell>
          <cell r="G2886" t="str">
            <v>EBITDA Margin (%)</v>
          </cell>
          <cell r="H2886">
            <v>2016</v>
          </cell>
          <cell r="I2886">
            <v>0.3722546338970753</v>
          </cell>
        </row>
        <row r="2887">
          <cell r="B2887" t="str">
            <v>China Mobile Limited</v>
          </cell>
          <cell r="C2887" t="str">
            <v>China</v>
          </cell>
          <cell r="D2887" t="str">
            <v>Asia</v>
          </cell>
          <cell r="E2887" t="str">
            <v>Mobile &amp; Fixed</v>
          </cell>
          <cell r="F2887" t="str">
            <v>RMB</v>
          </cell>
          <cell r="G2887" t="str">
            <v>Capex</v>
          </cell>
          <cell r="H2887">
            <v>2016</v>
          </cell>
          <cell r="I2887">
            <v>189608</v>
          </cell>
        </row>
        <row r="2888">
          <cell r="B2888" t="str">
            <v>China Mobile Limited</v>
          </cell>
          <cell r="C2888" t="str">
            <v>China</v>
          </cell>
          <cell r="D2888" t="str">
            <v>Asia</v>
          </cell>
          <cell r="E2888" t="str">
            <v>Mobile &amp; Fixed</v>
          </cell>
          <cell r="F2888" t="str">
            <v>RMB</v>
          </cell>
          <cell r="G2888" t="str">
            <v>EBITDA - Capex</v>
          </cell>
          <cell r="H2888">
            <v>2016</v>
          </cell>
          <cell r="I2888">
            <v>74105</v>
          </cell>
        </row>
        <row r="2889">
          <cell r="B2889" t="str">
            <v>China Mobile Limited</v>
          </cell>
          <cell r="C2889" t="str">
            <v>China</v>
          </cell>
          <cell r="D2889" t="str">
            <v>Asia</v>
          </cell>
          <cell r="E2889" t="str">
            <v>Mobile &amp; Fixed</v>
          </cell>
          <cell r="F2889" t="str">
            <v>RMB</v>
          </cell>
          <cell r="G2889" t="str">
            <v>EBITDA - Capex Margin (%)</v>
          </cell>
          <cell r="H2889">
            <v>2016</v>
          </cell>
          <cell r="I2889">
            <v>0.10460587701380958</v>
          </cell>
        </row>
        <row r="2890">
          <cell r="B2890" t="str">
            <v>China Mobile Limited</v>
          </cell>
          <cell r="C2890" t="str">
            <v>China</v>
          </cell>
          <cell r="D2890" t="str">
            <v>Asia</v>
          </cell>
          <cell r="E2890" t="str">
            <v>Mobile &amp; Fixed</v>
          </cell>
          <cell r="F2890" t="str">
            <v>RMB</v>
          </cell>
          <cell r="G2890" t="str">
            <v>Mobile share</v>
          </cell>
          <cell r="H2890">
            <v>2016</v>
          </cell>
          <cell r="I2890">
            <v>0.71598809182675272</v>
          </cell>
        </row>
        <row r="2891">
          <cell r="B2891" t="str">
            <v>China Mobile Limited</v>
          </cell>
          <cell r="C2891" t="str">
            <v>China</v>
          </cell>
          <cell r="D2891" t="str">
            <v>Asia</v>
          </cell>
          <cell r="E2891" t="str">
            <v>Mobile &amp; Fixed</v>
          </cell>
          <cell r="F2891" t="str">
            <v>RMB</v>
          </cell>
          <cell r="G2891" t="str">
            <v>Capex/Revenue</v>
          </cell>
          <cell r="H2891">
            <v>2016</v>
          </cell>
          <cell r="I2891">
            <v>0.26764875688326573</v>
          </cell>
        </row>
        <row r="2892">
          <cell r="B2892" t="str">
            <v>China Mobile Limited</v>
          </cell>
          <cell r="C2892" t="str">
            <v>China</v>
          </cell>
          <cell r="D2892" t="str">
            <v>Asia</v>
          </cell>
          <cell r="E2892" t="str">
            <v>Mobile &amp; Fixed</v>
          </cell>
          <cell r="F2892" t="str">
            <v>RMB</v>
          </cell>
          <cell r="G2892" t="str">
            <v>Revenue</v>
          </cell>
          <cell r="H2892">
            <v>2015</v>
          </cell>
          <cell r="I2892">
            <v>668335</v>
          </cell>
        </row>
        <row r="2893">
          <cell r="B2893" t="str">
            <v>China Mobile Limited</v>
          </cell>
          <cell r="C2893" t="str">
            <v>China</v>
          </cell>
          <cell r="D2893" t="str">
            <v>Asia</v>
          </cell>
          <cell r="E2893" t="str">
            <v>Mobile &amp; Fixed</v>
          </cell>
          <cell r="F2893" t="str">
            <v>RMB</v>
          </cell>
          <cell r="G2893" t="str">
            <v>EBITDA</v>
          </cell>
          <cell r="H2893">
            <v>2015</v>
          </cell>
          <cell r="I2893">
            <v>247638</v>
          </cell>
        </row>
        <row r="2894">
          <cell r="B2894" t="str">
            <v>China Mobile Limited</v>
          </cell>
          <cell r="C2894" t="str">
            <v>China</v>
          </cell>
          <cell r="D2894" t="str">
            <v>Asia</v>
          </cell>
          <cell r="E2894" t="str">
            <v>Mobile &amp; Fixed</v>
          </cell>
          <cell r="F2894" t="str">
            <v>RMB</v>
          </cell>
          <cell r="G2894" t="str">
            <v>EBITDA Margin (%)</v>
          </cell>
          <cell r="H2894">
            <v>2015</v>
          </cell>
          <cell r="I2894">
            <v>0.37052974930237081</v>
          </cell>
        </row>
        <row r="2895">
          <cell r="B2895" t="str">
            <v>China Mobile Limited</v>
          </cell>
          <cell r="C2895" t="str">
            <v>China</v>
          </cell>
          <cell r="D2895" t="str">
            <v>Asia</v>
          </cell>
          <cell r="E2895" t="str">
            <v>Mobile &amp; Fixed</v>
          </cell>
          <cell r="F2895" t="str">
            <v>RMB</v>
          </cell>
          <cell r="G2895" t="str">
            <v>Capex</v>
          </cell>
          <cell r="H2895">
            <v>2015</v>
          </cell>
          <cell r="I2895">
            <v>172455</v>
          </cell>
        </row>
        <row r="2896">
          <cell r="B2896" t="str">
            <v>China Mobile Limited</v>
          </cell>
          <cell r="C2896" t="str">
            <v>China</v>
          </cell>
          <cell r="D2896" t="str">
            <v>Asia</v>
          </cell>
          <cell r="E2896" t="str">
            <v>Mobile &amp; Fixed</v>
          </cell>
          <cell r="F2896" t="str">
            <v>RMB</v>
          </cell>
          <cell r="G2896" t="str">
            <v>EBITDA - Capex</v>
          </cell>
          <cell r="H2896">
            <v>2015</v>
          </cell>
          <cell r="I2896">
            <v>75183</v>
          </cell>
        </row>
        <row r="2897">
          <cell r="B2897" t="str">
            <v>China Mobile Limited</v>
          </cell>
          <cell r="C2897" t="str">
            <v>China</v>
          </cell>
          <cell r="D2897" t="str">
            <v>Asia</v>
          </cell>
          <cell r="E2897" t="str">
            <v>Mobile &amp; Fixed</v>
          </cell>
          <cell r="F2897" t="str">
            <v>RMB</v>
          </cell>
          <cell r="G2897" t="str">
            <v>EBITDA - Capex Margin (%)</v>
          </cell>
          <cell r="H2897">
            <v>2015</v>
          </cell>
          <cell r="I2897">
            <v>0.1124929863017798</v>
          </cell>
        </row>
        <row r="2898">
          <cell r="B2898" t="str">
            <v>China Mobile Limited</v>
          </cell>
          <cell r="C2898" t="str">
            <v>China</v>
          </cell>
          <cell r="D2898" t="str">
            <v>Asia</v>
          </cell>
          <cell r="E2898" t="str">
            <v>Mobile &amp; Fixed</v>
          </cell>
          <cell r="F2898" t="str">
            <v>RMB</v>
          </cell>
          <cell r="G2898" t="str">
            <v>Mobile share</v>
          </cell>
          <cell r="H2898">
            <v>2015</v>
          </cell>
          <cell r="I2898">
            <v>0.82617399956608584</v>
          </cell>
        </row>
        <row r="2899">
          <cell r="B2899" t="str">
            <v>China Mobile Limited</v>
          </cell>
          <cell r="C2899" t="str">
            <v>China</v>
          </cell>
          <cell r="D2899" t="str">
            <v>Asia</v>
          </cell>
          <cell r="E2899" t="str">
            <v>Mobile &amp; Fixed</v>
          </cell>
          <cell r="F2899" t="str">
            <v>RMB</v>
          </cell>
          <cell r="G2899" t="str">
            <v>Capex/Revenue</v>
          </cell>
          <cell r="H2899">
            <v>2015</v>
          </cell>
          <cell r="I2899">
            <v>0.25803676300059103</v>
          </cell>
        </row>
        <row r="2900">
          <cell r="B2900" t="str">
            <v>China Mobile Limited</v>
          </cell>
          <cell r="C2900" t="str">
            <v>China</v>
          </cell>
          <cell r="D2900" t="str">
            <v>Asia</v>
          </cell>
          <cell r="E2900" t="str">
            <v>Mobile &amp; Fixed</v>
          </cell>
          <cell r="F2900" t="str">
            <v>RMB</v>
          </cell>
          <cell r="G2900" t="str">
            <v>Revenue</v>
          </cell>
          <cell r="H2900">
            <v>2014</v>
          </cell>
          <cell r="I2900">
            <v>651509</v>
          </cell>
        </row>
        <row r="2901">
          <cell r="B2901" t="str">
            <v>China Mobile Limited</v>
          </cell>
          <cell r="C2901" t="str">
            <v>China</v>
          </cell>
          <cell r="D2901" t="str">
            <v>Asia</v>
          </cell>
          <cell r="E2901" t="str">
            <v>Mobile &amp; Fixed</v>
          </cell>
          <cell r="F2901" t="str">
            <v>RMB</v>
          </cell>
          <cell r="G2901" t="str">
            <v>EBITDA</v>
          </cell>
          <cell r="H2901">
            <v>2014</v>
          </cell>
          <cell r="I2901">
            <v>244213</v>
          </cell>
        </row>
        <row r="2902">
          <cell r="B2902" t="str">
            <v>China Mobile Limited</v>
          </cell>
          <cell r="C2902" t="str">
            <v>China</v>
          </cell>
          <cell r="D2902" t="str">
            <v>Asia</v>
          </cell>
          <cell r="E2902" t="str">
            <v>Mobile &amp; Fixed</v>
          </cell>
          <cell r="F2902" t="str">
            <v>RMB</v>
          </cell>
          <cell r="G2902" t="str">
            <v>EBITDA Margin (%)</v>
          </cell>
          <cell r="H2902">
            <v>2014</v>
          </cell>
          <cell r="I2902">
            <v>0.37484209734631446</v>
          </cell>
        </row>
        <row r="2903">
          <cell r="B2903" t="str">
            <v>China Mobile Limited</v>
          </cell>
          <cell r="C2903" t="str">
            <v>China</v>
          </cell>
          <cell r="D2903" t="str">
            <v>Asia</v>
          </cell>
          <cell r="E2903" t="str">
            <v>Mobile &amp; Fixed</v>
          </cell>
          <cell r="F2903" t="str">
            <v>RMB</v>
          </cell>
          <cell r="G2903" t="str">
            <v>Capex</v>
          </cell>
          <cell r="H2903">
            <v>2014</v>
          </cell>
          <cell r="I2903">
            <v>174696</v>
          </cell>
        </row>
        <row r="2904">
          <cell r="B2904" t="str">
            <v>China Mobile Limited</v>
          </cell>
          <cell r="C2904" t="str">
            <v>China</v>
          </cell>
          <cell r="D2904" t="str">
            <v>Asia</v>
          </cell>
          <cell r="E2904" t="str">
            <v>Mobile &amp; Fixed</v>
          </cell>
          <cell r="F2904" t="str">
            <v>RMB</v>
          </cell>
          <cell r="G2904" t="str">
            <v>EBITDA - Capex</v>
          </cell>
          <cell r="H2904">
            <v>2014</v>
          </cell>
          <cell r="I2904">
            <v>69517</v>
          </cell>
        </row>
        <row r="2905">
          <cell r="B2905" t="str">
            <v>China Mobile Limited</v>
          </cell>
          <cell r="C2905" t="str">
            <v>China</v>
          </cell>
          <cell r="D2905" t="str">
            <v>Asia</v>
          </cell>
          <cell r="E2905" t="str">
            <v>Mobile &amp; Fixed</v>
          </cell>
          <cell r="F2905" t="str">
            <v>RMB</v>
          </cell>
          <cell r="G2905" t="str">
            <v>EBITDA - Capex Margin (%)</v>
          </cell>
          <cell r="H2905">
            <v>2014</v>
          </cell>
          <cell r="I2905">
            <v>0.10670151908876163</v>
          </cell>
        </row>
        <row r="2906">
          <cell r="B2906" t="str">
            <v>China Mobile Limited</v>
          </cell>
          <cell r="C2906" t="str">
            <v>China</v>
          </cell>
          <cell r="D2906" t="str">
            <v>Asia</v>
          </cell>
          <cell r="E2906" t="str">
            <v>Mobile &amp; Fixed</v>
          </cell>
          <cell r="F2906" t="str">
            <v>RMB</v>
          </cell>
          <cell r="G2906" t="str">
            <v>Mobile share</v>
          </cell>
          <cell r="H2906">
            <v>2014</v>
          </cell>
          <cell r="I2906"/>
        </row>
        <row r="2907">
          <cell r="B2907" t="str">
            <v>China Mobile Limited</v>
          </cell>
          <cell r="C2907" t="str">
            <v>China</v>
          </cell>
          <cell r="D2907" t="str">
            <v>Asia</v>
          </cell>
          <cell r="E2907" t="str">
            <v>Mobile &amp; Fixed</v>
          </cell>
          <cell r="F2907" t="str">
            <v>RMB</v>
          </cell>
          <cell r="G2907" t="str">
            <v>Capex/Revenue</v>
          </cell>
          <cell r="H2907">
            <v>2014</v>
          </cell>
          <cell r="I2907">
            <v>0.26814057825755283</v>
          </cell>
        </row>
        <row r="2908">
          <cell r="B2908" t="str">
            <v>China Mobile Limited</v>
          </cell>
          <cell r="C2908" t="str">
            <v>China</v>
          </cell>
          <cell r="D2908" t="str">
            <v>Asia</v>
          </cell>
          <cell r="E2908" t="str">
            <v>Mobile &amp; Fixed</v>
          </cell>
          <cell r="F2908" t="str">
            <v>RMB</v>
          </cell>
          <cell r="G2908" t="str">
            <v>Revenue</v>
          </cell>
          <cell r="H2908">
            <v>2013</v>
          </cell>
          <cell r="I2908">
            <v>630177</v>
          </cell>
        </row>
        <row r="2909">
          <cell r="B2909" t="str">
            <v>China Mobile Limited</v>
          </cell>
          <cell r="C2909" t="str">
            <v>China</v>
          </cell>
          <cell r="D2909" t="str">
            <v>Asia</v>
          </cell>
          <cell r="E2909" t="str">
            <v>Mobile &amp; Fixed</v>
          </cell>
          <cell r="F2909" t="str">
            <v>RMB</v>
          </cell>
          <cell r="G2909" t="str">
            <v>EBITDA</v>
          </cell>
          <cell r="H2909">
            <v>2013</v>
          </cell>
          <cell r="I2909">
            <v>242497</v>
          </cell>
        </row>
        <row r="2910">
          <cell r="B2910" t="str">
            <v>China Mobile Limited</v>
          </cell>
          <cell r="C2910" t="str">
            <v>China</v>
          </cell>
          <cell r="D2910" t="str">
            <v>Asia</v>
          </cell>
          <cell r="E2910" t="str">
            <v>Mobile &amp; Fixed</v>
          </cell>
          <cell r="F2910" t="str">
            <v>RMB</v>
          </cell>
          <cell r="G2910" t="str">
            <v>EBITDA Margin (%)</v>
          </cell>
          <cell r="H2910">
            <v>2013</v>
          </cell>
          <cell r="I2910">
            <v>0.38480776035939107</v>
          </cell>
        </row>
        <row r="2911">
          <cell r="B2911" t="str">
            <v>China Mobile Limited</v>
          </cell>
          <cell r="C2911" t="str">
            <v>China</v>
          </cell>
          <cell r="D2911" t="str">
            <v>Asia</v>
          </cell>
          <cell r="E2911" t="str">
            <v>Mobile &amp; Fixed</v>
          </cell>
          <cell r="F2911" t="str">
            <v>RMB</v>
          </cell>
          <cell r="G2911" t="str">
            <v>Capex</v>
          </cell>
          <cell r="H2911">
            <v>2013</v>
          </cell>
          <cell r="I2911">
            <v>139352</v>
          </cell>
        </row>
        <row r="2912">
          <cell r="B2912" t="str">
            <v>China Mobile Limited</v>
          </cell>
          <cell r="C2912" t="str">
            <v>China</v>
          </cell>
          <cell r="D2912" t="str">
            <v>Asia</v>
          </cell>
          <cell r="E2912" t="str">
            <v>Mobile &amp; Fixed</v>
          </cell>
          <cell r="F2912" t="str">
            <v>RMB</v>
          </cell>
          <cell r="G2912" t="str">
            <v>EBITDA - Capex</v>
          </cell>
          <cell r="H2912">
            <v>2013</v>
          </cell>
          <cell r="I2912">
            <v>103145</v>
          </cell>
        </row>
        <row r="2913">
          <cell r="B2913" t="str">
            <v>China Mobile Limited</v>
          </cell>
          <cell r="C2913" t="str">
            <v>China</v>
          </cell>
          <cell r="D2913" t="str">
            <v>Asia</v>
          </cell>
          <cell r="E2913" t="str">
            <v>Mobile &amp; Fixed</v>
          </cell>
          <cell r="F2913" t="str">
            <v>RMB</v>
          </cell>
          <cell r="G2913" t="str">
            <v>EBITDA - Capex Margin (%)</v>
          </cell>
          <cell r="H2913">
            <v>2013</v>
          </cell>
          <cell r="I2913">
            <v>0.16367623699373351</v>
          </cell>
        </row>
        <row r="2914">
          <cell r="B2914" t="str">
            <v>China Mobile Limited</v>
          </cell>
          <cell r="C2914" t="str">
            <v>China</v>
          </cell>
          <cell r="D2914" t="str">
            <v>Asia</v>
          </cell>
          <cell r="E2914" t="str">
            <v>Mobile &amp; Fixed</v>
          </cell>
          <cell r="F2914" t="str">
            <v>RMB</v>
          </cell>
          <cell r="G2914" t="str">
            <v>Mobile share</v>
          </cell>
          <cell r="H2914">
            <v>2013</v>
          </cell>
          <cell r="I2914"/>
        </row>
        <row r="2915">
          <cell r="B2915" t="str">
            <v>China Mobile Limited</v>
          </cell>
          <cell r="C2915" t="str">
            <v>China</v>
          </cell>
          <cell r="D2915" t="str">
            <v>Asia</v>
          </cell>
          <cell r="E2915" t="str">
            <v>Mobile &amp; Fixed</v>
          </cell>
          <cell r="F2915" t="str">
            <v>RMB</v>
          </cell>
          <cell r="G2915" t="str">
            <v>Capex/Revenue</v>
          </cell>
          <cell r="H2915">
            <v>2013</v>
          </cell>
          <cell r="I2915">
            <v>0.22113152336565758</v>
          </cell>
        </row>
        <row r="2916">
          <cell r="B2916" t="str">
            <v>China Mobile Limited</v>
          </cell>
          <cell r="C2916" t="str">
            <v>China</v>
          </cell>
          <cell r="D2916" t="str">
            <v>Asia</v>
          </cell>
          <cell r="E2916" t="str">
            <v>Mobile &amp; Fixed</v>
          </cell>
          <cell r="F2916" t="str">
            <v>RMB</v>
          </cell>
          <cell r="G2916" t="str">
            <v>Revenue</v>
          </cell>
          <cell r="H2916">
            <v>2012</v>
          </cell>
          <cell r="I2916">
            <v>581835</v>
          </cell>
        </row>
        <row r="2917">
          <cell r="B2917" t="str">
            <v>China Mobile Limited</v>
          </cell>
          <cell r="C2917" t="str">
            <v>China</v>
          </cell>
          <cell r="D2917" t="str">
            <v>Asia</v>
          </cell>
          <cell r="E2917" t="str">
            <v>Mobile &amp; Fixed</v>
          </cell>
          <cell r="F2917" t="str">
            <v>RMB</v>
          </cell>
          <cell r="G2917" t="str">
            <v>EBITDA</v>
          </cell>
          <cell r="H2917">
            <v>2012</v>
          </cell>
          <cell r="I2917">
            <v>256465</v>
          </cell>
        </row>
        <row r="2918">
          <cell r="B2918" t="str">
            <v>China Mobile Limited</v>
          </cell>
          <cell r="C2918" t="str">
            <v>China</v>
          </cell>
          <cell r="D2918" t="str">
            <v>Asia</v>
          </cell>
          <cell r="E2918" t="str">
            <v>Mobile &amp; Fixed</v>
          </cell>
          <cell r="F2918" t="str">
            <v>RMB</v>
          </cell>
          <cell r="G2918" t="str">
            <v>EBITDA Margin (%)</v>
          </cell>
          <cell r="H2918">
            <v>2012</v>
          </cell>
          <cell r="I2918">
            <v>0.44078647726589154</v>
          </cell>
        </row>
        <row r="2919">
          <cell r="B2919" t="str">
            <v>China Mobile Limited</v>
          </cell>
          <cell r="C2919" t="str">
            <v>China</v>
          </cell>
          <cell r="D2919" t="str">
            <v>Asia</v>
          </cell>
          <cell r="E2919" t="str">
            <v>Mobile &amp; Fixed</v>
          </cell>
          <cell r="F2919" t="str">
            <v>RMB</v>
          </cell>
          <cell r="G2919" t="str">
            <v>Capex</v>
          </cell>
          <cell r="H2919">
            <v>2012</v>
          </cell>
          <cell r="I2919">
            <v>123406</v>
          </cell>
        </row>
        <row r="2920">
          <cell r="B2920" t="str">
            <v>China Mobile Limited</v>
          </cell>
          <cell r="C2920" t="str">
            <v>China</v>
          </cell>
          <cell r="D2920" t="str">
            <v>Asia</v>
          </cell>
          <cell r="E2920" t="str">
            <v>Mobile &amp; Fixed</v>
          </cell>
          <cell r="F2920" t="str">
            <v>RMB</v>
          </cell>
          <cell r="G2920" t="str">
            <v>EBITDA - Capex</v>
          </cell>
          <cell r="H2920">
            <v>2012</v>
          </cell>
          <cell r="I2920">
            <v>133059</v>
          </cell>
        </row>
        <row r="2921">
          <cell r="B2921" t="str">
            <v>China Mobile Limited</v>
          </cell>
          <cell r="C2921" t="str">
            <v>China</v>
          </cell>
          <cell r="D2921" t="str">
            <v>Asia</v>
          </cell>
          <cell r="E2921" t="str">
            <v>Mobile &amp; Fixed</v>
          </cell>
          <cell r="F2921" t="str">
            <v>RMB</v>
          </cell>
          <cell r="G2921" t="str">
            <v>EBITDA - Capex Margin (%)</v>
          </cell>
          <cell r="H2921">
            <v>2012</v>
          </cell>
          <cell r="I2921">
            <v>0.22868854572172523</v>
          </cell>
        </row>
        <row r="2922">
          <cell r="B2922" t="str">
            <v>China Mobile Limited</v>
          </cell>
          <cell r="C2922" t="str">
            <v>China</v>
          </cell>
          <cell r="D2922" t="str">
            <v>Asia</v>
          </cell>
          <cell r="E2922" t="str">
            <v>Mobile &amp; Fixed</v>
          </cell>
          <cell r="F2922" t="str">
            <v>RMB</v>
          </cell>
          <cell r="G2922" t="str">
            <v>Mobile share</v>
          </cell>
          <cell r="H2922">
            <v>2012</v>
          </cell>
          <cell r="I2922"/>
        </row>
        <row r="2923">
          <cell r="B2923" t="str">
            <v>China Mobile Limited</v>
          </cell>
          <cell r="C2923" t="str">
            <v>China</v>
          </cell>
          <cell r="D2923" t="str">
            <v>Asia</v>
          </cell>
          <cell r="E2923" t="str">
            <v>Mobile &amp; Fixed</v>
          </cell>
          <cell r="F2923" t="str">
            <v>RMB</v>
          </cell>
          <cell r="G2923" t="str">
            <v>Capex/Revenue</v>
          </cell>
          <cell r="H2923">
            <v>2012</v>
          </cell>
          <cell r="I2923">
            <v>0.21209793154416631</v>
          </cell>
        </row>
        <row r="2924">
          <cell r="B2924" t="str">
            <v>StarHub</v>
          </cell>
          <cell r="C2924" t="str">
            <v>Singapore</v>
          </cell>
          <cell r="D2924" t="str">
            <v>Asia</v>
          </cell>
          <cell r="E2924" t="str">
            <v>Mobile &amp; Fixed</v>
          </cell>
          <cell r="F2924" t="str">
            <v>S$</v>
          </cell>
          <cell r="G2924" t="str">
            <v>Revenue</v>
          </cell>
          <cell r="H2924">
            <v>2020</v>
          </cell>
          <cell r="I2924">
            <v>2028.8</v>
          </cell>
        </row>
        <row r="2925">
          <cell r="B2925" t="str">
            <v>StarHub</v>
          </cell>
          <cell r="C2925" t="str">
            <v>Singapore</v>
          </cell>
          <cell r="D2925" t="str">
            <v>Asia</v>
          </cell>
          <cell r="E2925" t="str">
            <v>Mobile &amp; Fixed</v>
          </cell>
          <cell r="F2925" t="str">
            <v>S$</v>
          </cell>
          <cell r="G2925" t="str">
            <v>EBITDA</v>
          </cell>
          <cell r="H2925">
            <v>2020</v>
          </cell>
          <cell r="I2925">
            <v>453.6</v>
          </cell>
        </row>
        <row r="2926">
          <cell r="B2926" t="str">
            <v>StarHub</v>
          </cell>
          <cell r="C2926" t="str">
            <v>Singapore</v>
          </cell>
          <cell r="D2926" t="str">
            <v>Asia</v>
          </cell>
          <cell r="E2926" t="str">
            <v>Mobile &amp; Fixed</v>
          </cell>
          <cell r="F2926" t="str">
            <v>S$</v>
          </cell>
          <cell r="G2926" t="str">
            <v>EBITDA Margin (%)</v>
          </cell>
          <cell r="H2926">
            <v>2020</v>
          </cell>
          <cell r="I2926">
            <v>0.22358044164037857</v>
          </cell>
        </row>
        <row r="2927">
          <cell r="B2927" t="str">
            <v>StarHub</v>
          </cell>
          <cell r="C2927" t="str">
            <v>Singapore</v>
          </cell>
          <cell r="D2927" t="str">
            <v>Asia</v>
          </cell>
          <cell r="E2927" t="str">
            <v>Mobile &amp; Fixed</v>
          </cell>
          <cell r="F2927" t="str">
            <v>S$</v>
          </cell>
          <cell r="G2927" t="str">
            <v>Capex</v>
          </cell>
          <cell r="H2927">
            <v>2020</v>
          </cell>
          <cell r="I2927">
            <v>191.2</v>
          </cell>
        </row>
        <row r="2928">
          <cell r="B2928" t="str">
            <v>StarHub</v>
          </cell>
          <cell r="C2928" t="str">
            <v>Singapore</v>
          </cell>
          <cell r="D2928" t="str">
            <v>Asia</v>
          </cell>
          <cell r="E2928" t="str">
            <v>Mobile &amp; Fixed</v>
          </cell>
          <cell r="F2928" t="str">
            <v>S$</v>
          </cell>
          <cell r="G2928" t="str">
            <v>EBITDA - Capex</v>
          </cell>
          <cell r="H2928">
            <v>2020</v>
          </cell>
          <cell r="I2928">
            <v>262.40000000000003</v>
          </cell>
        </row>
        <row r="2929">
          <cell r="B2929" t="str">
            <v>StarHub</v>
          </cell>
          <cell r="C2929" t="str">
            <v>Singapore</v>
          </cell>
          <cell r="D2929" t="str">
            <v>Asia</v>
          </cell>
          <cell r="E2929" t="str">
            <v>Mobile &amp; Fixed</v>
          </cell>
          <cell r="F2929" t="str">
            <v>S$</v>
          </cell>
          <cell r="G2929" t="str">
            <v>EBITDA - Capex Margin (%)</v>
          </cell>
          <cell r="H2929">
            <v>2020</v>
          </cell>
          <cell r="I2929">
            <v>0.12933753943217668</v>
          </cell>
        </row>
        <row r="2930">
          <cell r="B2930" t="str">
            <v>StarHub</v>
          </cell>
          <cell r="C2930" t="str">
            <v>Singapore</v>
          </cell>
          <cell r="D2930" t="str">
            <v>Asia</v>
          </cell>
          <cell r="E2930" t="str">
            <v>Mobile &amp; Fixed</v>
          </cell>
          <cell r="F2930" t="str">
            <v>S$</v>
          </cell>
          <cell r="G2930" t="str">
            <v>Mobile share</v>
          </cell>
          <cell r="H2930">
            <v>2020</v>
          </cell>
          <cell r="I2930">
            <v>0.28573541009463727</v>
          </cell>
        </row>
        <row r="2931">
          <cell r="B2931" t="str">
            <v>StarHub</v>
          </cell>
          <cell r="C2931" t="str">
            <v>Singapore</v>
          </cell>
          <cell r="D2931" t="str">
            <v>Asia</v>
          </cell>
          <cell r="E2931" t="str">
            <v>Mobile &amp; Fixed</v>
          </cell>
          <cell r="F2931" t="str">
            <v>S$</v>
          </cell>
          <cell r="G2931" t="str">
            <v>Capex/Revenue</v>
          </cell>
          <cell r="H2931">
            <v>2020</v>
          </cell>
          <cell r="I2931">
            <v>9.424290220820189E-2</v>
          </cell>
        </row>
        <row r="2932">
          <cell r="B2932" t="str">
            <v>StarHub</v>
          </cell>
          <cell r="C2932" t="str">
            <v>Singapore</v>
          </cell>
          <cell r="D2932" t="str">
            <v>Asia</v>
          </cell>
          <cell r="E2932" t="str">
            <v>Mobile &amp; Fixed</v>
          </cell>
          <cell r="F2932" t="str">
            <v>S$</v>
          </cell>
          <cell r="G2932" t="str">
            <v>Revenue</v>
          </cell>
          <cell r="H2932">
            <v>2019</v>
          </cell>
          <cell r="I2932">
            <v>2330.6</v>
          </cell>
        </row>
        <row r="2933">
          <cell r="B2933" t="str">
            <v>StarHub</v>
          </cell>
          <cell r="C2933" t="str">
            <v>Singapore</v>
          </cell>
          <cell r="D2933" t="str">
            <v>Asia</v>
          </cell>
          <cell r="E2933" t="str">
            <v>Mobile &amp; Fixed</v>
          </cell>
          <cell r="F2933" t="str">
            <v>S$</v>
          </cell>
          <cell r="G2933" t="str">
            <v>EBITDA</v>
          </cell>
          <cell r="H2933">
            <v>2019</v>
          </cell>
          <cell r="I2933">
            <v>584.9</v>
          </cell>
        </row>
        <row r="2934">
          <cell r="B2934" t="str">
            <v>StarHub</v>
          </cell>
          <cell r="C2934" t="str">
            <v>Singapore</v>
          </cell>
          <cell r="D2934" t="str">
            <v>Asia</v>
          </cell>
          <cell r="E2934" t="str">
            <v>Mobile &amp; Fixed</v>
          </cell>
          <cell r="F2934" t="str">
            <v>S$</v>
          </cell>
          <cell r="G2934" t="str">
            <v>EBITDA Margin (%)</v>
          </cell>
          <cell r="H2934">
            <v>2019</v>
          </cell>
          <cell r="I2934">
            <v>0.25096541663091049</v>
          </cell>
        </row>
        <row r="2935">
          <cell r="B2935" t="str">
            <v>StarHub</v>
          </cell>
          <cell r="C2935" t="str">
            <v>Singapore</v>
          </cell>
          <cell r="D2935" t="str">
            <v>Asia</v>
          </cell>
          <cell r="E2935" t="str">
            <v>Mobile &amp; Fixed</v>
          </cell>
          <cell r="F2935" t="str">
            <v>S$</v>
          </cell>
          <cell r="G2935" t="str">
            <v>Capex</v>
          </cell>
          <cell r="H2935">
            <v>2019</v>
          </cell>
          <cell r="I2935">
            <v>229.5</v>
          </cell>
        </row>
        <row r="2936">
          <cell r="B2936" t="str">
            <v>StarHub</v>
          </cell>
          <cell r="C2936" t="str">
            <v>Singapore</v>
          </cell>
          <cell r="D2936" t="str">
            <v>Asia</v>
          </cell>
          <cell r="E2936" t="str">
            <v>Mobile &amp; Fixed</v>
          </cell>
          <cell r="F2936" t="str">
            <v>S$</v>
          </cell>
          <cell r="G2936" t="str">
            <v>EBITDA - Capex</v>
          </cell>
          <cell r="H2936">
            <v>2019</v>
          </cell>
          <cell r="I2936">
            <v>355.4</v>
          </cell>
        </row>
        <row r="2937">
          <cell r="B2937" t="str">
            <v>StarHub</v>
          </cell>
          <cell r="C2937" t="str">
            <v>Singapore</v>
          </cell>
          <cell r="D2937" t="str">
            <v>Asia</v>
          </cell>
          <cell r="E2937" t="str">
            <v>Mobile &amp; Fixed</v>
          </cell>
          <cell r="F2937" t="str">
            <v>S$</v>
          </cell>
          <cell r="G2937" t="str">
            <v>EBITDA - Capex Margin (%)</v>
          </cell>
          <cell r="H2937">
            <v>2019</v>
          </cell>
          <cell r="I2937">
            <v>0.15249292027803998</v>
          </cell>
        </row>
        <row r="2938">
          <cell r="B2938" t="str">
            <v>StarHub</v>
          </cell>
          <cell r="C2938" t="str">
            <v>Singapore</v>
          </cell>
          <cell r="D2938" t="str">
            <v>Asia</v>
          </cell>
          <cell r="E2938" t="str">
            <v>Mobile &amp; Fixed</v>
          </cell>
          <cell r="F2938" t="str">
            <v>S$</v>
          </cell>
          <cell r="G2938" t="str">
            <v>Mobile share</v>
          </cell>
          <cell r="H2938">
            <v>2019</v>
          </cell>
          <cell r="I2938">
            <v>0.32845619153865957</v>
          </cell>
        </row>
        <row r="2939">
          <cell r="B2939" t="str">
            <v>StarHub</v>
          </cell>
          <cell r="C2939" t="str">
            <v>Singapore</v>
          </cell>
          <cell r="D2939" t="str">
            <v>Asia</v>
          </cell>
          <cell r="E2939" t="str">
            <v>Mobile &amp; Fixed</v>
          </cell>
          <cell r="F2939" t="str">
            <v>S$</v>
          </cell>
          <cell r="G2939" t="str">
            <v>Capex/Revenue</v>
          </cell>
          <cell r="H2939">
            <v>2019</v>
          </cell>
          <cell r="I2939">
            <v>9.8472496352870503E-2</v>
          </cell>
        </row>
        <row r="2940">
          <cell r="B2940" t="str">
            <v>StarHub</v>
          </cell>
          <cell r="C2940" t="str">
            <v>Singapore</v>
          </cell>
          <cell r="D2940" t="str">
            <v>Asia</v>
          </cell>
          <cell r="E2940" t="str">
            <v>Mobile &amp; Fixed</v>
          </cell>
          <cell r="F2940" t="str">
            <v>S$</v>
          </cell>
          <cell r="G2940" t="str">
            <v>Revenue</v>
          </cell>
          <cell r="H2940">
            <v>2018</v>
          </cell>
          <cell r="I2940">
            <v>2362</v>
          </cell>
        </row>
        <row r="2941">
          <cell r="B2941" t="str">
            <v>StarHub</v>
          </cell>
          <cell r="C2941" t="str">
            <v>Singapore</v>
          </cell>
          <cell r="D2941" t="str">
            <v>Asia</v>
          </cell>
          <cell r="E2941" t="str">
            <v>Mobile &amp; Fixed</v>
          </cell>
          <cell r="F2941" t="str">
            <v>S$</v>
          </cell>
          <cell r="G2941" t="str">
            <v>EBITDA</v>
          </cell>
          <cell r="H2941">
            <v>2018</v>
          </cell>
          <cell r="I2941">
            <v>530.6</v>
          </cell>
        </row>
        <row r="2942">
          <cell r="B2942" t="str">
            <v>StarHub</v>
          </cell>
          <cell r="C2942" t="str">
            <v>Singapore</v>
          </cell>
          <cell r="D2942" t="str">
            <v>Asia</v>
          </cell>
          <cell r="E2942" t="str">
            <v>Mobile &amp; Fixed</v>
          </cell>
          <cell r="F2942" t="str">
            <v>S$</v>
          </cell>
          <cell r="G2942" t="str">
            <v>EBITDA Margin (%)</v>
          </cell>
          <cell r="H2942">
            <v>2018</v>
          </cell>
          <cell r="I2942">
            <v>0.22464013547840814</v>
          </cell>
        </row>
        <row r="2943">
          <cell r="B2943" t="str">
            <v>StarHub</v>
          </cell>
          <cell r="C2943" t="str">
            <v>Singapore</v>
          </cell>
          <cell r="D2943" t="str">
            <v>Asia</v>
          </cell>
          <cell r="E2943" t="str">
            <v>Mobile &amp; Fixed</v>
          </cell>
          <cell r="F2943" t="str">
            <v>S$</v>
          </cell>
          <cell r="G2943" t="str">
            <v>Capex</v>
          </cell>
          <cell r="H2943">
            <v>2018</v>
          </cell>
          <cell r="I2943">
            <v>272.8</v>
          </cell>
        </row>
        <row r="2944">
          <cell r="B2944" t="str">
            <v>StarHub</v>
          </cell>
          <cell r="C2944" t="str">
            <v>Singapore</v>
          </cell>
          <cell r="D2944" t="str">
            <v>Asia</v>
          </cell>
          <cell r="E2944" t="str">
            <v>Mobile &amp; Fixed</v>
          </cell>
          <cell r="F2944" t="str">
            <v>S$</v>
          </cell>
          <cell r="G2944" t="str">
            <v>EBITDA - Capex</v>
          </cell>
          <cell r="H2944">
            <v>2018</v>
          </cell>
          <cell r="I2944">
            <v>257.8</v>
          </cell>
        </row>
        <row r="2945">
          <cell r="B2945" t="str">
            <v>StarHub</v>
          </cell>
          <cell r="C2945" t="str">
            <v>Singapore</v>
          </cell>
          <cell r="D2945" t="str">
            <v>Asia</v>
          </cell>
          <cell r="E2945" t="str">
            <v>Mobile &amp; Fixed</v>
          </cell>
          <cell r="F2945" t="str">
            <v>S$</v>
          </cell>
          <cell r="G2945" t="str">
            <v>EBITDA - Capex Margin (%)</v>
          </cell>
          <cell r="H2945">
            <v>2018</v>
          </cell>
          <cell r="I2945">
            <v>0.10914479254868756</v>
          </cell>
        </row>
        <row r="2946">
          <cell r="B2946" t="str">
            <v>StarHub</v>
          </cell>
          <cell r="C2946" t="str">
            <v>Singapore</v>
          </cell>
          <cell r="D2946" t="str">
            <v>Asia</v>
          </cell>
          <cell r="E2946" t="str">
            <v>Mobile &amp; Fixed</v>
          </cell>
          <cell r="F2946" t="str">
            <v>S$</v>
          </cell>
          <cell r="G2946" t="str">
            <v>Mobile share</v>
          </cell>
          <cell r="H2946">
            <v>2018</v>
          </cell>
          <cell r="I2946">
            <v>0.34906858594411516</v>
          </cell>
        </row>
        <row r="2947">
          <cell r="B2947" t="str">
            <v>StarHub</v>
          </cell>
          <cell r="C2947" t="str">
            <v>Singapore</v>
          </cell>
          <cell r="D2947" t="str">
            <v>Asia</v>
          </cell>
          <cell r="E2947" t="str">
            <v>Mobile &amp; Fixed</v>
          </cell>
          <cell r="F2947" t="str">
            <v>S$</v>
          </cell>
          <cell r="G2947" t="str">
            <v>Capex/Revenue</v>
          </cell>
          <cell r="H2947">
            <v>2018</v>
          </cell>
          <cell r="I2947">
            <v>0.11549534292972058</v>
          </cell>
        </row>
        <row r="2948">
          <cell r="B2948" t="str">
            <v>StarHub</v>
          </cell>
          <cell r="C2948" t="str">
            <v>Singapore</v>
          </cell>
          <cell r="D2948" t="str">
            <v>Asia</v>
          </cell>
          <cell r="E2948" t="str">
            <v>Mobile &amp; Fixed</v>
          </cell>
          <cell r="F2948" t="str">
            <v>S$</v>
          </cell>
          <cell r="G2948" t="str">
            <v>Revenue</v>
          </cell>
          <cell r="H2948">
            <v>2017</v>
          </cell>
          <cell r="I2948">
            <v>2410.6999999999998</v>
          </cell>
        </row>
        <row r="2949">
          <cell r="B2949" t="str">
            <v>StarHub</v>
          </cell>
          <cell r="C2949" t="str">
            <v>Singapore</v>
          </cell>
          <cell r="D2949" t="str">
            <v>Asia</v>
          </cell>
          <cell r="E2949" t="str">
            <v>Mobile &amp; Fixed</v>
          </cell>
          <cell r="F2949" t="str">
            <v>S$</v>
          </cell>
          <cell r="G2949" t="str">
            <v>EBITDA</v>
          </cell>
          <cell r="H2949">
            <v>2017</v>
          </cell>
          <cell r="I2949">
            <v>609</v>
          </cell>
        </row>
        <row r="2950">
          <cell r="B2950" t="str">
            <v>StarHub</v>
          </cell>
          <cell r="C2950" t="str">
            <v>Singapore</v>
          </cell>
          <cell r="D2950" t="str">
            <v>Asia</v>
          </cell>
          <cell r="E2950" t="str">
            <v>Mobile &amp; Fixed</v>
          </cell>
          <cell r="F2950" t="str">
            <v>S$</v>
          </cell>
          <cell r="G2950" t="str">
            <v>EBITDA Margin (%)</v>
          </cell>
          <cell r="H2950">
            <v>2017</v>
          </cell>
          <cell r="I2950">
            <v>0.25262371925166965</v>
          </cell>
        </row>
        <row r="2951">
          <cell r="B2951" t="str">
            <v>StarHub</v>
          </cell>
          <cell r="C2951" t="str">
            <v>Singapore</v>
          </cell>
          <cell r="D2951" t="str">
            <v>Asia</v>
          </cell>
          <cell r="E2951" t="str">
            <v>Mobile &amp; Fixed</v>
          </cell>
          <cell r="F2951" t="str">
            <v>S$</v>
          </cell>
          <cell r="G2951" t="str">
            <v>Capex</v>
          </cell>
          <cell r="H2951">
            <v>2017</v>
          </cell>
          <cell r="I2951">
            <v>295.89999999999998</v>
          </cell>
        </row>
        <row r="2952">
          <cell r="B2952" t="str">
            <v>StarHub</v>
          </cell>
          <cell r="C2952" t="str">
            <v>Singapore</v>
          </cell>
          <cell r="D2952" t="str">
            <v>Asia</v>
          </cell>
          <cell r="E2952" t="str">
            <v>Mobile &amp; Fixed</v>
          </cell>
          <cell r="F2952" t="str">
            <v>S$</v>
          </cell>
          <cell r="G2952" t="str">
            <v>EBITDA - Capex</v>
          </cell>
          <cell r="H2952">
            <v>2017</v>
          </cell>
          <cell r="I2952">
            <v>313.10000000000002</v>
          </cell>
        </row>
        <row r="2953">
          <cell r="B2953" t="str">
            <v>StarHub</v>
          </cell>
          <cell r="C2953" t="str">
            <v>Singapore</v>
          </cell>
          <cell r="D2953" t="str">
            <v>Asia</v>
          </cell>
          <cell r="E2953" t="str">
            <v>Mobile &amp; Fixed</v>
          </cell>
          <cell r="F2953" t="str">
            <v>S$</v>
          </cell>
          <cell r="G2953" t="str">
            <v>EBITDA - Capex Margin (%)</v>
          </cell>
          <cell r="H2953">
            <v>2017</v>
          </cell>
          <cell r="I2953">
            <v>0.12987928817355957</v>
          </cell>
        </row>
        <row r="2954">
          <cell r="B2954" t="str">
            <v>StarHub</v>
          </cell>
          <cell r="C2954" t="str">
            <v>Singapore</v>
          </cell>
          <cell r="D2954" t="str">
            <v>Asia</v>
          </cell>
          <cell r="E2954" t="str">
            <v>Mobile &amp; Fixed</v>
          </cell>
          <cell r="F2954" t="str">
            <v>S$</v>
          </cell>
          <cell r="G2954" t="str">
            <v>Mobile share</v>
          </cell>
          <cell r="H2954">
            <v>2017</v>
          </cell>
          <cell r="I2954">
            <v>0.49850062473969181</v>
          </cell>
        </row>
        <row r="2955">
          <cell r="B2955" t="str">
            <v>StarHub</v>
          </cell>
          <cell r="C2955" t="str">
            <v>Singapore</v>
          </cell>
          <cell r="D2955" t="str">
            <v>Asia</v>
          </cell>
          <cell r="E2955" t="str">
            <v>Mobile &amp; Fixed</v>
          </cell>
          <cell r="F2955" t="str">
            <v>S$</v>
          </cell>
          <cell r="G2955" t="str">
            <v>Capex/Revenue</v>
          </cell>
          <cell r="H2955">
            <v>2017</v>
          </cell>
          <cell r="I2955">
            <v>0.12274443107811009</v>
          </cell>
        </row>
        <row r="2956">
          <cell r="B2956" t="str">
            <v>StarHub</v>
          </cell>
          <cell r="C2956" t="str">
            <v>Singapore</v>
          </cell>
          <cell r="D2956" t="str">
            <v>Asia</v>
          </cell>
          <cell r="E2956" t="str">
            <v>Mobile &amp; Fixed</v>
          </cell>
          <cell r="F2956" t="str">
            <v>S$</v>
          </cell>
          <cell r="G2956" t="str">
            <v>Revenue</v>
          </cell>
          <cell r="H2956">
            <v>2016</v>
          </cell>
          <cell r="I2956">
            <v>2396.6999999999998</v>
          </cell>
        </row>
        <row r="2957">
          <cell r="B2957" t="str">
            <v>StarHub</v>
          </cell>
          <cell r="C2957" t="str">
            <v>Singapore</v>
          </cell>
          <cell r="D2957" t="str">
            <v>Asia</v>
          </cell>
          <cell r="E2957" t="str">
            <v>Mobile &amp; Fixed</v>
          </cell>
          <cell r="F2957" t="str">
            <v>S$</v>
          </cell>
          <cell r="G2957" t="str">
            <v>EBITDA</v>
          </cell>
          <cell r="H2957">
            <v>2016</v>
          </cell>
          <cell r="I2957">
            <v>659.2</v>
          </cell>
        </row>
        <row r="2958">
          <cell r="B2958" t="str">
            <v>StarHub</v>
          </cell>
          <cell r="C2958" t="str">
            <v>Singapore</v>
          </cell>
          <cell r="D2958" t="str">
            <v>Asia</v>
          </cell>
          <cell r="E2958" t="str">
            <v>Mobile &amp; Fixed</v>
          </cell>
          <cell r="F2958" t="str">
            <v>S$</v>
          </cell>
          <cell r="G2958" t="str">
            <v>EBITDA Margin (%)</v>
          </cell>
          <cell r="H2958">
            <v>2016</v>
          </cell>
          <cell r="I2958">
            <v>0.27504485334000922</v>
          </cell>
        </row>
        <row r="2959">
          <cell r="B2959" t="str">
            <v>StarHub</v>
          </cell>
          <cell r="C2959" t="str">
            <v>Singapore</v>
          </cell>
          <cell r="D2959" t="str">
            <v>Asia</v>
          </cell>
          <cell r="E2959" t="str">
            <v>Mobile &amp; Fixed</v>
          </cell>
          <cell r="F2959" t="str">
            <v>S$</v>
          </cell>
          <cell r="G2959" t="str">
            <v>Capex</v>
          </cell>
          <cell r="H2959">
            <v>2016</v>
          </cell>
          <cell r="I2959">
            <v>366.7</v>
          </cell>
        </row>
        <row r="2960">
          <cell r="B2960" t="str">
            <v>StarHub</v>
          </cell>
          <cell r="C2960" t="str">
            <v>Singapore</v>
          </cell>
          <cell r="D2960" t="str">
            <v>Asia</v>
          </cell>
          <cell r="E2960" t="str">
            <v>Mobile &amp; Fixed</v>
          </cell>
          <cell r="F2960" t="str">
            <v>S$</v>
          </cell>
          <cell r="G2960" t="str">
            <v>EBITDA - Capex</v>
          </cell>
          <cell r="H2960">
            <v>2016</v>
          </cell>
          <cell r="I2960">
            <v>292.50000000000006</v>
          </cell>
        </row>
        <row r="2961">
          <cell r="B2961" t="str">
            <v>StarHub</v>
          </cell>
          <cell r="C2961" t="str">
            <v>Singapore</v>
          </cell>
          <cell r="D2961" t="str">
            <v>Asia</v>
          </cell>
          <cell r="E2961" t="str">
            <v>Mobile &amp; Fixed</v>
          </cell>
          <cell r="F2961" t="str">
            <v>S$</v>
          </cell>
          <cell r="G2961" t="str">
            <v>EBITDA - Capex Margin (%)</v>
          </cell>
          <cell r="H2961">
            <v>2016</v>
          </cell>
          <cell r="I2961">
            <v>0.12204280886218553</v>
          </cell>
        </row>
        <row r="2962">
          <cell r="B2962" t="str">
            <v>StarHub</v>
          </cell>
          <cell r="C2962" t="str">
            <v>Singapore</v>
          </cell>
          <cell r="D2962" t="str">
            <v>Asia</v>
          </cell>
          <cell r="E2962" t="str">
            <v>Mobile &amp; Fixed</v>
          </cell>
          <cell r="F2962" t="str">
            <v>S$</v>
          </cell>
          <cell r="G2962" t="str">
            <v>Mobile share</v>
          </cell>
          <cell r="H2962">
            <v>2016</v>
          </cell>
          <cell r="I2962">
            <v>0.50671672924488942</v>
          </cell>
        </row>
        <row r="2963">
          <cell r="B2963" t="str">
            <v>StarHub</v>
          </cell>
          <cell r="C2963" t="str">
            <v>Singapore</v>
          </cell>
          <cell r="D2963" t="str">
            <v>Asia</v>
          </cell>
          <cell r="E2963" t="str">
            <v>Mobile &amp; Fixed</v>
          </cell>
          <cell r="F2963" t="str">
            <v>S$</v>
          </cell>
          <cell r="G2963" t="str">
            <v>Capex/Revenue</v>
          </cell>
          <cell r="H2963">
            <v>2016</v>
          </cell>
          <cell r="I2963">
            <v>0.15300204447782367</v>
          </cell>
        </row>
        <row r="2964">
          <cell r="B2964" t="str">
            <v>StarHub</v>
          </cell>
          <cell r="C2964" t="str">
            <v>Singapore</v>
          </cell>
          <cell r="D2964" t="str">
            <v>Asia</v>
          </cell>
          <cell r="E2964" t="str">
            <v>Mobile &amp; Fixed</v>
          </cell>
          <cell r="F2964" t="str">
            <v>S$</v>
          </cell>
          <cell r="G2964" t="str">
            <v>Revenue</v>
          </cell>
          <cell r="H2964">
            <v>2015</v>
          </cell>
          <cell r="I2964">
            <v>2444.3000000000002</v>
          </cell>
        </row>
        <row r="2965">
          <cell r="B2965" t="str">
            <v>StarHub</v>
          </cell>
          <cell r="C2965" t="str">
            <v>Singapore</v>
          </cell>
          <cell r="D2965" t="str">
            <v>Asia</v>
          </cell>
          <cell r="E2965" t="str">
            <v>Mobile &amp; Fixed</v>
          </cell>
          <cell r="F2965" t="str">
            <v>S$</v>
          </cell>
          <cell r="G2965" t="str">
            <v>EBITDA</v>
          </cell>
          <cell r="H2965">
            <v>2015</v>
          </cell>
          <cell r="I2965">
            <v>667.9</v>
          </cell>
        </row>
        <row r="2966">
          <cell r="B2966" t="str">
            <v>StarHub</v>
          </cell>
          <cell r="C2966" t="str">
            <v>Singapore</v>
          </cell>
          <cell r="D2966" t="str">
            <v>Asia</v>
          </cell>
          <cell r="E2966" t="str">
            <v>Mobile &amp; Fixed</v>
          </cell>
          <cell r="F2966" t="str">
            <v>S$</v>
          </cell>
          <cell r="G2966" t="str">
            <v>EBITDA Margin (%)</v>
          </cell>
          <cell r="H2966">
            <v>2015</v>
          </cell>
          <cell r="I2966">
            <v>0.27324796465245671</v>
          </cell>
        </row>
        <row r="2967">
          <cell r="B2967" t="str">
            <v>StarHub</v>
          </cell>
          <cell r="C2967" t="str">
            <v>Singapore</v>
          </cell>
          <cell r="D2967" t="str">
            <v>Asia</v>
          </cell>
          <cell r="E2967" t="str">
            <v>Mobile &amp; Fixed</v>
          </cell>
          <cell r="F2967" t="str">
            <v>S$</v>
          </cell>
          <cell r="G2967" t="str">
            <v>Capex</v>
          </cell>
          <cell r="H2967">
            <v>2015</v>
          </cell>
          <cell r="I2967">
            <v>328.8</v>
          </cell>
        </row>
        <row r="2968">
          <cell r="B2968" t="str">
            <v>StarHub</v>
          </cell>
          <cell r="C2968" t="str">
            <v>Singapore</v>
          </cell>
          <cell r="D2968" t="str">
            <v>Asia</v>
          </cell>
          <cell r="E2968" t="str">
            <v>Mobile &amp; Fixed</v>
          </cell>
          <cell r="F2968" t="str">
            <v>S$</v>
          </cell>
          <cell r="G2968" t="str">
            <v>EBITDA - Capex</v>
          </cell>
          <cell r="H2968">
            <v>2015</v>
          </cell>
          <cell r="I2968">
            <v>339.09999999999997</v>
          </cell>
        </row>
        <row r="2969">
          <cell r="B2969" t="str">
            <v>StarHub</v>
          </cell>
          <cell r="C2969" t="str">
            <v>Singapore</v>
          </cell>
          <cell r="D2969" t="str">
            <v>Asia</v>
          </cell>
          <cell r="E2969" t="str">
            <v>Mobile &amp; Fixed</v>
          </cell>
          <cell r="F2969" t="str">
            <v>S$</v>
          </cell>
          <cell r="G2969" t="str">
            <v>EBITDA - Capex Margin (%)</v>
          </cell>
          <cell r="H2969">
            <v>2015</v>
          </cell>
          <cell r="I2969">
            <v>0.13873092500920506</v>
          </cell>
        </row>
        <row r="2970">
          <cell r="B2970" t="str">
            <v>StarHub</v>
          </cell>
          <cell r="C2970" t="str">
            <v>Singapore</v>
          </cell>
          <cell r="D2970" t="str">
            <v>Asia</v>
          </cell>
          <cell r="E2970" t="str">
            <v>Mobile &amp; Fixed</v>
          </cell>
          <cell r="F2970" t="str">
            <v>S$</v>
          </cell>
          <cell r="G2970" t="str">
            <v>Mobile share</v>
          </cell>
          <cell r="H2970">
            <v>2015</v>
          </cell>
          <cell r="I2970">
            <v>0.50728314238952532</v>
          </cell>
        </row>
        <row r="2971">
          <cell r="B2971" t="str">
            <v>StarHub</v>
          </cell>
          <cell r="C2971" t="str">
            <v>Singapore</v>
          </cell>
          <cell r="D2971" t="str">
            <v>Asia</v>
          </cell>
          <cell r="E2971" t="str">
            <v>Mobile &amp; Fixed</v>
          </cell>
          <cell r="F2971" t="str">
            <v>S$</v>
          </cell>
          <cell r="G2971" t="str">
            <v>Capex/Revenue</v>
          </cell>
          <cell r="H2971">
            <v>2015</v>
          </cell>
          <cell r="I2971">
            <v>0.13451703964325165</v>
          </cell>
        </row>
        <row r="2972">
          <cell r="B2972" t="str">
            <v>StarHub</v>
          </cell>
          <cell r="C2972" t="str">
            <v>Singapore</v>
          </cell>
          <cell r="D2972" t="str">
            <v>Asia</v>
          </cell>
          <cell r="E2972" t="str">
            <v>Mobile &amp; Fixed</v>
          </cell>
          <cell r="F2972" t="str">
            <v>S$</v>
          </cell>
          <cell r="G2972" t="str">
            <v>Revenue</v>
          </cell>
          <cell r="H2972">
            <v>2014</v>
          </cell>
          <cell r="I2972">
            <v>2387.1999999999998</v>
          </cell>
        </row>
        <row r="2973">
          <cell r="B2973" t="str">
            <v>StarHub</v>
          </cell>
          <cell r="C2973" t="str">
            <v>Singapore</v>
          </cell>
          <cell r="D2973" t="str">
            <v>Asia</v>
          </cell>
          <cell r="E2973" t="str">
            <v>Mobile &amp; Fixed</v>
          </cell>
          <cell r="F2973" t="str">
            <v>S$</v>
          </cell>
          <cell r="G2973" t="str">
            <v>EBITDA</v>
          </cell>
          <cell r="H2973">
            <v>2014</v>
          </cell>
          <cell r="I2973">
            <v>699.4</v>
          </cell>
        </row>
        <row r="2974">
          <cell r="B2974" t="str">
            <v>StarHub</v>
          </cell>
          <cell r="C2974" t="str">
            <v>Singapore</v>
          </cell>
          <cell r="D2974" t="str">
            <v>Asia</v>
          </cell>
          <cell r="E2974" t="str">
            <v>Mobile &amp; Fixed</v>
          </cell>
          <cell r="F2974" t="str">
            <v>S$</v>
          </cell>
          <cell r="G2974" t="str">
            <v>EBITDA Margin (%)</v>
          </cell>
          <cell r="H2974">
            <v>2014</v>
          </cell>
          <cell r="I2974">
            <v>0.29297922252010727</v>
          </cell>
        </row>
        <row r="2975">
          <cell r="B2975" t="str">
            <v>StarHub</v>
          </cell>
          <cell r="C2975" t="str">
            <v>Singapore</v>
          </cell>
          <cell r="D2975" t="str">
            <v>Asia</v>
          </cell>
          <cell r="E2975" t="str">
            <v>Mobile &amp; Fixed</v>
          </cell>
          <cell r="F2975" t="str">
            <v>S$</v>
          </cell>
          <cell r="G2975" t="str">
            <v>Capex</v>
          </cell>
          <cell r="H2975">
            <v>2014</v>
          </cell>
          <cell r="I2975">
            <v>321.60000000000002</v>
          </cell>
        </row>
        <row r="2976">
          <cell r="B2976" t="str">
            <v>StarHub</v>
          </cell>
          <cell r="C2976" t="str">
            <v>Singapore</v>
          </cell>
          <cell r="D2976" t="str">
            <v>Asia</v>
          </cell>
          <cell r="E2976" t="str">
            <v>Mobile &amp; Fixed</v>
          </cell>
          <cell r="F2976" t="str">
            <v>S$</v>
          </cell>
          <cell r="G2976" t="str">
            <v>EBITDA - Capex</v>
          </cell>
          <cell r="H2976">
            <v>2014</v>
          </cell>
          <cell r="I2976">
            <v>377.79999999999995</v>
          </cell>
        </row>
        <row r="2977">
          <cell r="B2977" t="str">
            <v>StarHub</v>
          </cell>
          <cell r="C2977" t="str">
            <v>Singapore</v>
          </cell>
          <cell r="D2977" t="str">
            <v>Asia</v>
          </cell>
          <cell r="E2977" t="str">
            <v>Mobile &amp; Fixed</v>
          </cell>
          <cell r="F2977" t="str">
            <v>S$</v>
          </cell>
          <cell r="G2977" t="str">
            <v>EBITDA - Capex Margin (%)</v>
          </cell>
          <cell r="H2977">
            <v>2014</v>
          </cell>
          <cell r="I2977">
            <v>0.15826072386058981</v>
          </cell>
        </row>
        <row r="2978">
          <cell r="B2978" t="str">
            <v>StarHub</v>
          </cell>
          <cell r="C2978" t="str">
            <v>Singapore</v>
          </cell>
          <cell r="D2978" t="str">
            <v>Asia</v>
          </cell>
          <cell r="E2978" t="str">
            <v>Mobile &amp; Fixed</v>
          </cell>
          <cell r="F2978" t="str">
            <v>S$</v>
          </cell>
          <cell r="G2978" t="str">
            <v>Mobile share</v>
          </cell>
          <cell r="H2978">
            <v>2014</v>
          </cell>
          <cell r="I2978"/>
        </row>
        <row r="2979">
          <cell r="B2979" t="str">
            <v>StarHub</v>
          </cell>
          <cell r="C2979" t="str">
            <v>Singapore</v>
          </cell>
          <cell r="D2979" t="str">
            <v>Asia</v>
          </cell>
          <cell r="E2979" t="str">
            <v>Mobile &amp; Fixed</v>
          </cell>
          <cell r="F2979" t="str">
            <v>S$</v>
          </cell>
          <cell r="G2979" t="str">
            <v>Capex/Revenue</v>
          </cell>
          <cell r="H2979">
            <v>2014</v>
          </cell>
          <cell r="I2979">
            <v>0.13471849865951743</v>
          </cell>
        </row>
        <row r="2980">
          <cell r="B2980" t="str">
            <v>StarHub</v>
          </cell>
          <cell r="C2980" t="str">
            <v>Singapore</v>
          </cell>
          <cell r="D2980" t="str">
            <v>Asia</v>
          </cell>
          <cell r="E2980" t="str">
            <v>Mobile &amp; Fixed</v>
          </cell>
          <cell r="F2980" t="str">
            <v>S$</v>
          </cell>
          <cell r="G2980" t="str">
            <v>Revenue</v>
          </cell>
          <cell r="H2980">
            <v>2013</v>
          </cell>
          <cell r="I2980">
            <v>2369.6</v>
          </cell>
        </row>
        <row r="2981">
          <cell r="B2981" t="str">
            <v>StarHub</v>
          </cell>
          <cell r="C2981" t="str">
            <v>Singapore</v>
          </cell>
          <cell r="D2981" t="str">
            <v>Asia</v>
          </cell>
          <cell r="E2981" t="str">
            <v>Mobile &amp; Fixed</v>
          </cell>
          <cell r="F2981" t="str">
            <v>S$</v>
          </cell>
          <cell r="G2981" t="str">
            <v>EBITDA</v>
          </cell>
          <cell r="H2981">
            <v>2013</v>
          </cell>
          <cell r="I2981">
            <v>699.4</v>
          </cell>
        </row>
        <row r="2982">
          <cell r="B2982" t="str">
            <v>StarHub</v>
          </cell>
          <cell r="C2982" t="str">
            <v>Singapore</v>
          </cell>
          <cell r="D2982" t="str">
            <v>Asia</v>
          </cell>
          <cell r="E2982" t="str">
            <v>Mobile &amp; Fixed</v>
          </cell>
          <cell r="F2982" t="str">
            <v>S$</v>
          </cell>
          <cell r="G2982" t="str">
            <v>EBITDA Margin (%)</v>
          </cell>
          <cell r="H2982">
            <v>2013</v>
          </cell>
          <cell r="I2982">
            <v>0.29515530047265359</v>
          </cell>
        </row>
        <row r="2983">
          <cell r="B2983" t="str">
            <v>StarHub</v>
          </cell>
          <cell r="C2983" t="str">
            <v>Singapore</v>
          </cell>
          <cell r="D2983" t="str">
            <v>Asia</v>
          </cell>
          <cell r="E2983" t="str">
            <v>Mobile &amp; Fixed</v>
          </cell>
          <cell r="F2983" t="str">
            <v>S$</v>
          </cell>
          <cell r="G2983" t="str">
            <v>Capex</v>
          </cell>
          <cell r="H2983">
            <v>2013</v>
          </cell>
          <cell r="I2983">
            <v>302.8</v>
          </cell>
        </row>
        <row r="2984">
          <cell r="B2984" t="str">
            <v>StarHub</v>
          </cell>
          <cell r="C2984" t="str">
            <v>Singapore</v>
          </cell>
          <cell r="D2984" t="str">
            <v>Asia</v>
          </cell>
          <cell r="E2984" t="str">
            <v>Mobile &amp; Fixed</v>
          </cell>
          <cell r="F2984" t="str">
            <v>S$</v>
          </cell>
          <cell r="G2984" t="str">
            <v>EBITDA - Capex</v>
          </cell>
          <cell r="H2984">
            <v>2013</v>
          </cell>
          <cell r="I2984">
            <v>396.59999999999997</v>
          </cell>
        </row>
        <row r="2985">
          <cell r="B2985" t="str">
            <v>StarHub</v>
          </cell>
          <cell r="C2985" t="str">
            <v>Singapore</v>
          </cell>
          <cell r="D2985" t="str">
            <v>Asia</v>
          </cell>
          <cell r="E2985" t="str">
            <v>Mobile &amp; Fixed</v>
          </cell>
          <cell r="F2985" t="str">
            <v>S$</v>
          </cell>
          <cell r="G2985" t="str">
            <v>EBITDA - Capex Margin (%)</v>
          </cell>
          <cell r="H2985">
            <v>2013</v>
          </cell>
          <cell r="I2985">
            <v>0.16737002025658337</v>
          </cell>
        </row>
        <row r="2986">
          <cell r="B2986" t="str">
            <v>StarHub</v>
          </cell>
          <cell r="C2986" t="str">
            <v>Singapore</v>
          </cell>
          <cell r="D2986" t="str">
            <v>Asia</v>
          </cell>
          <cell r="E2986" t="str">
            <v>Mobile &amp; Fixed</v>
          </cell>
          <cell r="F2986" t="str">
            <v>S$</v>
          </cell>
          <cell r="G2986" t="str">
            <v>Mobile share</v>
          </cell>
          <cell r="H2986">
            <v>2013</v>
          </cell>
          <cell r="I2986"/>
        </row>
        <row r="2987">
          <cell r="B2987" t="str">
            <v>StarHub</v>
          </cell>
          <cell r="C2987" t="str">
            <v>Singapore</v>
          </cell>
          <cell r="D2987" t="str">
            <v>Asia</v>
          </cell>
          <cell r="E2987" t="str">
            <v>Mobile &amp; Fixed</v>
          </cell>
          <cell r="F2987" t="str">
            <v>S$</v>
          </cell>
          <cell r="G2987" t="str">
            <v>Capex/Revenue</v>
          </cell>
          <cell r="H2987">
            <v>2013</v>
          </cell>
          <cell r="I2987">
            <v>0.12778528021607025</v>
          </cell>
        </row>
        <row r="2988">
          <cell r="B2988" t="str">
            <v>StarHub</v>
          </cell>
          <cell r="C2988" t="str">
            <v>Singapore</v>
          </cell>
          <cell r="D2988" t="str">
            <v>Asia</v>
          </cell>
          <cell r="E2988" t="str">
            <v>Mobile &amp; Fixed</v>
          </cell>
          <cell r="F2988" t="str">
            <v>S$</v>
          </cell>
          <cell r="G2988" t="str">
            <v>Revenue</v>
          </cell>
          <cell r="H2988">
            <v>2012</v>
          </cell>
          <cell r="I2988">
            <v>2421.6</v>
          </cell>
        </row>
        <row r="2989">
          <cell r="B2989" t="str">
            <v>StarHub</v>
          </cell>
          <cell r="C2989" t="str">
            <v>Singapore</v>
          </cell>
          <cell r="D2989" t="str">
            <v>Asia</v>
          </cell>
          <cell r="E2989" t="str">
            <v>Mobile &amp; Fixed</v>
          </cell>
          <cell r="F2989" t="str">
            <v>S$</v>
          </cell>
          <cell r="G2989" t="str">
            <v>EBITDA</v>
          </cell>
          <cell r="H2989">
            <v>2012</v>
          </cell>
          <cell r="I2989">
            <v>680.2</v>
          </cell>
        </row>
        <row r="2990">
          <cell r="B2990" t="str">
            <v>StarHub</v>
          </cell>
          <cell r="C2990" t="str">
            <v>Singapore</v>
          </cell>
          <cell r="D2990" t="str">
            <v>Asia</v>
          </cell>
          <cell r="E2990" t="str">
            <v>Mobile &amp; Fixed</v>
          </cell>
          <cell r="F2990" t="str">
            <v>S$</v>
          </cell>
          <cell r="G2990" t="str">
            <v>EBITDA Margin (%)</v>
          </cell>
          <cell r="H2990">
            <v>2012</v>
          </cell>
          <cell r="I2990">
            <v>0.28088866864882728</v>
          </cell>
        </row>
        <row r="2991">
          <cell r="B2991" t="str">
            <v>StarHub</v>
          </cell>
          <cell r="C2991" t="str">
            <v>Singapore</v>
          </cell>
          <cell r="D2991" t="str">
            <v>Asia</v>
          </cell>
          <cell r="E2991" t="str">
            <v>Mobile &amp; Fixed</v>
          </cell>
          <cell r="F2991" t="str">
            <v>S$</v>
          </cell>
          <cell r="G2991" t="str">
            <v>Capex</v>
          </cell>
          <cell r="H2991">
            <v>2012</v>
          </cell>
          <cell r="I2991">
            <v>272.7</v>
          </cell>
        </row>
        <row r="2992">
          <cell r="B2992" t="str">
            <v>StarHub</v>
          </cell>
          <cell r="C2992" t="str">
            <v>Singapore</v>
          </cell>
          <cell r="D2992" t="str">
            <v>Asia</v>
          </cell>
          <cell r="E2992" t="str">
            <v>Mobile &amp; Fixed</v>
          </cell>
          <cell r="F2992" t="str">
            <v>S$</v>
          </cell>
          <cell r="G2992" t="str">
            <v>EBITDA - Capex</v>
          </cell>
          <cell r="H2992">
            <v>2012</v>
          </cell>
          <cell r="I2992">
            <v>407.50000000000006</v>
          </cell>
        </row>
        <row r="2993">
          <cell r="B2993" t="str">
            <v>StarHub</v>
          </cell>
          <cell r="C2993" t="str">
            <v>Singapore</v>
          </cell>
          <cell r="D2993" t="str">
            <v>Asia</v>
          </cell>
          <cell r="E2993" t="str">
            <v>Mobile &amp; Fixed</v>
          </cell>
          <cell r="F2993" t="str">
            <v>S$</v>
          </cell>
          <cell r="G2993" t="str">
            <v>EBITDA - Capex Margin (%)</v>
          </cell>
          <cell r="H2993">
            <v>2012</v>
          </cell>
          <cell r="I2993">
            <v>0.16827717211760823</v>
          </cell>
        </row>
        <row r="2994">
          <cell r="B2994" t="str">
            <v>StarHub</v>
          </cell>
          <cell r="C2994" t="str">
            <v>Singapore</v>
          </cell>
          <cell r="D2994" t="str">
            <v>Asia</v>
          </cell>
          <cell r="E2994" t="str">
            <v>Mobile &amp; Fixed</v>
          </cell>
          <cell r="F2994" t="str">
            <v>S$</v>
          </cell>
          <cell r="G2994" t="str">
            <v>Mobile share</v>
          </cell>
          <cell r="H2994">
            <v>2012</v>
          </cell>
          <cell r="I2994"/>
        </row>
        <row r="2995">
          <cell r="B2995" t="str">
            <v>StarHub</v>
          </cell>
          <cell r="C2995" t="str">
            <v>Singapore</v>
          </cell>
          <cell r="D2995" t="str">
            <v>Asia</v>
          </cell>
          <cell r="E2995" t="str">
            <v>Mobile &amp; Fixed</v>
          </cell>
          <cell r="F2995" t="str">
            <v>S$</v>
          </cell>
          <cell r="G2995" t="str">
            <v>Capex/Revenue</v>
          </cell>
          <cell r="H2995">
            <v>2012</v>
          </cell>
          <cell r="I2995">
            <v>0.11261149653121903</v>
          </cell>
        </row>
        <row r="2996">
          <cell r="B2996" t="str">
            <v>Sprint Corporation</v>
          </cell>
          <cell r="C2996" t="str">
            <v>United States</v>
          </cell>
          <cell r="D2996" t="str">
            <v>US</v>
          </cell>
          <cell r="E2996" t="str">
            <v>Mobile</v>
          </cell>
          <cell r="F2996" t="str">
            <v>US$</v>
          </cell>
          <cell r="G2996" t="str">
            <v>Revenue</v>
          </cell>
          <cell r="H2996">
            <v>2020</v>
          </cell>
          <cell r="I2996"/>
        </row>
        <row r="2997">
          <cell r="B2997" t="str">
            <v>Sprint Corporation</v>
          </cell>
          <cell r="C2997" t="str">
            <v>United States</v>
          </cell>
          <cell r="D2997" t="str">
            <v>US</v>
          </cell>
          <cell r="E2997" t="str">
            <v>Mobile</v>
          </cell>
          <cell r="F2997" t="str">
            <v>US$</v>
          </cell>
          <cell r="G2997" t="str">
            <v>EBITDA</v>
          </cell>
          <cell r="H2997">
            <v>2020</v>
          </cell>
          <cell r="I2997"/>
        </row>
        <row r="2998">
          <cell r="B2998" t="str">
            <v>Sprint Corporation</v>
          </cell>
          <cell r="C2998" t="str">
            <v>United States</v>
          </cell>
          <cell r="D2998" t="str">
            <v>US</v>
          </cell>
          <cell r="E2998" t="str">
            <v>Mobile</v>
          </cell>
          <cell r="F2998" t="str">
            <v>US$</v>
          </cell>
          <cell r="G2998" t="str">
            <v>EBITDA Margin (%)</v>
          </cell>
          <cell r="H2998">
            <v>2020</v>
          </cell>
          <cell r="I2998" t="str">
            <v/>
          </cell>
        </row>
        <row r="2999">
          <cell r="B2999" t="str">
            <v>Sprint Corporation</v>
          </cell>
          <cell r="C2999" t="str">
            <v>United States</v>
          </cell>
          <cell r="D2999" t="str">
            <v>US</v>
          </cell>
          <cell r="E2999" t="str">
            <v>Mobile</v>
          </cell>
          <cell r="F2999" t="str">
            <v>US$</v>
          </cell>
          <cell r="G2999" t="str">
            <v>Capex</v>
          </cell>
          <cell r="H2999">
            <v>2020</v>
          </cell>
          <cell r="I2999"/>
        </row>
        <row r="3000">
          <cell r="B3000" t="str">
            <v>Sprint Corporation</v>
          </cell>
          <cell r="C3000" t="str">
            <v>United States</v>
          </cell>
          <cell r="D3000" t="str">
            <v>US</v>
          </cell>
          <cell r="E3000" t="str">
            <v>Mobile</v>
          </cell>
          <cell r="F3000" t="str">
            <v>US$</v>
          </cell>
          <cell r="G3000" t="str">
            <v>EBITDA - Capex</v>
          </cell>
          <cell r="H3000">
            <v>2020</v>
          </cell>
          <cell r="I3000" t="str">
            <v/>
          </cell>
        </row>
        <row r="3001">
          <cell r="B3001" t="str">
            <v>Sprint Corporation</v>
          </cell>
          <cell r="C3001" t="str">
            <v>United States</v>
          </cell>
          <cell r="D3001" t="str">
            <v>US</v>
          </cell>
          <cell r="E3001" t="str">
            <v>Mobile</v>
          </cell>
          <cell r="F3001" t="str">
            <v>US$</v>
          </cell>
          <cell r="G3001" t="str">
            <v>EBITDA - Capex Margin (%)</v>
          </cell>
          <cell r="H3001">
            <v>2020</v>
          </cell>
          <cell r="I3001" t="str">
            <v/>
          </cell>
        </row>
        <row r="3002">
          <cell r="B3002" t="str">
            <v>Sprint Corporation</v>
          </cell>
          <cell r="C3002" t="str">
            <v>United States</v>
          </cell>
          <cell r="D3002" t="str">
            <v>US</v>
          </cell>
          <cell r="E3002" t="str">
            <v>Mobile</v>
          </cell>
          <cell r="F3002" t="str">
            <v>US$</v>
          </cell>
          <cell r="G3002" t="str">
            <v>Mobile share</v>
          </cell>
          <cell r="H3002">
            <v>2020</v>
          </cell>
          <cell r="I3002"/>
        </row>
        <row r="3003">
          <cell r="B3003" t="str">
            <v>Sprint Corporation</v>
          </cell>
          <cell r="C3003" t="str">
            <v>United States</v>
          </cell>
          <cell r="D3003" t="str">
            <v>US</v>
          </cell>
          <cell r="E3003" t="str">
            <v>Mobile</v>
          </cell>
          <cell r="F3003" t="str">
            <v>US$</v>
          </cell>
          <cell r="G3003" t="str">
            <v>Capex/Revenue</v>
          </cell>
          <cell r="H3003">
            <v>2020</v>
          </cell>
          <cell r="I3003" t="str">
            <v/>
          </cell>
        </row>
        <row r="3004">
          <cell r="B3004" t="str">
            <v>Sprint Corporation</v>
          </cell>
          <cell r="C3004" t="str">
            <v>United States</v>
          </cell>
          <cell r="D3004" t="str">
            <v>US</v>
          </cell>
          <cell r="E3004" t="str">
            <v>Mobile</v>
          </cell>
          <cell r="F3004" t="str">
            <v>US$</v>
          </cell>
          <cell r="G3004" t="str">
            <v>Revenue</v>
          </cell>
          <cell r="H3004">
            <v>2019</v>
          </cell>
          <cell r="I3004">
            <v>32559</v>
          </cell>
        </row>
        <row r="3005">
          <cell r="B3005" t="str">
            <v>Sprint Corporation</v>
          </cell>
          <cell r="C3005" t="str">
            <v>United States</v>
          </cell>
          <cell r="D3005" t="str">
            <v>US</v>
          </cell>
          <cell r="E3005" t="str">
            <v>Mobile</v>
          </cell>
          <cell r="F3005" t="str">
            <v>US$</v>
          </cell>
          <cell r="G3005" t="str">
            <v>EBITDA</v>
          </cell>
          <cell r="H3005">
            <v>2019</v>
          </cell>
          <cell r="I3005">
            <v>12846</v>
          </cell>
        </row>
        <row r="3006">
          <cell r="B3006" t="str">
            <v>Sprint Corporation</v>
          </cell>
          <cell r="C3006" t="str">
            <v>United States</v>
          </cell>
          <cell r="D3006" t="str">
            <v>US</v>
          </cell>
          <cell r="E3006" t="str">
            <v>Mobile</v>
          </cell>
          <cell r="F3006" t="str">
            <v>US$</v>
          </cell>
          <cell r="G3006" t="str">
            <v>EBITDA Margin (%)</v>
          </cell>
          <cell r="H3006">
            <v>2019</v>
          </cell>
          <cell r="I3006">
            <v>0.39454528701741454</v>
          </cell>
        </row>
        <row r="3007">
          <cell r="B3007" t="str">
            <v>Sprint Corporation</v>
          </cell>
          <cell r="C3007" t="str">
            <v>United States</v>
          </cell>
          <cell r="D3007" t="str">
            <v>US</v>
          </cell>
          <cell r="E3007" t="str">
            <v>Mobile</v>
          </cell>
          <cell r="F3007" t="str">
            <v>US$</v>
          </cell>
          <cell r="G3007" t="str">
            <v>Capex</v>
          </cell>
          <cell r="H3007">
            <v>2019</v>
          </cell>
          <cell r="I3007">
            <v>11776</v>
          </cell>
        </row>
        <row r="3008">
          <cell r="B3008" t="str">
            <v>Sprint Corporation</v>
          </cell>
          <cell r="C3008" t="str">
            <v>United States</v>
          </cell>
          <cell r="D3008" t="str">
            <v>US</v>
          </cell>
          <cell r="E3008" t="str">
            <v>Mobile</v>
          </cell>
          <cell r="F3008" t="str">
            <v>US$</v>
          </cell>
          <cell r="G3008" t="str">
            <v>EBITDA - Capex</v>
          </cell>
          <cell r="H3008">
            <v>2019</v>
          </cell>
          <cell r="I3008">
            <v>1070</v>
          </cell>
        </row>
        <row r="3009">
          <cell r="B3009" t="str">
            <v>Sprint Corporation</v>
          </cell>
          <cell r="C3009" t="str">
            <v>United States</v>
          </cell>
          <cell r="D3009" t="str">
            <v>US</v>
          </cell>
          <cell r="E3009" t="str">
            <v>Mobile</v>
          </cell>
          <cell r="F3009" t="str">
            <v>US$</v>
          </cell>
          <cell r="G3009" t="str">
            <v>EBITDA - Capex Margin (%)</v>
          </cell>
          <cell r="H3009">
            <v>2019</v>
          </cell>
          <cell r="I3009">
            <v>3.2863417181117356E-2</v>
          </cell>
        </row>
        <row r="3010">
          <cell r="B3010" t="str">
            <v>Sprint Corporation</v>
          </cell>
          <cell r="C3010" t="str">
            <v>United States</v>
          </cell>
          <cell r="D3010" t="str">
            <v>US</v>
          </cell>
          <cell r="E3010" t="str">
            <v>Mobile</v>
          </cell>
          <cell r="F3010" t="str">
            <v>US$</v>
          </cell>
          <cell r="G3010" t="str">
            <v>Mobile share</v>
          </cell>
          <cell r="H3010">
            <v>2019</v>
          </cell>
          <cell r="I3010">
            <v>1</v>
          </cell>
        </row>
        <row r="3011">
          <cell r="B3011" t="str">
            <v>Sprint Corporation</v>
          </cell>
          <cell r="C3011" t="str">
            <v>United States</v>
          </cell>
          <cell r="D3011" t="str">
            <v>US</v>
          </cell>
          <cell r="E3011" t="str">
            <v>Mobile</v>
          </cell>
          <cell r="F3011" t="str">
            <v>US$</v>
          </cell>
          <cell r="G3011" t="str">
            <v>Capex/Revenue</v>
          </cell>
          <cell r="H3011">
            <v>2019</v>
          </cell>
          <cell r="I3011">
            <v>0.36168186983629719</v>
          </cell>
        </row>
        <row r="3012">
          <cell r="B3012" t="str">
            <v>Sprint Corporation</v>
          </cell>
          <cell r="C3012" t="str">
            <v>United States</v>
          </cell>
          <cell r="D3012" t="str">
            <v>US</v>
          </cell>
          <cell r="E3012" t="str">
            <v>Mobile</v>
          </cell>
          <cell r="F3012" t="str">
            <v>US$</v>
          </cell>
          <cell r="G3012" t="str">
            <v>Revenue</v>
          </cell>
          <cell r="H3012">
            <v>2018</v>
          </cell>
          <cell r="I3012">
            <v>31137</v>
          </cell>
        </row>
        <row r="3013">
          <cell r="B3013" t="str">
            <v>Sprint Corporation</v>
          </cell>
          <cell r="C3013" t="str">
            <v>United States</v>
          </cell>
          <cell r="D3013" t="str">
            <v>US</v>
          </cell>
          <cell r="E3013" t="str">
            <v>Mobile</v>
          </cell>
          <cell r="F3013" t="str">
            <v>US$</v>
          </cell>
          <cell r="G3013" t="str">
            <v>EBITDA</v>
          </cell>
          <cell r="H3013">
            <v>2018</v>
          </cell>
          <cell r="I3013">
            <v>11047</v>
          </cell>
        </row>
        <row r="3014">
          <cell r="B3014" t="str">
            <v>Sprint Corporation</v>
          </cell>
          <cell r="C3014" t="str">
            <v>United States</v>
          </cell>
          <cell r="D3014" t="str">
            <v>US</v>
          </cell>
          <cell r="E3014" t="str">
            <v>Mobile</v>
          </cell>
          <cell r="F3014" t="str">
            <v>US$</v>
          </cell>
          <cell r="G3014" t="str">
            <v>EBITDA Margin (%)</v>
          </cell>
          <cell r="H3014">
            <v>2018</v>
          </cell>
          <cell r="I3014">
            <v>0.3547869094646241</v>
          </cell>
        </row>
        <row r="3015">
          <cell r="B3015" t="str">
            <v>Sprint Corporation</v>
          </cell>
          <cell r="C3015" t="str">
            <v>United States</v>
          </cell>
          <cell r="D3015" t="str">
            <v>US</v>
          </cell>
          <cell r="E3015" t="str">
            <v>Mobile</v>
          </cell>
          <cell r="F3015" t="str">
            <v>US$</v>
          </cell>
          <cell r="G3015" t="str">
            <v>Capex</v>
          </cell>
          <cell r="H3015">
            <v>2018</v>
          </cell>
          <cell r="I3015">
            <v>10221</v>
          </cell>
        </row>
        <row r="3016">
          <cell r="B3016" t="str">
            <v>Sprint Corporation</v>
          </cell>
          <cell r="C3016" t="str">
            <v>United States</v>
          </cell>
          <cell r="D3016" t="str">
            <v>US</v>
          </cell>
          <cell r="E3016" t="str">
            <v>Mobile</v>
          </cell>
          <cell r="F3016" t="str">
            <v>US$</v>
          </cell>
          <cell r="G3016" t="str">
            <v>EBITDA - Capex</v>
          </cell>
          <cell r="H3016">
            <v>2018</v>
          </cell>
          <cell r="I3016">
            <v>826</v>
          </cell>
        </row>
        <row r="3017">
          <cell r="B3017" t="str">
            <v>Sprint Corporation</v>
          </cell>
          <cell r="C3017" t="str">
            <v>United States</v>
          </cell>
          <cell r="D3017" t="str">
            <v>US</v>
          </cell>
          <cell r="E3017" t="str">
            <v>Mobile</v>
          </cell>
          <cell r="F3017" t="str">
            <v>US$</v>
          </cell>
          <cell r="G3017" t="str">
            <v>EBITDA - Capex Margin (%)</v>
          </cell>
          <cell r="H3017">
            <v>2018</v>
          </cell>
          <cell r="I3017">
            <v>2.6527924976715803E-2</v>
          </cell>
        </row>
        <row r="3018">
          <cell r="B3018" t="str">
            <v>Sprint Corporation</v>
          </cell>
          <cell r="C3018" t="str">
            <v>United States</v>
          </cell>
          <cell r="D3018" t="str">
            <v>US</v>
          </cell>
          <cell r="E3018" t="str">
            <v>Mobile</v>
          </cell>
          <cell r="F3018" t="str">
            <v>US$</v>
          </cell>
          <cell r="G3018" t="str">
            <v>Mobile share</v>
          </cell>
          <cell r="H3018">
            <v>2018</v>
          </cell>
          <cell r="I3018">
            <v>1</v>
          </cell>
        </row>
        <row r="3019">
          <cell r="B3019" t="str">
            <v>Sprint Corporation</v>
          </cell>
          <cell r="C3019" t="str">
            <v>United States</v>
          </cell>
          <cell r="D3019" t="str">
            <v>US</v>
          </cell>
          <cell r="E3019" t="str">
            <v>Mobile</v>
          </cell>
          <cell r="F3019" t="str">
            <v>US$</v>
          </cell>
          <cell r="G3019" t="str">
            <v>Capex/Revenue</v>
          </cell>
          <cell r="H3019">
            <v>2018</v>
          </cell>
          <cell r="I3019">
            <v>0.3282589844879083</v>
          </cell>
        </row>
        <row r="3020">
          <cell r="B3020" t="str">
            <v>Sprint Corporation</v>
          </cell>
          <cell r="C3020" t="str">
            <v>United States</v>
          </cell>
          <cell r="D3020" t="str">
            <v>US</v>
          </cell>
          <cell r="E3020" t="str">
            <v>Mobile</v>
          </cell>
          <cell r="F3020" t="str">
            <v>US$</v>
          </cell>
          <cell r="G3020" t="str">
            <v>Revenue</v>
          </cell>
          <cell r="H3020">
            <v>2017</v>
          </cell>
          <cell r="I3020">
            <v>31787</v>
          </cell>
        </row>
        <row r="3021">
          <cell r="B3021" t="str">
            <v>Sprint Corporation</v>
          </cell>
          <cell r="C3021" t="str">
            <v>United States</v>
          </cell>
          <cell r="D3021" t="str">
            <v>US</v>
          </cell>
          <cell r="E3021" t="str">
            <v>Mobile</v>
          </cell>
          <cell r="F3021" t="str">
            <v>US$</v>
          </cell>
          <cell r="G3021" t="str">
            <v>EBITDA</v>
          </cell>
          <cell r="H3021">
            <v>2017</v>
          </cell>
          <cell r="I3021">
            <v>9814</v>
          </cell>
        </row>
        <row r="3022">
          <cell r="B3022" t="str">
            <v>Sprint Corporation</v>
          </cell>
          <cell r="C3022" t="str">
            <v>United States</v>
          </cell>
          <cell r="D3022" t="str">
            <v>US</v>
          </cell>
          <cell r="E3022" t="str">
            <v>Mobile</v>
          </cell>
          <cell r="F3022" t="str">
            <v>US$</v>
          </cell>
          <cell r="G3022" t="str">
            <v>EBITDA Margin (%)</v>
          </cell>
          <cell r="H3022">
            <v>2017</v>
          </cell>
          <cell r="I3022">
            <v>0.30874256771636205</v>
          </cell>
        </row>
        <row r="3023">
          <cell r="B3023" t="str">
            <v>Sprint Corporation</v>
          </cell>
          <cell r="C3023" t="str">
            <v>United States</v>
          </cell>
          <cell r="D3023" t="str">
            <v>US</v>
          </cell>
          <cell r="E3023" t="str">
            <v>Mobile</v>
          </cell>
          <cell r="F3023" t="str">
            <v>US$</v>
          </cell>
          <cell r="G3023" t="str">
            <v>Capex</v>
          </cell>
          <cell r="H3023">
            <v>2017</v>
          </cell>
          <cell r="I3023">
            <v>6568</v>
          </cell>
        </row>
        <row r="3024">
          <cell r="B3024" t="str">
            <v>Sprint Corporation</v>
          </cell>
          <cell r="C3024" t="str">
            <v>United States</v>
          </cell>
          <cell r="D3024" t="str">
            <v>US</v>
          </cell>
          <cell r="E3024" t="str">
            <v>Mobile</v>
          </cell>
          <cell r="F3024" t="str">
            <v>US$</v>
          </cell>
          <cell r="G3024" t="str">
            <v>EBITDA - Capex</v>
          </cell>
          <cell r="H3024">
            <v>2017</v>
          </cell>
          <cell r="I3024">
            <v>3246</v>
          </cell>
        </row>
        <row r="3025">
          <cell r="B3025" t="str">
            <v>Sprint Corporation</v>
          </cell>
          <cell r="C3025" t="str">
            <v>United States</v>
          </cell>
          <cell r="D3025" t="str">
            <v>US</v>
          </cell>
          <cell r="E3025" t="str">
            <v>Mobile</v>
          </cell>
          <cell r="F3025" t="str">
            <v>US$</v>
          </cell>
          <cell r="G3025" t="str">
            <v>EBITDA - Capex Margin (%)</v>
          </cell>
          <cell r="H3025">
            <v>2017</v>
          </cell>
          <cell r="I3025">
            <v>0.10211721773051877</v>
          </cell>
        </row>
        <row r="3026">
          <cell r="B3026" t="str">
            <v>Sprint Corporation</v>
          </cell>
          <cell r="C3026" t="str">
            <v>United States</v>
          </cell>
          <cell r="D3026" t="str">
            <v>US</v>
          </cell>
          <cell r="E3026" t="str">
            <v>Mobile</v>
          </cell>
          <cell r="F3026" t="str">
            <v>US$</v>
          </cell>
          <cell r="G3026" t="str">
            <v>Mobile share</v>
          </cell>
          <cell r="H3026">
            <v>2017</v>
          </cell>
          <cell r="I3026">
            <v>1</v>
          </cell>
        </row>
        <row r="3027">
          <cell r="B3027" t="str">
            <v>Sprint Corporation</v>
          </cell>
          <cell r="C3027" t="str">
            <v>United States</v>
          </cell>
          <cell r="D3027" t="str">
            <v>US</v>
          </cell>
          <cell r="E3027" t="str">
            <v>Mobile</v>
          </cell>
          <cell r="F3027" t="str">
            <v>US$</v>
          </cell>
          <cell r="G3027" t="str">
            <v>Capex/Revenue</v>
          </cell>
          <cell r="H3027">
            <v>2017</v>
          </cell>
          <cell r="I3027">
            <v>0.20662534998584328</v>
          </cell>
        </row>
        <row r="3028">
          <cell r="B3028" t="str">
            <v>Sprint Corporation</v>
          </cell>
          <cell r="C3028" t="str">
            <v>United States</v>
          </cell>
          <cell r="D3028" t="str">
            <v>US</v>
          </cell>
          <cell r="E3028" t="str">
            <v>Mobile</v>
          </cell>
          <cell r="F3028" t="str">
            <v>US$</v>
          </cell>
          <cell r="G3028" t="str">
            <v>Revenue</v>
          </cell>
          <cell r="H3028">
            <v>2016</v>
          </cell>
          <cell r="I3028">
            <v>30377</v>
          </cell>
        </row>
        <row r="3029">
          <cell r="B3029" t="str">
            <v>Sprint Corporation</v>
          </cell>
          <cell r="C3029" t="str">
            <v>United States</v>
          </cell>
          <cell r="D3029" t="str">
            <v>US</v>
          </cell>
          <cell r="E3029" t="str">
            <v>Mobile</v>
          </cell>
          <cell r="F3029" t="str">
            <v>US$</v>
          </cell>
          <cell r="G3029" t="str">
            <v>EBITDA</v>
          </cell>
          <cell r="H3029">
            <v>2016</v>
          </cell>
          <cell r="I3029">
            <v>8051</v>
          </cell>
        </row>
        <row r="3030">
          <cell r="B3030" t="str">
            <v>Sprint Corporation</v>
          </cell>
          <cell r="C3030" t="str">
            <v>United States</v>
          </cell>
          <cell r="D3030" t="str">
            <v>US</v>
          </cell>
          <cell r="E3030" t="str">
            <v>Mobile</v>
          </cell>
          <cell r="F3030" t="str">
            <v>US$</v>
          </cell>
          <cell r="G3030" t="str">
            <v>EBITDA Margin (%)</v>
          </cell>
          <cell r="H3030">
            <v>2016</v>
          </cell>
          <cell r="I3030">
            <v>0.26503604700925043</v>
          </cell>
        </row>
        <row r="3031">
          <cell r="B3031" t="str">
            <v>Sprint Corporation</v>
          </cell>
          <cell r="C3031" t="str">
            <v>United States</v>
          </cell>
          <cell r="D3031" t="str">
            <v>US</v>
          </cell>
          <cell r="E3031" t="str">
            <v>Mobile</v>
          </cell>
          <cell r="F3031" t="str">
            <v>US$</v>
          </cell>
          <cell r="G3031" t="str">
            <v>Capex</v>
          </cell>
          <cell r="H3031">
            <v>2016</v>
          </cell>
          <cell r="I3031">
            <v>9987</v>
          </cell>
        </row>
        <row r="3032">
          <cell r="B3032" t="str">
            <v>Sprint Corporation</v>
          </cell>
          <cell r="C3032" t="str">
            <v>United States</v>
          </cell>
          <cell r="D3032" t="str">
            <v>US</v>
          </cell>
          <cell r="E3032" t="str">
            <v>Mobile</v>
          </cell>
          <cell r="F3032" t="str">
            <v>US$</v>
          </cell>
          <cell r="G3032" t="str">
            <v>EBITDA - Capex</v>
          </cell>
          <cell r="H3032">
            <v>2016</v>
          </cell>
          <cell r="I3032">
            <v>-1936</v>
          </cell>
        </row>
        <row r="3033">
          <cell r="B3033" t="str">
            <v>Sprint Corporation</v>
          </cell>
          <cell r="C3033" t="str">
            <v>United States</v>
          </cell>
          <cell r="D3033" t="str">
            <v>US</v>
          </cell>
          <cell r="E3033" t="str">
            <v>Mobile</v>
          </cell>
          <cell r="F3033" t="str">
            <v>US$</v>
          </cell>
          <cell r="G3033" t="str">
            <v>EBITDA - Capex Margin (%)</v>
          </cell>
          <cell r="H3033">
            <v>2016</v>
          </cell>
          <cell r="I3033">
            <v>-6.3732429140468116E-2</v>
          </cell>
        </row>
        <row r="3034">
          <cell r="B3034" t="str">
            <v>Sprint Corporation</v>
          </cell>
          <cell r="C3034" t="str">
            <v>United States</v>
          </cell>
          <cell r="D3034" t="str">
            <v>US</v>
          </cell>
          <cell r="E3034" t="str">
            <v>Mobile</v>
          </cell>
          <cell r="F3034" t="str">
            <v>US$</v>
          </cell>
          <cell r="G3034" t="str">
            <v>Mobile share</v>
          </cell>
          <cell r="H3034">
            <v>2016</v>
          </cell>
          <cell r="I3034">
            <v>1</v>
          </cell>
        </row>
        <row r="3035">
          <cell r="B3035" t="str">
            <v>Sprint Corporation</v>
          </cell>
          <cell r="C3035" t="str">
            <v>United States</v>
          </cell>
          <cell r="D3035" t="str">
            <v>US</v>
          </cell>
          <cell r="E3035" t="str">
            <v>Mobile</v>
          </cell>
          <cell r="F3035" t="str">
            <v>US$</v>
          </cell>
          <cell r="G3035" t="str">
            <v>Capex/Revenue</v>
          </cell>
          <cell r="H3035">
            <v>2016</v>
          </cell>
          <cell r="I3035">
            <v>0.32876847614971855</v>
          </cell>
        </row>
        <row r="3036">
          <cell r="B3036" t="str">
            <v>Sprint Corporation</v>
          </cell>
          <cell r="C3036" t="str">
            <v>United States</v>
          </cell>
          <cell r="D3036" t="str">
            <v>US</v>
          </cell>
          <cell r="E3036" t="str">
            <v>Mobile</v>
          </cell>
          <cell r="F3036" t="str">
            <v>US$</v>
          </cell>
          <cell r="G3036" t="str">
            <v>Revenue</v>
          </cell>
          <cell r="H3036">
            <v>2015</v>
          </cell>
          <cell r="I3036">
            <v>32327</v>
          </cell>
        </row>
        <row r="3037">
          <cell r="B3037" t="str">
            <v>Sprint Corporation</v>
          </cell>
          <cell r="C3037" t="str">
            <v>United States</v>
          </cell>
          <cell r="D3037" t="str">
            <v>US</v>
          </cell>
          <cell r="E3037" t="str">
            <v>Mobile</v>
          </cell>
          <cell r="F3037" t="str">
            <v>US$</v>
          </cell>
          <cell r="G3037" t="str">
            <v>EBITDA</v>
          </cell>
          <cell r="H3037">
            <v>2015</v>
          </cell>
          <cell r="I3037">
            <v>5894</v>
          </cell>
        </row>
        <row r="3038">
          <cell r="B3038" t="str">
            <v>Sprint Corporation</v>
          </cell>
          <cell r="C3038" t="str">
            <v>United States</v>
          </cell>
          <cell r="D3038" t="str">
            <v>US</v>
          </cell>
          <cell r="E3038" t="str">
            <v>Mobile</v>
          </cell>
          <cell r="F3038" t="str">
            <v>US$</v>
          </cell>
          <cell r="G3038" t="str">
            <v>EBITDA Margin (%)</v>
          </cell>
          <cell r="H3038">
            <v>2015</v>
          </cell>
          <cell r="I3038">
            <v>0.18232437281529371</v>
          </cell>
        </row>
        <row r="3039">
          <cell r="B3039" t="str">
            <v>Sprint Corporation</v>
          </cell>
          <cell r="C3039" t="str">
            <v>United States</v>
          </cell>
          <cell r="D3039" t="str">
            <v>US</v>
          </cell>
          <cell r="E3039" t="str">
            <v>Mobile</v>
          </cell>
          <cell r="F3039" t="str">
            <v>US$</v>
          </cell>
          <cell r="G3039" t="str">
            <v>Capex</v>
          </cell>
          <cell r="H3039">
            <v>2015</v>
          </cell>
          <cell r="I3039">
            <v>5442</v>
          </cell>
        </row>
        <row r="3040">
          <cell r="B3040" t="str">
            <v>Sprint Corporation</v>
          </cell>
          <cell r="C3040" t="str">
            <v>United States</v>
          </cell>
          <cell r="D3040" t="str">
            <v>US</v>
          </cell>
          <cell r="E3040" t="str">
            <v>Mobile</v>
          </cell>
          <cell r="F3040" t="str">
            <v>US$</v>
          </cell>
          <cell r="G3040" t="str">
            <v>EBITDA - Capex</v>
          </cell>
          <cell r="H3040">
            <v>2015</v>
          </cell>
          <cell r="I3040">
            <v>452</v>
          </cell>
        </row>
        <row r="3041">
          <cell r="B3041" t="str">
            <v>Sprint Corporation</v>
          </cell>
          <cell r="C3041" t="str">
            <v>United States</v>
          </cell>
          <cell r="D3041" t="str">
            <v>US</v>
          </cell>
          <cell r="E3041" t="str">
            <v>Mobile</v>
          </cell>
          <cell r="F3041" t="str">
            <v>US$</v>
          </cell>
          <cell r="G3041" t="str">
            <v>EBITDA - Capex Margin (%)</v>
          </cell>
          <cell r="H3041">
            <v>2015</v>
          </cell>
          <cell r="I3041">
            <v>1.3982120209113125E-2</v>
          </cell>
        </row>
        <row r="3042">
          <cell r="B3042" t="str">
            <v>Sprint Corporation</v>
          </cell>
          <cell r="C3042" t="str">
            <v>United States</v>
          </cell>
          <cell r="D3042" t="str">
            <v>US</v>
          </cell>
          <cell r="E3042" t="str">
            <v>Mobile</v>
          </cell>
          <cell r="F3042" t="str">
            <v>US$</v>
          </cell>
          <cell r="G3042" t="str">
            <v>Mobile share</v>
          </cell>
          <cell r="H3042">
            <v>2015</v>
          </cell>
          <cell r="I3042">
            <v>1</v>
          </cell>
        </row>
        <row r="3043">
          <cell r="B3043" t="str">
            <v>Sprint Corporation</v>
          </cell>
          <cell r="C3043" t="str">
            <v>United States</v>
          </cell>
          <cell r="D3043" t="str">
            <v>US</v>
          </cell>
          <cell r="E3043" t="str">
            <v>Mobile</v>
          </cell>
          <cell r="F3043" t="str">
            <v>US$</v>
          </cell>
          <cell r="G3043" t="str">
            <v>Capex/Revenue</v>
          </cell>
          <cell r="H3043">
            <v>2015</v>
          </cell>
          <cell r="I3043">
            <v>0.1683422526061806</v>
          </cell>
        </row>
        <row r="3044">
          <cell r="B3044" t="str">
            <v>Sprint Corporation</v>
          </cell>
          <cell r="C3044" t="str">
            <v>United States</v>
          </cell>
          <cell r="D3044" t="str">
            <v>US</v>
          </cell>
          <cell r="E3044" t="str">
            <v>Mobile</v>
          </cell>
          <cell r="F3044" t="str">
            <v>US$</v>
          </cell>
          <cell r="G3044" t="str">
            <v>Revenue</v>
          </cell>
          <cell r="H3044">
            <v>2014</v>
          </cell>
          <cell r="I3044">
            <v>33016</v>
          </cell>
        </row>
        <row r="3045">
          <cell r="B3045" t="str">
            <v>Sprint Corporation</v>
          </cell>
          <cell r="C3045" t="str">
            <v>United States</v>
          </cell>
          <cell r="D3045" t="str">
            <v>US</v>
          </cell>
          <cell r="E3045" t="str">
            <v>Mobile</v>
          </cell>
          <cell r="F3045" t="str">
            <v>US$</v>
          </cell>
          <cell r="G3045" t="str">
            <v>EBITDA</v>
          </cell>
          <cell r="H3045">
            <v>2014</v>
          </cell>
          <cell r="I3045">
            <v>7348</v>
          </cell>
        </row>
        <row r="3046">
          <cell r="B3046" t="str">
            <v>Sprint Corporation</v>
          </cell>
          <cell r="C3046" t="str">
            <v>United States</v>
          </cell>
          <cell r="D3046" t="str">
            <v>US</v>
          </cell>
          <cell r="E3046" t="str">
            <v>Mobile</v>
          </cell>
          <cell r="F3046" t="str">
            <v>US$</v>
          </cell>
          <cell r="G3046" t="str">
            <v>EBITDA Margin (%)</v>
          </cell>
          <cell r="H3046">
            <v>2014</v>
          </cell>
          <cell r="I3046">
            <v>0.22255875938938696</v>
          </cell>
        </row>
        <row r="3047">
          <cell r="B3047" t="str">
            <v>Sprint Corporation</v>
          </cell>
          <cell r="C3047" t="str">
            <v>United States</v>
          </cell>
          <cell r="D3047" t="str">
            <v>US</v>
          </cell>
          <cell r="E3047" t="str">
            <v>Mobile</v>
          </cell>
          <cell r="F3047" t="str">
            <v>US$</v>
          </cell>
          <cell r="G3047" t="str">
            <v>Capex</v>
          </cell>
          <cell r="H3047">
            <v>2014</v>
          </cell>
          <cell r="I3047">
            <v>5372</v>
          </cell>
        </row>
        <row r="3048">
          <cell r="B3048" t="str">
            <v>Sprint Corporation</v>
          </cell>
          <cell r="C3048" t="str">
            <v>United States</v>
          </cell>
          <cell r="D3048" t="str">
            <v>US</v>
          </cell>
          <cell r="E3048" t="str">
            <v>Mobile</v>
          </cell>
          <cell r="F3048" t="str">
            <v>US$</v>
          </cell>
          <cell r="G3048" t="str">
            <v>EBITDA - Capex</v>
          </cell>
          <cell r="H3048">
            <v>2014</v>
          </cell>
          <cell r="I3048">
            <v>1976</v>
          </cell>
        </row>
        <row r="3049">
          <cell r="B3049" t="str">
            <v>Sprint Corporation</v>
          </cell>
          <cell r="C3049" t="str">
            <v>United States</v>
          </cell>
          <cell r="D3049" t="str">
            <v>US</v>
          </cell>
          <cell r="E3049" t="str">
            <v>Mobile</v>
          </cell>
          <cell r="F3049" t="str">
            <v>US$</v>
          </cell>
          <cell r="G3049" t="str">
            <v>EBITDA - Capex Margin (%)</v>
          </cell>
          <cell r="H3049">
            <v>2014</v>
          </cell>
          <cell r="I3049">
            <v>5.984976980857766E-2</v>
          </cell>
        </row>
        <row r="3050">
          <cell r="B3050" t="str">
            <v>Sprint Corporation</v>
          </cell>
          <cell r="C3050" t="str">
            <v>United States</v>
          </cell>
          <cell r="D3050" t="str">
            <v>US</v>
          </cell>
          <cell r="E3050" t="str">
            <v>Mobile</v>
          </cell>
          <cell r="F3050" t="str">
            <v>US$</v>
          </cell>
          <cell r="G3050" t="str">
            <v>Mobile share</v>
          </cell>
          <cell r="H3050">
            <v>2014</v>
          </cell>
          <cell r="I3050">
            <v>1</v>
          </cell>
        </row>
        <row r="3051">
          <cell r="B3051" t="str">
            <v>Sprint Corporation</v>
          </cell>
          <cell r="C3051" t="str">
            <v>United States</v>
          </cell>
          <cell r="D3051" t="str">
            <v>US</v>
          </cell>
          <cell r="E3051" t="str">
            <v>Mobile</v>
          </cell>
          <cell r="F3051" t="str">
            <v>US$</v>
          </cell>
          <cell r="G3051" t="str">
            <v>Capex/Revenue</v>
          </cell>
          <cell r="H3051">
            <v>2014</v>
          </cell>
          <cell r="I3051">
            <v>0.16270898958080932</v>
          </cell>
        </row>
        <row r="3052">
          <cell r="B3052" t="str">
            <v>Sprint Corporation</v>
          </cell>
          <cell r="C3052" t="str">
            <v>United States</v>
          </cell>
          <cell r="D3052" t="str">
            <v>US</v>
          </cell>
          <cell r="E3052" t="str">
            <v>Mobile</v>
          </cell>
          <cell r="F3052" t="str">
            <v>US$</v>
          </cell>
          <cell r="G3052" t="str">
            <v>Revenue</v>
          </cell>
          <cell r="H3052">
            <v>2013</v>
          </cell>
          <cell r="I3052">
            <v>32767</v>
          </cell>
        </row>
        <row r="3053">
          <cell r="B3053" t="str">
            <v>Sprint Corporation</v>
          </cell>
          <cell r="C3053" t="str">
            <v>United States</v>
          </cell>
          <cell r="D3053" t="str">
            <v>US</v>
          </cell>
          <cell r="E3053" t="str">
            <v>Mobile</v>
          </cell>
          <cell r="F3053" t="str">
            <v>US$</v>
          </cell>
          <cell r="G3053" t="str">
            <v>EBITDA</v>
          </cell>
          <cell r="H3053">
            <v>2013</v>
          </cell>
          <cell r="I3053">
            <v>4948</v>
          </cell>
        </row>
        <row r="3054">
          <cell r="B3054" t="str">
            <v>Sprint Corporation</v>
          </cell>
          <cell r="C3054" t="str">
            <v>United States</v>
          </cell>
          <cell r="D3054" t="str">
            <v>US</v>
          </cell>
          <cell r="E3054" t="str">
            <v>Mobile</v>
          </cell>
          <cell r="F3054" t="str">
            <v>US$</v>
          </cell>
          <cell r="G3054" t="str">
            <v>EBITDA Margin (%)</v>
          </cell>
          <cell r="H3054">
            <v>2013</v>
          </cell>
          <cell r="I3054">
            <v>0.15100558488723412</v>
          </cell>
        </row>
        <row r="3055">
          <cell r="B3055" t="str">
            <v>Sprint Corporation</v>
          </cell>
          <cell r="C3055" t="str">
            <v>United States</v>
          </cell>
          <cell r="D3055" t="str">
            <v>US</v>
          </cell>
          <cell r="E3055" t="str">
            <v>Mobile</v>
          </cell>
          <cell r="F3055" t="str">
            <v>US$</v>
          </cell>
          <cell r="G3055" t="str">
            <v>Capex</v>
          </cell>
          <cell r="H3055">
            <v>2013</v>
          </cell>
          <cell r="I3055">
            <v>6375</v>
          </cell>
        </row>
        <row r="3056">
          <cell r="B3056" t="str">
            <v>Sprint Corporation</v>
          </cell>
          <cell r="C3056" t="str">
            <v>United States</v>
          </cell>
          <cell r="D3056" t="str">
            <v>US</v>
          </cell>
          <cell r="E3056" t="str">
            <v>Mobile</v>
          </cell>
          <cell r="F3056" t="str">
            <v>US$</v>
          </cell>
          <cell r="G3056" t="str">
            <v>EBITDA - Capex</v>
          </cell>
          <cell r="H3056">
            <v>2013</v>
          </cell>
          <cell r="I3056">
            <v>-1427</v>
          </cell>
        </row>
        <row r="3057">
          <cell r="B3057" t="str">
            <v>Sprint Corporation</v>
          </cell>
          <cell r="C3057" t="str">
            <v>United States</v>
          </cell>
          <cell r="D3057" t="str">
            <v>US</v>
          </cell>
          <cell r="E3057" t="str">
            <v>Mobile</v>
          </cell>
          <cell r="F3057" t="str">
            <v>US$</v>
          </cell>
          <cell r="G3057" t="str">
            <v>EBITDA - Capex Margin (%)</v>
          </cell>
          <cell r="H3057">
            <v>2013</v>
          </cell>
          <cell r="I3057">
            <v>-4.3549913022247991E-2</v>
          </cell>
        </row>
        <row r="3058">
          <cell r="B3058" t="str">
            <v>Sprint Corporation</v>
          </cell>
          <cell r="C3058" t="str">
            <v>United States</v>
          </cell>
          <cell r="D3058" t="str">
            <v>US</v>
          </cell>
          <cell r="E3058" t="str">
            <v>Mobile</v>
          </cell>
          <cell r="F3058" t="str">
            <v>US$</v>
          </cell>
          <cell r="G3058" t="str">
            <v>Mobile share</v>
          </cell>
          <cell r="H3058">
            <v>2013</v>
          </cell>
          <cell r="I3058">
            <v>1</v>
          </cell>
        </row>
        <row r="3059">
          <cell r="B3059" t="str">
            <v>Sprint Corporation</v>
          </cell>
          <cell r="C3059" t="str">
            <v>United States</v>
          </cell>
          <cell r="D3059" t="str">
            <v>US</v>
          </cell>
          <cell r="E3059" t="str">
            <v>Mobile</v>
          </cell>
          <cell r="F3059" t="str">
            <v>US$</v>
          </cell>
          <cell r="G3059" t="str">
            <v>Capex/Revenue</v>
          </cell>
          <cell r="H3059">
            <v>2013</v>
          </cell>
          <cell r="I3059">
            <v>0.19455549790948209</v>
          </cell>
        </row>
        <row r="3060">
          <cell r="B3060" t="str">
            <v>Sprint Corporation</v>
          </cell>
          <cell r="C3060" t="str">
            <v>United States</v>
          </cell>
          <cell r="D3060" t="str">
            <v>US</v>
          </cell>
          <cell r="E3060" t="str">
            <v>Mobile</v>
          </cell>
          <cell r="F3060" t="str">
            <v>US$</v>
          </cell>
          <cell r="G3060" t="str">
            <v>Revenue</v>
          </cell>
          <cell r="H3060">
            <v>2012</v>
          </cell>
          <cell r="I3060">
            <v>32355</v>
          </cell>
        </row>
        <row r="3061">
          <cell r="B3061" t="str">
            <v>Sprint Corporation</v>
          </cell>
          <cell r="C3061" t="str">
            <v>United States</v>
          </cell>
          <cell r="D3061" t="str">
            <v>US</v>
          </cell>
          <cell r="E3061" t="str">
            <v>Mobile</v>
          </cell>
          <cell r="F3061" t="str">
            <v>US$</v>
          </cell>
          <cell r="G3061" t="str">
            <v>EBITDA</v>
          </cell>
          <cell r="H3061">
            <v>2012</v>
          </cell>
          <cell r="I3061">
            <v>4147</v>
          </cell>
        </row>
        <row r="3062">
          <cell r="B3062" t="str">
            <v>Sprint Corporation</v>
          </cell>
          <cell r="C3062" t="str">
            <v>United States</v>
          </cell>
          <cell r="D3062" t="str">
            <v>US</v>
          </cell>
          <cell r="E3062" t="str">
            <v>Mobile</v>
          </cell>
          <cell r="F3062" t="str">
            <v>US$</v>
          </cell>
          <cell r="G3062" t="str">
            <v>EBITDA Margin (%)</v>
          </cell>
          <cell r="H3062">
            <v>2012</v>
          </cell>
          <cell r="I3062">
            <v>0.1281718436099521</v>
          </cell>
        </row>
        <row r="3063">
          <cell r="B3063" t="str">
            <v>Sprint Corporation</v>
          </cell>
          <cell r="C3063" t="str">
            <v>United States</v>
          </cell>
          <cell r="D3063" t="str">
            <v>US</v>
          </cell>
          <cell r="E3063" t="str">
            <v>Mobile</v>
          </cell>
          <cell r="F3063" t="str">
            <v>US$</v>
          </cell>
          <cell r="G3063" t="str">
            <v>Capex</v>
          </cell>
          <cell r="H3063">
            <v>2012</v>
          </cell>
          <cell r="I3063">
            <v>3753</v>
          </cell>
        </row>
        <row r="3064">
          <cell r="B3064" t="str">
            <v>Sprint Corporation</v>
          </cell>
          <cell r="C3064" t="str">
            <v>United States</v>
          </cell>
          <cell r="D3064" t="str">
            <v>US</v>
          </cell>
          <cell r="E3064" t="str">
            <v>Mobile</v>
          </cell>
          <cell r="F3064" t="str">
            <v>US$</v>
          </cell>
          <cell r="G3064" t="str">
            <v>EBITDA - Capex</v>
          </cell>
          <cell r="H3064">
            <v>2012</v>
          </cell>
          <cell r="I3064">
            <v>394</v>
          </cell>
        </row>
        <row r="3065">
          <cell r="B3065" t="str">
            <v>Sprint Corporation</v>
          </cell>
          <cell r="C3065" t="str">
            <v>United States</v>
          </cell>
          <cell r="D3065" t="str">
            <v>US</v>
          </cell>
          <cell r="E3065" t="str">
            <v>Mobile</v>
          </cell>
          <cell r="F3065" t="str">
            <v>US$</v>
          </cell>
          <cell r="G3065" t="str">
            <v>EBITDA - Capex Margin (%)</v>
          </cell>
          <cell r="H3065">
            <v>2012</v>
          </cell>
          <cell r="I3065">
            <v>1.2177406892288672E-2</v>
          </cell>
        </row>
        <row r="3066">
          <cell r="B3066" t="str">
            <v>Sprint Corporation</v>
          </cell>
          <cell r="C3066" t="str">
            <v>United States</v>
          </cell>
          <cell r="D3066" t="str">
            <v>US</v>
          </cell>
          <cell r="E3066" t="str">
            <v>Mobile</v>
          </cell>
          <cell r="F3066" t="str">
            <v>US$</v>
          </cell>
          <cell r="G3066" t="str">
            <v>Mobile share</v>
          </cell>
          <cell r="H3066">
            <v>2012</v>
          </cell>
          <cell r="I3066">
            <v>1</v>
          </cell>
        </row>
        <row r="3067">
          <cell r="B3067" t="str">
            <v>Sprint Corporation</v>
          </cell>
          <cell r="C3067" t="str">
            <v>United States</v>
          </cell>
          <cell r="D3067" t="str">
            <v>US</v>
          </cell>
          <cell r="E3067" t="str">
            <v>Mobile</v>
          </cell>
          <cell r="F3067" t="str">
            <v>US$</v>
          </cell>
          <cell r="G3067" t="str">
            <v>Capex/Revenue</v>
          </cell>
          <cell r="H3067">
            <v>2012</v>
          </cell>
          <cell r="I3067">
            <v>0.11599443671766342</v>
          </cell>
        </row>
        <row r="3068">
          <cell r="B3068" t="str">
            <v>Verizon Communications Inc.</v>
          </cell>
          <cell r="C3068" t="str">
            <v>United States</v>
          </cell>
          <cell r="D3068" t="str">
            <v>US</v>
          </cell>
          <cell r="E3068" t="str">
            <v>Mobile</v>
          </cell>
          <cell r="F3068" t="str">
            <v>US$</v>
          </cell>
          <cell r="G3068" t="str">
            <v>Revenue</v>
          </cell>
          <cell r="H3068">
            <v>2020</v>
          </cell>
          <cell r="I3068">
            <v>87238.560000000012</v>
          </cell>
        </row>
        <row r="3069">
          <cell r="B3069" t="str">
            <v>Verizon Communications Inc.</v>
          </cell>
          <cell r="C3069" t="str">
            <v>United States</v>
          </cell>
          <cell r="D3069" t="str">
            <v>US</v>
          </cell>
          <cell r="E3069" t="str">
            <v>Mobile</v>
          </cell>
          <cell r="F3069" t="str">
            <v>US$</v>
          </cell>
          <cell r="G3069" t="str">
            <v>EBITDA</v>
          </cell>
          <cell r="H3069">
            <v>2020</v>
          </cell>
          <cell r="I3069">
            <v>40412.400000000001</v>
          </cell>
        </row>
        <row r="3070">
          <cell r="B3070" t="str">
            <v>Verizon Communications Inc.</v>
          </cell>
          <cell r="C3070" t="str">
            <v>United States</v>
          </cell>
          <cell r="D3070" t="str">
            <v>US</v>
          </cell>
          <cell r="E3070" t="str">
            <v>Mobile</v>
          </cell>
          <cell r="F3070" t="str">
            <v>US$</v>
          </cell>
          <cell r="G3070" t="str">
            <v>EBITDA Margin (%)</v>
          </cell>
          <cell r="H3070">
            <v>2020</v>
          </cell>
          <cell r="I3070">
            <v>0.46324010850247865</v>
          </cell>
        </row>
        <row r="3071">
          <cell r="B3071" t="str">
            <v>Verizon Communications Inc.</v>
          </cell>
          <cell r="C3071" t="str">
            <v>United States</v>
          </cell>
          <cell r="D3071" t="str">
            <v>US</v>
          </cell>
          <cell r="E3071" t="str">
            <v>Mobile</v>
          </cell>
          <cell r="F3071" t="str">
            <v>US$</v>
          </cell>
          <cell r="G3071" t="str">
            <v>Capex</v>
          </cell>
          <cell r="H3071">
            <v>2020</v>
          </cell>
          <cell r="I3071">
            <v>11097.119999999999</v>
          </cell>
        </row>
        <row r="3072">
          <cell r="B3072" t="str">
            <v>Verizon Communications Inc.</v>
          </cell>
          <cell r="C3072" t="str">
            <v>United States</v>
          </cell>
          <cell r="D3072" t="str">
            <v>US</v>
          </cell>
          <cell r="E3072" t="str">
            <v>Mobile</v>
          </cell>
          <cell r="F3072" t="str">
            <v>US$</v>
          </cell>
          <cell r="G3072" t="str">
            <v>EBITDA - Capex</v>
          </cell>
          <cell r="H3072">
            <v>2020</v>
          </cell>
          <cell r="I3072">
            <v>29315.280000000002</v>
          </cell>
        </row>
        <row r="3073">
          <cell r="B3073" t="str">
            <v>Verizon Communications Inc.</v>
          </cell>
          <cell r="C3073" t="str">
            <v>United States</v>
          </cell>
          <cell r="D3073" t="str">
            <v>US</v>
          </cell>
          <cell r="E3073" t="str">
            <v>Mobile</v>
          </cell>
          <cell r="F3073" t="str">
            <v>US$</v>
          </cell>
          <cell r="G3073" t="str">
            <v>EBITDA - Capex Margin (%)</v>
          </cell>
          <cell r="H3073">
            <v>2020</v>
          </cell>
          <cell r="I3073">
            <v>0.33603580801883937</v>
          </cell>
        </row>
        <row r="3074">
          <cell r="B3074" t="str">
            <v>Verizon Communications Inc.</v>
          </cell>
          <cell r="C3074" t="str">
            <v>United States</v>
          </cell>
          <cell r="D3074" t="str">
            <v>US</v>
          </cell>
          <cell r="E3074" t="str">
            <v>Mobile</v>
          </cell>
          <cell r="F3074" t="str">
            <v>US$</v>
          </cell>
          <cell r="G3074" t="str">
            <v>Mobile share</v>
          </cell>
          <cell r="H3074">
            <v>2020</v>
          </cell>
          <cell r="I3074">
            <v>0.68</v>
          </cell>
        </row>
        <row r="3075">
          <cell r="B3075" t="str">
            <v>Verizon Communications Inc.</v>
          </cell>
          <cell r="C3075" t="str">
            <v>United States</v>
          </cell>
          <cell r="D3075" t="str">
            <v>US</v>
          </cell>
          <cell r="E3075" t="str">
            <v>Mobile</v>
          </cell>
          <cell r="F3075" t="str">
            <v>US$</v>
          </cell>
          <cell r="G3075" t="str">
            <v>Capex/Revenue</v>
          </cell>
          <cell r="H3075">
            <v>2020</v>
          </cell>
          <cell r="I3075">
            <v>0.12720430048363932</v>
          </cell>
        </row>
        <row r="3076">
          <cell r="B3076" t="str">
            <v>Verizon Communications Inc.</v>
          </cell>
          <cell r="C3076" t="str">
            <v>United States</v>
          </cell>
          <cell r="D3076" t="str">
            <v>US</v>
          </cell>
          <cell r="E3076" t="str">
            <v>Mobile</v>
          </cell>
          <cell r="F3076" t="str">
            <v>US$</v>
          </cell>
          <cell r="G3076" t="str">
            <v>Revenue</v>
          </cell>
          <cell r="H3076">
            <v>2019</v>
          </cell>
          <cell r="I3076">
            <v>89670.24</v>
          </cell>
        </row>
        <row r="3077">
          <cell r="B3077" t="str">
            <v>Verizon Communications Inc.</v>
          </cell>
          <cell r="C3077" t="str">
            <v>United States</v>
          </cell>
          <cell r="D3077" t="str">
            <v>US</v>
          </cell>
          <cell r="E3077" t="str">
            <v>Mobile</v>
          </cell>
          <cell r="F3077" t="str">
            <v>US$</v>
          </cell>
          <cell r="G3077" t="str">
            <v>EBITDA</v>
          </cell>
          <cell r="H3077">
            <v>2019</v>
          </cell>
          <cell r="I3077">
            <v>40472.04</v>
          </cell>
        </row>
        <row r="3078">
          <cell r="B3078" t="str">
            <v>Verizon Communications Inc.</v>
          </cell>
          <cell r="C3078" t="str">
            <v>United States</v>
          </cell>
          <cell r="D3078" t="str">
            <v>US</v>
          </cell>
          <cell r="E3078" t="str">
            <v>Mobile</v>
          </cell>
          <cell r="F3078" t="str">
            <v>US$</v>
          </cell>
          <cell r="G3078" t="str">
            <v>EBITDA Margin (%)</v>
          </cell>
          <cell r="H3078">
            <v>2019</v>
          </cell>
          <cell r="I3078">
            <v>0.45134305428423072</v>
          </cell>
        </row>
        <row r="3079">
          <cell r="B3079" t="str">
            <v>Verizon Communications Inc.</v>
          </cell>
          <cell r="C3079" t="str">
            <v>United States</v>
          </cell>
          <cell r="D3079" t="str">
            <v>US</v>
          </cell>
          <cell r="E3079" t="str">
            <v>Mobile</v>
          </cell>
          <cell r="F3079" t="str">
            <v>US$</v>
          </cell>
          <cell r="G3079" t="str">
            <v>Capex</v>
          </cell>
          <cell r="H3079">
            <v>2019</v>
          </cell>
          <cell r="I3079">
            <v>10942.789999999999</v>
          </cell>
        </row>
        <row r="3080">
          <cell r="B3080" t="str">
            <v>Verizon Communications Inc.</v>
          </cell>
          <cell r="C3080" t="str">
            <v>United States</v>
          </cell>
          <cell r="D3080" t="str">
            <v>US</v>
          </cell>
          <cell r="E3080" t="str">
            <v>Mobile</v>
          </cell>
          <cell r="F3080" t="str">
            <v>US$</v>
          </cell>
          <cell r="G3080" t="str">
            <v>EBITDA - Capex</v>
          </cell>
          <cell r="H3080">
            <v>2019</v>
          </cell>
          <cell r="I3080">
            <v>29529.25</v>
          </cell>
        </row>
        <row r="3081">
          <cell r="B3081" t="str">
            <v>Verizon Communications Inc.</v>
          </cell>
          <cell r="C3081" t="str">
            <v>United States</v>
          </cell>
          <cell r="D3081" t="str">
            <v>US</v>
          </cell>
          <cell r="E3081" t="str">
            <v>Mobile</v>
          </cell>
          <cell r="F3081" t="str">
            <v>US$</v>
          </cell>
          <cell r="G3081" t="str">
            <v>EBITDA - Capex Margin (%)</v>
          </cell>
          <cell r="H3081">
            <v>2019</v>
          </cell>
          <cell r="I3081">
            <v>0.32930936729956334</v>
          </cell>
        </row>
        <row r="3082">
          <cell r="B3082" t="str">
            <v>Verizon Communications Inc.</v>
          </cell>
          <cell r="C3082" t="str">
            <v>United States</v>
          </cell>
          <cell r="D3082" t="str">
            <v>US</v>
          </cell>
          <cell r="E3082" t="str">
            <v>Mobile</v>
          </cell>
          <cell r="F3082" t="str">
            <v>US$</v>
          </cell>
          <cell r="G3082" t="str">
            <v>Mobile share</v>
          </cell>
          <cell r="H3082">
            <v>2019</v>
          </cell>
          <cell r="I3082">
            <v>0.68</v>
          </cell>
        </row>
        <row r="3083">
          <cell r="B3083" t="str">
            <v>Verizon Communications Inc.</v>
          </cell>
          <cell r="C3083" t="str">
            <v>United States</v>
          </cell>
          <cell r="D3083" t="str">
            <v>US</v>
          </cell>
          <cell r="E3083" t="str">
            <v>Mobile</v>
          </cell>
          <cell r="F3083" t="str">
            <v>US$</v>
          </cell>
          <cell r="G3083" t="str">
            <v>Capex/Revenue</v>
          </cell>
          <cell r="H3083">
            <v>2019</v>
          </cell>
          <cell r="I3083">
            <v>0.12203368698466736</v>
          </cell>
        </row>
        <row r="3084">
          <cell r="B3084" t="str">
            <v>Verizon Communications Inc.</v>
          </cell>
          <cell r="C3084" t="str">
            <v>United States</v>
          </cell>
          <cell r="D3084" t="str">
            <v>US</v>
          </cell>
          <cell r="E3084" t="str">
            <v>Mobile</v>
          </cell>
          <cell r="F3084" t="str">
            <v>US$</v>
          </cell>
          <cell r="G3084" t="str">
            <v>Revenue</v>
          </cell>
          <cell r="H3084">
            <v>2018</v>
          </cell>
          <cell r="I3084">
            <v>88986.840000000011</v>
          </cell>
        </row>
        <row r="3085">
          <cell r="B3085" t="str">
            <v>Verizon Communications Inc.</v>
          </cell>
          <cell r="C3085" t="str">
            <v>United States</v>
          </cell>
          <cell r="D3085" t="str">
            <v>US</v>
          </cell>
          <cell r="E3085" t="str">
            <v>Mobile</v>
          </cell>
          <cell r="F3085" t="str">
            <v>US$</v>
          </cell>
          <cell r="G3085" t="str">
            <v>EBITDA</v>
          </cell>
          <cell r="H3085">
            <v>2018</v>
          </cell>
          <cell r="I3085">
            <v>42556</v>
          </cell>
        </row>
        <row r="3086">
          <cell r="B3086" t="str">
            <v>Verizon Communications Inc.</v>
          </cell>
          <cell r="C3086" t="str">
            <v>United States</v>
          </cell>
          <cell r="D3086" t="str">
            <v>US</v>
          </cell>
          <cell r="E3086" t="str">
            <v>Mobile</v>
          </cell>
          <cell r="F3086" t="str">
            <v>US$</v>
          </cell>
          <cell r="G3086" t="str">
            <v>EBITDA Margin (%)</v>
          </cell>
          <cell r="H3086">
            <v>2018</v>
          </cell>
          <cell r="I3086">
            <v>0.47822801663706671</v>
          </cell>
        </row>
        <row r="3087">
          <cell r="B3087" t="str">
            <v>Verizon Communications Inc.</v>
          </cell>
          <cell r="C3087" t="str">
            <v>United States</v>
          </cell>
          <cell r="D3087" t="str">
            <v>US</v>
          </cell>
          <cell r="E3087" t="str">
            <v>Mobile</v>
          </cell>
          <cell r="F3087" t="str">
            <v>US$</v>
          </cell>
          <cell r="G3087" t="str">
            <v>Capex</v>
          </cell>
          <cell r="H3087">
            <v>2018</v>
          </cell>
          <cell r="I3087">
            <v>10161.379999999999</v>
          </cell>
        </row>
        <row r="3088">
          <cell r="B3088" t="str">
            <v>Verizon Communications Inc.</v>
          </cell>
          <cell r="C3088" t="str">
            <v>United States</v>
          </cell>
          <cell r="D3088" t="str">
            <v>US</v>
          </cell>
          <cell r="E3088" t="str">
            <v>Mobile</v>
          </cell>
          <cell r="F3088" t="str">
            <v>US$</v>
          </cell>
          <cell r="G3088" t="str">
            <v>EBITDA - Capex</v>
          </cell>
          <cell r="H3088">
            <v>2018</v>
          </cell>
          <cell r="I3088">
            <v>32394.620000000003</v>
          </cell>
        </row>
        <row r="3089">
          <cell r="B3089" t="str">
            <v>Verizon Communications Inc.</v>
          </cell>
          <cell r="C3089" t="str">
            <v>United States</v>
          </cell>
          <cell r="D3089" t="str">
            <v>US</v>
          </cell>
          <cell r="E3089" t="str">
            <v>Mobile</v>
          </cell>
          <cell r="F3089" t="str">
            <v>US$</v>
          </cell>
          <cell r="G3089" t="str">
            <v>EBITDA - Capex Margin (%)</v>
          </cell>
          <cell r="H3089">
            <v>2018</v>
          </cell>
          <cell r="I3089">
            <v>0.36403832297000321</v>
          </cell>
        </row>
        <row r="3090">
          <cell r="B3090" t="str">
            <v>Verizon Communications Inc.</v>
          </cell>
          <cell r="C3090" t="str">
            <v>United States</v>
          </cell>
          <cell r="D3090" t="str">
            <v>US</v>
          </cell>
          <cell r="E3090" t="str">
            <v>Mobile</v>
          </cell>
          <cell r="F3090" t="str">
            <v>US$</v>
          </cell>
          <cell r="G3090" t="str">
            <v>Mobile share</v>
          </cell>
          <cell r="H3090">
            <v>2018</v>
          </cell>
          <cell r="I3090">
            <v>0.68</v>
          </cell>
        </row>
        <row r="3091">
          <cell r="B3091" t="str">
            <v>Verizon Communications Inc.</v>
          </cell>
          <cell r="C3091" t="str">
            <v>United States</v>
          </cell>
          <cell r="D3091" t="str">
            <v>US</v>
          </cell>
          <cell r="E3091" t="str">
            <v>Mobile</v>
          </cell>
          <cell r="F3091" t="str">
            <v>US$</v>
          </cell>
          <cell r="G3091" t="str">
            <v>Capex/Revenue</v>
          </cell>
          <cell r="H3091">
            <v>2018</v>
          </cell>
          <cell r="I3091">
            <v>0.11418969366706355</v>
          </cell>
        </row>
        <row r="3092">
          <cell r="B3092" t="str">
            <v>Verizon Communications Inc.</v>
          </cell>
          <cell r="C3092" t="str">
            <v>United States</v>
          </cell>
          <cell r="D3092" t="str">
            <v>US</v>
          </cell>
          <cell r="E3092" t="str">
            <v>Mobile</v>
          </cell>
          <cell r="F3092" t="str">
            <v>US$</v>
          </cell>
          <cell r="G3092" t="str">
            <v>Revenue</v>
          </cell>
          <cell r="H3092">
            <v>2017</v>
          </cell>
          <cell r="I3092">
            <v>85703.12000000001</v>
          </cell>
        </row>
        <row r="3093">
          <cell r="B3093" t="str">
            <v>Verizon Communications Inc.</v>
          </cell>
          <cell r="C3093" t="str">
            <v>United States</v>
          </cell>
          <cell r="D3093" t="str">
            <v>US</v>
          </cell>
          <cell r="E3093" t="str">
            <v>Mobile</v>
          </cell>
          <cell r="F3093" t="str">
            <v>US$</v>
          </cell>
          <cell r="G3093" t="str">
            <v>EBITDA</v>
          </cell>
          <cell r="H3093">
            <v>2017</v>
          </cell>
          <cell r="I3093">
            <v>38602</v>
          </cell>
        </row>
        <row r="3094">
          <cell r="B3094" t="str">
            <v>Verizon Communications Inc.</v>
          </cell>
          <cell r="C3094" t="str">
            <v>United States</v>
          </cell>
          <cell r="D3094" t="str">
            <v>US</v>
          </cell>
          <cell r="E3094" t="str">
            <v>Mobile</v>
          </cell>
          <cell r="F3094" t="str">
            <v>US$</v>
          </cell>
          <cell r="G3094" t="str">
            <v>EBITDA Margin (%)</v>
          </cell>
          <cell r="H3094">
            <v>2017</v>
          </cell>
          <cell r="I3094">
            <v>0.45041534077172446</v>
          </cell>
        </row>
        <row r="3095">
          <cell r="B3095" t="str">
            <v>Verizon Communications Inc.</v>
          </cell>
          <cell r="C3095" t="str">
            <v>United States</v>
          </cell>
          <cell r="D3095" t="str">
            <v>US</v>
          </cell>
          <cell r="E3095" t="str">
            <v>Mobile</v>
          </cell>
          <cell r="F3095" t="str">
            <v>US$</v>
          </cell>
          <cell r="G3095" t="str">
            <v>Capex</v>
          </cell>
          <cell r="H3095">
            <v>2017</v>
          </cell>
          <cell r="I3095">
            <v>10520.67</v>
          </cell>
        </row>
        <row r="3096">
          <cell r="B3096" t="str">
            <v>Verizon Communications Inc.</v>
          </cell>
          <cell r="C3096" t="str">
            <v>United States</v>
          </cell>
          <cell r="D3096" t="str">
            <v>US</v>
          </cell>
          <cell r="E3096" t="str">
            <v>Mobile</v>
          </cell>
          <cell r="F3096" t="str">
            <v>US$</v>
          </cell>
          <cell r="G3096" t="str">
            <v>EBITDA - Capex</v>
          </cell>
          <cell r="H3096">
            <v>2017</v>
          </cell>
          <cell r="I3096">
            <v>28081.33</v>
          </cell>
        </row>
        <row r="3097">
          <cell r="B3097" t="str">
            <v>Verizon Communications Inc.</v>
          </cell>
          <cell r="C3097" t="str">
            <v>United States</v>
          </cell>
          <cell r="D3097" t="str">
            <v>US</v>
          </cell>
          <cell r="E3097" t="str">
            <v>Mobile</v>
          </cell>
          <cell r="F3097" t="str">
            <v>US$</v>
          </cell>
          <cell r="G3097" t="str">
            <v>EBITDA - Capex Margin (%)</v>
          </cell>
          <cell r="H3097">
            <v>2017</v>
          </cell>
          <cell r="I3097">
            <v>0.32765819960813558</v>
          </cell>
        </row>
        <row r="3098">
          <cell r="B3098" t="str">
            <v>Verizon Communications Inc.</v>
          </cell>
          <cell r="C3098" t="str">
            <v>United States</v>
          </cell>
          <cell r="D3098" t="str">
            <v>US</v>
          </cell>
          <cell r="E3098" t="str">
            <v>Mobile</v>
          </cell>
          <cell r="F3098" t="str">
            <v>US$</v>
          </cell>
          <cell r="G3098" t="str">
            <v>Mobile share</v>
          </cell>
          <cell r="H3098">
            <v>2017</v>
          </cell>
          <cell r="I3098">
            <v>0.68</v>
          </cell>
        </row>
        <row r="3099">
          <cell r="B3099" t="str">
            <v>Verizon Communications Inc.</v>
          </cell>
          <cell r="C3099" t="str">
            <v>United States</v>
          </cell>
          <cell r="D3099" t="str">
            <v>US</v>
          </cell>
          <cell r="E3099" t="str">
            <v>Mobile</v>
          </cell>
          <cell r="F3099" t="str">
            <v>US$</v>
          </cell>
          <cell r="G3099" t="str">
            <v>Capex/Revenue</v>
          </cell>
          <cell r="H3099">
            <v>2017</v>
          </cell>
          <cell r="I3099">
            <v>0.12275714116358889</v>
          </cell>
        </row>
        <row r="3100">
          <cell r="B3100" t="str">
            <v>Verizon Communications Inc.</v>
          </cell>
          <cell r="C3100" t="str">
            <v>United States</v>
          </cell>
          <cell r="D3100" t="str">
            <v>US</v>
          </cell>
          <cell r="E3100" t="str">
            <v>Mobile</v>
          </cell>
          <cell r="F3100" t="str">
            <v>US$</v>
          </cell>
          <cell r="G3100" t="str">
            <v>Revenue</v>
          </cell>
          <cell r="H3100">
            <v>2016</v>
          </cell>
          <cell r="I3100">
            <v>89186</v>
          </cell>
        </row>
        <row r="3101">
          <cell r="B3101" t="str">
            <v>Verizon Communications Inc.</v>
          </cell>
          <cell r="C3101" t="str">
            <v>United States</v>
          </cell>
          <cell r="D3101" t="str">
            <v>US</v>
          </cell>
          <cell r="E3101" t="str">
            <v>Mobile</v>
          </cell>
          <cell r="F3101" t="str">
            <v>US$</v>
          </cell>
          <cell r="G3101" t="str">
            <v>EBITDA</v>
          </cell>
          <cell r="H3101">
            <v>2016</v>
          </cell>
          <cell r="I3101">
            <v>39036</v>
          </cell>
        </row>
        <row r="3102">
          <cell r="B3102" t="str">
            <v>Verizon Communications Inc.</v>
          </cell>
          <cell r="C3102" t="str">
            <v>United States</v>
          </cell>
          <cell r="D3102" t="str">
            <v>US</v>
          </cell>
          <cell r="E3102" t="str">
            <v>Mobile</v>
          </cell>
          <cell r="F3102" t="str">
            <v>US$</v>
          </cell>
          <cell r="G3102" t="str">
            <v>EBITDA Margin (%)</v>
          </cell>
          <cell r="H3102">
            <v>2016</v>
          </cell>
          <cell r="I3102">
            <v>0.43769201444172851</v>
          </cell>
        </row>
        <row r="3103">
          <cell r="B3103" t="str">
            <v>Verizon Communications Inc.</v>
          </cell>
          <cell r="C3103" t="str">
            <v>United States</v>
          </cell>
          <cell r="D3103" t="str">
            <v>US</v>
          </cell>
          <cell r="E3103" t="str">
            <v>Mobile</v>
          </cell>
          <cell r="F3103" t="str">
            <v>US$</v>
          </cell>
          <cell r="G3103" t="str">
            <v>Capex</v>
          </cell>
          <cell r="H3103">
            <v>2016</v>
          </cell>
          <cell r="I3103">
            <v>11240</v>
          </cell>
        </row>
        <row r="3104">
          <cell r="B3104" t="str">
            <v>Verizon Communications Inc.</v>
          </cell>
          <cell r="C3104" t="str">
            <v>United States</v>
          </cell>
          <cell r="D3104" t="str">
            <v>US</v>
          </cell>
          <cell r="E3104" t="str">
            <v>Mobile</v>
          </cell>
          <cell r="F3104" t="str">
            <v>US$</v>
          </cell>
          <cell r="G3104" t="str">
            <v>EBITDA - Capex</v>
          </cell>
          <cell r="H3104">
            <v>2016</v>
          </cell>
          <cell r="I3104">
            <v>27796</v>
          </cell>
        </row>
        <row r="3105">
          <cell r="B3105" t="str">
            <v>Verizon Communications Inc.</v>
          </cell>
          <cell r="C3105" t="str">
            <v>United States</v>
          </cell>
          <cell r="D3105" t="str">
            <v>US</v>
          </cell>
          <cell r="E3105" t="str">
            <v>Mobile</v>
          </cell>
          <cell r="F3105" t="str">
            <v>US$</v>
          </cell>
          <cell r="G3105" t="str">
            <v>EBITDA - Capex Margin (%)</v>
          </cell>
          <cell r="H3105">
            <v>2016</v>
          </cell>
          <cell r="I3105">
            <v>0.31166326553494944</v>
          </cell>
        </row>
        <row r="3106">
          <cell r="B3106" t="str">
            <v>Verizon Communications Inc.</v>
          </cell>
          <cell r="C3106" t="str">
            <v>United States</v>
          </cell>
          <cell r="D3106" t="str">
            <v>US</v>
          </cell>
          <cell r="E3106" t="str">
            <v>Mobile</v>
          </cell>
          <cell r="F3106" t="str">
            <v>US$</v>
          </cell>
          <cell r="G3106" t="str">
            <v>Mobile share</v>
          </cell>
          <cell r="H3106">
            <v>2016</v>
          </cell>
          <cell r="I3106">
            <v>1</v>
          </cell>
        </row>
        <row r="3107">
          <cell r="B3107" t="str">
            <v>Verizon Communications Inc.</v>
          </cell>
          <cell r="C3107" t="str">
            <v>United States</v>
          </cell>
          <cell r="D3107" t="str">
            <v>US</v>
          </cell>
          <cell r="E3107" t="str">
            <v>Mobile</v>
          </cell>
          <cell r="F3107" t="str">
            <v>US$</v>
          </cell>
          <cell r="G3107" t="str">
            <v>Capex/Revenue</v>
          </cell>
          <cell r="H3107">
            <v>2016</v>
          </cell>
          <cell r="I3107">
            <v>0.12602874890677909</v>
          </cell>
        </row>
        <row r="3108">
          <cell r="B3108" t="str">
            <v>Verizon Communications Inc.</v>
          </cell>
          <cell r="C3108" t="str">
            <v>United States</v>
          </cell>
          <cell r="D3108" t="str">
            <v>US</v>
          </cell>
          <cell r="E3108" t="str">
            <v>Mobile</v>
          </cell>
          <cell r="F3108" t="str">
            <v>US$</v>
          </cell>
          <cell r="G3108" t="str">
            <v>Revenue</v>
          </cell>
          <cell r="H3108">
            <v>2015</v>
          </cell>
          <cell r="I3108">
            <v>91680</v>
          </cell>
        </row>
        <row r="3109">
          <cell r="B3109" t="str">
            <v>Verizon Communications Inc.</v>
          </cell>
          <cell r="C3109" t="str">
            <v>United States</v>
          </cell>
          <cell r="D3109" t="str">
            <v>US</v>
          </cell>
          <cell r="E3109" t="str">
            <v>Mobile</v>
          </cell>
          <cell r="F3109" t="str">
            <v>US$</v>
          </cell>
          <cell r="G3109" t="str">
            <v>EBITDA</v>
          </cell>
          <cell r="H3109">
            <v>2015</v>
          </cell>
          <cell r="I3109">
            <v>38953</v>
          </cell>
        </row>
        <row r="3110">
          <cell r="B3110" t="str">
            <v>Verizon Communications Inc.</v>
          </cell>
          <cell r="C3110" t="str">
            <v>United States</v>
          </cell>
          <cell r="D3110" t="str">
            <v>US</v>
          </cell>
          <cell r="E3110" t="str">
            <v>Mobile</v>
          </cell>
          <cell r="F3110" t="str">
            <v>US$</v>
          </cell>
          <cell r="G3110" t="str">
            <v>EBITDA Margin (%)</v>
          </cell>
          <cell r="H3110">
            <v>2015</v>
          </cell>
          <cell r="I3110">
            <v>0.42488001745200699</v>
          </cell>
        </row>
        <row r="3111">
          <cell r="B3111" t="str">
            <v>Verizon Communications Inc.</v>
          </cell>
          <cell r="C3111" t="str">
            <v>United States</v>
          </cell>
          <cell r="D3111" t="str">
            <v>US</v>
          </cell>
          <cell r="E3111" t="str">
            <v>Mobile</v>
          </cell>
          <cell r="F3111" t="str">
            <v>US$</v>
          </cell>
          <cell r="G3111" t="str">
            <v>Capex</v>
          </cell>
          <cell r="H3111">
            <v>2015</v>
          </cell>
          <cell r="I3111">
            <v>11725</v>
          </cell>
        </row>
        <row r="3112">
          <cell r="B3112" t="str">
            <v>Verizon Communications Inc.</v>
          </cell>
          <cell r="C3112" t="str">
            <v>United States</v>
          </cell>
          <cell r="D3112" t="str">
            <v>US</v>
          </cell>
          <cell r="E3112" t="str">
            <v>Mobile</v>
          </cell>
          <cell r="F3112" t="str">
            <v>US$</v>
          </cell>
          <cell r="G3112" t="str">
            <v>EBITDA - Capex</v>
          </cell>
          <cell r="H3112">
            <v>2015</v>
          </cell>
          <cell r="I3112">
            <v>27228</v>
          </cell>
        </row>
        <row r="3113">
          <cell r="B3113" t="str">
            <v>Verizon Communications Inc.</v>
          </cell>
          <cell r="C3113" t="str">
            <v>United States</v>
          </cell>
          <cell r="D3113" t="str">
            <v>US</v>
          </cell>
          <cell r="E3113" t="str">
            <v>Mobile</v>
          </cell>
          <cell r="F3113" t="str">
            <v>US$</v>
          </cell>
          <cell r="G3113" t="str">
            <v>EBITDA - Capex Margin (%)</v>
          </cell>
          <cell r="H3113">
            <v>2015</v>
          </cell>
          <cell r="I3113">
            <v>0.29698952879581153</v>
          </cell>
        </row>
        <row r="3114">
          <cell r="B3114" t="str">
            <v>Verizon Communications Inc.</v>
          </cell>
          <cell r="C3114" t="str">
            <v>United States</v>
          </cell>
          <cell r="D3114" t="str">
            <v>US</v>
          </cell>
          <cell r="E3114" t="str">
            <v>Mobile</v>
          </cell>
          <cell r="F3114" t="str">
            <v>US$</v>
          </cell>
          <cell r="G3114" t="str">
            <v>Mobile share</v>
          </cell>
          <cell r="H3114">
            <v>2015</v>
          </cell>
          <cell r="I3114">
            <v>1</v>
          </cell>
        </row>
        <row r="3115">
          <cell r="B3115" t="str">
            <v>Verizon Communications Inc.</v>
          </cell>
          <cell r="C3115" t="str">
            <v>United States</v>
          </cell>
          <cell r="D3115" t="str">
            <v>US</v>
          </cell>
          <cell r="E3115" t="str">
            <v>Mobile</v>
          </cell>
          <cell r="F3115" t="str">
            <v>US$</v>
          </cell>
          <cell r="G3115" t="str">
            <v>Capex/Revenue</v>
          </cell>
          <cell r="H3115">
            <v>2015</v>
          </cell>
          <cell r="I3115">
            <v>0.12789048865619546</v>
          </cell>
        </row>
        <row r="3116">
          <cell r="B3116" t="str">
            <v>Verizon Communications Inc.</v>
          </cell>
          <cell r="C3116" t="str">
            <v>United States</v>
          </cell>
          <cell r="D3116" t="str">
            <v>US</v>
          </cell>
          <cell r="E3116" t="str">
            <v>Mobile</v>
          </cell>
          <cell r="F3116" t="str">
            <v>US$</v>
          </cell>
          <cell r="G3116" t="str">
            <v>Revenue</v>
          </cell>
          <cell r="H3116">
            <v>2014</v>
          </cell>
          <cell r="I3116">
            <v>87646</v>
          </cell>
        </row>
        <row r="3117">
          <cell r="B3117" t="str">
            <v>Verizon Communications Inc.</v>
          </cell>
          <cell r="C3117" t="str">
            <v>United States</v>
          </cell>
          <cell r="D3117" t="str">
            <v>US</v>
          </cell>
          <cell r="E3117" t="str">
            <v>Mobile</v>
          </cell>
          <cell r="F3117" t="str">
            <v>US$</v>
          </cell>
          <cell r="G3117" t="str">
            <v>EBITDA</v>
          </cell>
          <cell r="H3117">
            <v>2014</v>
          </cell>
          <cell r="I3117">
            <v>35219</v>
          </cell>
        </row>
        <row r="3118">
          <cell r="B3118" t="str">
            <v>Verizon Communications Inc.</v>
          </cell>
          <cell r="C3118" t="str">
            <v>United States</v>
          </cell>
          <cell r="D3118" t="str">
            <v>US</v>
          </cell>
          <cell r="E3118" t="str">
            <v>Mobile</v>
          </cell>
          <cell r="F3118" t="str">
            <v>US$</v>
          </cell>
          <cell r="G3118" t="str">
            <v>EBITDA Margin (%)</v>
          </cell>
          <cell r="H3118">
            <v>2014</v>
          </cell>
          <cell r="I3118">
            <v>0.40183237112931564</v>
          </cell>
        </row>
        <row r="3119">
          <cell r="B3119" t="str">
            <v>Verizon Communications Inc.</v>
          </cell>
          <cell r="C3119" t="str">
            <v>United States</v>
          </cell>
          <cell r="D3119" t="str">
            <v>US</v>
          </cell>
          <cell r="E3119" t="str">
            <v>Mobile</v>
          </cell>
          <cell r="F3119" t="str">
            <v>US$</v>
          </cell>
          <cell r="G3119" t="str">
            <v>Capex</v>
          </cell>
          <cell r="H3119">
            <v>2014</v>
          </cell>
          <cell r="I3119">
            <v>10515</v>
          </cell>
        </row>
        <row r="3120">
          <cell r="B3120" t="str">
            <v>Verizon Communications Inc.</v>
          </cell>
          <cell r="C3120" t="str">
            <v>United States</v>
          </cell>
          <cell r="D3120" t="str">
            <v>US</v>
          </cell>
          <cell r="E3120" t="str">
            <v>Mobile</v>
          </cell>
          <cell r="F3120" t="str">
            <v>US$</v>
          </cell>
          <cell r="G3120" t="str">
            <v>EBITDA - Capex</v>
          </cell>
          <cell r="H3120">
            <v>2014</v>
          </cell>
          <cell r="I3120">
            <v>24704</v>
          </cell>
        </row>
        <row r="3121">
          <cell r="B3121" t="str">
            <v>Verizon Communications Inc.</v>
          </cell>
          <cell r="C3121" t="str">
            <v>United States</v>
          </cell>
          <cell r="D3121" t="str">
            <v>US</v>
          </cell>
          <cell r="E3121" t="str">
            <v>Mobile</v>
          </cell>
          <cell r="F3121" t="str">
            <v>US$</v>
          </cell>
          <cell r="G3121" t="str">
            <v>EBITDA - Capex Margin (%)</v>
          </cell>
          <cell r="H3121">
            <v>2014</v>
          </cell>
          <cell r="I3121">
            <v>0.2818611231545079</v>
          </cell>
        </row>
        <row r="3122">
          <cell r="B3122" t="str">
            <v>Verizon Communications Inc.</v>
          </cell>
          <cell r="C3122" t="str">
            <v>United States</v>
          </cell>
          <cell r="D3122" t="str">
            <v>US</v>
          </cell>
          <cell r="E3122" t="str">
            <v>Mobile</v>
          </cell>
          <cell r="F3122" t="str">
            <v>US$</v>
          </cell>
          <cell r="G3122" t="str">
            <v>Mobile share</v>
          </cell>
          <cell r="H3122">
            <v>2014</v>
          </cell>
          <cell r="I3122">
            <v>1</v>
          </cell>
        </row>
        <row r="3123">
          <cell r="B3123" t="str">
            <v>Verizon Communications Inc.</v>
          </cell>
          <cell r="C3123" t="str">
            <v>United States</v>
          </cell>
          <cell r="D3123" t="str">
            <v>US</v>
          </cell>
          <cell r="E3123" t="str">
            <v>Mobile</v>
          </cell>
          <cell r="F3123" t="str">
            <v>US$</v>
          </cell>
          <cell r="G3123" t="str">
            <v>Capex/Revenue</v>
          </cell>
          <cell r="H3123">
            <v>2014</v>
          </cell>
          <cell r="I3123">
            <v>0.11997124797480775</v>
          </cell>
        </row>
        <row r="3124">
          <cell r="B3124" t="str">
            <v>Verizon Communications Inc.</v>
          </cell>
          <cell r="C3124" t="str">
            <v>United States</v>
          </cell>
          <cell r="D3124" t="str">
            <v>US</v>
          </cell>
          <cell r="E3124" t="str">
            <v>Mobile</v>
          </cell>
          <cell r="F3124" t="str">
            <v>US$</v>
          </cell>
          <cell r="G3124" t="str">
            <v>Revenue</v>
          </cell>
          <cell r="H3124">
            <v>2013</v>
          </cell>
          <cell r="I3124">
            <v>81023</v>
          </cell>
        </row>
        <row r="3125">
          <cell r="B3125" t="str">
            <v>Verizon Communications Inc.</v>
          </cell>
          <cell r="C3125" t="str">
            <v>United States</v>
          </cell>
          <cell r="D3125" t="str">
            <v>US</v>
          </cell>
          <cell r="E3125" t="str">
            <v>Mobile</v>
          </cell>
          <cell r="F3125" t="str">
            <v>US$</v>
          </cell>
          <cell r="G3125" t="str">
            <v>EBITDA</v>
          </cell>
          <cell r="H3125">
            <v>2013</v>
          </cell>
          <cell r="I3125">
            <v>34199</v>
          </cell>
        </row>
        <row r="3126">
          <cell r="B3126" t="str">
            <v>Verizon Communications Inc.</v>
          </cell>
          <cell r="C3126" t="str">
            <v>United States</v>
          </cell>
          <cell r="D3126" t="str">
            <v>US</v>
          </cell>
          <cell r="E3126" t="str">
            <v>Mobile</v>
          </cell>
          <cell r="F3126" t="str">
            <v>US$</v>
          </cell>
          <cell r="G3126" t="str">
            <v>EBITDA Margin (%)</v>
          </cell>
          <cell r="H3126">
            <v>2013</v>
          </cell>
          <cell r="I3126">
            <v>0.42209002382039668</v>
          </cell>
        </row>
        <row r="3127">
          <cell r="B3127" t="str">
            <v>Verizon Communications Inc.</v>
          </cell>
          <cell r="C3127" t="str">
            <v>United States</v>
          </cell>
          <cell r="D3127" t="str">
            <v>US</v>
          </cell>
          <cell r="E3127" t="str">
            <v>Mobile</v>
          </cell>
          <cell r="F3127" t="str">
            <v>US$</v>
          </cell>
          <cell r="G3127" t="str">
            <v>Capex</v>
          </cell>
          <cell r="H3127">
            <v>2013</v>
          </cell>
          <cell r="I3127">
            <v>9425</v>
          </cell>
        </row>
        <row r="3128">
          <cell r="B3128" t="str">
            <v>Verizon Communications Inc.</v>
          </cell>
          <cell r="C3128" t="str">
            <v>United States</v>
          </cell>
          <cell r="D3128" t="str">
            <v>US</v>
          </cell>
          <cell r="E3128" t="str">
            <v>Mobile</v>
          </cell>
          <cell r="F3128" t="str">
            <v>US$</v>
          </cell>
          <cell r="G3128" t="str">
            <v>EBITDA - Capex</v>
          </cell>
          <cell r="H3128">
            <v>2013</v>
          </cell>
          <cell r="I3128">
            <v>24774</v>
          </cell>
        </row>
        <row r="3129">
          <cell r="B3129" t="str">
            <v>Verizon Communications Inc.</v>
          </cell>
          <cell r="C3129" t="str">
            <v>United States</v>
          </cell>
          <cell r="D3129" t="str">
            <v>US</v>
          </cell>
          <cell r="E3129" t="str">
            <v>Mobile</v>
          </cell>
          <cell r="F3129" t="str">
            <v>US$</v>
          </cell>
          <cell r="G3129" t="str">
            <v>EBITDA - Capex Margin (%)</v>
          </cell>
          <cell r="H3129">
            <v>2013</v>
          </cell>
          <cell r="I3129">
            <v>0.30576502968292951</v>
          </cell>
        </row>
        <row r="3130">
          <cell r="B3130" t="str">
            <v>Verizon Communications Inc.</v>
          </cell>
          <cell r="C3130" t="str">
            <v>United States</v>
          </cell>
          <cell r="D3130" t="str">
            <v>US</v>
          </cell>
          <cell r="E3130" t="str">
            <v>Mobile</v>
          </cell>
          <cell r="F3130" t="str">
            <v>US$</v>
          </cell>
          <cell r="G3130" t="str">
            <v>Mobile share</v>
          </cell>
          <cell r="H3130">
            <v>2013</v>
          </cell>
          <cell r="I3130">
            <v>1</v>
          </cell>
        </row>
        <row r="3131">
          <cell r="B3131" t="str">
            <v>Verizon Communications Inc.</v>
          </cell>
          <cell r="C3131" t="str">
            <v>United States</v>
          </cell>
          <cell r="D3131" t="str">
            <v>US</v>
          </cell>
          <cell r="E3131" t="str">
            <v>Mobile</v>
          </cell>
          <cell r="F3131" t="str">
            <v>US$</v>
          </cell>
          <cell r="G3131" t="str">
            <v>Capex/Revenue</v>
          </cell>
          <cell r="H3131">
            <v>2013</v>
          </cell>
          <cell r="I3131">
            <v>0.11632499413746714</v>
          </cell>
        </row>
        <row r="3132">
          <cell r="B3132" t="str">
            <v>Verizon Communications Inc.</v>
          </cell>
          <cell r="C3132" t="str">
            <v>United States</v>
          </cell>
          <cell r="D3132" t="str">
            <v>US</v>
          </cell>
          <cell r="E3132" t="str">
            <v>Mobile</v>
          </cell>
          <cell r="F3132" t="str">
            <v>US$</v>
          </cell>
          <cell r="G3132" t="str">
            <v>Revenue</v>
          </cell>
          <cell r="H3132">
            <v>2012</v>
          </cell>
          <cell r="I3132">
            <v>75868</v>
          </cell>
        </row>
        <row r="3133">
          <cell r="B3133" t="str">
            <v>Verizon Communications Inc.</v>
          </cell>
          <cell r="C3133" t="str">
            <v>United States</v>
          </cell>
          <cell r="D3133" t="str">
            <v>US</v>
          </cell>
          <cell r="E3133" t="str">
            <v>Mobile</v>
          </cell>
          <cell r="F3133" t="str">
            <v>US$</v>
          </cell>
          <cell r="G3133" t="str">
            <v>EBITDA</v>
          </cell>
          <cell r="H3133">
            <v>2012</v>
          </cell>
          <cell r="I3133">
            <v>29728</v>
          </cell>
        </row>
        <row r="3134">
          <cell r="B3134" t="str">
            <v>Verizon Communications Inc.</v>
          </cell>
          <cell r="C3134" t="str">
            <v>United States</v>
          </cell>
          <cell r="D3134" t="str">
            <v>US</v>
          </cell>
          <cell r="E3134" t="str">
            <v>Mobile</v>
          </cell>
          <cell r="F3134" t="str">
            <v>US$</v>
          </cell>
          <cell r="G3134" t="str">
            <v>EBITDA Margin (%)</v>
          </cell>
          <cell r="H3134">
            <v>2012</v>
          </cell>
          <cell r="I3134">
            <v>0.39183845626614644</v>
          </cell>
        </row>
        <row r="3135">
          <cell r="B3135" t="str">
            <v>Verizon Communications Inc.</v>
          </cell>
          <cell r="C3135" t="str">
            <v>United States</v>
          </cell>
          <cell r="D3135" t="str">
            <v>US</v>
          </cell>
          <cell r="E3135" t="str">
            <v>Mobile</v>
          </cell>
          <cell r="F3135" t="str">
            <v>US$</v>
          </cell>
          <cell r="G3135" t="str">
            <v>Capex</v>
          </cell>
          <cell r="H3135">
            <v>2012</v>
          </cell>
          <cell r="I3135">
            <v>8857</v>
          </cell>
        </row>
        <row r="3136">
          <cell r="B3136" t="str">
            <v>Verizon Communications Inc.</v>
          </cell>
          <cell r="C3136" t="str">
            <v>United States</v>
          </cell>
          <cell r="D3136" t="str">
            <v>US</v>
          </cell>
          <cell r="E3136" t="str">
            <v>Mobile</v>
          </cell>
          <cell r="F3136" t="str">
            <v>US$</v>
          </cell>
          <cell r="G3136" t="str">
            <v>EBITDA - Capex</v>
          </cell>
          <cell r="H3136">
            <v>2012</v>
          </cell>
          <cell r="I3136">
            <v>20871</v>
          </cell>
        </row>
        <row r="3137">
          <cell r="B3137" t="str">
            <v>Verizon Communications Inc.</v>
          </cell>
          <cell r="C3137" t="str">
            <v>United States</v>
          </cell>
          <cell r="D3137" t="str">
            <v>US</v>
          </cell>
          <cell r="E3137" t="str">
            <v>Mobile</v>
          </cell>
          <cell r="F3137" t="str">
            <v>US$</v>
          </cell>
          <cell r="G3137" t="str">
            <v>EBITDA - Capex Margin (%)</v>
          </cell>
          <cell r="H3137">
            <v>2012</v>
          </cell>
          <cell r="I3137">
            <v>0.27509621975009224</v>
          </cell>
        </row>
        <row r="3138">
          <cell r="B3138" t="str">
            <v>Verizon Communications Inc.</v>
          </cell>
          <cell r="C3138" t="str">
            <v>United States</v>
          </cell>
          <cell r="D3138" t="str">
            <v>US</v>
          </cell>
          <cell r="E3138" t="str">
            <v>Mobile</v>
          </cell>
          <cell r="F3138" t="str">
            <v>US$</v>
          </cell>
          <cell r="G3138" t="str">
            <v>Mobile share</v>
          </cell>
          <cell r="H3138">
            <v>2012</v>
          </cell>
          <cell r="I3138">
            <v>1</v>
          </cell>
        </row>
        <row r="3139">
          <cell r="B3139" t="str">
            <v>Verizon Communications Inc.</v>
          </cell>
          <cell r="C3139" t="str">
            <v>United States</v>
          </cell>
          <cell r="D3139" t="str">
            <v>US</v>
          </cell>
          <cell r="E3139" t="str">
            <v>Mobile</v>
          </cell>
          <cell r="F3139" t="str">
            <v>US$</v>
          </cell>
          <cell r="G3139" t="str">
            <v>Capex/Revenue</v>
          </cell>
          <cell r="H3139">
            <v>2012</v>
          </cell>
          <cell r="I3139">
            <v>0.1167422365160542</v>
          </cell>
        </row>
        <row r="3140">
          <cell r="B3140" t="str">
            <v>Vodafone Ziggo</v>
          </cell>
          <cell r="C3140" t="str">
            <v>Netherlands</v>
          </cell>
          <cell r="D3140" t="str">
            <v>Europe</v>
          </cell>
          <cell r="E3140" t="str">
            <v>Mobile &amp; Fixed</v>
          </cell>
          <cell r="F3140" t="str">
            <v>EUR</v>
          </cell>
          <cell r="G3140" t="str">
            <v>Revenue</v>
          </cell>
          <cell r="H3140">
            <v>2020</v>
          </cell>
          <cell r="I3140">
            <v>4000.2</v>
          </cell>
        </row>
        <row r="3141">
          <cell r="B3141" t="str">
            <v>Vodafone Ziggo</v>
          </cell>
          <cell r="C3141" t="str">
            <v>Netherlands</v>
          </cell>
          <cell r="D3141" t="str">
            <v>Europe</v>
          </cell>
          <cell r="E3141" t="str">
            <v>Mobile &amp; Fixed</v>
          </cell>
          <cell r="F3141" t="str">
            <v>EUR</v>
          </cell>
          <cell r="G3141" t="str">
            <v>EBITDA</v>
          </cell>
          <cell r="H3141">
            <v>2020</v>
          </cell>
          <cell r="I3141">
            <v>1876.9</v>
          </cell>
        </row>
        <row r="3142">
          <cell r="B3142" t="str">
            <v>Vodafone Ziggo</v>
          </cell>
          <cell r="C3142" t="str">
            <v>Netherlands</v>
          </cell>
          <cell r="D3142" t="str">
            <v>Europe</v>
          </cell>
          <cell r="E3142" t="str">
            <v>Mobile &amp; Fixed</v>
          </cell>
          <cell r="F3142" t="str">
            <v>EUR</v>
          </cell>
          <cell r="G3142" t="str">
            <v>EBITDA Margin (%)</v>
          </cell>
          <cell r="H3142">
            <v>2020</v>
          </cell>
          <cell r="I3142">
            <v>0.4692015399230039</v>
          </cell>
        </row>
        <row r="3143">
          <cell r="B3143" t="str">
            <v>Vodafone Ziggo</v>
          </cell>
          <cell r="C3143" t="str">
            <v>Netherlands</v>
          </cell>
          <cell r="D3143" t="str">
            <v>Europe</v>
          </cell>
          <cell r="E3143" t="str">
            <v>Mobile &amp; Fixed</v>
          </cell>
          <cell r="F3143" t="str">
            <v>EUR</v>
          </cell>
          <cell r="G3143" t="str">
            <v>Capex</v>
          </cell>
          <cell r="H3143">
            <v>2020</v>
          </cell>
          <cell r="I3143">
            <v>288.5</v>
          </cell>
        </row>
        <row r="3144">
          <cell r="B3144" t="str">
            <v>Vodafone Ziggo</v>
          </cell>
          <cell r="C3144" t="str">
            <v>Netherlands</v>
          </cell>
          <cell r="D3144" t="str">
            <v>Europe</v>
          </cell>
          <cell r="E3144" t="str">
            <v>Mobile &amp; Fixed</v>
          </cell>
          <cell r="F3144" t="str">
            <v>EUR</v>
          </cell>
          <cell r="G3144" t="str">
            <v>EBITDA - Capex</v>
          </cell>
          <cell r="H3144">
            <v>2020</v>
          </cell>
          <cell r="I3144">
            <v>1588.4</v>
          </cell>
        </row>
        <row r="3145">
          <cell r="B3145" t="str">
            <v>Vodafone Ziggo</v>
          </cell>
          <cell r="C3145" t="str">
            <v>Netherlands</v>
          </cell>
          <cell r="D3145" t="str">
            <v>Europe</v>
          </cell>
          <cell r="E3145" t="str">
            <v>Mobile &amp; Fixed</v>
          </cell>
          <cell r="F3145" t="str">
            <v>EUR</v>
          </cell>
          <cell r="G3145" t="str">
            <v>EBITDA - Capex Margin (%)</v>
          </cell>
          <cell r="H3145">
            <v>2020</v>
          </cell>
          <cell r="I3145">
            <v>0.39708014599270042</v>
          </cell>
        </row>
        <row r="3146">
          <cell r="B3146" t="str">
            <v>Vodafone Ziggo</v>
          </cell>
          <cell r="C3146" t="str">
            <v>Netherlands</v>
          </cell>
          <cell r="D3146" t="str">
            <v>Europe</v>
          </cell>
          <cell r="E3146" t="str">
            <v>Mobile &amp; Fixed</v>
          </cell>
          <cell r="F3146" t="str">
            <v>EUR</v>
          </cell>
          <cell r="G3146" t="str">
            <v>Mobile share</v>
          </cell>
          <cell r="H3146">
            <v>2020</v>
          </cell>
          <cell r="I3146">
            <v>0.34130793460326986</v>
          </cell>
        </row>
        <row r="3147">
          <cell r="B3147" t="str">
            <v>Vodafone Ziggo</v>
          </cell>
          <cell r="C3147" t="str">
            <v>Netherlands</v>
          </cell>
          <cell r="D3147" t="str">
            <v>Europe</v>
          </cell>
          <cell r="E3147" t="str">
            <v>Mobile &amp; Fixed</v>
          </cell>
          <cell r="F3147" t="str">
            <v>EUR</v>
          </cell>
          <cell r="G3147" t="str">
            <v>Capex/Revenue</v>
          </cell>
          <cell r="H3147">
            <v>2020</v>
          </cell>
          <cell r="I3147">
            <v>7.2121393930303493E-2</v>
          </cell>
        </row>
        <row r="3148">
          <cell r="B3148" t="str">
            <v>Vodafone Ziggo</v>
          </cell>
          <cell r="C3148" t="str">
            <v>Netherlands</v>
          </cell>
          <cell r="D3148" t="str">
            <v>Europe</v>
          </cell>
          <cell r="E3148" t="str">
            <v>Mobile &amp; Fixed</v>
          </cell>
          <cell r="F3148" t="str">
            <v>EUR</v>
          </cell>
          <cell r="G3148" t="str">
            <v>Revenue</v>
          </cell>
          <cell r="H3148">
            <v>2019</v>
          </cell>
          <cell r="I3148">
            <v>3937</v>
          </cell>
        </row>
        <row r="3149">
          <cell r="B3149" t="str">
            <v>Vodafone Ziggo</v>
          </cell>
          <cell r="C3149" t="str">
            <v>Netherlands</v>
          </cell>
          <cell r="D3149" t="str">
            <v>Europe</v>
          </cell>
          <cell r="E3149" t="str">
            <v>Mobile &amp; Fixed</v>
          </cell>
          <cell r="F3149" t="str">
            <v>EUR</v>
          </cell>
          <cell r="G3149" t="str">
            <v>EBITDA</v>
          </cell>
          <cell r="H3149">
            <v>2019</v>
          </cell>
          <cell r="I3149">
            <v>1775.5</v>
          </cell>
        </row>
        <row r="3150">
          <cell r="B3150" t="str">
            <v>Vodafone Ziggo</v>
          </cell>
          <cell r="C3150" t="str">
            <v>Netherlands</v>
          </cell>
          <cell r="D3150" t="str">
            <v>Europe</v>
          </cell>
          <cell r="E3150" t="str">
            <v>Mobile &amp; Fixed</v>
          </cell>
          <cell r="F3150" t="str">
            <v>EUR</v>
          </cell>
          <cell r="G3150" t="str">
            <v>EBITDA Margin (%)</v>
          </cell>
          <cell r="H3150">
            <v>2019</v>
          </cell>
          <cell r="I3150">
            <v>0.45097790195580389</v>
          </cell>
        </row>
        <row r="3151">
          <cell r="B3151" t="str">
            <v>Vodafone Ziggo</v>
          </cell>
          <cell r="C3151" t="str">
            <v>Netherlands</v>
          </cell>
          <cell r="D3151" t="str">
            <v>Europe</v>
          </cell>
          <cell r="E3151" t="str">
            <v>Mobile &amp; Fixed</v>
          </cell>
          <cell r="F3151" t="str">
            <v>EUR</v>
          </cell>
          <cell r="G3151" t="str">
            <v>Capex</v>
          </cell>
          <cell r="H3151">
            <v>2019</v>
          </cell>
          <cell r="I3151">
            <v>320.89999999999998</v>
          </cell>
        </row>
        <row r="3152">
          <cell r="B3152" t="str">
            <v>Vodafone Ziggo</v>
          </cell>
          <cell r="C3152" t="str">
            <v>Netherlands</v>
          </cell>
          <cell r="D3152" t="str">
            <v>Europe</v>
          </cell>
          <cell r="E3152" t="str">
            <v>Mobile &amp; Fixed</v>
          </cell>
          <cell r="F3152" t="str">
            <v>EUR</v>
          </cell>
          <cell r="G3152" t="str">
            <v>EBITDA - Capex</v>
          </cell>
          <cell r="H3152">
            <v>2019</v>
          </cell>
          <cell r="I3152">
            <v>1454.6</v>
          </cell>
        </row>
        <row r="3153">
          <cell r="B3153" t="str">
            <v>Vodafone Ziggo</v>
          </cell>
          <cell r="C3153" t="str">
            <v>Netherlands</v>
          </cell>
          <cell r="D3153" t="str">
            <v>Europe</v>
          </cell>
          <cell r="E3153" t="str">
            <v>Mobile &amp; Fixed</v>
          </cell>
          <cell r="F3153" t="str">
            <v>EUR</v>
          </cell>
          <cell r="G3153" t="str">
            <v>EBITDA - Capex Margin (%)</v>
          </cell>
          <cell r="H3153">
            <v>2019</v>
          </cell>
          <cell r="I3153">
            <v>0.36946913893827787</v>
          </cell>
        </row>
        <row r="3154">
          <cell r="B3154" t="str">
            <v>Vodafone Ziggo</v>
          </cell>
          <cell r="C3154" t="str">
            <v>Netherlands</v>
          </cell>
          <cell r="D3154" t="str">
            <v>Europe</v>
          </cell>
          <cell r="E3154" t="str">
            <v>Mobile &amp; Fixed</v>
          </cell>
          <cell r="F3154" t="str">
            <v>EUR</v>
          </cell>
          <cell r="G3154" t="str">
            <v>Mobile share</v>
          </cell>
          <cell r="H3154">
            <v>2019</v>
          </cell>
          <cell r="I3154">
            <v>0.35722631445262892</v>
          </cell>
        </row>
        <row r="3155">
          <cell r="B3155" t="str">
            <v>Vodafone Ziggo</v>
          </cell>
          <cell r="C3155" t="str">
            <v>Netherlands</v>
          </cell>
          <cell r="D3155" t="str">
            <v>Europe</v>
          </cell>
          <cell r="E3155" t="str">
            <v>Mobile &amp; Fixed</v>
          </cell>
          <cell r="F3155" t="str">
            <v>EUR</v>
          </cell>
          <cell r="G3155" t="str">
            <v>Capex/Revenue</v>
          </cell>
          <cell r="H3155">
            <v>2019</v>
          </cell>
          <cell r="I3155">
            <v>8.1508763017526034E-2</v>
          </cell>
        </row>
        <row r="3156">
          <cell r="B3156" t="str">
            <v>Vodafone Ziggo</v>
          </cell>
          <cell r="C3156" t="str">
            <v>Netherlands</v>
          </cell>
          <cell r="D3156" t="str">
            <v>Europe</v>
          </cell>
          <cell r="E3156" t="str">
            <v>Mobile &amp; Fixed</v>
          </cell>
          <cell r="F3156" t="str">
            <v>EUR</v>
          </cell>
          <cell r="G3156" t="str">
            <v>Revenue</v>
          </cell>
          <cell r="H3156">
            <v>2018</v>
          </cell>
          <cell r="I3156">
            <v>3899</v>
          </cell>
        </row>
        <row r="3157">
          <cell r="B3157" t="str">
            <v>Vodafone Ziggo</v>
          </cell>
          <cell r="C3157" t="str">
            <v>Netherlands</v>
          </cell>
          <cell r="D3157" t="str">
            <v>Europe</v>
          </cell>
          <cell r="E3157" t="str">
            <v>Mobile &amp; Fixed</v>
          </cell>
          <cell r="F3157" t="str">
            <v>EUR</v>
          </cell>
          <cell r="G3157" t="str">
            <v>EBITDA</v>
          </cell>
          <cell r="H3157">
            <v>2018</v>
          </cell>
          <cell r="I3157">
            <v>1698.3</v>
          </cell>
        </row>
        <row r="3158">
          <cell r="B3158" t="str">
            <v>Vodafone Ziggo</v>
          </cell>
          <cell r="C3158" t="str">
            <v>Netherlands</v>
          </cell>
          <cell r="D3158" t="str">
            <v>Europe</v>
          </cell>
          <cell r="E3158" t="str">
            <v>Mobile &amp; Fixed</v>
          </cell>
          <cell r="F3158" t="str">
            <v>EUR</v>
          </cell>
          <cell r="G3158" t="str">
            <v>EBITDA Margin (%)</v>
          </cell>
          <cell r="H3158">
            <v>2018</v>
          </cell>
          <cell r="I3158">
            <v>0.43557322390356501</v>
          </cell>
        </row>
        <row r="3159">
          <cell r="B3159" t="str">
            <v>Vodafone Ziggo</v>
          </cell>
          <cell r="C3159" t="str">
            <v>Netherlands</v>
          </cell>
          <cell r="D3159" t="str">
            <v>Europe</v>
          </cell>
          <cell r="E3159" t="str">
            <v>Mobile &amp; Fixed</v>
          </cell>
          <cell r="F3159" t="str">
            <v>EUR</v>
          </cell>
          <cell r="G3159" t="str">
            <v>Capex</v>
          </cell>
          <cell r="H3159">
            <v>2018</v>
          </cell>
          <cell r="I3159">
            <v>213.5</v>
          </cell>
        </row>
        <row r="3160">
          <cell r="B3160" t="str">
            <v>Vodafone Ziggo</v>
          </cell>
          <cell r="C3160" t="str">
            <v>Netherlands</v>
          </cell>
          <cell r="D3160" t="str">
            <v>Europe</v>
          </cell>
          <cell r="E3160" t="str">
            <v>Mobile &amp; Fixed</v>
          </cell>
          <cell r="F3160" t="str">
            <v>EUR</v>
          </cell>
          <cell r="G3160" t="str">
            <v>EBITDA - Capex</v>
          </cell>
          <cell r="H3160">
            <v>2018</v>
          </cell>
          <cell r="I3160">
            <v>1484.8</v>
          </cell>
        </row>
        <row r="3161">
          <cell r="B3161" t="str">
            <v>Vodafone Ziggo</v>
          </cell>
          <cell r="C3161" t="str">
            <v>Netherlands</v>
          </cell>
          <cell r="D3161" t="str">
            <v>Europe</v>
          </cell>
          <cell r="E3161" t="str">
            <v>Mobile &amp; Fixed</v>
          </cell>
          <cell r="F3161" t="str">
            <v>EUR</v>
          </cell>
          <cell r="G3161" t="str">
            <v>EBITDA - Capex Margin (%)</v>
          </cell>
          <cell r="H3161">
            <v>2018</v>
          </cell>
          <cell r="I3161">
            <v>0.38081559374198509</v>
          </cell>
        </row>
        <row r="3162">
          <cell r="B3162" t="str">
            <v>Vodafone Ziggo</v>
          </cell>
          <cell r="C3162" t="str">
            <v>Netherlands</v>
          </cell>
          <cell r="D3162" t="str">
            <v>Europe</v>
          </cell>
          <cell r="E3162" t="str">
            <v>Mobile &amp; Fixed</v>
          </cell>
          <cell r="F3162" t="str">
            <v>EUR</v>
          </cell>
          <cell r="G3162" t="str">
            <v>Mobile share</v>
          </cell>
          <cell r="H3162">
            <v>2018</v>
          </cell>
          <cell r="I3162">
            <v>0.36311874839702485</v>
          </cell>
        </row>
        <row r="3163">
          <cell r="B3163" t="str">
            <v>Vodafone Ziggo</v>
          </cell>
          <cell r="C3163" t="str">
            <v>Netherlands</v>
          </cell>
          <cell r="D3163" t="str">
            <v>Europe</v>
          </cell>
          <cell r="E3163" t="str">
            <v>Mobile &amp; Fixed</v>
          </cell>
          <cell r="F3163" t="str">
            <v>EUR</v>
          </cell>
          <cell r="G3163" t="str">
            <v>Capex/Revenue</v>
          </cell>
          <cell r="H3163">
            <v>2018</v>
          </cell>
          <cell r="I3163">
            <v>5.475763016157989E-2</v>
          </cell>
        </row>
        <row r="3164">
          <cell r="B3164" t="str">
            <v>Vodafone Ziggo</v>
          </cell>
          <cell r="C3164" t="str">
            <v>Netherlands</v>
          </cell>
          <cell r="D3164" t="str">
            <v>Europe</v>
          </cell>
          <cell r="E3164" t="str">
            <v>Mobile &amp; Fixed</v>
          </cell>
          <cell r="F3164" t="str">
            <v>EUR</v>
          </cell>
          <cell r="G3164" t="str">
            <v>Revenue</v>
          </cell>
          <cell r="H3164">
            <v>2017</v>
          </cell>
          <cell r="I3164">
            <v>4016</v>
          </cell>
        </row>
        <row r="3165">
          <cell r="B3165" t="str">
            <v>Vodafone Ziggo</v>
          </cell>
          <cell r="C3165" t="str">
            <v>Netherlands</v>
          </cell>
          <cell r="D3165" t="str">
            <v>Europe</v>
          </cell>
          <cell r="E3165" t="str">
            <v>Mobile &amp; Fixed</v>
          </cell>
          <cell r="F3165" t="str">
            <v>EUR</v>
          </cell>
          <cell r="G3165" t="str">
            <v>EBITDA</v>
          </cell>
          <cell r="H3165">
            <v>2017</v>
          </cell>
          <cell r="I3165">
            <v>1691.6</v>
          </cell>
        </row>
        <row r="3166">
          <cell r="B3166" t="str">
            <v>Vodafone Ziggo</v>
          </cell>
          <cell r="C3166" t="str">
            <v>Netherlands</v>
          </cell>
          <cell r="D3166" t="str">
            <v>Europe</v>
          </cell>
          <cell r="E3166" t="str">
            <v>Mobile &amp; Fixed</v>
          </cell>
          <cell r="F3166" t="str">
            <v>EUR</v>
          </cell>
          <cell r="G3166" t="str">
            <v>EBITDA Margin (%)</v>
          </cell>
          <cell r="H3166">
            <v>2017</v>
          </cell>
          <cell r="I3166">
            <v>0.42121513944223105</v>
          </cell>
        </row>
        <row r="3167">
          <cell r="B3167" t="str">
            <v>Vodafone Ziggo</v>
          </cell>
          <cell r="C3167" t="str">
            <v>Netherlands</v>
          </cell>
          <cell r="D3167" t="str">
            <v>Europe</v>
          </cell>
          <cell r="E3167" t="str">
            <v>Mobile &amp; Fixed</v>
          </cell>
          <cell r="F3167" t="str">
            <v>EUR</v>
          </cell>
          <cell r="G3167" t="str">
            <v>Capex</v>
          </cell>
          <cell r="H3167">
            <v>2017</v>
          </cell>
          <cell r="I3167">
            <v>826.9</v>
          </cell>
        </row>
        <row r="3168">
          <cell r="B3168" t="str">
            <v>Vodafone Ziggo</v>
          </cell>
          <cell r="C3168" t="str">
            <v>Netherlands</v>
          </cell>
          <cell r="D3168" t="str">
            <v>Europe</v>
          </cell>
          <cell r="E3168" t="str">
            <v>Mobile &amp; Fixed</v>
          </cell>
          <cell r="F3168" t="str">
            <v>EUR</v>
          </cell>
          <cell r="G3168" t="str">
            <v>EBITDA - Capex</v>
          </cell>
          <cell r="H3168">
            <v>2017</v>
          </cell>
          <cell r="I3168">
            <v>864.69999999999993</v>
          </cell>
        </row>
        <row r="3169">
          <cell r="B3169" t="str">
            <v>Vodafone Ziggo</v>
          </cell>
          <cell r="C3169" t="str">
            <v>Netherlands</v>
          </cell>
          <cell r="D3169" t="str">
            <v>Europe</v>
          </cell>
          <cell r="E3169" t="str">
            <v>Mobile &amp; Fixed</v>
          </cell>
          <cell r="F3169" t="str">
            <v>EUR</v>
          </cell>
          <cell r="G3169" t="str">
            <v>EBITDA - Capex Margin (%)</v>
          </cell>
          <cell r="H3169">
            <v>2017</v>
          </cell>
          <cell r="I3169">
            <v>0.21531374501992029</v>
          </cell>
        </row>
        <row r="3170">
          <cell r="B3170" t="str">
            <v>Vodafone Ziggo</v>
          </cell>
          <cell r="C3170" t="str">
            <v>Netherlands</v>
          </cell>
          <cell r="D3170" t="str">
            <v>Europe</v>
          </cell>
          <cell r="E3170" t="str">
            <v>Mobile &amp; Fixed</v>
          </cell>
          <cell r="F3170" t="str">
            <v>EUR</v>
          </cell>
          <cell r="G3170" t="str">
            <v>Mobile share</v>
          </cell>
          <cell r="H3170">
            <v>2017</v>
          </cell>
          <cell r="I3170">
            <v>0.37008285437038146</v>
          </cell>
        </row>
        <row r="3171">
          <cell r="B3171" t="str">
            <v>Vodafone Ziggo</v>
          </cell>
          <cell r="C3171" t="str">
            <v>Netherlands</v>
          </cell>
          <cell r="D3171" t="str">
            <v>Europe</v>
          </cell>
          <cell r="E3171" t="str">
            <v>Mobile &amp; Fixed</v>
          </cell>
          <cell r="F3171" t="str">
            <v>EUR</v>
          </cell>
          <cell r="G3171" t="str">
            <v>Capex/Revenue</v>
          </cell>
          <cell r="H3171">
            <v>2017</v>
          </cell>
          <cell r="I3171">
            <v>0.20590139442231076</v>
          </cell>
        </row>
        <row r="3172">
          <cell r="B3172" t="str">
            <v>Vodafone Ziggo</v>
          </cell>
          <cell r="C3172" t="str">
            <v>Netherlands</v>
          </cell>
          <cell r="D3172" t="str">
            <v>Europe</v>
          </cell>
          <cell r="E3172" t="str">
            <v>Mobile &amp; Fixed</v>
          </cell>
          <cell r="F3172" t="str">
            <v>EUR</v>
          </cell>
          <cell r="G3172" t="str">
            <v>Revenue</v>
          </cell>
          <cell r="H3172">
            <v>2016</v>
          </cell>
          <cell r="I3172">
            <v>4172.8999999999996</v>
          </cell>
        </row>
        <row r="3173">
          <cell r="B3173" t="str">
            <v>Vodafone Ziggo</v>
          </cell>
          <cell r="C3173" t="str">
            <v>Netherlands</v>
          </cell>
          <cell r="D3173" t="str">
            <v>Europe</v>
          </cell>
          <cell r="E3173" t="str">
            <v>Mobile &amp; Fixed</v>
          </cell>
          <cell r="F3173" t="str">
            <v>EUR</v>
          </cell>
          <cell r="G3173" t="str">
            <v>EBITDA</v>
          </cell>
          <cell r="H3173">
            <v>2016</v>
          </cell>
          <cell r="I3173">
            <v>1069</v>
          </cell>
        </row>
        <row r="3174">
          <cell r="B3174" t="str">
            <v>Vodafone Ziggo</v>
          </cell>
          <cell r="C3174" t="str">
            <v>Netherlands</v>
          </cell>
          <cell r="D3174" t="str">
            <v>Europe</v>
          </cell>
          <cell r="E3174" t="str">
            <v>Mobile &amp; Fixed</v>
          </cell>
          <cell r="F3174" t="str">
            <v>EUR</v>
          </cell>
          <cell r="G3174" t="str">
            <v>EBITDA Margin (%)</v>
          </cell>
          <cell r="H3174">
            <v>2016</v>
          </cell>
          <cell r="I3174">
            <v>0.25617675956768676</v>
          </cell>
        </row>
        <row r="3175">
          <cell r="B3175" t="str">
            <v>Vodafone Ziggo</v>
          </cell>
          <cell r="C3175" t="str">
            <v>Netherlands</v>
          </cell>
          <cell r="D3175" t="str">
            <v>Europe</v>
          </cell>
          <cell r="E3175" t="str">
            <v>Mobile &amp; Fixed</v>
          </cell>
          <cell r="F3175" t="str">
            <v>EUR</v>
          </cell>
          <cell r="G3175" t="str">
            <v>Capex</v>
          </cell>
          <cell r="H3175">
            <v>2016</v>
          </cell>
          <cell r="I3175">
            <v>817.2</v>
          </cell>
        </row>
        <row r="3176">
          <cell r="B3176" t="str">
            <v>Vodafone Ziggo</v>
          </cell>
          <cell r="C3176" t="str">
            <v>Netherlands</v>
          </cell>
          <cell r="D3176" t="str">
            <v>Europe</v>
          </cell>
          <cell r="E3176" t="str">
            <v>Mobile &amp; Fixed</v>
          </cell>
          <cell r="F3176" t="str">
            <v>EUR</v>
          </cell>
          <cell r="G3176" t="str">
            <v>EBITDA - Capex</v>
          </cell>
          <cell r="H3176">
            <v>2016</v>
          </cell>
          <cell r="I3176">
            <v>251.79999999999995</v>
          </cell>
        </row>
        <row r="3177">
          <cell r="B3177" t="str">
            <v>Vodafone Ziggo</v>
          </cell>
          <cell r="C3177" t="str">
            <v>Netherlands</v>
          </cell>
          <cell r="D3177" t="str">
            <v>Europe</v>
          </cell>
          <cell r="E3177" t="str">
            <v>Mobile &amp; Fixed</v>
          </cell>
          <cell r="F3177" t="str">
            <v>EUR</v>
          </cell>
          <cell r="G3177" t="str">
            <v>EBITDA - Capex Margin (%)</v>
          </cell>
          <cell r="H3177">
            <v>2016</v>
          </cell>
          <cell r="I3177">
            <v>6.0341728773754461E-2</v>
          </cell>
        </row>
        <row r="3178">
          <cell r="B3178" t="str">
            <v>Vodafone Ziggo</v>
          </cell>
          <cell r="C3178" t="str">
            <v>Netherlands</v>
          </cell>
          <cell r="D3178" t="str">
            <v>Europe</v>
          </cell>
          <cell r="E3178" t="str">
            <v>Mobile &amp; Fixed</v>
          </cell>
          <cell r="F3178" t="str">
            <v>EUR</v>
          </cell>
          <cell r="G3178" t="str">
            <v>Mobile share</v>
          </cell>
          <cell r="H3178">
            <v>2016</v>
          </cell>
          <cell r="I3178">
            <v>0.394449902945194</v>
          </cell>
        </row>
        <row r="3179">
          <cell r="B3179" t="str">
            <v>Vodafone Ziggo</v>
          </cell>
          <cell r="C3179" t="str">
            <v>Netherlands</v>
          </cell>
          <cell r="D3179" t="str">
            <v>Europe</v>
          </cell>
          <cell r="E3179" t="str">
            <v>Mobile &amp; Fixed</v>
          </cell>
          <cell r="F3179" t="str">
            <v>EUR</v>
          </cell>
          <cell r="G3179" t="str">
            <v>Capex/Revenue</v>
          </cell>
          <cell r="H3179">
            <v>2016</v>
          </cell>
          <cell r="I3179">
            <v>0.1958350307939323</v>
          </cell>
        </row>
        <row r="3180">
          <cell r="B3180" t="str">
            <v>Vodafone Ziggo</v>
          </cell>
          <cell r="C3180" t="str">
            <v>Netherlands</v>
          </cell>
          <cell r="D3180" t="str">
            <v>Europe</v>
          </cell>
          <cell r="E3180" t="str">
            <v>Mobile &amp; Fixed</v>
          </cell>
          <cell r="F3180" t="str">
            <v>EUR</v>
          </cell>
          <cell r="G3180" t="str">
            <v>Revenue</v>
          </cell>
          <cell r="H3180">
            <v>2015</v>
          </cell>
          <cell r="I3180"/>
        </row>
        <row r="3181">
          <cell r="B3181" t="str">
            <v>Vodafone Ziggo</v>
          </cell>
          <cell r="C3181" t="str">
            <v>Netherlands</v>
          </cell>
          <cell r="D3181" t="str">
            <v>Europe</v>
          </cell>
          <cell r="E3181" t="str">
            <v>Mobile &amp; Fixed</v>
          </cell>
          <cell r="F3181" t="str">
            <v>EUR</v>
          </cell>
          <cell r="G3181" t="str">
            <v>EBITDA</v>
          </cell>
          <cell r="H3181">
            <v>2015</v>
          </cell>
          <cell r="I3181">
            <v>1186.3</v>
          </cell>
        </row>
        <row r="3182">
          <cell r="B3182" t="str">
            <v>Vodafone Ziggo</v>
          </cell>
          <cell r="C3182" t="str">
            <v>Netherlands</v>
          </cell>
          <cell r="D3182" t="str">
            <v>Europe</v>
          </cell>
          <cell r="E3182" t="str">
            <v>Mobile &amp; Fixed</v>
          </cell>
          <cell r="F3182" t="str">
            <v>EUR</v>
          </cell>
          <cell r="G3182" t="str">
            <v>EBITDA Margin (%)</v>
          </cell>
          <cell r="H3182">
            <v>2015</v>
          </cell>
          <cell r="I3182" t="str">
            <v/>
          </cell>
        </row>
        <row r="3183">
          <cell r="B3183" t="str">
            <v>Vodafone Ziggo</v>
          </cell>
          <cell r="C3183" t="str">
            <v>Netherlands</v>
          </cell>
          <cell r="D3183" t="str">
            <v>Europe</v>
          </cell>
          <cell r="E3183" t="str">
            <v>Mobile &amp; Fixed</v>
          </cell>
          <cell r="F3183" t="str">
            <v>EUR</v>
          </cell>
          <cell r="G3183" t="str">
            <v>Capex</v>
          </cell>
          <cell r="H3183">
            <v>2015</v>
          </cell>
          <cell r="I3183"/>
        </row>
        <row r="3184">
          <cell r="B3184" t="str">
            <v>Vodafone Ziggo</v>
          </cell>
          <cell r="C3184" t="str">
            <v>Netherlands</v>
          </cell>
          <cell r="D3184" t="str">
            <v>Europe</v>
          </cell>
          <cell r="E3184" t="str">
            <v>Mobile &amp; Fixed</v>
          </cell>
          <cell r="F3184" t="str">
            <v>EUR</v>
          </cell>
          <cell r="G3184" t="str">
            <v>EBITDA - Capex</v>
          </cell>
          <cell r="H3184">
            <v>2015</v>
          </cell>
          <cell r="I3184" t="str">
            <v/>
          </cell>
        </row>
        <row r="3185">
          <cell r="B3185" t="str">
            <v>Vodafone Ziggo</v>
          </cell>
          <cell r="C3185" t="str">
            <v>Netherlands</v>
          </cell>
          <cell r="D3185" t="str">
            <v>Europe</v>
          </cell>
          <cell r="E3185" t="str">
            <v>Mobile &amp; Fixed</v>
          </cell>
          <cell r="F3185" t="str">
            <v>EUR</v>
          </cell>
          <cell r="G3185" t="str">
            <v>EBITDA - Capex Margin (%)</v>
          </cell>
          <cell r="H3185">
            <v>2015</v>
          </cell>
          <cell r="I3185" t="str">
            <v/>
          </cell>
        </row>
        <row r="3186">
          <cell r="B3186" t="str">
            <v>Vodafone Ziggo</v>
          </cell>
          <cell r="C3186" t="str">
            <v>Netherlands</v>
          </cell>
          <cell r="D3186" t="str">
            <v>Europe</v>
          </cell>
          <cell r="E3186" t="str">
            <v>Mobile &amp; Fixed</v>
          </cell>
          <cell r="F3186" t="str">
            <v>EUR</v>
          </cell>
          <cell r="G3186" t="str">
            <v>Mobile share</v>
          </cell>
          <cell r="H3186">
            <v>2015</v>
          </cell>
          <cell r="I3186"/>
        </row>
        <row r="3187">
          <cell r="B3187" t="str">
            <v>Vodafone Ziggo</v>
          </cell>
          <cell r="C3187" t="str">
            <v>Netherlands</v>
          </cell>
          <cell r="D3187" t="str">
            <v>Europe</v>
          </cell>
          <cell r="E3187" t="str">
            <v>Mobile &amp; Fixed</v>
          </cell>
          <cell r="F3187" t="str">
            <v>EUR</v>
          </cell>
          <cell r="G3187" t="str">
            <v>Capex/Revenue</v>
          </cell>
          <cell r="H3187">
            <v>2015</v>
          </cell>
          <cell r="I3187" t="str">
            <v/>
          </cell>
        </row>
        <row r="3188">
          <cell r="B3188" t="str">
            <v>Vodafone Ziggo</v>
          </cell>
          <cell r="C3188" t="str">
            <v>Netherlands</v>
          </cell>
          <cell r="D3188" t="str">
            <v>Europe</v>
          </cell>
          <cell r="E3188" t="str">
            <v>Mobile &amp; Fixed</v>
          </cell>
          <cell r="F3188" t="str">
            <v>EUR</v>
          </cell>
          <cell r="G3188" t="str">
            <v>Revenue</v>
          </cell>
          <cell r="H3188">
            <v>2014</v>
          </cell>
          <cell r="I3188"/>
        </row>
        <row r="3189">
          <cell r="B3189" t="str">
            <v>Vodafone Ziggo</v>
          </cell>
          <cell r="C3189" t="str">
            <v>Netherlands</v>
          </cell>
          <cell r="D3189" t="str">
            <v>Europe</v>
          </cell>
          <cell r="E3189" t="str">
            <v>Mobile &amp; Fixed</v>
          </cell>
          <cell r="F3189" t="str">
            <v>EUR</v>
          </cell>
          <cell r="G3189" t="str">
            <v>EBITDA</v>
          </cell>
          <cell r="H3189">
            <v>2014</v>
          </cell>
          <cell r="I3189">
            <v>557.5</v>
          </cell>
        </row>
        <row r="3190">
          <cell r="B3190" t="str">
            <v>Vodafone Ziggo</v>
          </cell>
          <cell r="C3190" t="str">
            <v>Netherlands</v>
          </cell>
          <cell r="D3190" t="str">
            <v>Europe</v>
          </cell>
          <cell r="E3190" t="str">
            <v>Mobile &amp; Fixed</v>
          </cell>
          <cell r="F3190" t="str">
            <v>EUR</v>
          </cell>
          <cell r="G3190" t="str">
            <v>EBITDA Margin (%)</v>
          </cell>
          <cell r="H3190">
            <v>2014</v>
          </cell>
          <cell r="I3190" t="str">
            <v/>
          </cell>
        </row>
        <row r="3191">
          <cell r="B3191" t="str">
            <v>Vodafone Ziggo</v>
          </cell>
          <cell r="C3191" t="str">
            <v>Netherlands</v>
          </cell>
          <cell r="D3191" t="str">
            <v>Europe</v>
          </cell>
          <cell r="E3191" t="str">
            <v>Mobile &amp; Fixed</v>
          </cell>
          <cell r="F3191" t="str">
            <v>EUR</v>
          </cell>
          <cell r="G3191" t="str">
            <v>Capex</v>
          </cell>
          <cell r="H3191">
            <v>2014</v>
          </cell>
          <cell r="I3191"/>
        </row>
        <row r="3192">
          <cell r="B3192" t="str">
            <v>Vodafone Ziggo</v>
          </cell>
          <cell r="C3192" t="str">
            <v>Netherlands</v>
          </cell>
          <cell r="D3192" t="str">
            <v>Europe</v>
          </cell>
          <cell r="E3192" t="str">
            <v>Mobile &amp; Fixed</v>
          </cell>
          <cell r="F3192" t="str">
            <v>EUR</v>
          </cell>
          <cell r="G3192" t="str">
            <v>EBITDA - Capex</v>
          </cell>
          <cell r="H3192">
            <v>2014</v>
          </cell>
          <cell r="I3192" t="str">
            <v/>
          </cell>
        </row>
        <row r="3193">
          <cell r="B3193" t="str">
            <v>Vodafone Ziggo</v>
          </cell>
          <cell r="C3193" t="str">
            <v>Netherlands</v>
          </cell>
          <cell r="D3193" t="str">
            <v>Europe</v>
          </cell>
          <cell r="E3193" t="str">
            <v>Mobile &amp; Fixed</v>
          </cell>
          <cell r="F3193" t="str">
            <v>EUR</v>
          </cell>
          <cell r="G3193" t="str">
            <v>EBITDA - Capex Margin (%)</v>
          </cell>
          <cell r="H3193">
            <v>2014</v>
          </cell>
          <cell r="I3193" t="str">
            <v/>
          </cell>
        </row>
        <row r="3194">
          <cell r="B3194" t="str">
            <v>Vodafone Ziggo</v>
          </cell>
          <cell r="C3194" t="str">
            <v>Netherlands</v>
          </cell>
          <cell r="D3194" t="str">
            <v>Europe</v>
          </cell>
          <cell r="E3194" t="str">
            <v>Mobile &amp; Fixed</v>
          </cell>
          <cell r="F3194" t="str">
            <v>EUR</v>
          </cell>
          <cell r="G3194" t="str">
            <v>Mobile share</v>
          </cell>
          <cell r="H3194">
            <v>2014</v>
          </cell>
          <cell r="I3194"/>
        </row>
        <row r="3195">
          <cell r="B3195" t="str">
            <v>Vodafone Ziggo</v>
          </cell>
          <cell r="C3195" t="str">
            <v>Netherlands</v>
          </cell>
          <cell r="D3195" t="str">
            <v>Europe</v>
          </cell>
          <cell r="E3195" t="str">
            <v>Mobile &amp; Fixed</v>
          </cell>
          <cell r="F3195" t="str">
            <v>EUR</v>
          </cell>
          <cell r="G3195" t="str">
            <v>Capex/Revenue</v>
          </cell>
          <cell r="H3195">
            <v>2014</v>
          </cell>
          <cell r="I3195" t="str">
            <v/>
          </cell>
        </row>
        <row r="3196">
          <cell r="B3196" t="str">
            <v>Vodafone Ziggo</v>
          </cell>
          <cell r="C3196" t="str">
            <v>Netherlands</v>
          </cell>
          <cell r="D3196" t="str">
            <v>Europe</v>
          </cell>
          <cell r="E3196" t="str">
            <v>Mobile &amp; Fixed</v>
          </cell>
          <cell r="F3196" t="str">
            <v>EUR</v>
          </cell>
          <cell r="G3196" t="str">
            <v>Revenue</v>
          </cell>
          <cell r="H3196">
            <v>2013</v>
          </cell>
          <cell r="I3196"/>
        </row>
        <row r="3197">
          <cell r="B3197" t="str">
            <v>Vodafone Ziggo</v>
          </cell>
          <cell r="C3197" t="str">
            <v>Netherlands</v>
          </cell>
          <cell r="D3197" t="str">
            <v>Europe</v>
          </cell>
          <cell r="E3197" t="str">
            <v>Mobile &amp; Fixed</v>
          </cell>
          <cell r="F3197" t="str">
            <v>EUR</v>
          </cell>
          <cell r="G3197" t="str">
            <v>EBITDA</v>
          </cell>
          <cell r="H3197">
            <v>2013</v>
          </cell>
          <cell r="I3197">
            <v>455.9</v>
          </cell>
        </row>
        <row r="3198">
          <cell r="B3198" t="str">
            <v>Vodafone Ziggo</v>
          </cell>
          <cell r="C3198" t="str">
            <v>Netherlands</v>
          </cell>
          <cell r="D3198" t="str">
            <v>Europe</v>
          </cell>
          <cell r="E3198" t="str">
            <v>Mobile &amp; Fixed</v>
          </cell>
          <cell r="F3198" t="str">
            <v>EUR</v>
          </cell>
          <cell r="G3198" t="str">
            <v>EBITDA Margin (%)</v>
          </cell>
          <cell r="H3198">
            <v>2013</v>
          </cell>
          <cell r="I3198" t="str">
            <v/>
          </cell>
        </row>
        <row r="3199">
          <cell r="B3199" t="str">
            <v>Vodafone Ziggo</v>
          </cell>
          <cell r="C3199" t="str">
            <v>Netherlands</v>
          </cell>
          <cell r="D3199" t="str">
            <v>Europe</v>
          </cell>
          <cell r="E3199" t="str">
            <v>Mobile &amp; Fixed</v>
          </cell>
          <cell r="F3199" t="str">
            <v>EUR</v>
          </cell>
          <cell r="G3199" t="str">
            <v>Capex</v>
          </cell>
          <cell r="H3199">
            <v>2013</v>
          </cell>
          <cell r="I3199"/>
        </row>
        <row r="3200">
          <cell r="B3200" t="str">
            <v>Vodafone Ziggo</v>
          </cell>
          <cell r="C3200" t="str">
            <v>Netherlands</v>
          </cell>
          <cell r="D3200" t="str">
            <v>Europe</v>
          </cell>
          <cell r="E3200" t="str">
            <v>Mobile &amp; Fixed</v>
          </cell>
          <cell r="F3200" t="str">
            <v>EUR</v>
          </cell>
          <cell r="G3200" t="str">
            <v>EBITDA - Capex</v>
          </cell>
          <cell r="H3200">
            <v>2013</v>
          </cell>
          <cell r="I3200" t="str">
            <v/>
          </cell>
        </row>
        <row r="3201">
          <cell r="B3201" t="str">
            <v>Vodafone Ziggo</v>
          </cell>
          <cell r="C3201" t="str">
            <v>Netherlands</v>
          </cell>
          <cell r="D3201" t="str">
            <v>Europe</v>
          </cell>
          <cell r="E3201" t="str">
            <v>Mobile &amp; Fixed</v>
          </cell>
          <cell r="F3201" t="str">
            <v>EUR</v>
          </cell>
          <cell r="G3201" t="str">
            <v>EBITDA - Capex Margin (%)</v>
          </cell>
          <cell r="H3201">
            <v>2013</v>
          </cell>
          <cell r="I3201" t="str">
            <v/>
          </cell>
        </row>
        <row r="3202">
          <cell r="B3202" t="str">
            <v>Vodafone Ziggo</v>
          </cell>
          <cell r="C3202" t="str">
            <v>Netherlands</v>
          </cell>
          <cell r="D3202" t="str">
            <v>Europe</v>
          </cell>
          <cell r="E3202" t="str">
            <v>Mobile &amp; Fixed</v>
          </cell>
          <cell r="F3202" t="str">
            <v>EUR</v>
          </cell>
          <cell r="G3202" t="str">
            <v>Mobile share</v>
          </cell>
          <cell r="H3202">
            <v>2013</v>
          </cell>
          <cell r="I3202"/>
        </row>
        <row r="3203">
          <cell r="B3203" t="str">
            <v>Vodafone Ziggo</v>
          </cell>
          <cell r="C3203" t="str">
            <v>Netherlands</v>
          </cell>
          <cell r="D3203" t="str">
            <v>Europe</v>
          </cell>
          <cell r="E3203" t="str">
            <v>Mobile &amp; Fixed</v>
          </cell>
          <cell r="F3203" t="str">
            <v>EUR</v>
          </cell>
          <cell r="G3203" t="str">
            <v>Capex/Revenue</v>
          </cell>
          <cell r="H3203">
            <v>2013</v>
          </cell>
          <cell r="I3203" t="str">
            <v/>
          </cell>
        </row>
        <row r="3204">
          <cell r="B3204" t="str">
            <v>Vodafone Ziggo</v>
          </cell>
          <cell r="C3204" t="str">
            <v>Netherlands</v>
          </cell>
          <cell r="D3204" t="str">
            <v>Europe</v>
          </cell>
          <cell r="E3204" t="str">
            <v>Mobile &amp; Fixed</v>
          </cell>
          <cell r="F3204" t="str">
            <v>EUR</v>
          </cell>
          <cell r="G3204" t="str">
            <v>Revenue</v>
          </cell>
          <cell r="H3204">
            <v>2012</v>
          </cell>
          <cell r="I3204"/>
        </row>
        <row r="3205">
          <cell r="B3205" t="str">
            <v>Vodafone Ziggo</v>
          </cell>
          <cell r="C3205" t="str">
            <v>Netherlands</v>
          </cell>
          <cell r="D3205" t="str">
            <v>Europe</v>
          </cell>
          <cell r="E3205" t="str">
            <v>Mobile &amp; Fixed</v>
          </cell>
          <cell r="F3205" t="str">
            <v>EUR</v>
          </cell>
          <cell r="G3205" t="str">
            <v>EBITDA</v>
          </cell>
          <cell r="H3205">
            <v>2012</v>
          </cell>
          <cell r="I3205">
            <v>812.346</v>
          </cell>
        </row>
        <row r="3206">
          <cell r="B3206" t="str">
            <v>Vodafone Ziggo</v>
          </cell>
          <cell r="C3206" t="str">
            <v>Netherlands</v>
          </cell>
          <cell r="D3206" t="str">
            <v>Europe</v>
          </cell>
          <cell r="E3206" t="str">
            <v>Mobile &amp; Fixed</v>
          </cell>
          <cell r="F3206" t="str">
            <v>EUR</v>
          </cell>
          <cell r="G3206" t="str">
            <v>EBITDA Margin (%)</v>
          </cell>
          <cell r="H3206">
            <v>2012</v>
          </cell>
          <cell r="I3206" t="str">
            <v/>
          </cell>
        </row>
        <row r="3207">
          <cell r="B3207" t="str">
            <v>Vodafone Ziggo</v>
          </cell>
          <cell r="C3207" t="str">
            <v>Netherlands</v>
          </cell>
          <cell r="D3207" t="str">
            <v>Europe</v>
          </cell>
          <cell r="E3207" t="str">
            <v>Mobile &amp; Fixed</v>
          </cell>
          <cell r="F3207" t="str">
            <v>EUR</v>
          </cell>
          <cell r="G3207" t="str">
            <v>Capex</v>
          </cell>
          <cell r="H3207">
            <v>2012</v>
          </cell>
          <cell r="I3207"/>
        </row>
        <row r="3208">
          <cell r="B3208" t="str">
            <v>Vodafone Ziggo</v>
          </cell>
          <cell r="C3208" t="str">
            <v>Netherlands</v>
          </cell>
          <cell r="D3208" t="str">
            <v>Europe</v>
          </cell>
          <cell r="E3208" t="str">
            <v>Mobile &amp; Fixed</v>
          </cell>
          <cell r="F3208" t="str">
            <v>EUR</v>
          </cell>
          <cell r="G3208" t="str">
            <v>EBITDA - Capex</v>
          </cell>
          <cell r="H3208">
            <v>2012</v>
          </cell>
          <cell r="I3208" t="str">
            <v/>
          </cell>
        </row>
        <row r="3209">
          <cell r="B3209" t="str">
            <v>Vodafone Ziggo</v>
          </cell>
          <cell r="C3209" t="str">
            <v>Netherlands</v>
          </cell>
          <cell r="D3209" t="str">
            <v>Europe</v>
          </cell>
          <cell r="E3209" t="str">
            <v>Mobile &amp; Fixed</v>
          </cell>
          <cell r="F3209" t="str">
            <v>EUR</v>
          </cell>
          <cell r="G3209" t="str">
            <v>EBITDA - Capex Margin (%)</v>
          </cell>
          <cell r="H3209">
            <v>2012</v>
          </cell>
          <cell r="I3209" t="str">
            <v/>
          </cell>
        </row>
        <row r="3210">
          <cell r="B3210" t="str">
            <v>Vodafone Ziggo</v>
          </cell>
          <cell r="C3210" t="str">
            <v>Netherlands</v>
          </cell>
          <cell r="D3210" t="str">
            <v>Europe</v>
          </cell>
          <cell r="E3210" t="str">
            <v>Mobile &amp; Fixed</v>
          </cell>
          <cell r="F3210" t="str">
            <v>EUR</v>
          </cell>
          <cell r="G3210" t="str">
            <v>Mobile share</v>
          </cell>
          <cell r="H3210">
            <v>2012</v>
          </cell>
          <cell r="I3210"/>
        </row>
        <row r="3211">
          <cell r="B3211" t="str">
            <v>Vodafone Ziggo</v>
          </cell>
          <cell r="C3211" t="str">
            <v>Netherlands</v>
          </cell>
          <cell r="D3211" t="str">
            <v>Europe</v>
          </cell>
          <cell r="E3211" t="str">
            <v>Mobile &amp; Fixed</v>
          </cell>
          <cell r="F3211" t="str">
            <v>EUR</v>
          </cell>
          <cell r="G3211" t="str">
            <v>Capex/Revenue</v>
          </cell>
          <cell r="H3211">
            <v>2012</v>
          </cell>
          <cell r="I3211" t="str">
            <v/>
          </cell>
        </row>
        <row r="3212">
          <cell r="B3212" t="str">
            <v>Telekom Austria</v>
          </cell>
          <cell r="C3212" t="str">
            <v>Austria</v>
          </cell>
          <cell r="D3212" t="str">
            <v>Europe</v>
          </cell>
          <cell r="E3212" t="str">
            <v>Mobile &amp; Fixed</v>
          </cell>
          <cell r="F3212" t="str">
            <v>EUR</v>
          </cell>
          <cell r="G3212" t="str">
            <v>Revenue</v>
          </cell>
          <cell r="H3212">
            <v>2020</v>
          </cell>
          <cell r="I3212">
            <v>2622.107</v>
          </cell>
        </row>
        <row r="3213">
          <cell r="B3213" t="str">
            <v>Telekom Austria</v>
          </cell>
          <cell r="C3213" t="str">
            <v>Austria</v>
          </cell>
          <cell r="D3213" t="str">
            <v>Europe</v>
          </cell>
          <cell r="E3213" t="str">
            <v>Mobile &amp; Fixed</v>
          </cell>
          <cell r="F3213" t="str">
            <v>EUR</v>
          </cell>
          <cell r="G3213" t="str">
            <v>EBITDA</v>
          </cell>
          <cell r="H3213">
            <v>2020</v>
          </cell>
          <cell r="I3213">
            <v>936.67600000000004</v>
          </cell>
        </row>
        <row r="3214">
          <cell r="B3214" t="str">
            <v>Telekom Austria</v>
          </cell>
          <cell r="C3214" t="str">
            <v>Austria</v>
          </cell>
          <cell r="D3214" t="str">
            <v>Europe</v>
          </cell>
          <cell r="E3214" t="str">
            <v>Mobile &amp; Fixed</v>
          </cell>
          <cell r="F3214" t="str">
            <v>EUR</v>
          </cell>
          <cell r="G3214" t="str">
            <v>EBITDA Margin (%)</v>
          </cell>
          <cell r="H3214">
            <v>2020</v>
          </cell>
          <cell r="I3214">
            <v>0.35722264575778184</v>
          </cell>
        </row>
        <row r="3215">
          <cell r="B3215" t="str">
            <v>Telekom Austria</v>
          </cell>
          <cell r="C3215" t="str">
            <v>Austria</v>
          </cell>
          <cell r="D3215" t="str">
            <v>Europe</v>
          </cell>
          <cell r="E3215" t="str">
            <v>Mobile &amp; Fixed</v>
          </cell>
          <cell r="F3215" t="str">
            <v>EUR</v>
          </cell>
          <cell r="G3215" t="str">
            <v>Capex</v>
          </cell>
          <cell r="H3215">
            <v>2020</v>
          </cell>
          <cell r="I3215">
            <v>456.4</v>
          </cell>
        </row>
        <row r="3216">
          <cell r="B3216" t="str">
            <v>Telekom Austria</v>
          </cell>
          <cell r="C3216" t="str">
            <v>Austria</v>
          </cell>
          <cell r="D3216" t="str">
            <v>Europe</v>
          </cell>
          <cell r="E3216" t="str">
            <v>Mobile &amp; Fixed</v>
          </cell>
          <cell r="F3216" t="str">
            <v>EUR</v>
          </cell>
          <cell r="G3216" t="str">
            <v>EBITDA - Capex</v>
          </cell>
          <cell r="H3216">
            <v>2020</v>
          </cell>
          <cell r="I3216">
            <v>480.27600000000007</v>
          </cell>
        </row>
        <row r="3217">
          <cell r="B3217" t="str">
            <v>Telekom Austria</v>
          </cell>
          <cell r="C3217" t="str">
            <v>Austria</v>
          </cell>
          <cell r="D3217" t="str">
            <v>Europe</v>
          </cell>
          <cell r="E3217" t="str">
            <v>Mobile &amp; Fixed</v>
          </cell>
          <cell r="F3217" t="str">
            <v>EUR</v>
          </cell>
          <cell r="G3217" t="str">
            <v>EBITDA - Capex Margin (%)</v>
          </cell>
          <cell r="H3217">
            <v>2020</v>
          </cell>
          <cell r="I3217">
            <v>0.18316415005184764</v>
          </cell>
        </row>
        <row r="3218">
          <cell r="B3218" t="str">
            <v>Telekom Austria</v>
          </cell>
          <cell r="C3218" t="str">
            <v>Austria</v>
          </cell>
          <cell r="D3218" t="str">
            <v>Europe</v>
          </cell>
          <cell r="E3218" t="str">
            <v>Mobile &amp; Fixed</v>
          </cell>
          <cell r="F3218" t="str">
            <v>EUR</v>
          </cell>
          <cell r="G3218" t="str">
            <v>Mobile share</v>
          </cell>
          <cell r="H3218">
            <v>2020</v>
          </cell>
          <cell r="I3218">
            <v>0.44174627503759384</v>
          </cell>
        </row>
        <row r="3219">
          <cell r="B3219" t="str">
            <v>Telekom Austria</v>
          </cell>
          <cell r="C3219" t="str">
            <v>Austria</v>
          </cell>
          <cell r="D3219" t="str">
            <v>Europe</v>
          </cell>
          <cell r="E3219" t="str">
            <v>Mobile &amp; Fixed</v>
          </cell>
          <cell r="F3219" t="str">
            <v>EUR</v>
          </cell>
          <cell r="G3219" t="str">
            <v>Capex/Revenue</v>
          </cell>
          <cell r="H3219">
            <v>2020</v>
          </cell>
          <cell r="I3219">
            <v>0.17405849570593418</v>
          </cell>
        </row>
        <row r="3220">
          <cell r="B3220" t="str">
            <v>Telekom Austria</v>
          </cell>
          <cell r="C3220" t="str">
            <v>Austria</v>
          </cell>
          <cell r="D3220" t="str">
            <v>Europe</v>
          </cell>
          <cell r="E3220" t="str">
            <v>Mobile &amp; Fixed</v>
          </cell>
          <cell r="F3220" t="str">
            <v>EUR</v>
          </cell>
          <cell r="G3220" t="str">
            <v>Revenue</v>
          </cell>
          <cell r="H3220">
            <v>2019</v>
          </cell>
          <cell r="I3220">
            <v>2648.1129999999998</v>
          </cell>
        </row>
        <row r="3221">
          <cell r="B3221" t="str">
            <v>Telekom Austria</v>
          </cell>
          <cell r="C3221" t="str">
            <v>Austria</v>
          </cell>
          <cell r="D3221" t="str">
            <v>Europe</v>
          </cell>
          <cell r="E3221" t="str">
            <v>Mobile &amp; Fixed</v>
          </cell>
          <cell r="F3221" t="str">
            <v>EUR</v>
          </cell>
          <cell r="G3221" t="str">
            <v>EBITDA</v>
          </cell>
          <cell r="H3221">
            <v>2019</v>
          </cell>
          <cell r="I3221">
            <v>975.26800000000003</v>
          </cell>
        </row>
        <row r="3222">
          <cell r="B3222" t="str">
            <v>Telekom Austria</v>
          </cell>
          <cell r="C3222" t="str">
            <v>Austria</v>
          </cell>
          <cell r="D3222" t="str">
            <v>Europe</v>
          </cell>
          <cell r="E3222" t="str">
            <v>Mobile &amp; Fixed</v>
          </cell>
          <cell r="F3222" t="str">
            <v>EUR</v>
          </cell>
          <cell r="G3222" t="str">
            <v>EBITDA Margin (%)</v>
          </cell>
          <cell r="H3222">
            <v>2019</v>
          </cell>
          <cell r="I3222">
            <v>0.36828790916399717</v>
          </cell>
        </row>
        <row r="3223">
          <cell r="B3223" t="str">
            <v>Telekom Austria</v>
          </cell>
          <cell r="C3223" t="str">
            <v>Austria</v>
          </cell>
          <cell r="D3223" t="str">
            <v>Europe</v>
          </cell>
          <cell r="E3223" t="str">
            <v>Mobile &amp; Fixed</v>
          </cell>
          <cell r="F3223" t="str">
            <v>EUR</v>
          </cell>
          <cell r="G3223" t="str">
            <v>Capex</v>
          </cell>
          <cell r="H3223">
            <v>2019</v>
          </cell>
          <cell r="I3223">
            <v>526.9</v>
          </cell>
        </row>
        <row r="3224">
          <cell r="B3224" t="str">
            <v>Telekom Austria</v>
          </cell>
          <cell r="C3224" t="str">
            <v>Austria</v>
          </cell>
          <cell r="D3224" t="str">
            <v>Europe</v>
          </cell>
          <cell r="E3224" t="str">
            <v>Mobile &amp; Fixed</v>
          </cell>
          <cell r="F3224" t="str">
            <v>EUR</v>
          </cell>
          <cell r="G3224" t="str">
            <v>EBITDA - Capex</v>
          </cell>
          <cell r="H3224">
            <v>2019</v>
          </cell>
          <cell r="I3224">
            <v>448.36800000000005</v>
          </cell>
        </row>
        <row r="3225">
          <cell r="B3225" t="str">
            <v>Telekom Austria</v>
          </cell>
          <cell r="C3225" t="str">
            <v>Austria</v>
          </cell>
          <cell r="D3225" t="str">
            <v>Europe</v>
          </cell>
          <cell r="E3225" t="str">
            <v>Mobile &amp; Fixed</v>
          </cell>
          <cell r="F3225" t="str">
            <v>EUR</v>
          </cell>
          <cell r="G3225" t="str">
            <v>EBITDA - Capex Margin (%)</v>
          </cell>
          <cell r="H3225">
            <v>2019</v>
          </cell>
          <cell r="I3225">
            <v>0.16931603749537882</v>
          </cell>
        </row>
        <row r="3226">
          <cell r="B3226" t="str">
            <v>Telekom Austria</v>
          </cell>
          <cell r="C3226" t="str">
            <v>Austria</v>
          </cell>
          <cell r="D3226" t="str">
            <v>Europe</v>
          </cell>
          <cell r="E3226" t="str">
            <v>Mobile &amp; Fixed</v>
          </cell>
          <cell r="F3226" t="str">
            <v>EUR</v>
          </cell>
          <cell r="G3226" t="str">
            <v>Mobile share</v>
          </cell>
          <cell r="H3226">
            <v>2019</v>
          </cell>
          <cell r="I3226">
            <v>0.43720453016921862</v>
          </cell>
        </row>
        <row r="3227">
          <cell r="B3227" t="str">
            <v>Telekom Austria</v>
          </cell>
          <cell r="C3227" t="str">
            <v>Austria</v>
          </cell>
          <cell r="D3227" t="str">
            <v>Europe</v>
          </cell>
          <cell r="E3227" t="str">
            <v>Mobile &amp; Fixed</v>
          </cell>
          <cell r="F3227" t="str">
            <v>EUR</v>
          </cell>
          <cell r="G3227" t="str">
            <v>Capex/Revenue</v>
          </cell>
          <cell r="H3227">
            <v>2019</v>
          </cell>
          <cell r="I3227">
            <v>0.19897187166861838</v>
          </cell>
        </row>
        <row r="3228">
          <cell r="B3228" t="str">
            <v>Telekom Austria</v>
          </cell>
          <cell r="C3228" t="str">
            <v>Austria</v>
          </cell>
          <cell r="D3228" t="str">
            <v>Europe</v>
          </cell>
          <cell r="E3228" t="str">
            <v>Mobile &amp; Fixed</v>
          </cell>
          <cell r="F3228" t="str">
            <v>EUR</v>
          </cell>
          <cell r="G3228" t="str">
            <v>Revenue</v>
          </cell>
          <cell r="H3228">
            <v>2018</v>
          </cell>
          <cell r="I3228">
            <v>2622.3110000000001</v>
          </cell>
        </row>
        <row r="3229">
          <cell r="B3229" t="str">
            <v>Telekom Austria</v>
          </cell>
          <cell r="C3229" t="str">
            <v>Austria</v>
          </cell>
          <cell r="D3229" t="str">
            <v>Europe</v>
          </cell>
          <cell r="E3229" t="str">
            <v>Mobile &amp; Fixed</v>
          </cell>
          <cell r="F3229" t="str">
            <v>EUR</v>
          </cell>
          <cell r="G3229" t="str">
            <v>EBITDA</v>
          </cell>
          <cell r="H3229">
            <v>2018</v>
          </cell>
          <cell r="I3229">
            <v>914.23199999999997</v>
          </cell>
        </row>
        <row r="3230">
          <cell r="B3230" t="str">
            <v>Telekom Austria</v>
          </cell>
          <cell r="C3230" t="str">
            <v>Austria</v>
          </cell>
          <cell r="D3230" t="str">
            <v>Europe</v>
          </cell>
          <cell r="E3230" t="str">
            <v>Mobile &amp; Fixed</v>
          </cell>
          <cell r="F3230" t="str">
            <v>EUR</v>
          </cell>
          <cell r="G3230" t="str">
            <v>EBITDA Margin (%)</v>
          </cell>
          <cell r="H3230">
            <v>2018</v>
          </cell>
          <cell r="I3230">
            <v>0.34863599321361954</v>
          </cell>
        </row>
        <row r="3231">
          <cell r="B3231" t="str">
            <v>Telekom Austria</v>
          </cell>
          <cell r="C3231" t="str">
            <v>Austria</v>
          </cell>
          <cell r="D3231" t="str">
            <v>Europe</v>
          </cell>
          <cell r="E3231" t="str">
            <v>Mobile &amp; Fixed</v>
          </cell>
          <cell r="F3231" t="str">
            <v>EUR</v>
          </cell>
          <cell r="G3231" t="str">
            <v>Capex</v>
          </cell>
          <cell r="H3231">
            <v>2018</v>
          </cell>
          <cell r="I3231">
            <v>435.5</v>
          </cell>
        </row>
        <row r="3232">
          <cell r="B3232" t="str">
            <v>Telekom Austria</v>
          </cell>
          <cell r="C3232" t="str">
            <v>Austria</v>
          </cell>
          <cell r="D3232" t="str">
            <v>Europe</v>
          </cell>
          <cell r="E3232" t="str">
            <v>Mobile &amp; Fixed</v>
          </cell>
          <cell r="F3232" t="str">
            <v>EUR</v>
          </cell>
          <cell r="G3232" t="str">
            <v>EBITDA - Capex</v>
          </cell>
          <cell r="H3232">
            <v>2018</v>
          </cell>
          <cell r="I3232">
            <v>478.73199999999997</v>
          </cell>
        </row>
        <row r="3233">
          <cell r="B3233" t="str">
            <v>Telekom Austria</v>
          </cell>
          <cell r="C3233" t="str">
            <v>Austria</v>
          </cell>
          <cell r="D3233" t="str">
            <v>Europe</v>
          </cell>
          <cell r="E3233" t="str">
            <v>Mobile &amp; Fixed</v>
          </cell>
          <cell r="F3233" t="str">
            <v>EUR</v>
          </cell>
          <cell r="G3233" t="str">
            <v>EBITDA - Capex Margin (%)</v>
          </cell>
          <cell r="H3233">
            <v>2018</v>
          </cell>
          <cell r="I3233">
            <v>0.18256110735911948</v>
          </cell>
        </row>
        <row r="3234">
          <cell r="B3234" t="str">
            <v>Telekom Austria</v>
          </cell>
          <cell r="C3234" t="str">
            <v>Austria</v>
          </cell>
          <cell r="D3234" t="str">
            <v>Europe</v>
          </cell>
          <cell r="E3234" t="str">
            <v>Mobile &amp; Fixed</v>
          </cell>
          <cell r="F3234" t="str">
            <v>EUR</v>
          </cell>
          <cell r="G3234" t="str">
            <v>Mobile share</v>
          </cell>
          <cell r="H3234">
            <v>2018</v>
          </cell>
          <cell r="I3234">
            <v>0.44507968982466573</v>
          </cell>
        </row>
        <row r="3235">
          <cell r="B3235" t="str">
            <v>Telekom Austria</v>
          </cell>
          <cell r="C3235" t="str">
            <v>Austria</v>
          </cell>
          <cell r="D3235" t="str">
            <v>Europe</v>
          </cell>
          <cell r="E3235" t="str">
            <v>Mobile &amp; Fixed</v>
          </cell>
          <cell r="F3235" t="str">
            <v>EUR</v>
          </cell>
          <cell r="G3235" t="str">
            <v>Capex/Revenue</v>
          </cell>
          <cell r="H3235">
            <v>2018</v>
          </cell>
          <cell r="I3235">
            <v>0.16607488585450009</v>
          </cell>
        </row>
        <row r="3236">
          <cell r="B3236" t="str">
            <v>Telekom Austria</v>
          </cell>
          <cell r="C3236" t="str">
            <v>Austria</v>
          </cell>
          <cell r="D3236" t="str">
            <v>Europe</v>
          </cell>
          <cell r="E3236" t="str">
            <v>Mobile &amp; Fixed</v>
          </cell>
          <cell r="F3236" t="str">
            <v>EUR</v>
          </cell>
          <cell r="G3236" t="str">
            <v>Revenue</v>
          </cell>
          <cell r="H3236">
            <v>2017</v>
          </cell>
          <cell r="I3236">
            <v>2622.3</v>
          </cell>
        </row>
        <row r="3237">
          <cell r="B3237" t="str">
            <v>Telekom Austria</v>
          </cell>
          <cell r="C3237" t="str">
            <v>Austria</v>
          </cell>
          <cell r="D3237" t="str">
            <v>Europe</v>
          </cell>
          <cell r="E3237" t="str">
            <v>Mobile &amp; Fixed</v>
          </cell>
          <cell r="F3237" t="str">
            <v>EUR</v>
          </cell>
          <cell r="G3237" t="str">
            <v>EBITDA</v>
          </cell>
          <cell r="H3237">
            <v>2017</v>
          </cell>
          <cell r="I3237">
            <v>914.2</v>
          </cell>
        </row>
        <row r="3238">
          <cell r="B3238" t="str">
            <v>Telekom Austria</v>
          </cell>
          <cell r="C3238" t="str">
            <v>Austria</v>
          </cell>
          <cell r="D3238" t="str">
            <v>Europe</v>
          </cell>
          <cell r="E3238" t="str">
            <v>Mobile &amp; Fixed</v>
          </cell>
          <cell r="F3238" t="str">
            <v>EUR</v>
          </cell>
          <cell r="G3238" t="str">
            <v>EBITDA Margin (%)</v>
          </cell>
          <cell r="H3238">
            <v>2017</v>
          </cell>
          <cell r="I3238">
            <v>0.34862525264081151</v>
          </cell>
        </row>
        <row r="3239">
          <cell r="B3239" t="str">
            <v>Telekom Austria</v>
          </cell>
          <cell r="C3239" t="str">
            <v>Austria</v>
          </cell>
          <cell r="D3239" t="str">
            <v>Europe</v>
          </cell>
          <cell r="E3239" t="str">
            <v>Mobile &amp; Fixed</v>
          </cell>
          <cell r="F3239" t="str">
            <v>EUR</v>
          </cell>
          <cell r="G3239" t="str">
            <v>Capex</v>
          </cell>
          <cell r="H3239">
            <v>2017</v>
          </cell>
          <cell r="I3239">
            <v>435.5</v>
          </cell>
        </row>
        <row r="3240">
          <cell r="B3240" t="str">
            <v>Telekom Austria</v>
          </cell>
          <cell r="C3240" t="str">
            <v>Austria</v>
          </cell>
          <cell r="D3240" t="str">
            <v>Europe</v>
          </cell>
          <cell r="E3240" t="str">
            <v>Mobile &amp; Fixed</v>
          </cell>
          <cell r="F3240" t="str">
            <v>EUR</v>
          </cell>
          <cell r="G3240" t="str">
            <v>EBITDA - Capex</v>
          </cell>
          <cell r="H3240">
            <v>2017</v>
          </cell>
          <cell r="I3240">
            <v>478.70000000000005</v>
          </cell>
        </row>
        <row r="3241">
          <cell r="B3241" t="str">
            <v>Telekom Austria</v>
          </cell>
          <cell r="C3241" t="str">
            <v>Austria</v>
          </cell>
          <cell r="D3241" t="str">
            <v>Europe</v>
          </cell>
          <cell r="E3241" t="str">
            <v>Mobile &amp; Fixed</v>
          </cell>
          <cell r="F3241" t="str">
            <v>EUR</v>
          </cell>
          <cell r="G3241" t="str">
            <v>EBITDA - Capex Margin (%)</v>
          </cell>
          <cell r="H3241">
            <v>2017</v>
          </cell>
          <cell r="I3241">
            <v>0.18254967013690274</v>
          </cell>
        </row>
        <row r="3242">
          <cell r="B3242" t="str">
            <v>Telekom Austria</v>
          </cell>
          <cell r="C3242" t="str">
            <v>Austria</v>
          </cell>
          <cell r="D3242" t="str">
            <v>Europe</v>
          </cell>
          <cell r="E3242" t="str">
            <v>Mobile &amp; Fixed</v>
          </cell>
          <cell r="F3242" t="str">
            <v>EUR</v>
          </cell>
          <cell r="G3242" t="str">
            <v>Mobile share</v>
          </cell>
          <cell r="H3242">
            <v>2017</v>
          </cell>
          <cell r="I3242">
            <v>0.46872616323417238</v>
          </cell>
        </row>
        <row r="3243">
          <cell r="B3243" t="str">
            <v>Telekom Austria</v>
          </cell>
          <cell r="C3243" t="str">
            <v>Austria</v>
          </cell>
          <cell r="D3243" t="str">
            <v>Europe</v>
          </cell>
          <cell r="E3243" t="str">
            <v>Mobile &amp; Fixed</v>
          </cell>
          <cell r="F3243" t="str">
            <v>EUR</v>
          </cell>
          <cell r="G3243" t="str">
            <v>Capex/Revenue</v>
          </cell>
          <cell r="H3243">
            <v>2017</v>
          </cell>
          <cell r="I3243">
            <v>0.16607558250390878</v>
          </cell>
        </row>
        <row r="3244">
          <cell r="B3244" t="str">
            <v>Telekom Austria</v>
          </cell>
          <cell r="C3244" t="str">
            <v>Austria</v>
          </cell>
          <cell r="D3244" t="str">
            <v>Europe</v>
          </cell>
          <cell r="E3244" t="str">
            <v>Mobile &amp; Fixed</v>
          </cell>
          <cell r="F3244" t="str">
            <v>EUR</v>
          </cell>
          <cell r="G3244" t="str">
            <v>Revenue</v>
          </cell>
          <cell r="H3244">
            <v>2016</v>
          </cell>
          <cell r="I3244">
            <v>2571.56</v>
          </cell>
        </row>
        <row r="3245">
          <cell r="B3245" t="str">
            <v>Telekom Austria</v>
          </cell>
          <cell r="C3245" t="str">
            <v>Austria</v>
          </cell>
          <cell r="D3245" t="str">
            <v>Europe</v>
          </cell>
          <cell r="E3245" t="str">
            <v>Mobile &amp; Fixed</v>
          </cell>
          <cell r="F3245" t="str">
            <v>EUR</v>
          </cell>
          <cell r="G3245" t="str">
            <v>EBITDA</v>
          </cell>
          <cell r="H3245">
            <v>2016</v>
          </cell>
          <cell r="I3245">
            <v>899.71400000000006</v>
          </cell>
        </row>
        <row r="3246">
          <cell r="B3246" t="str">
            <v>Telekom Austria</v>
          </cell>
          <cell r="C3246" t="str">
            <v>Austria</v>
          </cell>
          <cell r="D3246" t="str">
            <v>Europe</v>
          </cell>
          <cell r="E3246" t="str">
            <v>Mobile &amp; Fixed</v>
          </cell>
          <cell r="F3246" t="str">
            <v>EUR</v>
          </cell>
          <cell r="G3246" t="str">
            <v>EBITDA Margin (%)</v>
          </cell>
          <cell r="H3246">
            <v>2016</v>
          </cell>
          <cell r="I3246">
            <v>0.349870895487564</v>
          </cell>
        </row>
        <row r="3247">
          <cell r="B3247" t="str">
            <v>Telekom Austria</v>
          </cell>
          <cell r="C3247" t="str">
            <v>Austria</v>
          </cell>
          <cell r="D3247" t="str">
            <v>Europe</v>
          </cell>
          <cell r="E3247" t="str">
            <v>Mobile &amp; Fixed</v>
          </cell>
          <cell r="F3247" t="str">
            <v>EUR</v>
          </cell>
          <cell r="G3247" t="str">
            <v>Capex</v>
          </cell>
          <cell r="H3247">
            <v>2016</v>
          </cell>
          <cell r="I3247">
            <v>460.3</v>
          </cell>
        </row>
        <row r="3248">
          <cell r="B3248" t="str">
            <v>Telekom Austria</v>
          </cell>
          <cell r="C3248" t="str">
            <v>Austria</v>
          </cell>
          <cell r="D3248" t="str">
            <v>Europe</v>
          </cell>
          <cell r="E3248" t="str">
            <v>Mobile &amp; Fixed</v>
          </cell>
          <cell r="F3248" t="str">
            <v>EUR</v>
          </cell>
          <cell r="G3248" t="str">
            <v>EBITDA - Capex</v>
          </cell>
          <cell r="H3248">
            <v>2016</v>
          </cell>
          <cell r="I3248">
            <v>439.41400000000004</v>
          </cell>
        </row>
        <row r="3249">
          <cell r="B3249" t="str">
            <v>Telekom Austria</v>
          </cell>
          <cell r="C3249" t="str">
            <v>Austria</v>
          </cell>
          <cell r="D3249" t="str">
            <v>Europe</v>
          </cell>
          <cell r="E3249" t="str">
            <v>Mobile &amp; Fixed</v>
          </cell>
          <cell r="F3249" t="str">
            <v>EUR</v>
          </cell>
          <cell r="G3249" t="str">
            <v>EBITDA - Capex Margin (%)</v>
          </cell>
          <cell r="H3249">
            <v>2016</v>
          </cell>
          <cell r="I3249">
            <v>0.17087448863724744</v>
          </cell>
        </row>
        <row r="3250">
          <cell r="B3250" t="str">
            <v>Telekom Austria</v>
          </cell>
          <cell r="C3250" t="str">
            <v>Austria</v>
          </cell>
          <cell r="D3250" t="str">
            <v>Europe</v>
          </cell>
          <cell r="E3250" t="str">
            <v>Mobile &amp; Fixed</v>
          </cell>
          <cell r="F3250" t="str">
            <v>EUR</v>
          </cell>
          <cell r="G3250" t="str">
            <v>Mobile share</v>
          </cell>
          <cell r="H3250">
            <v>2016</v>
          </cell>
          <cell r="I3250">
            <v>0.48055987558320373</v>
          </cell>
        </row>
        <row r="3251">
          <cell r="B3251" t="str">
            <v>Telekom Austria</v>
          </cell>
          <cell r="C3251" t="str">
            <v>Austria</v>
          </cell>
          <cell r="D3251" t="str">
            <v>Europe</v>
          </cell>
          <cell r="E3251" t="str">
            <v>Mobile &amp; Fixed</v>
          </cell>
          <cell r="F3251" t="str">
            <v>EUR</v>
          </cell>
          <cell r="G3251" t="str">
            <v>Capex/Revenue</v>
          </cell>
          <cell r="H3251">
            <v>2016</v>
          </cell>
          <cell r="I3251">
            <v>0.17899640685031654</v>
          </cell>
        </row>
        <row r="3252">
          <cell r="B3252" t="str">
            <v>Telekom Austria</v>
          </cell>
          <cell r="C3252" t="str">
            <v>Austria</v>
          </cell>
          <cell r="D3252" t="str">
            <v>Europe</v>
          </cell>
          <cell r="E3252" t="str">
            <v>Mobile &amp; Fixed</v>
          </cell>
          <cell r="F3252" t="str">
            <v>EUR</v>
          </cell>
          <cell r="G3252" t="str">
            <v>Revenue</v>
          </cell>
          <cell r="H3252">
            <v>2015</v>
          </cell>
          <cell r="I3252">
            <v>2582.1460000000002</v>
          </cell>
        </row>
        <row r="3253">
          <cell r="B3253" t="str">
            <v>Telekom Austria</v>
          </cell>
          <cell r="C3253" t="str">
            <v>Austria</v>
          </cell>
          <cell r="D3253" t="str">
            <v>Europe</v>
          </cell>
          <cell r="E3253" t="str">
            <v>Mobile &amp; Fixed</v>
          </cell>
          <cell r="F3253" t="str">
            <v>EUR</v>
          </cell>
          <cell r="G3253" t="str">
            <v>EBITDA</v>
          </cell>
          <cell r="H3253">
            <v>2015</v>
          </cell>
          <cell r="I3253">
            <v>881.21699999999998</v>
          </cell>
        </row>
        <row r="3254">
          <cell r="B3254" t="str">
            <v>Telekom Austria</v>
          </cell>
          <cell r="C3254" t="str">
            <v>Austria</v>
          </cell>
          <cell r="D3254" t="str">
            <v>Europe</v>
          </cell>
          <cell r="E3254" t="str">
            <v>Mobile &amp; Fixed</v>
          </cell>
          <cell r="F3254" t="str">
            <v>EUR</v>
          </cell>
          <cell r="G3254" t="str">
            <v>EBITDA Margin (%)</v>
          </cell>
          <cell r="H3254">
            <v>2015</v>
          </cell>
          <cell r="I3254">
            <v>0.34127311159012697</v>
          </cell>
        </row>
        <row r="3255">
          <cell r="B3255" t="str">
            <v>Telekom Austria</v>
          </cell>
          <cell r="C3255" t="str">
            <v>Austria</v>
          </cell>
          <cell r="D3255" t="str">
            <v>Europe</v>
          </cell>
          <cell r="E3255" t="str">
            <v>Mobile &amp; Fixed</v>
          </cell>
          <cell r="F3255" t="str">
            <v>EUR</v>
          </cell>
          <cell r="G3255" t="str">
            <v>Capex</v>
          </cell>
          <cell r="H3255">
            <v>2015</v>
          </cell>
          <cell r="I3255">
            <v>456.8</v>
          </cell>
        </row>
        <row r="3256">
          <cell r="B3256" t="str">
            <v>Telekom Austria</v>
          </cell>
          <cell r="C3256" t="str">
            <v>Austria</v>
          </cell>
          <cell r="D3256" t="str">
            <v>Europe</v>
          </cell>
          <cell r="E3256" t="str">
            <v>Mobile &amp; Fixed</v>
          </cell>
          <cell r="F3256" t="str">
            <v>EUR</v>
          </cell>
          <cell r="G3256" t="str">
            <v>EBITDA - Capex</v>
          </cell>
          <cell r="H3256">
            <v>2015</v>
          </cell>
          <cell r="I3256">
            <v>424.41699999999997</v>
          </cell>
        </row>
        <row r="3257">
          <cell r="B3257" t="str">
            <v>Telekom Austria</v>
          </cell>
          <cell r="C3257" t="str">
            <v>Austria</v>
          </cell>
          <cell r="D3257" t="str">
            <v>Europe</v>
          </cell>
          <cell r="E3257" t="str">
            <v>Mobile &amp; Fixed</v>
          </cell>
          <cell r="F3257" t="str">
            <v>EUR</v>
          </cell>
          <cell r="G3257" t="str">
            <v>EBITDA - Capex Margin (%)</v>
          </cell>
          <cell r="H3257">
            <v>2015</v>
          </cell>
          <cell r="I3257">
            <v>0.16436599634567525</v>
          </cell>
        </row>
        <row r="3258">
          <cell r="B3258" t="str">
            <v>Telekom Austria</v>
          </cell>
          <cell r="C3258" t="str">
            <v>Austria</v>
          </cell>
          <cell r="D3258" t="str">
            <v>Europe</v>
          </cell>
          <cell r="E3258" t="str">
            <v>Mobile &amp; Fixed</v>
          </cell>
          <cell r="F3258" t="str">
            <v>EUR</v>
          </cell>
          <cell r="G3258" t="str">
            <v>Mobile share</v>
          </cell>
          <cell r="H3258">
            <v>2015</v>
          </cell>
          <cell r="I3258">
            <v>0.48179705654531368</v>
          </cell>
        </row>
        <row r="3259">
          <cell r="B3259" t="str">
            <v>Telekom Austria</v>
          </cell>
          <cell r="C3259" t="str">
            <v>Austria</v>
          </cell>
          <cell r="D3259" t="str">
            <v>Europe</v>
          </cell>
          <cell r="E3259" t="str">
            <v>Mobile &amp; Fixed</v>
          </cell>
          <cell r="F3259" t="str">
            <v>EUR</v>
          </cell>
          <cell r="G3259" t="str">
            <v>Capex/Revenue</v>
          </cell>
          <cell r="H3259">
            <v>2015</v>
          </cell>
          <cell r="I3259">
            <v>0.17690711524445171</v>
          </cell>
        </row>
        <row r="3260">
          <cell r="B3260" t="str">
            <v>Telekom Austria</v>
          </cell>
          <cell r="C3260" t="str">
            <v>Austria</v>
          </cell>
          <cell r="D3260" t="str">
            <v>Europe</v>
          </cell>
          <cell r="E3260" t="str">
            <v>Mobile &amp; Fixed</v>
          </cell>
          <cell r="F3260" t="str">
            <v>EUR</v>
          </cell>
          <cell r="G3260" t="str">
            <v>Revenue</v>
          </cell>
          <cell r="H3260">
            <v>2014</v>
          </cell>
          <cell r="I3260">
            <v>2471.9830000000002</v>
          </cell>
        </row>
        <row r="3261">
          <cell r="B3261" t="str">
            <v>Telekom Austria</v>
          </cell>
          <cell r="C3261" t="str">
            <v>Austria</v>
          </cell>
          <cell r="D3261" t="str">
            <v>Europe</v>
          </cell>
          <cell r="E3261" t="str">
            <v>Mobile &amp; Fixed</v>
          </cell>
          <cell r="F3261" t="str">
            <v>EUR</v>
          </cell>
          <cell r="G3261" t="str">
            <v>EBITDA</v>
          </cell>
          <cell r="H3261">
            <v>2014</v>
          </cell>
          <cell r="I3261">
            <v>755.37</v>
          </cell>
        </row>
        <row r="3262">
          <cell r="B3262" t="str">
            <v>Telekom Austria</v>
          </cell>
          <cell r="C3262" t="str">
            <v>Austria</v>
          </cell>
          <cell r="D3262" t="str">
            <v>Europe</v>
          </cell>
          <cell r="E3262" t="str">
            <v>Mobile &amp; Fixed</v>
          </cell>
          <cell r="F3262" t="str">
            <v>EUR</v>
          </cell>
          <cell r="G3262" t="str">
            <v>EBITDA Margin (%)</v>
          </cell>
          <cell r="H3262">
            <v>2014</v>
          </cell>
          <cell r="I3262">
            <v>0.30557248977844909</v>
          </cell>
        </row>
        <row r="3263">
          <cell r="B3263" t="str">
            <v>Telekom Austria</v>
          </cell>
          <cell r="C3263" t="str">
            <v>Austria</v>
          </cell>
          <cell r="D3263" t="str">
            <v>Europe</v>
          </cell>
          <cell r="E3263" t="str">
            <v>Mobile &amp; Fixed</v>
          </cell>
          <cell r="F3263" t="str">
            <v>EUR</v>
          </cell>
          <cell r="G3263" t="str">
            <v>Capex</v>
          </cell>
          <cell r="H3263">
            <v>2014</v>
          </cell>
          <cell r="I3263">
            <v>404.5</v>
          </cell>
        </row>
        <row r="3264">
          <cell r="B3264" t="str">
            <v>Telekom Austria</v>
          </cell>
          <cell r="C3264" t="str">
            <v>Austria</v>
          </cell>
          <cell r="D3264" t="str">
            <v>Europe</v>
          </cell>
          <cell r="E3264" t="str">
            <v>Mobile &amp; Fixed</v>
          </cell>
          <cell r="F3264" t="str">
            <v>EUR</v>
          </cell>
          <cell r="G3264" t="str">
            <v>EBITDA - Capex</v>
          </cell>
          <cell r="H3264">
            <v>2014</v>
          </cell>
          <cell r="I3264">
            <v>350.87</v>
          </cell>
        </row>
        <row r="3265">
          <cell r="B3265" t="str">
            <v>Telekom Austria</v>
          </cell>
          <cell r="C3265" t="str">
            <v>Austria</v>
          </cell>
          <cell r="D3265" t="str">
            <v>Europe</v>
          </cell>
          <cell r="E3265" t="str">
            <v>Mobile &amp; Fixed</v>
          </cell>
          <cell r="F3265" t="str">
            <v>EUR</v>
          </cell>
          <cell r="G3265" t="str">
            <v>EBITDA - Capex Margin (%)</v>
          </cell>
          <cell r="H3265">
            <v>2014</v>
          </cell>
          <cell r="I3265">
            <v>0.14193867838087881</v>
          </cell>
        </row>
        <row r="3266">
          <cell r="B3266" t="str">
            <v>Telekom Austria</v>
          </cell>
          <cell r="C3266" t="str">
            <v>Austria</v>
          </cell>
          <cell r="D3266" t="str">
            <v>Europe</v>
          </cell>
          <cell r="E3266" t="str">
            <v>Mobile &amp; Fixed</v>
          </cell>
          <cell r="F3266" t="str">
            <v>EUR</v>
          </cell>
          <cell r="G3266" t="str">
            <v>Mobile share</v>
          </cell>
          <cell r="H3266">
            <v>2014</v>
          </cell>
          <cell r="I3266"/>
        </row>
        <row r="3267">
          <cell r="B3267" t="str">
            <v>Telekom Austria</v>
          </cell>
          <cell r="C3267" t="str">
            <v>Austria</v>
          </cell>
          <cell r="D3267" t="str">
            <v>Europe</v>
          </cell>
          <cell r="E3267" t="str">
            <v>Mobile &amp; Fixed</v>
          </cell>
          <cell r="F3267" t="str">
            <v>EUR</v>
          </cell>
          <cell r="G3267" t="str">
            <v>Capex/Revenue</v>
          </cell>
          <cell r="H3267">
            <v>2014</v>
          </cell>
          <cell r="I3267">
            <v>0.16363381139757027</v>
          </cell>
        </row>
        <row r="3268">
          <cell r="B3268" t="str">
            <v>Telekom Austria</v>
          </cell>
          <cell r="C3268" t="str">
            <v>Austria</v>
          </cell>
          <cell r="D3268" t="str">
            <v>Europe</v>
          </cell>
          <cell r="E3268" t="str">
            <v>Mobile &amp; Fixed</v>
          </cell>
          <cell r="F3268" t="str">
            <v>EUR</v>
          </cell>
          <cell r="G3268" t="str">
            <v>Revenue</v>
          </cell>
          <cell r="H3268">
            <v>2013</v>
          </cell>
          <cell r="I3268">
            <v>2658.578</v>
          </cell>
        </row>
        <row r="3269">
          <cell r="B3269" t="str">
            <v>Telekom Austria</v>
          </cell>
          <cell r="C3269" t="str">
            <v>Austria</v>
          </cell>
          <cell r="D3269" t="str">
            <v>Europe</v>
          </cell>
          <cell r="E3269" t="str">
            <v>Mobile &amp; Fixed</v>
          </cell>
          <cell r="F3269" t="str">
            <v>EUR</v>
          </cell>
          <cell r="G3269" t="str">
            <v>EBITDA</v>
          </cell>
          <cell r="H3269">
            <v>2013</v>
          </cell>
          <cell r="I3269">
            <v>745.28700000000003</v>
          </cell>
        </row>
        <row r="3270">
          <cell r="B3270" t="str">
            <v>Telekom Austria</v>
          </cell>
          <cell r="C3270" t="str">
            <v>Austria</v>
          </cell>
          <cell r="D3270" t="str">
            <v>Europe</v>
          </cell>
          <cell r="E3270" t="str">
            <v>Mobile &amp; Fixed</v>
          </cell>
          <cell r="F3270" t="str">
            <v>EUR</v>
          </cell>
          <cell r="G3270" t="str">
            <v>EBITDA Margin (%)</v>
          </cell>
          <cell r="H3270">
            <v>2013</v>
          </cell>
          <cell r="I3270">
            <v>0.2803329449051335</v>
          </cell>
        </row>
        <row r="3271">
          <cell r="B3271" t="str">
            <v>Telekom Austria</v>
          </cell>
          <cell r="C3271" t="str">
            <v>Austria</v>
          </cell>
          <cell r="D3271" t="str">
            <v>Europe</v>
          </cell>
          <cell r="E3271" t="str">
            <v>Mobile &amp; Fixed</v>
          </cell>
          <cell r="F3271" t="str">
            <v>EUR</v>
          </cell>
          <cell r="G3271" t="str">
            <v>Capex</v>
          </cell>
          <cell r="H3271">
            <v>2013</v>
          </cell>
          <cell r="I3271">
            <v>1509.8</v>
          </cell>
        </row>
        <row r="3272">
          <cell r="B3272" t="str">
            <v>Telekom Austria</v>
          </cell>
          <cell r="C3272" t="str">
            <v>Austria</v>
          </cell>
          <cell r="D3272" t="str">
            <v>Europe</v>
          </cell>
          <cell r="E3272" t="str">
            <v>Mobile &amp; Fixed</v>
          </cell>
          <cell r="F3272" t="str">
            <v>EUR</v>
          </cell>
          <cell r="G3272" t="str">
            <v>EBITDA - Capex</v>
          </cell>
          <cell r="H3272">
            <v>2013</v>
          </cell>
          <cell r="I3272">
            <v>-764.51299999999992</v>
          </cell>
        </row>
        <row r="3273">
          <cell r="B3273" t="str">
            <v>Telekom Austria</v>
          </cell>
          <cell r="C3273" t="str">
            <v>Austria</v>
          </cell>
          <cell r="D3273" t="str">
            <v>Europe</v>
          </cell>
          <cell r="E3273" t="str">
            <v>Mobile &amp; Fixed</v>
          </cell>
          <cell r="F3273" t="str">
            <v>EUR</v>
          </cell>
          <cell r="G3273" t="str">
            <v>EBITDA - Capex Margin (%)</v>
          </cell>
          <cell r="H3273">
            <v>2013</v>
          </cell>
          <cell r="I3273">
            <v>-0.28756463041520691</v>
          </cell>
        </row>
        <row r="3274">
          <cell r="B3274" t="str">
            <v>Telekom Austria</v>
          </cell>
          <cell r="C3274" t="str">
            <v>Austria</v>
          </cell>
          <cell r="D3274" t="str">
            <v>Europe</v>
          </cell>
          <cell r="E3274" t="str">
            <v>Mobile &amp; Fixed</v>
          </cell>
          <cell r="F3274" t="str">
            <v>EUR</v>
          </cell>
          <cell r="G3274" t="str">
            <v>Mobile share</v>
          </cell>
          <cell r="H3274">
            <v>2013</v>
          </cell>
          <cell r="I3274"/>
        </row>
        <row r="3275">
          <cell r="B3275" t="str">
            <v>Telekom Austria</v>
          </cell>
          <cell r="C3275" t="str">
            <v>Austria</v>
          </cell>
          <cell r="D3275" t="str">
            <v>Europe</v>
          </cell>
          <cell r="E3275" t="str">
            <v>Mobile &amp; Fixed</v>
          </cell>
          <cell r="F3275" t="str">
            <v>EUR</v>
          </cell>
          <cell r="G3275" t="str">
            <v>Capex/Revenue</v>
          </cell>
          <cell r="H3275">
            <v>2013</v>
          </cell>
          <cell r="I3275">
            <v>0.56789757532034046</v>
          </cell>
        </row>
        <row r="3276">
          <cell r="B3276" t="str">
            <v>Telekom Austria</v>
          </cell>
          <cell r="C3276" t="str">
            <v>Austria</v>
          </cell>
          <cell r="D3276" t="str">
            <v>Europe</v>
          </cell>
          <cell r="E3276" t="str">
            <v>Mobile &amp; Fixed</v>
          </cell>
          <cell r="F3276" t="str">
            <v>EUR</v>
          </cell>
          <cell r="G3276" t="str">
            <v>Revenue</v>
          </cell>
          <cell r="H3276">
            <v>2012</v>
          </cell>
          <cell r="I3276">
            <v>2787.134</v>
          </cell>
        </row>
        <row r="3277">
          <cell r="B3277" t="str">
            <v>Telekom Austria</v>
          </cell>
          <cell r="C3277" t="str">
            <v>Austria</v>
          </cell>
          <cell r="D3277" t="str">
            <v>Europe</v>
          </cell>
          <cell r="E3277" t="str">
            <v>Mobile &amp; Fixed</v>
          </cell>
          <cell r="F3277" t="str">
            <v>EUR</v>
          </cell>
          <cell r="G3277" t="str">
            <v>EBITDA</v>
          </cell>
          <cell r="H3277">
            <v>2012</v>
          </cell>
          <cell r="I3277">
            <v>903.16899999999998</v>
          </cell>
        </row>
        <row r="3278">
          <cell r="B3278" t="str">
            <v>Telekom Austria</v>
          </cell>
          <cell r="C3278" t="str">
            <v>Austria</v>
          </cell>
          <cell r="D3278" t="str">
            <v>Europe</v>
          </cell>
          <cell r="E3278" t="str">
            <v>Mobile &amp; Fixed</v>
          </cell>
          <cell r="F3278" t="str">
            <v>EUR</v>
          </cell>
          <cell r="G3278" t="str">
            <v>EBITDA Margin (%)</v>
          </cell>
          <cell r="H3278">
            <v>2012</v>
          </cell>
          <cell r="I3278">
            <v>0.32404936397030065</v>
          </cell>
        </row>
        <row r="3279">
          <cell r="B3279" t="str">
            <v>Telekom Austria</v>
          </cell>
          <cell r="C3279" t="str">
            <v>Austria</v>
          </cell>
          <cell r="D3279" t="str">
            <v>Europe</v>
          </cell>
          <cell r="E3279" t="str">
            <v>Mobile &amp; Fixed</v>
          </cell>
          <cell r="F3279" t="str">
            <v>EUR</v>
          </cell>
          <cell r="G3279" t="str">
            <v>Capex</v>
          </cell>
          <cell r="H3279">
            <v>2012</v>
          </cell>
          <cell r="I3279">
            <v>448.2</v>
          </cell>
        </row>
        <row r="3280">
          <cell r="B3280" t="str">
            <v>Telekom Austria</v>
          </cell>
          <cell r="C3280" t="str">
            <v>Austria</v>
          </cell>
          <cell r="D3280" t="str">
            <v>Europe</v>
          </cell>
          <cell r="E3280" t="str">
            <v>Mobile &amp; Fixed</v>
          </cell>
          <cell r="F3280" t="str">
            <v>EUR</v>
          </cell>
          <cell r="G3280" t="str">
            <v>EBITDA - Capex</v>
          </cell>
          <cell r="H3280">
            <v>2012</v>
          </cell>
          <cell r="I3280">
            <v>454.96899999999999</v>
          </cell>
        </row>
        <row r="3281">
          <cell r="B3281" t="str">
            <v>Telekom Austria</v>
          </cell>
          <cell r="C3281" t="str">
            <v>Austria</v>
          </cell>
          <cell r="D3281" t="str">
            <v>Europe</v>
          </cell>
          <cell r="E3281" t="str">
            <v>Mobile &amp; Fixed</v>
          </cell>
          <cell r="F3281" t="str">
            <v>EUR</v>
          </cell>
          <cell r="G3281" t="str">
            <v>EBITDA - Capex Margin (%)</v>
          </cell>
          <cell r="H3281">
            <v>2012</v>
          </cell>
          <cell r="I3281">
            <v>0.16323901183079106</v>
          </cell>
        </row>
        <row r="3282">
          <cell r="B3282" t="str">
            <v>Telekom Austria</v>
          </cell>
          <cell r="C3282" t="str">
            <v>Austria</v>
          </cell>
          <cell r="D3282" t="str">
            <v>Europe</v>
          </cell>
          <cell r="E3282" t="str">
            <v>Mobile &amp; Fixed</v>
          </cell>
          <cell r="F3282" t="str">
            <v>EUR</v>
          </cell>
          <cell r="G3282" t="str">
            <v>Mobile share</v>
          </cell>
          <cell r="H3282">
            <v>2012</v>
          </cell>
          <cell r="I3282"/>
        </row>
        <row r="3283">
          <cell r="B3283" t="str">
            <v>Telekom Austria</v>
          </cell>
          <cell r="C3283" t="str">
            <v>Austria</v>
          </cell>
          <cell r="D3283" t="str">
            <v>Europe</v>
          </cell>
          <cell r="E3283" t="str">
            <v>Mobile &amp; Fixed</v>
          </cell>
          <cell r="F3283" t="str">
            <v>EUR</v>
          </cell>
          <cell r="G3283" t="str">
            <v>Capex/Revenue</v>
          </cell>
          <cell r="H3283">
            <v>2012</v>
          </cell>
          <cell r="I3283">
            <v>0.16081035213950962</v>
          </cell>
        </row>
        <row r="3284">
          <cell r="B3284" t="str">
            <v>KPN</v>
          </cell>
          <cell r="C3284" t="str">
            <v>Netherlands</v>
          </cell>
          <cell r="D3284" t="str">
            <v>Europe</v>
          </cell>
          <cell r="E3284" t="str">
            <v>Mobile &amp; Fixed</v>
          </cell>
          <cell r="F3284" t="str">
            <v>EUR</v>
          </cell>
          <cell r="G3284" t="str">
            <v>Revenue</v>
          </cell>
          <cell r="H3284">
            <v>2020</v>
          </cell>
          <cell r="I3284">
            <v>5303</v>
          </cell>
        </row>
        <row r="3285">
          <cell r="B3285" t="str">
            <v>KPN</v>
          </cell>
          <cell r="C3285" t="str">
            <v>Netherlands</v>
          </cell>
          <cell r="D3285" t="str">
            <v>Europe</v>
          </cell>
          <cell r="E3285" t="str">
            <v>Mobile &amp; Fixed</v>
          </cell>
          <cell r="F3285" t="str">
            <v>EUR</v>
          </cell>
          <cell r="G3285" t="str">
            <v>EBITDA</v>
          </cell>
          <cell r="H3285">
            <v>2020</v>
          </cell>
          <cell r="I3285">
            <v>2312</v>
          </cell>
        </row>
        <row r="3286">
          <cell r="B3286" t="str">
            <v>KPN</v>
          </cell>
          <cell r="C3286" t="str">
            <v>Netherlands</v>
          </cell>
          <cell r="D3286" t="str">
            <v>Europe</v>
          </cell>
          <cell r="E3286" t="str">
            <v>Mobile &amp; Fixed</v>
          </cell>
          <cell r="F3286" t="str">
            <v>EUR</v>
          </cell>
          <cell r="G3286" t="str">
            <v>EBITDA Margin (%)</v>
          </cell>
          <cell r="H3286">
            <v>2020</v>
          </cell>
          <cell r="I3286">
            <v>0.4359796341693381</v>
          </cell>
        </row>
        <row r="3287">
          <cell r="B3287" t="str">
            <v>KPN</v>
          </cell>
          <cell r="C3287" t="str">
            <v>Netherlands</v>
          </cell>
          <cell r="D3287" t="str">
            <v>Europe</v>
          </cell>
          <cell r="E3287" t="str">
            <v>Mobile &amp; Fixed</v>
          </cell>
          <cell r="F3287" t="str">
            <v>EUR</v>
          </cell>
          <cell r="G3287" t="str">
            <v>Capex</v>
          </cell>
          <cell r="H3287">
            <v>2020</v>
          </cell>
          <cell r="I3287">
            <v>1147</v>
          </cell>
        </row>
        <row r="3288">
          <cell r="B3288" t="str">
            <v>KPN</v>
          </cell>
          <cell r="C3288" t="str">
            <v>Netherlands</v>
          </cell>
          <cell r="D3288" t="str">
            <v>Europe</v>
          </cell>
          <cell r="E3288" t="str">
            <v>Mobile &amp; Fixed</v>
          </cell>
          <cell r="F3288" t="str">
            <v>EUR</v>
          </cell>
          <cell r="G3288" t="str">
            <v>EBITDA - Capex</v>
          </cell>
          <cell r="H3288">
            <v>2020</v>
          </cell>
          <cell r="I3288">
            <v>1165</v>
          </cell>
        </row>
        <row r="3289">
          <cell r="B3289" t="str">
            <v>KPN</v>
          </cell>
          <cell r="C3289" t="str">
            <v>Netherlands</v>
          </cell>
          <cell r="D3289" t="str">
            <v>Europe</v>
          </cell>
          <cell r="E3289" t="str">
            <v>Mobile &amp; Fixed</v>
          </cell>
          <cell r="F3289" t="str">
            <v>EUR</v>
          </cell>
          <cell r="G3289" t="str">
            <v>EBITDA - Capex Margin (%)</v>
          </cell>
          <cell r="H3289">
            <v>2020</v>
          </cell>
          <cell r="I3289">
            <v>0.21968696963982651</v>
          </cell>
        </row>
        <row r="3290">
          <cell r="B3290" t="str">
            <v>KPN</v>
          </cell>
          <cell r="C3290" t="str">
            <v>Netherlands</v>
          </cell>
          <cell r="D3290" t="str">
            <v>Europe</v>
          </cell>
          <cell r="E3290" t="str">
            <v>Mobile &amp; Fixed</v>
          </cell>
          <cell r="F3290" t="str">
            <v>EUR</v>
          </cell>
          <cell r="G3290" t="str">
            <v>Mobile share</v>
          </cell>
          <cell r="H3290">
            <v>2020</v>
          </cell>
          <cell r="I3290">
            <v>0.26136149349424853</v>
          </cell>
        </row>
        <row r="3291">
          <cell r="B3291" t="str">
            <v>KPN</v>
          </cell>
          <cell r="C3291" t="str">
            <v>Netherlands</v>
          </cell>
          <cell r="D3291" t="str">
            <v>Europe</v>
          </cell>
          <cell r="E3291" t="str">
            <v>Mobile &amp; Fixed</v>
          </cell>
          <cell r="F3291" t="str">
            <v>EUR</v>
          </cell>
          <cell r="G3291" t="str">
            <v>Capex/Revenue</v>
          </cell>
          <cell r="H3291">
            <v>2020</v>
          </cell>
          <cell r="I3291">
            <v>0.2162926645295116</v>
          </cell>
        </row>
        <row r="3292">
          <cell r="B3292" t="str">
            <v>KPN</v>
          </cell>
          <cell r="C3292" t="str">
            <v>Netherlands</v>
          </cell>
          <cell r="D3292" t="str">
            <v>Europe</v>
          </cell>
          <cell r="E3292" t="str">
            <v>Mobile &amp; Fixed</v>
          </cell>
          <cell r="F3292" t="str">
            <v>EUR</v>
          </cell>
          <cell r="G3292" t="str">
            <v>Revenue</v>
          </cell>
          <cell r="H3292">
            <v>2019</v>
          </cell>
          <cell r="I3292">
            <v>5702</v>
          </cell>
        </row>
        <row r="3293">
          <cell r="B3293" t="str">
            <v>KPN</v>
          </cell>
          <cell r="C3293" t="str">
            <v>Netherlands</v>
          </cell>
          <cell r="D3293" t="str">
            <v>Europe</v>
          </cell>
          <cell r="E3293" t="str">
            <v>Mobile &amp; Fixed</v>
          </cell>
          <cell r="F3293" t="str">
            <v>EUR</v>
          </cell>
          <cell r="G3293" t="str">
            <v>EBITDA</v>
          </cell>
          <cell r="H3293">
            <v>2019</v>
          </cell>
          <cell r="I3293">
            <v>2412</v>
          </cell>
        </row>
        <row r="3294">
          <cell r="B3294" t="str">
            <v>KPN</v>
          </cell>
          <cell r="C3294" t="str">
            <v>Netherlands</v>
          </cell>
          <cell r="D3294" t="str">
            <v>Europe</v>
          </cell>
          <cell r="E3294" t="str">
            <v>Mobile &amp; Fixed</v>
          </cell>
          <cell r="F3294" t="str">
            <v>EUR</v>
          </cell>
          <cell r="G3294" t="str">
            <v>EBITDA Margin (%)</v>
          </cell>
          <cell r="H3294">
            <v>2019</v>
          </cell>
          <cell r="I3294">
            <v>0.42300947036127673</v>
          </cell>
        </row>
        <row r="3295">
          <cell r="B3295" t="str">
            <v>KPN</v>
          </cell>
          <cell r="C3295" t="str">
            <v>Netherlands</v>
          </cell>
          <cell r="D3295" t="str">
            <v>Europe</v>
          </cell>
          <cell r="E3295" t="str">
            <v>Mobile &amp; Fixed</v>
          </cell>
          <cell r="F3295" t="str">
            <v>EUR</v>
          </cell>
          <cell r="G3295" t="str">
            <v>Capex</v>
          </cell>
          <cell r="H3295">
            <v>2019</v>
          </cell>
          <cell r="I3295">
            <v>1115</v>
          </cell>
        </row>
        <row r="3296">
          <cell r="B3296" t="str">
            <v>KPN</v>
          </cell>
          <cell r="C3296" t="str">
            <v>Netherlands</v>
          </cell>
          <cell r="D3296" t="str">
            <v>Europe</v>
          </cell>
          <cell r="E3296" t="str">
            <v>Mobile &amp; Fixed</v>
          </cell>
          <cell r="F3296" t="str">
            <v>EUR</v>
          </cell>
          <cell r="G3296" t="str">
            <v>EBITDA - Capex</v>
          </cell>
          <cell r="H3296">
            <v>2019</v>
          </cell>
          <cell r="I3296">
            <v>1297</v>
          </cell>
        </row>
        <row r="3297">
          <cell r="B3297" t="str">
            <v>KPN</v>
          </cell>
          <cell r="C3297" t="str">
            <v>Netherlands</v>
          </cell>
          <cell r="D3297" t="str">
            <v>Europe</v>
          </cell>
          <cell r="E3297" t="str">
            <v>Mobile &amp; Fixed</v>
          </cell>
          <cell r="F3297" t="str">
            <v>EUR</v>
          </cell>
          <cell r="G3297" t="str">
            <v>EBITDA - Capex Margin (%)</v>
          </cell>
          <cell r="H3297">
            <v>2019</v>
          </cell>
          <cell r="I3297">
            <v>0.22746404770256051</v>
          </cell>
        </row>
        <row r="3298">
          <cell r="B3298" t="str">
            <v>KPN</v>
          </cell>
          <cell r="C3298" t="str">
            <v>Netherlands</v>
          </cell>
          <cell r="D3298" t="str">
            <v>Europe</v>
          </cell>
          <cell r="E3298" t="str">
            <v>Mobile &amp; Fixed</v>
          </cell>
          <cell r="F3298" t="str">
            <v>EUR</v>
          </cell>
          <cell r="G3298" t="str">
            <v>Mobile share</v>
          </cell>
          <cell r="H3298">
            <v>2019</v>
          </cell>
          <cell r="I3298">
            <v>0.25710277095755873</v>
          </cell>
        </row>
        <row r="3299">
          <cell r="B3299" t="str">
            <v>KPN</v>
          </cell>
          <cell r="C3299" t="str">
            <v>Netherlands</v>
          </cell>
          <cell r="D3299" t="str">
            <v>Europe</v>
          </cell>
          <cell r="E3299" t="str">
            <v>Mobile &amp; Fixed</v>
          </cell>
          <cell r="F3299" t="str">
            <v>EUR</v>
          </cell>
          <cell r="G3299" t="str">
            <v>Capex/Revenue</v>
          </cell>
          <cell r="H3299">
            <v>2019</v>
          </cell>
          <cell r="I3299">
            <v>0.19554542265871624</v>
          </cell>
        </row>
        <row r="3300">
          <cell r="B3300" t="str">
            <v>KPN</v>
          </cell>
          <cell r="C3300" t="str">
            <v>Netherlands</v>
          </cell>
          <cell r="D3300" t="str">
            <v>Europe</v>
          </cell>
          <cell r="E3300" t="str">
            <v>Mobile &amp; Fixed</v>
          </cell>
          <cell r="F3300" t="str">
            <v>EUR</v>
          </cell>
          <cell r="G3300" t="str">
            <v>Revenue</v>
          </cell>
          <cell r="H3300">
            <v>2018</v>
          </cell>
          <cell r="I3300">
            <v>5639</v>
          </cell>
        </row>
        <row r="3301">
          <cell r="B3301" t="str">
            <v>KPN</v>
          </cell>
          <cell r="C3301" t="str">
            <v>Netherlands</v>
          </cell>
          <cell r="D3301" t="str">
            <v>Europe</v>
          </cell>
          <cell r="E3301" t="str">
            <v>Mobile &amp; Fixed</v>
          </cell>
          <cell r="F3301" t="str">
            <v>EUR</v>
          </cell>
          <cell r="G3301" t="str">
            <v>EBITDA</v>
          </cell>
          <cell r="H3301">
            <v>2018</v>
          </cell>
          <cell r="I3301">
            <v>2172</v>
          </cell>
        </row>
        <row r="3302">
          <cell r="B3302" t="str">
            <v>KPN</v>
          </cell>
          <cell r="C3302" t="str">
            <v>Netherlands</v>
          </cell>
          <cell r="D3302" t="str">
            <v>Europe</v>
          </cell>
          <cell r="E3302" t="str">
            <v>Mobile &amp; Fixed</v>
          </cell>
          <cell r="F3302" t="str">
            <v>EUR</v>
          </cell>
          <cell r="G3302" t="str">
            <v>EBITDA Margin (%)</v>
          </cell>
          <cell r="H3302">
            <v>2018</v>
          </cell>
          <cell r="I3302">
            <v>0.3851746763610569</v>
          </cell>
        </row>
        <row r="3303">
          <cell r="B3303" t="str">
            <v>KPN</v>
          </cell>
          <cell r="C3303" t="str">
            <v>Netherlands</v>
          </cell>
          <cell r="D3303" t="str">
            <v>Europe</v>
          </cell>
          <cell r="E3303" t="str">
            <v>Mobile &amp; Fixed</v>
          </cell>
          <cell r="F3303" t="str">
            <v>EUR</v>
          </cell>
          <cell r="G3303" t="str">
            <v>Capex</v>
          </cell>
          <cell r="H3303">
            <v>2018</v>
          </cell>
          <cell r="I3303">
            <v>1106</v>
          </cell>
        </row>
        <row r="3304">
          <cell r="B3304" t="str">
            <v>KPN</v>
          </cell>
          <cell r="C3304" t="str">
            <v>Netherlands</v>
          </cell>
          <cell r="D3304" t="str">
            <v>Europe</v>
          </cell>
          <cell r="E3304" t="str">
            <v>Mobile &amp; Fixed</v>
          </cell>
          <cell r="F3304" t="str">
            <v>EUR</v>
          </cell>
          <cell r="G3304" t="str">
            <v>EBITDA - Capex</v>
          </cell>
          <cell r="H3304">
            <v>2018</v>
          </cell>
          <cell r="I3304">
            <v>1066</v>
          </cell>
        </row>
        <row r="3305">
          <cell r="B3305" t="str">
            <v>KPN</v>
          </cell>
          <cell r="C3305" t="str">
            <v>Netherlands</v>
          </cell>
          <cell r="D3305" t="str">
            <v>Europe</v>
          </cell>
          <cell r="E3305" t="str">
            <v>Mobile &amp; Fixed</v>
          </cell>
          <cell r="F3305" t="str">
            <v>EUR</v>
          </cell>
          <cell r="G3305" t="str">
            <v>EBITDA - Capex Margin (%)</v>
          </cell>
          <cell r="H3305">
            <v>2018</v>
          </cell>
          <cell r="I3305">
            <v>0.18904061003724065</v>
          </cell>
        </row>
        <row r="3306">
          <cell r="B3306" t="str">
            <v>KPN</v>
          </cell>
          <cell r="C3306" t="str">
            <v>Netherlands</v>
          </cell>
          <cell r="D3306" t="str">
            <v>Europe</v>
          </cell>
          <cell r="E3306" t="str">
            <v>Mobile &amp; Fixed</v>
          </cell>
          <cell r="F3306" t="str">
            <v>EUR</v>
          </cell>
          <cell r="G3306" t="str">
            <v>Mobile share</v>
          </cell>
          <cell r="H3306">
            <v>2018</v>
          </cell>
          <cell r="I3306">
            <v>0.2738559772969138</v>
          </cell>
        </row>
        <row r="3307">
          <cell r="B3307" t="str">
            <v>KPN</v>
          </cell>
          <cell r="C3307" t="str">
            <v>Netherlands</v>
          </cell>
          <cell r="D3307" t="str">
            <v>Europe</v>
          </cell>
          <cell r="E3307" t="str">
            <v>Mobile &amp; Fixed</v>
          </cell>
          <cell r="F3307" t="str">
            <v>EUR</v>
          </cell>
          <cell r="G3307" t="str">
            <v>Capex/Revenue</v>
          </cell>
          <cell r="H3307">
            <v>2018</v>
          </cell>
          <cell r="I3307">
            <v>0.19613406632381628</v>
          </cell>
        </row>
        <row r="3308">
          <cell r="B3308" t="str">
            <v>KPN</v>
          </cell>
          <cell r="C3308" t="str">
            <v>Netherlands</v>
          </cell>
          <cell r="D3308" t="str">
            <v>Europe</v>
          </cell>
          <cell r="E3308" t="str">
            <v>Mobile &amp; Fixed</v>
          </cell>
          <cell r="F3308" t="str">
            <v>EUR</v>
          </cell>
          <cell r="G3308" t="str">
            <v>Revenue</v>
          </cell>
          <cell r="H3308">
            <v>2017</v>
          </cell>
          <cell r="I3308">
            <v>5742</v>
          </cell>
        </row>
        <row r="3309">
          <cell r="B3309" t="str">
            <v>KPN</v>
          </cell>
          <cell r="C3309" t="str">
            <v>Netherlands</v>
          </cell>
          <cell r="D3309" t="str">
            <v>Europe</v>
          </cell>
          <cell r="E3309" t="str">
            <v>Mobile &amp; Fixed</v>
          </cell>
          <cell r="F3309" t="str">
            <v>EUR</v>
          </cell>
          <cell r="G3309" t="str">
            <v>EBITDA</v>
          </cell>
          <cell r="H3309">
            <v>2017</v>
          </cell>
          <cell r="I3309">
            <v>2170</v>
          </cell>
        </row>
        <row r="3310">
          <cell r="B3310" t="str">
            <v>KPN</v>
          </cell>
          <cell r="C3310" t="str">
            <v>Netherlands</v>
          </cell>
          <cell r="D3310" t="str">
            <v>Europe</v>
          </cell>
          <cell r="E3310" t="str">
            <v>Mobile &amp; Fixed</v>
          </cell>
          <cell r="F3310" t="str">
            <v>EUR</v>
          </cell>
          <cell r="G3310" t="str">
            <v>EBITDA Margin (%)</v>
          </cell>
          <cell r="H3310">
            <v>2017</v>
          </cell>
          <cell r="I3310">
            <v>0.37791710205503309</v>
          </cell>
        </row>
        <row r="3311">
          <cell r="B3311" t="str">
            <v>KPN</v>
          </cell>
          <cell r="C3311" t="str">
            <v>Netherlands</v>
          </cell>
          <cell r="D3311" t="str">
            <v>Europe</v>
          </cell>
          <cell r="E3311" t="str">
            <v>Mobile &amp; Fixed</v>
          </cell>
          <cell r="F3311" t="str">
            <v>EUR</v>
          </cell>
          <cell r="G3311" t="str">
            <v>Capex</v>
          </cell>
          <cell r="H3311">
            <v>2017</v>
          </cell>
          <cell r="I3311">
            <v>1139</v>
          </cell>
        </row>
        <row r="3312">
          <cell r="B3312" t="str">
            <v>KPN</v>
          </cell>
          <cell r="C3312" t="str">
            <v>Netherlands</v>
          </cell>
          <cell r="D3312" t="str">
            <v>Europe</v>
          </cell>
          <cell r="E3312" t="str">
            <v>Mobile &amp; Fixed</v>
          </cell>
          <cell r="F3312" t="str">
            <v>EUR</v>
          </cell>
          <cell r="G3312" t="str">
            <v>EBITDA - Capex</v>
          </cell>
          <cell r="H3312">
            <v>2017</v>
          </cell>
          <cell r="I3312">
            <v>1031</v>
          </cell>
        </row>
        <row r="3313">
          <cell r="B3313" t="str">
            <v>KPN</v>
          </cell>
          <cell r="C3313" t="str">
            <v>Netherlands</v>
          </cell>
          <cell r="D3313" t="str">
            <v>Europe</v>
          </cell>
          <cell r="E3313" t="str">
            <v>Mobile &amp; Fixed</v>
          </cell>
          <cell r="F3313" t="str">
            <v>EUR</v>
          </cell>
          <cell r="G3313" t="str">
            <v>EBITDA - Capex Margin (%)</v>
          </cell>
          <cell r="H3313">
            <v>2017</v>
          </cell>
          <cell r="I3313">
            <v>0.17955416231278301</v>
          </cell>
        </row>
        <row r="3314">
          <cell r="B3314" t="str">
            <v>KPN</v>
          </cell>
          <cell r="C3314" t="str">
            <v>Netherlands</v>
          </cell>
          <cell r="D3314" t="str">
            <v>Europe</v>
          </cell>
          <cell r="E3314" t="str">
            <v>Mobile &amp; Fixed</v>
          </cell>
          <cell r="F3314" t="str">
            <v>EUR</v>
          </cell>
          <cell r="G3314" t="str">
            <v>Mobile share</v>
          </cell>
          <cell r="H3314">
            <v>2017</v>
          </cell>
          <cell r="I3314">
            <v>0.28340010451140918</v>
          </cell>
        </row>
        <row r="3315">
          <cell r="B3315" t="str">
            <v>KPN</v>
          </cell>
          <cell r="C3315" t="str">
            <v>Netherlands</v>
          </cell>
          <cell r="D3315" t="str">
            <v>Europe</v>
          </cell>
          <cell r="E3315" t="str">
            <v>Mobile &amp; Fixed</v>
          </cell>
          <cell r="F3315" t="str">
            <v>EUR</v>
          </cell>
          <cell r="G3315" t="str">
            <v>Capex/Revenue</v>
          </cell>
          <cell r="H3315">
            <v>2017</v>
          </cell>
          <cell r="I3315">
            <v>0.19836293974225008</v>
          </cell>
        </row>
        <row r="3316">
          <cell r="B3316" t="str">
            <v>KPN</v>
          </cell>
          <cell r="C3316" t="str">
            <v>Netherlands</v>
          </cell>
          <cell r="D3316" t="str">
            <v>Europe</v>
          </cell>
          <cell r="E3316" t="str">
            <v>Mobile &amp; Fixed</v>
          </cell>
          <cell r="F3316" t="str">
            <v>EUR</v>
          </cell>
          <cell r="G3316" t="str">
            <v>Revenue</v>
          </cell>
          <cell r="H3316">
            <v>2016</v>
          </cell>
          <cell r="I3316">
            <v>6806</v>
          </cell>
        </row>
        <row r="3317">
          <cell r="B3317" t="str">
            <v>KPN</v>
          </cell>
          <cell r="C3317" t="str">
            <v>Netherlands</v>
          </cell>
          <cell r="D3317" t="str">
            <v>Europe</v>
          </cell>
          <cell r="E3317" t="str">
            <v>Mobile &amp; Fixed</v>
          </cell>
          <cell r="F3317" t="str">
            <v>EUR</v>
          </cell>
          <cell r="G3317" t="str">
            <v>EBITDA</v>
          </cell>
          <cell r="H3317">
            <v>2016</v>
          </cell>
          <cell r="I3317">
            <v>2429</v>
          </cell>
        </row>
        <row r="3318">
          <cell r="B3318" t="str">
            <v>KPN</v>
          </cell>
          <cell r="C3318" t="str">
            <v>Netherlands</v>
          </cell>
          <cell r="D3318" t="str">
            <v>Europe</v>
          </cell>
          <cell r="E3318" t="str">
            <v>Mobile &amp; Fixed</v>
          </cell>
          <cell r="F3318" t="str">
            <v>EUR</v>
          </cell>
          <cell r="G3318" t="str">
            <v>EBITDA Margin (%)</v>
          </cell>
          <cell r="H3318">
            <v>2016</v>
          </cell>
          <cell r="I3318">
            <v>0.35689097854833968</v>
          </cell>
        </row>
        <row r="3319">
          <cell r="B3319" t="str">
            <v>KPN</v>
          </cell>
          <cell r="C3319" t="str">
            <v>Netherlands</v>
          </cell>
          <cell r="D3319" t="str">
            <v>Europe</v>
          </cell>
          <cell r="E3319" t="str">
            <v>Mobile &amp; Fixed</v>
          </cell>
          <cell r="F3319" t="str">
            <v>EUR</v>
          </cell>
          <cell r="G3319" t="str">
            <v>Capex</v>
          </cell>
          <cell r="H3319">
            <v>2016</v>
          </cell>
          <cell r="I3319">
            <v>1193</v>
          </cell>
        </row>
        <row r="3320">
          <cell r="B3320" t="str">
            <v>KPN</v>
          </cell>
          <cell r="C3320" t="str">
            <v>Netherlands</v>
          </cell>
          <cell r="D3320" t="str">
            <v>Europe</v>
          </cell>
          <cell r="E3320" t="str">
            <v>Mobile &amp; Fixed</v>
          </cell>
          <cell r="F3320" t="str">
            <v>EUR</v>
          </cell>
          <cell r="G3320" t="str">
            <v>EBITDA - Capex</v>
          </cell>
          <cell r="H3320">
            <v>2016</v>
          </cell>
          <cell r="I3320">
            <v>1236</v>
          </cell>
        </row>
        <row r="3321">
          <cell r="B3321" t="str">
            <v>KPN</v>
          </cell>
          <cell r="C3321" t="str">
            <v>Netherlands</v>
          </cell>
          <cell r="D3321" t="str">
            <v>Europe</v>
          </cell>
          <cell r="E3321" t="str">
            <v>Mobile &amp; Fixed</v>
          </cell>
          <cell r="F3321" t="str">
            <v>EUR</v>
          </cell>
          <cell r="G3321" t="str">
            <v>EBITDA - Capex Margin (%)</v>
          </cell>
          <cell r="H3321">
            <v>2016</v>
          </cell>
          <cell r="I3321">
            <v>0.18160446664707611</v>
          </cell>
        </row>
        <row r="3322">
          <cell r="B3322" t="str">
            <v>KPN</v>
          </cell>
          <cell r="C3322" t="str">
            <v>Netherlands</v>
          </cell>
          <cell r="D3322" t="str">
            <v>Europe</v>
          </cell>
          <cell r="E3322" t="str">
            <v>Mobile &amp; Fixed</v>
          </cell>
          <cell r="F3322" t="str">
            <v>EUR</v>
          </cell>
          <cell r="G3322" t="str">
            <v>Mobile share</v>
          </cell>
          <cell r="H3322">
            <v>2016</v>
          </cell>
          <cell r="I3322">
            <v>0.33245208195637804</v>
          </cell>
        </row>
        <row r="3323">
          <cell r="B3323" t="str">
            <v>KPN</v>
          </cell>
          <cell r="C3323" t="str">
            <v>Netherlands</v>
          </cell>
          <cell r="D3323" t="str">
            <v>Europe</v>
          </cell>
          <cell r="E3323" t="str">
            <v>Mobile &amp; Fixed</v>
          </cell>
          <cell r="F3323" t="str">
            <v>EUR</v>
          </cell>
          <cell r="G3323" t="str">
            <v>Capex/Revenue</v>
          </cell>
          <cell r="H3323">
            <v>2016</v>
          </cell>
          <cell r="I3323">
            <v>0.1752865119012636</v>
          </cell>
        </row>
        <row r="3324">
          <cell r="B3324" t="str">
            <v>KPN</v>
          </cell>
          <cell r="C3324" t="str">
            <v>Netherlands</v>
          </cell>
          <cell r="D3324" t="str">
            <v>Europe</v>
          </cell>
          <cell r="E3324" t="str">
            <v>Mobile &amp; Fixed</v>
          </cell>
          <cell r="F3324" t="str">
            <v>EUR</v>
          </cell>
          <cell r="G3324" t="str">
            <v>Revenue</v>
          </cell>
          <cell r="H3324">
            <v>2015</v>
          </cell>
          <cell r="I3324">
            <v>7008</v>
          </cell>
        </row>
        <row r="3325">
          <cell r="B3325" t="str">
            <v>KPN</v>
          </cell>
          <cell r="C3325" t="str">
            <v>Netherlands</v>
          </cell>
          <cell r="D3325" t="str">
            <v>Europe</v>
          </cell>
          <cell r="E3325" t="str">
            <v>Mobile &amp; Fixed</v>
          </cell>
          <cell r="F3325" t="str">
            <v>EUR</v>
          </cell>
          <cell r="G3325" t="str">
            <v>EBITDA</v>
          </cell>
          <cell r="H3325">
            <v>2015</v>
          </cell>
          <cell r="I3325">
            <v>2419</v>
          </cell>
        </row>
        <row r="3326">
          <cell r="B3326" t="str">
            <v>KPN</v>
          </cell>
          <cell r="C3326" t="str">
            <v>Netherlands</v>
          </cell>
          <cell r="D3326" t="str">
            <v>Europe</v>
          </cell>
          <cell r="E3326" t="str">
            <v>Mobile &amp; Fixed</v>
          </cell>
          <cell r="F3326" t="str">
            <v>EUR</v>
          </cell>
          <cell r="G3326" t="str">
            <v>EBITDA Margin (%)</v>
          </cell>
          <cell r="H3326">
            <v>2015</v>
          </cell>
          <cell r="I3326">
            <v>0.3451769406392694</v>
          </cell>
        </row>
        <row r="3327">
          <cell r="B3327" t="str">
            <v>KPN</v>
          </cell>
          <cell r="C3327" t="str">
            <v>Netherlands</v>
          </cell>
          <cell r="D3327" t="str">
            <v>Europe</v>
          </cell>
          <cell r="E3327" t="str">
            <v>Mobile &amp; Fixed</v>
          </cell>
          <cell r="F3327" t="str">
            <v>EUR</v>
          </cell>
          <cell r="G3327" t="str">
            <v>Capex</v>
          </cell>
          <cell r="H3327">
            <v>2015</v>
          </cell>
          <cell r="I3327">
            <v>1396</v>
          </cell>
        </row>
        <row r="3328">
          <cell r="B3328" t="str">
            <v>KPN</v>
          </cell>
          <cell r="C3328" t="str">
            <v>Netherlands</v>
          </cell>
          <cell r="D3328" t="str">
            <v>Europe</v>
          </cell>
          <cell r="E3328" t="str">
            <v>Mobile &amp; Fixed</v>
          </cell>
          <cell r="F3328" t="str">
            <v>EUR</v>
          </cell>
          <cell r="G3328" t="str">
            <v>EBITDA - Capex</v>
          </cell>
          <cell r="H3328">
            <v>2015</v>
          </cell>
          <cell r="I3328">
            <v>1023</v>
          </cell>
        </row>
        <row r="3329">
          <cell r="B3329" t="str">
            <v>KPN</v>
          </cell>
          <cell r="C3329" t="str">
            <v>Netherlands</v>
          </cell>
          <cell r="D3329" t="str">
            <v>Europe</v>
          </cell>
          <cell r="E3329" t="str">
            <v>Mobile &amp; Fixed</v>
          </cell>
          <cell r="F3329" t="str">
            <v>EUR</v>
          </cell>
          <cell r="G3329" t="str">
            <v>EBITDA - Capex Margin (%)</v>
          </cell>
          <cell r="H3329">
            <v>2015</v>
          </cell>
          <cell r="I3329">
            <v>0.14597602739726026</v>
          </cell>
        </row>
        <row r="3330">
          <cell r="B3330" t="str">
            <v>KPN</v>
          </cell>
          <cell r="C3330" t="str">
            <v>Netherlands</v>
          </cell>
          <cell r="D3330" t="str">
            <v>Europe</v>
          </cell>
          <cell r="E3330" t="str">
            <v>Mobile &amp; Fixed</v>
          </cell>
          <cell r="F3330" t="str">
            <v>EUR</v>
          </cell>
          <cell r="G3330" t="str">
            <v>Mobile share</v>
          </cell>
          <cell r="H3330">
            <v>2015</v>
          </cell>
          <cell r="I3330"/>
        </row>
        <row r="3331">
          <cell r="B3331" t="str">
            <v>KPN</v>
          </cell>
          <cell r="C3331" t="str">
            <v>Netherlands</v>
          </cell>
          <cell r="D3331" t="str">
            <v>Europe</v>
          </cell>
          <cell r="E3331" t="str">
            <v>Mobile &amp; Fixed</v>
          </cell>
          <cell r="F3331" t="str">
            <v>EUR</v>
          </cell>
          <cell r="G3331" t="str">
            <v>Capex/Revenue</v>
          </cell>
          <cell r="H3331">
            <v>2015</v>
          </cell>
          <cell r="I3331">
            <v>0.19920091324200914</v>
          </cell>
        </row>
        <row r="3332">
          <cell r="B3332" t="str">
            <v>KPN</v>
          </cell>
          <cell r="C3332" t="str">
            <v>Netherlands</v>
          </cell>
          <cell r="D3332" t="str">
            <v>Europe</v>
          </cell>
          <cell r="E3332" t="str">
            <v>Mobile &amp; Fixed</v>
          </cell>
          <cell r="F3332" t="str">
            <v>EUR</v>
          </cell>
          <cell r="G3332" t="str">
            <v>Revenue</v>
          </cell>
          <cell r="H3332">
            <v>2014</v>
          </cell>
          <cell r="I3332">
            <v>7328</v>
          </cell>
        </row>
        <row r="3333">
          <cell r="B3333" t="str">
            <v>KPN</v>
          </cell>
          <cell r="C3333" t="str">
            <v>Netherlands</v>
          </cell>
          <cell r="D3333" t="str">
            <v>Europe</v>
          </cell>
          <cell r="E3333" t="str">
            <v>Mobile &amp; Fixed</v>
          </cell>
          <cell r="F3333" t="str">
            <v>EUR</v>
          </cell>
          <cell r="G3333" t="str">
            <v>EBITDA</v>
          </cell>
          <cell r="H3333">
            <v>2014</v>
          </cell>
          <cell r="I3333">
            <v>2417</v>
          </cell>
        </row>
        <row r="3334">
          <cell r="B3334" t="str">
            <v>KPN</v>
          </cell>
          <cell r="C3334" t="str">
            <v>Netherlands</v>
          </cell>
          <cell r="D3334" t="str">
            <v>Europe</v>
          </cell>
          <cell r="E3334" t="str">
            <v>Mobile &amp; Fixed</v>
          </cell>
          <cell r="F3334" t="str">
            <v>EUR</v>
          </cell>
          <cell r="G3334" t="str">
            <v>EBITDA Margin (%)</v>
          </cell>
          <cell r="H3334">
            <v>2014</v>
          </cell>
          <cell r="I3334">
            <v>0.32983078602620086</v>
          </cell>
        </row>
        <row r="3335">
          <cell r="B3335" t="str">
            <v>KPN</v>
          </cell>
          <cell r="C3335" t="str">
            <v>Netherlands</v>
          </cell>
          <cell r="D3335" t="str">
            <v>Europe</v>
          </cell>
          <cell r="E3335" t="str">
            <v>Mobile &amp; Fixed</v>
          </cell>
          <cell r="F3335" t="str">
            <v>EUR</v>
          </cell>
          <cell r="G3335" t="str">
            <v>Capex</v>
          </cell>
          <cell r="H3335">
            <v>2014</v>
          </cell>
          <cell r="I3335">
            <v>1715</v>
          </cell>
        </row>
        <row r="3336">
          <cell r="B3336" t="str">
            <v>KPN</v>
          </cell>
          <cell r="C3336" t="str">
            <v>Netherlands</v>
          </cell>
          <cell r="D3336" t="str">
            <v>Europe</v>
          </cell>
          <cell r="E3336" t="str">
            <v>Mobile &amp; Fixed</v>
          </cell>
          <cell r="F3336" t="str">
            <v>EUR</v>
          </cell>
          <cell r="G3336" t="str">
            <v>EBITDA - Capex</v>
          </cell>
          <cell r="H3336">
            <v>2014</v>
          </cell>
          <cell r="I3336">
            <v>702</v>
          </cell>
        </row>
        <row r="3337">
          <cell r="B3337" t="str">
            <v>KPN</v>
          </cell>
          <cell r="C3337" t="str">
            <v>Netherlands</v>
          </cell>
          <cell r="D3337" t="str">
            <v>Europe</v>
          </cell>
          <cell r="E3337" t="str">
            <v>Mobile &amp; Fixed</v>
          </cell>
          <cell r="F3337" t="str">
            <v>EUR</v>
          </cell>
          <cell r="G3337" t="str">
            <v>EBITDA - Capex Margin (%)</v>
          </cell>
          <cell r="H3337">
            <v>2014</v>
          </cell>
          <cell r="I3337">
            <v>9.5796943231441042E-2</v>
          </cell>
        </row>
        <row r="3338">
          <cell r="B3338" t="str">
            <v>KPN</v>
          </cell>
          <cell r="C3338" t="str">
            <v>Netherlands</v>
          </cell>
          <cell r="D3338" t="str">
            <v>Europe</v>
          </cell>
          <cell r="E3338" t="str">
            <v>Mobile &amp; Fixed</v>
          </cell>
          <cell r="F3338" t="str">
            <v>EUR</v>
          </cell>
          <cell r="G3338" t="str">
            <v>Mobile share</v>
          </cell>
          <cell r="H3338">
            <v>2014</v>
          </cell>
          <cell r="I3338"/>
        </row>
        <row r="3339">
          <cell r="B3339" t="str">
            <v>KPN</v>
          </cell>
          <cell r="C3339" t="str">
            <v>Netherlands</v>
          </cell>
          <cell r="D3339" t="str">
            <v>Europe</v>
          </cell>
          <cell r="E3339" t="str">
            <v>Mobile &amp; Fixed</v>
          </cell>
          <cell r="F3339" t="str">
            <v>EUR</v>
          </cell>
          <cell r="G3339" t="str">
            <v>Capex/Revenue</v>
          </cell>
          <cell r="H3339">
            <v>2014</v>
          </cell>
          <cell r="I3339">
            <v>0.23403384279475983</v>
          </cell>
        </row>
        <row r="3340">
          <cell r="B3340" t="str">
            <v>KPN</v>
          </cell>
          <cell r="C3340" t="str">
            <v>Netherlands</v>
          </cell>
          <cell r="D3340" t="str">
            <v>Europe</v>
          </cell>
          <cell r="E3340" t="str">
            <v>Mobile &amp; Fixed</v>
          </cell>
          <cell r="F3340" t="str">
            <v>EUR</v>
          </cell>
          <cell r="G3340" t="str">
            <v>Revenue</v>
          </cell>
          <cell r="H3340">
            <v>2013</v>
          </cell>
          <cell r="I3340">
            <v>8443</v>
          </cell>
        </row>
        <row r="3341">
          <cell r="B3341" t="str">
            <v>KPN</v>
          </cell>
          <cell r="C3341" t="str">
            <v>Netherlands</v>
          </cell>
          <cell r="D3341" t="str">
            <v>Europe</v>
          </cell>
          <cell r="E3341" t="str">
            <v>Mobile &amp; Fixed</v>
          </cell>
          <cell r="F3341" t="str">
            <v>EUR</v>
          </cell>
          <cell r="G3341" t="str">
            <v>EBITDA</v>
          </cell>
          <cell r="H3341">
            <v>2013</v>
          </cell>
          <cell r="I3341">
            <v>3022</v>
          </cell>
        </row>
        <row r="3342">
          <cell r="B3342" t="str">
            <v>KPN</v>
          </cell>
          <cell r="C3342" t="str">
            <v>Netherlands</v>
          </cell>
          <cell r="D3342" t="str">
            <v>Europe</v>
          </cell>
          <cell r="E3342" t="str">
            <v>Mobile &amp; Fixed</v>
          </cell>
          <cell r="F3342" t="str">
            <v>EUR</v>
          </cell>
          <cell r="G3342" t="str">
            <v>EBITDA Margin (%)</v>
          </cell>
          <cell r="H3342">
            <v>2013</v>
          </cell>
          <cell r="I3342">
            <v>0.35792964586047615</v>
          </cell>
        </row>
        <row r="3343">
          <cell r="B3343" t="str">
            <v>KPN</v>
          </cell>
          <cell r="C3343" t="str">
            <v>Netherlands</v>
          </cell>
          <cell r="D3343" t="str">
            <v>Europe</v>
          </cell>
          <cell r="E3343" t="str">
            <v>Mobile &amp; Fixed</v>
          </cell>
          <cell r="F3343" t="str">
            <v>EUR</v>
          </cell>
          <cell r="G3343" t="str">
            <v>Capex</v>
          </cell>
          <cell r="H3343">
            <v>2013</v>
          </cell>
          <cell r="I3343">
            <v>3637</v>
          </cell>
        </row>
        <row r="3344">
          <cell r="B3344" t="str">
            <v>KPN</v>
          </cell>
          <cell r="C3344" t="str">
            <v>Netherlands</v>
          </cell>
          <cell r="D3344" t="str">
            <v>Europe</v>
          </cell>
          <cell r="E3344" t="str">
            <v>Mobile &amp; Fixed</v>
          </cell>
          <cell r="F3344" t="str">
            <v>EUR</v>
          </cell>
          <cell r="G3344" t="str">
            <v>EBITDA - Capex</v>
          </cell>
          <cell r="H3344">
            <v>2013</v>
          </cell>
          <cell r="I3344">
            <v>-615</v>
          </cell>
        </row>
        <row r="3345">
          <cell r="B3345" t="str">
            <v>KPN</v>
          </cell>
          <cell r="C3345" t="str">
            <v>Netherlands</v>
          </cell>
          <cell r="D3345" t="str">
            <v>Europe</v>
          </cell>
          <cell r="E3345" t="str">
            <v>Mobile &amp; Fixed</v>
          </cell>
          <cell r="F3345" t="str">
            <v>EUR</v>
          </cell>
          <cell r="G3345" t="str">
            <v>EBITDA - Capex Margin (%)</v>
          </cell>
          <cell r="H3345">
            <v>2013</v>
          </cell>
          <cell r="I3345">
            <v>-7.284140708279048E-2</v>
          </cell>
        </row>
        <row r="3346">
          <cell r="B3346" t="str">
            <v>KPN</v>
          </cell>
          <cell r="C3346" t="str">
            <v>Netherlands</v>
          </cell>
          <cell r="D3346" t="str">
            <v>Europe</v>
          </cell>
          <cell r="E3346" t="str">
            <v>Mobile &amp; Fixed</v>
          </cell>
          <cell r="F3346" t="str">
            <v>EUR</v>
          </cell>
          <cell r="G3346" t="str">
            <v>Mobile share</v>
          </cell>
          <cell r="H3346">
            <v>2013</v>
          </cell>
          <cell r="I3346"/>
        </row>
        <row r="3347">
          <cell r="B3347" t="str">
            <v>KPN</v>
          </cell>
          <cell r="C3347" t="str">
            <v>Netherlands</v>
          </cell>
          <cell r="D3347" t="str">
            <v>Europe</v>
          </cell>
          <cell r="E3347" t="str">
            <v>Mobile &amp; Fixed</v>
          </cell>
          <cell r="F3347" t="str">
            <v>EUR</v>
          </cell>
          <cell r="G3347" t="str">
            <v>Capex/Revenue</v>
          </cell>
          <cell r="H3347">
            <v>2013</v>
          </cell>
          <cell r="I3347">
            <v>0.43077105294326662</v>
          </cell>
        </row>
        <row r="3348">
          <cell r="B3348" t="str">
            <v>KPN</v>
          </cell>
          <cell r="C3348" t="str">
            <v>Netherlands</v>
          </cell>
          <cell r="D3348" t="str">
            <v>Europe</v>
          </cell>
          <cell r="E3348" t="str">
            <v>Mobile &amp; Fixed</v>
          </cell>
          <cell r="F3348" t="str">
            <v>EUR</v>
          </cell>
          <cell r="G3348" t="str">
            <v>Revenue</v>
          </cell>
          <cell r="H3348">
            <v>2012</v>
          </cell>
          <cell r="I3348">
            <v>9308</v>
          </cell>
        </row>
        <row r="3349">
          <cell r="B3349" t="str">
            <v>KPN</v>
          </cell>
          <cell r="C3349" t="str">
            <v>Netherlands</v>
          </cell>
          <cell r="D3349" t="str">
            <v>Europe</v>
          </cell>
          <cell r="E3349" t="str">
            <v>Mobile &amp; Fixed</v>
          </cell>
          <cell r="F3349" t="str">
            <v>EUR</v>
          </cell>
          <cell r="G3349" t="str">
            <v>EBITDA</v>
          </cell>
          <cell r="H3349">
            <v>2012</v>
          </cell>
          <cell r="I3349">
            <v>3346</v>
          </cell>
        </row>
        <row r="3350">
          <cell r="B3350" t="str">
            <v>KPN</v>
          </cell>
          <cell r="C3350" t="str">
            <v>Netherlands</v>
          </cell>
          <cell r="D3350" t="str">
            <v>Europe</v>
          </cell>
          <cell r="E3350" t="str">
            <v>Mobile &amp; Fixed</v>
          </cell>
          <cell r="F3350" t="str">
            <v>EUR</v>
          </cell>
          <cell r="G3350" t="str">
            <v>EBITDA Margin (%)</v>
          </cell>
          <cell r="H3350">
            <v>2012</v>
          </cell>
          <cell r="I3350">
            <v>0.35947571981091536</v>
          </cell>
        </row>
        <row r="3351">
          <cell r="B3351" t="str">
            <v>KPN</v>
          </cell>
          <cell r="C3351" t="str">
            <v>Netherlands</v>
          </cell>
          <cell r="D3351" t="str">
            <v>Europe</v>
          </cell>
          <cell r="E3351" t="str">
            <v>Mobile &amp; Fixed</v>
          </cell>
          <cell r="F3351" t="str">
            <v>EUR</v>
          </cell>
          <cell r="G3351" t="str">
            <v>Capex</v>
          </cell>
          <cell r="H3351">
            <v>2012</v>
          </cell>
          <cell r="I3351">
            <v>2473</v>
          </cell>
        </row>
        <row r="3352">
          <cell r="B3352" t="str">
            <v>KPN</v>
          </cell>
          <cell r="C3352" t="str">
            <v>Netherlands</v>
          </cell>
          <cell r="D3352" t="str">
            <v>Europe</v>
          </cell>
          <cell r="E3352" t="str">
            <v>Mobile &amp; Fixed</v>
          </cell>
          <cell r="F3352" t="str">
            <v>EUR</v>
          </cell>
          <cell r="G3352" t="str">
            <v>EBITDA - Capex</v>
          </cell>
          <cell r="H3352">
            <v>2012</v>
          </cell>
          <cell r="I3352">
            <v>873</v>
          </cell>
        </row>
        <row r="3353">
          <cell r="B3353" t="str">
            <v>KPN</v>
          </cell>
          <cell r="C3353" t="str">
            <v>Netherlands</v>
          </cell>
          <cell r="D3353" t="str">
            <v>Europe</v>
          </cell>
          <cell r="E3353" t="str">
            <v>Mobile &amp; Fixed</v>
          </cell>
          <cell r="F3353" t="str">
            <v>EUR</v>
          </cell>
          <cell r="G3353" t="str">
            <v>EBITDA - Capex Margin (%)</v>
          </cell>
          <cell r="H3353">
            <v>2012</v>
          </cell>
          <cell r="I3353">
            <v>9.3790287924366139E-2</v>
          </cell>
        </row>
        <row r="3354">
          <cell r="B3354" t="str">
            <v>KPN</v>
          </cell>
          <cell r="C3354" t="str">
            <v>Netherlands</v>
          </cell>
          <cell r="D3354" t="str">
            <v>Europe</v>
          </cell>
          <cell r="E3354" t="str">
            <v>Mobile &amp; Fixed</v>
          </cell>
          <cell r="F3354" t="str">
            <v>EUR</v>
          </cell>
          <cell r="G3354" t="str">
            <v>Mobile share</v>
          </cell>
          <cell r="H3354">
            <v>2012</v>
          </cell>
          <cell r="I3354"/>
        </row>
        <row r="3355">
          <cell r="B3355" t="str">
            <v>KPN</v>
          </cell>
          <cell r="C3355" t="str">
            <v>Netherlands</v>
          </cell>
          <cell r="D3355" t="str">
            <v>Europe</v>
          </cell>
          <cell r="E3355" t="str">
            <v>Mobile &amp; Fixed</v>
          </cell>
          <cell r="F3355" t="str">
            <v>EUR</v>
          </cell>
          <cell r="G3355" t="str">
            <v>Capex/Revenue</v>
          </cell>
          <cell r="H3355">
            <v>2012</v>
          </cell>
          <cell r="I3355">
            <v>0.26568543188654919</v>
          </cell>
        </row>
        <row r="3356">
          <cell r="B3356" t="str">
            <v>NOS</v>
          </cell>
          <cell r="C3356" t="str">
            <v>Portugal</v>
          </cell>
          <cell r="D3356" t="str">
            <v>Europe</v>
          </cell>
          <cell r="E3356" t="str">
            <v>Mobile &amp; Fixed</v>
          </cell>
          <cell r="F3356" t="str">
            <v>EUR</v>
          </cell>
          <cell r="G3356" t="str">
            <v>Revenue</v>
          </cell>
          <cell r="H3356">
            <v>2020</v>
          </cell>
          <cell r="I3356">
            <v>1367.886</v>
          </cell>
        </row>
        <row r="3357">
          <cell r="B3357" t="str">
            <v>NOS</v>
          </cell>
          <cell r="C3357" t="str">
            <v>Portugal</v>
          </cell>
          <cell r="D3357" t="str">
            <v>Europe</v>
          </cell>
          <cell r="E3357" t="str">
            <v>Mobile &amp; Fixed</v>
          </cell>
          <cell r="F3357" t="str">
            <v>EUR</v>
          </cell>
          <cell r="G3357" t="str">
            <v>EBITDA</v>
          </cell>
          <cell r="H3357">
            <v>2020</v>
          </cell>
          <cell r="I3357">
            <v>603.18100000000004</v>
          </cell>
        </row>
        <row r="3358">
          <cell r="B3358" t="str">
            <v>NOS</v>
          </cell>
          <cell r="C3358" t="str">
            <v>Portugal</v>
          </cell>
          <cell r="D3358" t="str">
            <v>Europe</v>
          </cell>
          <cell r="E3358" t="str">
            <v>Mobile &amp; Fixed</v>
          </cell>
          <cell r="F3358" t="str">
            <v>EUR</v>
          </cell>
          <cell r="G3358" t="str">
            <v>EBITDA Margin (%)</v>
          </cell>
          <cell r="H3358">
            <v>2020</v>
          </cell>
          <cell r="I3358">
            <v>0.44095853016991188</v>
          </cell>
        </row>
        <row r="3359">
          <cell r="B3359" t="str">
            <v>NOS</v>
          </cell>
          <cell r="C3359" t="str">
            <v>Portugal</v>
          </cell>
          <cell r="D3359" t="str">
            <v>Europe</v>
          </cell>
          <cell r="E3359" t="str">
            <v>Mobile &amp; Fixed</v>
          </cell>
          <cell r="F3359" t="str">
            <v>EUR</v>
          </cell>
          <cell r="G3359" t="str">
            <v>Capex</v>
          </cell>
          <cell r="H3359">
            <v>2020</v>
          </cell>
          <cell r="I3359">
            <v>479.4</v>
          </cell>
        </row>
        <row r="3360">
          <cell r="B3360" t="str">
            <v>NOS</v>
          </cell>
          <cell r="C3360" t="str">
            <v>Portugal</v>
          </cell>
          <cell r="D3360" t="str">
            <v>Europe</v>
          </cell>
          <cell r="E3360" t="str">
            <v>Mobile &amp; Fixed</v>
          </cell>
          <cell r="F3360" t="str">
            <v>EUR</v>
          </cell>
          <cell r="G3360" t="str">
            <v>EBITDA - Capex</v>
          </cell>
          <cell r="H3360">
            <v>2020</v>
          </cell>
          <cell r="I3360">
            <v>123.78100000000006</v>
          </cell>
        </row>
        <row r="3361">
          <cell r="B3361" t="str">
            <v>NOS</v>
          </cell>
          <cell r="C3361" t="str">
            <v>Portugal</v>
          </cell>
          <cell r="D3361" t="str">
            <v>Europe</v>
          </cell>
          <cell r="E3361" t="str">
            <v>Mobile &amp; Fixed</v>
          </cell>
          <cell r="F3361" t="str">
            <v>EUR</v>
          </cell>
          <cell r="G3361" t="str">
            <v>EBITDA - Capex Margin (%)</v>
          </cell>
          <cell r="H3361">
            <v>2020</v>
          </cell>
          <cell r="I3361">
            <v>9.0490728028505343E-2</v>
          </cell>
        </row>
        <row r="3362">
          <cell r="B3362" t="str">
            <v>NOS</v>
          </cell>
          <cell r="C3362" t="str">
            <v>Portugal</v>
          </cell>
          <cell r="D3362" t="str">
            <v>Europe</v>
          </cell>
          <cell r="E3362" t="str">
            <v>Mobile &amp; Fixed</v>
          </cell>
          <cell r="F3362" t="str">
            <v>EUR</v>
          </cell>
          <cell r="G3362" t="str">
            <v>Mobile share</v>
          </cell>
          <cell r="H3362">
            <v>2020</v>
          </cell>
          <cell r="I3362"/>
        </row>
        <row r="3363">
          <cell r="B3363" t="str">
            <v>NOS</v>
          </cell>
          <cell r="C3363" t="str">
            <v>Portugal</v>
          </cell>
          <cell r="D3363" t="str">
            <v>Europe</v>
          </cell>
          <cell r="E3363" t="str">
            <v>Mobile &amp; Fixed</v>
          </cell>
          <cell r="F3363" t="str">
            <v>EUR</v>
          </cell>
          <cell r="G3363" t="str">
            <v>Capex/Revenue</v>
          </cell>
          <cell r="H3363">
            <v>2020</v>
          </cell>
          <cell r="I3363">
            <v>0.35046780214140649</v>
          </cell>
        </row>
        <row r="3364">
          <cell r="B3364" t="str">
            <v>NOS</v>
          </cell>
          <cell r="C3364" t="str">
            <v>Portugal</v>
          </cell>
          <cell r="D3364" t="str">
            <v>Europe</v>
          </cell>
          <cell r="E3364" t="str">
            <v>Mobile &amp; Fixed</v>
          </cell>
          <cell r="F3364" t="str">
            <v>EUR</v>
          </cell>
          <cell r="G3364" t="str">
            <v>Revenue</v>
          </cell>
          <cell r="H3364">
            <v>2019</v>
          </cell>
          <cell r="I3364">
            <v>1458.404</v>
          </cell>
        </row>
        <row r="3365">
          <cell r="B3365" t="str">
            <v>NOS</v>
          </cell>
          <cell r="C3365" t="str">
            <v>Portugal</v>
          </cell>
          <cell r="D3365" t="str">
            <v>Europe</v>
          </cell>
          <cell r="E3365" t="str">
            <v>Mobile &amp; Fixed</v>
          </cell>
          <cell r="F3365" t="str">
            <v>EUR</v>
          </cell>
          <cell r="G3365" t="str">
            <v>EBITDA</v>
          </cell>
          <cell r="H3365">
            <v>2019</v>
          </cell>
          <cell r="I3365">
            <v>639.971</v>
          </cell>
        </row>
        <row r="3366">
          <cell r="B3366" t="str">
            <v>NOS</v>
          </cell>
          <cell r="C3366" t="str">
            <v>Portugal</v>
          </cell>
          <cell r="D3366" t="str">
            <v>Europe</v>
          </cell>
          <cell r="E3366" t="str">
            <v>Mobile &amp; Fixed</v>
          </cell>
          <cell r="F3366" t="str">
            <v>EUR</v>
          </cell>
          <cell r="G3366" t="str">
            <v>EBITDA Margin (%)</v>
          </cell>
          <cell r="H3366">
            <v>2019</v>
          </cell>
          <cell r="I3366">
            <v>0.43881599337357824</v>
          </cell>
        </row>
        <row r="3367">
          <cell r="B3367" t="str">
            <v>NOS</v>
          </cell>
          <cell r="C3367" t="str">
            <v>Portugal</v>
          </cell>
          <cell r="D3367" t="str">
            <v>Europe</v>
          </cell>
          <cell r="E3367" t="str">
            <v>Mobile &amp; Fixed</v>
          </cell>
          <cell r="F3367" t="str">
            <v>EUR</v>
          </cell>
          <cell r="G3367" t="str">
            <v>Capex</v>
          </cell>
          <cell r="H3367">
            <v>2019</v>
          </cell>
          <cell r="I3367">
            <v>444.2</v>
          </cell>
        </row>
        <row r="3368">
          <cell r="B3368" t="str">
            <v>NOS</v>
          </cell>
          <cell r="C3368" t="str">
            <v>Portugal</v>
          </cell>
          <cell r="D3368" t="str">
            <v>Europe</v>
          </cell>
          <cell r="E3368" t="str">
            <v>Mobile &amp; Fixed</v>
          </cell>
          <cell r="F3368" t="str">
            <v>EUR</v>
          </cell>
          <cell r="G3368" t="str">
            <v>EBITDA - Capex</v>
          </cell>
          <cell r="H3368">
            <v>2019</v>
          </cell>
          <cell r="I3368">
            <v>195.77100000000002</v>
          </cell>
        </row>
        <row r="3369">
          <cell r="B3369" t="str">
            <v>NOS</v>
          </cell>
          <cell r="C3369" t="str">
            <v>Portugal</v>
          </cell>
          <cell r="D3369" t="str">
            <v>Europe</v>
          </cell>
          <cell r="E3369" t="str">
            <v>Mobile &amp; Fixed</v>
          </cell>
          <cell r="F3369" t="str">
            <v>EUR</v>
          </cell>
          <cell r="G3369" t="str">
            <v>EBITDA - Capex Margin (%)</v>
          </cell>
          <cell r="H3369">
            <v>2019</v>
          </cell>
          <cell r="I3369">
            <v>0.1342364667129273</v>
          </cell>
        </row>
        <row r="3370">
          <cell r="B3370" t="str">
            <v>NOS</v>
          </cell>
          <cell r="C3370" t="str">
            <v>Portugal</v>
          </cell>
          <cell r="D3370" t="str">
            <v>Europe</v>
          </cell>
          <cell r="E3370" t="str">
            <v>Mobile &amp; Fixed</v>
          </cell>
          <cell r="F3370" t="str">
            <v>EUR</v>
          </cell>
          <cell r="G3370" t="str">
            <v>Mobile share</v>
          </cell>
          <cell r="H3370">
            <v>2019</v>
          </cell>
          <cell r="I3370"/>
        </row>
        <row r="3371">
          <cell r="B3371" t="str">
            <v>NOS</v>
          </cell>
          <cell r="C3371" t="str">
            <v>Portugal</v>
          </cell>
          <cell r="D3371" t="str">
            <v>Europe</v>
          </cell>
          <cell r="E3371" t="str">
            <v>Mobile &amp; Fixed</v>
          </cell>
          <cell r="F3371" t="str">
            <v>EUR</v>
          </cell>
          <cell r="G3371" t="str">
            <v>Capex/Revenue</v>
          </cell>
          <cell r="H3371">
            <v>2019</v>
          </cell>
          <cell r="I3371">
            <v>0.30457952666065097</v>
          </cell>
        </row>
        <row r="3372">
          <cell r="B3372" t="str">
            <v>NOS</v>
          </cell>
          <cell r="C3372" t="str">
            <v>Portugal</v>
          </cell>
          <cell r="D3372" t="str">
            <v>Europe</v>
          </cell>
          <cell r="E3372" t="str">
            <v>Mobile &amp; Fixed</v>
          </cell>
          <cell r="F3372" t="str">
            <v>EUR</v>
          </cell>
          <cell r="G3372" t="str">
            <v>Revenue</v>
          </cell>
          <cell r="H3372">
            <v>2018</v>
          </cell>
          <cell r="I3372">
            <v>1576.1610000000001</v>
          </cell>
        </row>
        <row r="3373">
          <cell r="B3373" t="str">
            <v>NOS</v>
          </cell>
          <cell r="C3373" t="str">
            <v>Portugal</v>
          </cell>
          <cell r="D3373" t="str">
            <v>Europe</v>
          </cell>
          <cell r="E3373" t="str">
            <v>Mobile &amp; Fixed</v>
          </cell>
          <cell r="F3373" t="str">
            <v>EUR</v>
          </cell>
          <cell r="G3373" t="str">
            <v>EBITDA</v>
          </cell>
          <cell r="H3373">
            <v>2018</v>
          </cell>
          <cell r="I3373">
            <v>624.30700000000002</v>
          </cell>
        </row>
        <row r="3374">
          <cell r="B3374" t="str">
            <v>NOS</v>
          </cell>
          <cell r="C3374" t="str">
            <v>Portugal</v>
          </cell>
          <cell r="D3374" t="str">
            <v>Europe</v>
          </cell>
          <cell r="E3374" t="str">
            <v>Mobile &amp; Fixed</v>
          </cell>
          <cell r="F3374" t="str">
            <v>EUR</v>
          </cell>
          <cell r="G3374" t="str">
            <v>EBITDA Margin (%)</v>
          </cell>
          <cell r="H3374">
            <v>2018</v>
          </cell>
          <cell r="I3374">
            <v>0.39609341939053178</v>
          </cell>
        </row>
        <row r="3375">
          <cell r="B3375" t="str">
            <v>NOS</v>
          </cell>
          <cell r="C3375" t="str">
            <v>Portugal</v>
          </cell>
          <cell r="D3375" t="str">
            <v>Europe</v>
          </cell>
          <cell r="E3375" t="str">
            <v>Mobile &amp; Fixed</v>
          </cell>
          <cell r="F3375" t="str">
            <v>EUR</v>
          </cell>
          <cell r="G3375" t="str">
            <v>Capex</v>
          </cell>
          <cell r="H3375">
            <v>2018</v>
          </cell>
          <cell r="I3375">
            <v>423.8</v>
          </cell>
        </row>
        <row r="3376">
          <cell r="B3376" t="str">
            <v>NOS</v>
          </cell>
          <cell r="C3376" t="str">
            <v>Portugal</v>
          </cell>
          <cell r="D3376" t="str">
            <v>Europe</v>
          </cell>
          <cell r="E3376" t="str">
            <v>Mobile &amp; Fixed</v>
          </cell>
          <cell r="F3376" t="str">
            <v>EUR</v>
          </cell>
          <cell r="G3376" t="str">
            <v>EBITDA - Capex</v>
          </cell>
          <cell r="H3376">
            <v>2018</v>
          </cell>
          <cell r="I3376">
            <v>200.50700000000001</v>
          </cell>
        </row>
        <row r="3377">
          <cell r="B3377" t="str">
            <v>NOS</v>
          </cell>
          <cell r="C3377" t="str">
            <v>Portugal</v>
          </cell>
          <cell r="D3377" t="str">
            <v>Europe</v>
          </cell>
          <cell r="E3377" t="str">
            <v>Mobile &amp; Fixed</v>
          </cell>
          <cell r="F3377" t="str">
            <v>EUR</v>
          </cell>
          <cell r="G3377" t="str">
            <v>EBITDA - Capex Margin (%)</v>
          </cell>
          <cell r="H3377">
            <v>2018</v>
          </cell>
          <cell r="I3377">
            <v>0.12721225813860387</v>
          </cell>
        </row>
        <row r="3378">
          <cell r="B3378" t="str">
            <v>NOS</v>
          </cell>
          <cell r="C3378" t="str">
            <v>Portugal</v>
          </cell>
          <cell r="D3378" t="str">
            <v>Europe</v>
          </cell>
          <cell r="E3378" t="str">
            <v>Mobile &amp; Fixed</v>
          </cell>
          <cell r="F3378" t="str">
            <v>EUR</v>
          </cell>
          <cell r="G3378" t="str">
            <v>Mobile share</v>
          </cell>
          <cell r="H3378">
            <v>2018</v>
          </cell>
          <cell r="I3378"/>
        </row>
        <row r="3379">
          <cell r="B3379" t="str">
            <v>NOS</v>
          </cell>
          <cell r="C3379" t="str">
            <v>Portugal</v>
          </cell>
          <cell r="D3379" t="str">
            <v>Europe</v>
          </cell>
          <cell r="E3379" t="str">
            <v>Mobile &amp; Fixed</v>
          </cell>
          <cell r="F3379" t="str">
            <v>EUR</v>
          </cell>
          <cell r="G3379" t="str">
            <v>Capex/Revenue</v>
          </cell>
          <cell r="H3379">
            <v>2018</v>
          </cell>
          <cell r="I3379">
            <v>0.26888116125192796</v>
          </cell>
        </row>
        <row r="3380">
          <cell r="B3380" t="str">
            <v>NOS</v>
          </cell>
          <cell r="C3380" t="str">
            <v>Portugal</v>
          </cell>
          <cell r="D3380" t="str">
            <v>Europe</v>
          </cell>
          <cell r="E3380" t="str">
            <v>Mobile &amp; Fixed</v>
          </cell>
          <cell r="F3380" t="str">
            <v>EUR</v>
          </cell>
          <cell r="G3380" t="str">
            <v>Revenue</v>
          </cell>
          <cell r="H3380">
            <v>2017</v>
          </cell>
          <cell r="I3380">
            <v>1558.64</v>
          </cell>
        </row>
        <row r="3381">
          <cell r="B3381" t="str">
            <v>NOS</v>
          </cell>
          <cell r="C3381" t="str">
            <v>Portugal</v>
          </cell>
          <cell r="D3381" t="str">
            <v>Europe</v>
          </cell>
          <cell r="E3381" t="str">
            <v>Mobile &amp; Fixed</v>
          </cell>
          <cell r="F3381" t="str">
            <v>EUR</v>
          </cell>
          <cell r="G3381" t="str">
            <v>EBITDA</v>
          </cell>
          <cell r="H3381">
            <v>2017</v>
          </cell>
          <cell r="I3381">
            <v>575.39200000000005</v>
          </cell>
        </row>
        <row r="3382">
          <cell r="B3382" t="str">
            <v>NOS</v>
          </cell>
          <cell r="C3382" t="str">
            <v>Portugal</v>
          </cell>
          <cell r="D3382" t="str">
            <v>Europe</v>
          </cell>
          <cell r="E3382" t="str">
            <v>Mobile &amp; Fixed</v>
          </cell>
          <cell r="F3382" t="str">
            <v>EUR</v>
          </cell>
          <cell r="G3382" t="str">
            <v>EBITDA Margin (%)</v>
          </cell>
          <cell r="H3382">
            <v>2017</v>
          </cell>
          <cell r="I3382">
            <v>0.36916285992916903</v>
          </cell>
        </row>
        <row r="3383">
          <cell r="B3383" t="str">
            <v>NOS</v>
          </cell>
          <cell r="C3383" t="str">
            <v>Portugal</v>
          </cell>
          <cell r="D3383" t="str">
            <v>Europe</v>
          </cell>
          <cell r="E3383" t="str">
            <v>Mobile &amp; Fixed</v>
          </cell>
          <cell r="F3383" t="str">
            <v>EUR</v>
          </cell>
          <cell r="G3383" t="str">
            <v>Capex</v>
          </cell>
          <cell r="H3383">
            <v>2017</v>
          </cell>
          <cell r="I3383">
            <v>281.39999999999998</v>
          </cell>
        </row>
        <row r="3384">
          <cell r="B3384" t="str">
            <v>NOS</v>
          </cell>
          <cell r="C3384" t="str">
            <v>Portugal</v>
          </cell>
          <cell r="D3384" t="str">
            <v>Europe</v>
          </cell>
          <cell r="E3384" t="str">
            <v>Mobile &amp; Fixed</v>
          </cell>
          <cell r="F3384" t="str">
            <v>EUR</v>
          </cell>
          <cell r="G3384" t="str">
            <v>EBITDA - Capex</v>
          </cell>
          <cell r="H3384">
            <v>2017</v>
          </cell>
          <cell r="I3384">
            <v>293.99200000000008</v>
          </cell>
        </row>
        <row r="3385">
          <cell r="B3385" t="str">
            <v>NOS</v>
          </cell>
          <cell r="C3385" t="str">
            <v>Portugal</v>
          </cell>
          <cell r="D3385" t="str">
            <v>Europe</v>
          </cell>
          <cell r="E3385" t="str">
            <v>Mobile &amp; Fixed</v>
          </cell>
          <cell r="F3385" t="str">
            <v>EUR</v>
          </cell>
          <cell r="G3385" t="str">
            <v>EBITDA - Capex Margin (%)</v>
          </cell>
          <cell r="H3385">
            <v>2017</v>
          </cell>
          <cell r="I3385">
            <v>0.18862084894523434</v>
          </cell>
        </row>
        <row r="3386">
          <cell r="B3386" t="str">
            <v>NOS</v>
          </cell>
          <cell r="C3386" t="str">
            <v>Portugal</v>
          </cell>
          <cell r="D3386" t="str">
            <v>Europe</v>
          </cell>
          <cell r="E3386" t="str">
            <v>Mobile &amp; Fixed</v>
          </cell>
          <cell r="F3386" t="str">
            <v>EUR</v>
          </cell>
          <cell r="G3386" t="str">
            <v>Mobile share</v>
          </cell>
          <cell r="H3386">
            <v>2017</v>
          </cell>
          <cell r="I3386"/>
        </row>
        <row r="3387">
          <cell r="B3387" t="str">
            <v>NOS</v>
          </cell>
          <cell r="C3387" t="str">
            <v>Portugal</v>
          </cell>
          <cell r="D3387" t="str">
            <v>Europe</v>
          </cell>
          <cell r="E3387" t="str">
            <v>Mobile &amp; Fixed</v>
          </cell>
          <cell r="F3387" t="str">
            <v>EUR</v>
          </cell>
          <cell r="G3387" t="str">
            <v>Capex/Revenue</v>
          </cell>
          <cell r="H3387">
            <v>2017</v>
          </cell>
          <cell r="I3387">
            <v>0.18054201098393469</v>
          </cell>
        </row>
        <row r="3388">
          <cell r="B3388" t="str">
            <v>NOS</v>
          </cell>
          <cell r="C3388" t="str">
            <v>Portugal</v>
          </cell>
          <cell r="D3388" t="str">
            <v>Europe</v>
          </cell>
          <cell r="E3388" t="str">
            <v>Mobile &amp; Fixed</v>
          </cell>
          <cell r="F3388" t="str">
            <v>EUR</v>
          </cell>
          <cell r="G3388" t="str">
            <v>Revenue</v>
          </cell>
          <cell r="H3388">
            <v>2016</v>
          </cell>
          <cell r="I3388">
            <v>1514.9690000000001</v>
          </cell>
        </row>
        <row r="3389">
          <cell r="B3389" t="str">
            <v>NOS</v>
          </cell>
          <cell r="C3389" t="str">
            <v>Portugal</v>
          </cell>
          <cell r="D3389" t="str">
            <v>Europe</v>
          </cell>
          <cell r="E3389" t="str">
            <v>Mobile &amp; Fixed</v>
          </cell>
          <cell r="F3389" t="str">
            <v>EUR</v>
          </cell>
          <cell r="G3389" t="str">
            <v>EBITDA</v>
          </cell>
          <cell r="H3389">
            <v>2016</v>
          </cell>
          <cell r="I3389">
            <v>556.73500000000001</v>
          </cell>
        </row>
        <row r="3390">
          <cell r="B3390" t="str">
            <v>NOS</v>
          </cell>
          <cell r="C3390" t="str">
            <v>Portugal</v>
          </cell>
          <cell r="D3390" t="str">
            <v>Europe</v>
          </cell>
          <cell r="E3390" t="str">
            <v>Mobile &amp; Fixed</v>
          </cell>
          <cell r="F3390" t="str">
            <v>EUR</v>
          </cell>
          <cell r="G3390" t="str">
            <v>EBITDA Margin (%)</v>
          </cell>
          <cell r="H3390">
            <v>2016</v>
          </cell>
          <cell r="I3390">
            <v>0.36748936776924146</v>
          </cell>
        </row>
        <row r="3391">
          <cell r="B3391" t="str">
            <v>NOS</v>
          </cell>
          <cell r="C3391" t="str">
            <v>Portugal</v>
          </cell>
          <cell r="D3391" t="str">
            <v>Europe</v>
          </cell>
          <cell r="E3391" t="str">
            <v>Mobile &amp; Fixed</v>
          </cell>
          <cell r="F3391" t="str">
            <v>EUR</v>
          </cell>
          <cell r="G3391" t="str">
            <v>Capex</v>
          </cell>
          <cell r="H3391">
            <v>2016</v>
          </cell>
          <cell r="I3391">
            <v>392.7</v>
          </cell>
        </row>
        <row r="3392">
          <cell r="B3392" t="str">
            <v>NOS</v>
          </cell>
          <cell r="C3392" t="str">
            <v>Portugal</v>
          </cell>
          <cell r="D3392" t="str">
            <v>Europe</v>
          </cell>
          <cell r="E3392" t="str">
            <v>Mobile &amp; Fixed</v>
          </cell>
          <cell r="F3392" t="str">
            <v>EUR</v>
          </cell>
          <cell r="G3392" t="str">
            <v>EBITDA - Capex</v>
          </cell>
          <cell r="H3392">
            <v>2016</v>
          </cell>
          <cell r="I3392">
            <v>164.03500000000003</v>
          </cell>
        </row>
        <row r="3393">
          <cell r="B3393" t="str">
            <v>NOS</v>
          </cell>
          <cell r="C3393" t="str">
            <v>Portugal</v>
          </cell>
          <cell r="D3393" t="str">
            <v>Europe</v>
          </cell>
          <cell r="E3393" t="str">
            <v>Mobile &amp; Fixed</v>
          </cell>
          <cell r="F3393" t="str">
            <v>EUR</v>
          </cell>
          <cell r="G3393" t="str">
            <v>EBITDA - Capex Margin (%)</v>
          </cell>
          <cell r="H3393">
            <v>2016</v>
          </cell>
          <cell r="I3393">
            <v>0.10827614294417907</v>
          </cell>
        </row>
        <row r="3394">
          <cell r="B3394" t="str">
            <v>NOS</v>
          </cell>
          <cell r="C3394" t="str">
            <v>Portugal</v>
          </cell>
          <cell r="D3394" t="str">
            <v>Europe</v>
          </cell>
          <cell r="E3394" t="str">
            <v>Mobile &amp; Fixed</v>
          </cell>
          <cell r="F3394" t="str">
            <v>EUR</v>
          </cell>
          <cell r="G3394" t="str">
            <v>Mobile share</v>
          </cell>
          <cell r="H3394">
            <v>2016</v>
          </cell>
          <cell r="I3394"/>
        </row>
        <row r="3395">
          <cell r="B3395" t="str">
            <v>NOS</v>
          </cell>
          <cell r="C3395" t="str">
            <v>Portugal</v>
          </cell>
          <cell r="D3395" t="str">
            <v>Europe</v>
          </cell>
          <cell r="E3395" t="str">
            <v>Mobile &amp; Fixed</v>
          </cell>
          <cell r="F3395" t="str">
            <v>EUR</v>
          </cell>
          <cell r="G3395" t="str">
            <v>Capex/Revenue</v>
          </cell>
          <cell r="H3395">
            <v>2016</v>
          </cell>
          <cell r="I3395">
            <v>0.25921322482506243</v>
          </cell>
        </row>
        <row r="3396">
          <cell r="B3396" t="str">
            <v>NOS</v>
          </cell>
          <cell r="C3396" t="str">
            <v>Portugal</v>
          </cell>
          <cell r="D3396" t="str">
            <v>Europe</v>
          </cell>
          <cell r="E3396" t="str">
            <v>Mobile &amp; Fixed</v>
          </cell>
          <cell r="F3396" t="str">
            <v>EUR</v>
          </cell>
          <cell r="G3396" t="str">
            <v>Revenue</v>
          </cell>
          <cell r="H3396">
            <v>2015</v>
          </cell>
          <cell r="I3396">
            <v>1444.3050000000001</v>
          </cell>
        </row>
        <row r="3397">
          <cell r="B3397" t="str">
            <v>NOS</v>
          </cell>
          <cell r="C3397" t="str">
            <v>Portugal</v>
          </cell>
          <cell r="D3397" t="str">
            <v>Europe</v>
          </cell>
          <cell r="E3397" t="str">
            <v>Mobile &amp; Fixed</v>
          </cell>
          <cell r="F3397" t="str">
            <v>EUR</v>
          </cell>
          <cell r="G3397" t="str">
            <v>EBITDA</v>
          </cell>
          <cell r="H3397">
            <v>2015</v>
          </cell>
          <cell r="I3397">
            <v>533.09900000000005</v>
          </cell>
        </row>
        <row r="3398">
          <cell r="B3398" t="str">
            <v>NOS</v>
          </cell>
          <cell r="C3398" t="str">
            <v>Portugal</v>
          </cell>
          <cell r="D3398" t="str">
            <v>Europe</v>
          </cell>
          <cell r="E3398" t="str">
            <v>Mobile &amp; Fixed</v>
          </cell>
          <cell r="F3398" t="str">
            <v>EUR</v>
          </cell>
          <cell r="G3398" t="str">
            <v>EBITDA Margin (%)</v>
          </cell>
          <cell r="H3398">
            <v>2015</v>
          </cell>
          <cell r="I3398">
            <v>0.36910417121037453</v>
          </cell>
        </row>
        <row r="3399">
          <cell r="B3399" t="str">
            <v>NOS</v>
          </cell>
          <cell r="C3399" t="str">
            <v>Portugal</v>
          </cell>
          <cell r="D3399" t="str">
            <v>Europe</v>
          </cell>
          <cell r="E3399" t="str">
            <v>Mobile &amp; Fixed</v>
          </cell>
          <cell r="F3399" t="str">
            <v>EUR</v>
          </cell>
          <cell r="G3399" t="str">
            <v>Capex</v>
          </cell>
          <cell r="H3399">
            <v>2015</v>
          </cell>
          <cell r="I3399">
            <v>408.3</v>
          </cell>
        </row>
        <row r="3400">
          <cell r="B3400" t="str">
            <v>NOS</v>
          </cell>
          <cell r="C3400" t="str">
            <v>Portugal</v>
          </cell>
          <cell r="D3400" t="str">
            <v>Europe</v>
          </cell>
          <cell r="E3400" t="str">
            <v>Mobile &amp; Fixed</v>
          </cell>
          <cell r="F3400" t="str">
            <v>EUR</v>
          </cell>
          <cell r="G3400" t="str">
            <v>EBITDA - Capex</v>
          </cell>
          <cell r="H3400">
            <v>2015</v>
          </cell>
          <cell r="I3400">
            <v>124.79900000000004</v>
          </cell>
        </row>
        <row r="3401">
          <cell r="B3401" t="str">
            <v>NOS</v>
          </cell>
          <cell r="C3401" t="str">
            <v>Portugal</v>
          </cell>
          <cell r="D3401" t="str">
            <v>Europe</v>
          </cell>
          <cell r="E3401" t="str">
            <v>Mobile &amp; Fixed</v>
          </cell>
          <cell r="F3401" t="str">
            <v>EUR</v>
          </cell>
          <cell r="G3401" t="str">
            <v>EBITDA - Capex Margin (%)</v>
          </cell>
          <cell r="H3401">
            <v>2015</v>
          </cell>
          <cell r="I3401">
            <v>8.6407649353841487E-2</v>
          </cell>
        </row>
        <row r="3402">
          <cell r="B3402" t="str">
            <v>NOS</v>
          </cell>
          <cell r="C3402" t="str">
            <v>Portugal</v>
          </cell>
          <cell r="D3402" t="str">
            <v>Europe</v>
          </cell>
          <cell r="E3402" t="str">
            <v>Mobile &amp; Fixed</v>
          </cell>
          <cell r="F3402" t="str">
            <v>EUR</v>
          </cell>
          <cell r="G3402" t="str">
            <v>Mobile share</v>
          </cell>
          <cell r="H3402">
            <v>2015</v>
          </cell>
          <cell r="I3402"/>
        </row>
        <row r="3403">
          <cell r="B3403" t="str">
            <v>NOS</v>
          </cell>
          <cell r="C3403" t="str">
            <v>Portugal</v>
          </cell>
          <cell r="D3403" t="str">
            <v>Europe</v>
          </cell>
          <cell r="E3403" t="str">
            <v>Mobile &amp; Fixed</v>
          </cell>
          <cell r="F3403" t="str">
            <v>EUR</v>
          </cell>
          <cell r="G3403" t="str">
            <v>Capex/Revenue</v>
          </cell>
          <cell r="H3403">
            <v>2015</v>
          </cell>
          <cell r="I3403">
            <v>0.28269652185653305</v>
          </cell>
        </row>
        <row r="3404">
          <cell r="B3404" t="str">
            <v>NOS</v>
          </cell>
          <cell r="C3404" t="str">
            <v>Portugal</v>
          </cell>
          <cell r="D3404" t="str">
            <v>Europe</v>
          </cell>
          <cell r="E3404" t="str">
            <v>Mobile &amp; Fixed</v>
          </cell>
          <cell r="F3404" t="str">
            <v>EUR</v>
          </cell>
          <cell r="G3404" t="str">
            <v>Revenue</v>
          </cell>
          <cell r="H3404">
            <v>2014</v>
          </cell>
          <cell r="I3404">
            <v>1383.934</v>
          </cell>
        </row>
        <row r="3405">
          <cell r="B3405" t="str">
            <v>NOS</v>
          </cell>
          <cell r="C3405" t="str">
            <v>Portugal</v>
          </cell>
          <cell r="D3405" t="str">
            <v>Europe</v>
          </cell>
          <cell r="E3405" t="str">
            <v>Mobile &amp; Fixed</v>
          </cell>
          <cell r="F3405" t="str">
            <v>EUR</v>
          </cell>
          <cell r="G3405" t="str">
            <v>EBITDA</v>
          </cell>
          <cell r="H3405">
            <v>2014</v>
          </cell>
          <cell r="I3405">
            <v>510.46600000000001</v>
          </cell>
        </row>
        <row r="3406">
          <cell r="B3406" t="str">
            <v>NOS</v>
          </cell>
          <cell r="C3406" t="str">
            <v>Portugal</v>
          </cell>
          <cell r="D3406" t="str">
            <v>Europe</v>
          </cell>
          <cell r="E3406" t="str">
            <v>Mobile &amp; Fixed</v>
          </cell>
          <cell r="F3406" t="str">
            <v>EUR</v>
          </cell>
          <cell r="G3406" t="str">
            <v>EBITDA Margin (%)</v>
          </cell>
          <cell r="H3406">
            <v>2014</v>
          </cell>
          <cell r="I3406">
            <v>0.36885140476352196</v>
          </cell>
        </row>
        <row r="3407">
          <cell r="B3407" t="str">
            <v>NOS</v>
          </cell>
          <cell r="C3407" t="str">
            <v>Portugal</v>
          </cell>
          <cell r="D3407" t="str">
            <v>Europe</v>
          </cell>
          <cell r="E3407" t="str">
            <v>Mobile &amp; Fixed</v>
          </cell>
          <cell r="F3407" t="str">
            <v>EUR</v>
          </cell>
          <cell r="G3407" t="str">
            <v>Capex</v>
          </cell>
          <cell r="H3407">
            <v>2014</v>
          </cell>
          <cell r="I3407">
            <v>374.4</v>
          </cell>
        </row>
        <row r="3408">
          <cell r="B3408" t="str">
            <v>NOS</v>
          </cell>
          <cell r="C3408" t="str">
            <v>Portugal</v>
          </cell>
          <cell r="D3408" t="str">
            <v>Europe</v>
          </cell>
          <cell r="E3408" t="str">
            <v>Mobile &amp; Fixed</v>
          </cell>
          <cell r="F3408" t="str">
            <v>EUR</v>
          </cell>
          <cell r="G3408" t="str">
            <v>EBITDA - Capex</v>
          </cell>
          <cell r="H3408">
            <v>2014</v>
          </cell>
          <cell r="I3408">
            <v>136.06600000000003</v>
          </cell>
        </row>
        <row r="3409">
          <cell r="B3409" t="str">
            <v>NOS</v>
          </cell>
          <cell r="C3409" t="str">
            <v>Portugal</v>
          </cell>
          <cell r="D3409" t="str">
            <v>Europe</v>
          </cell>
          <cell r="E3409" t="str">
            <v>Mobile &amp; Fixed</v>
          </cell>
          <cell r="F3409" t="str">
            <v>EUR</v>
          </cell>
          <cell r="G3409" t="str">
            <v>EBITDA - Capex Margin (%)</v>
          </cell>
          <cell r="H3409">
            <v>2014</v>
          </cell>
          <cell r="I3409">
            <v>9.8318272403163764E-2</v>
          </cell>
        </row>
        <row r="3410">
          <cell r="B3410" t="str">
            <v>NOS</v>
          </cell>
          <cell r="C3410" t="str">
            <v>Portugal</v>
          </cell>
          <cell r="D3410" t="str">
            <v>Europe</v>
          </cell>
          <cell r="E3410" t="str">
            <v>Mobile &amp; Fixed</v>
          </cell>
          <cell r="F3410" t="str">
            <v>EUR</v>
          </cell>
          <cell r="G3410" t="str">
            <v>Mobile share</v>
          </cell>
          <cell r="H3410">
            <v>2014</v>
          </cell>
          <cell r="I3410"/>
        </row>
        <row r="3411">
          <cell r="B3411" t="str">
            <v>NOS</v>
          </cell>
          <cell r="C3411" t="str">
            <v>Portugal</v>
          </cell>
          <cell r="D3411" t="str">
            <v>Europe</v>
          </cell>
          <cell r="E3411" t="str">
            <v>Mobile &amp; Fixed</v>
          </cell>
          <cell r="F3411" t="str">
            <v>EUR</v>
          </cell>
          <cell r="G3411" t="str">
            <v>Capex/Revenue</v>
          </cell>
          <cell r="H3411">
            <v>2014</v>
          </cell>
          <cell r="I3411">
            <v>0.2705331323603582</v>
          </cell>
        </row>
        <row r="3412">
          <cell r="B3412" t="str">
            <v>NOS</v>
          </cell>
          <cell r="C3412" t="str">
            <v>Portugal</v>
          </cell>
          <cell r="D3412" t="str">
            <v>Europe</v>
          </cell>
          <cell r="E3412" t="str">
            <v>Mobile &amp; Fixed</v>
          </cell>
          <cell r="F3412" t="str">
            <v>EUR</v>
          </cell>
          <cell r="G3412" t="str">
            <v>Revenue</v>
          </cell>
          <cell r="H3412">
            <v>2013</v>
          </cell>
          <cell r="I3412">
            <v>990.25900000000001</v>
          </cell>
        </row>
        <row r="3413">
          <cell r="B3413" t="str">
            <v>NOS</v>
          </cell>
          <cell r="C3413" t="str">
            <v>Portugal</v>
          </cell>
          <cell r="D3413" t="str">
            <v>Europe</v>
          </cell>
          <cell r="E3413" t="str">
            <v>Mobile &amp; Fixed</v>
          </cell>
          <cell r="F3413" t="str">
            <v>EUR</v>
          </cell>
          <cell r="G3413" t="str">
            <v>EBITDA</v>
          </cell>
          <cell r="H3413">
            <v>2013</v>
          </cell>
          <cell r="I3413">
            <v>376.197</v>
          </cell>
        </row>
        <row r="3414">
          <cell r="B3414" t="str">
            <v>NOS</v>
          </cell>
          <cell r="C3414" t="str">
            <v>Portugal</v>
          </cell>
          <cell r="D3414" t="str">
            <v>Europe</v>
          </cell>
          <cell r="E3414" t="str">
            <v>Mobile &amp; Fixed</v>
          </cell>
          <cell r="F3414" t="str">
            <v>EUR</v>
          </cell>
          <cell r="G3414" t="str">
            <v>EBITDA Margin (%)</v>
          </cell>
          <cell r="H3414">
            <v>2013</v>
          </cell>
          <cell r="I3414">
            <v>0.37989758234966814</v>
          </cell>
        </row>
        <row r="3415">
          <cell r="B3415" t="str">
            <v>NOS</v>
          </cell>
          <cell r="C3415" t="str">
            <v>Portugal</v>
          </cell>
          <cell r="D3415" t="str">
            <v>Europe</v>
          </cell>
          <cell r="E3415" t="str">
            <v>Mobile &amp; Fixed</v>
          </cell>
          <cell r="F3415" t="str">
            <v>EUR</v>
          </cell>
          <cell r="G3415" t="str">
            <v>Capex</v>
          </cell>
          <cell r="H3415">
            <v>2013</v>
          </cell>
          <cell r="I3415">
            <v>212.3</v>
          </cell>
        </row>
        <row r="3416">
          <cell r="B3416" t="str">
            <v>NOS</v>
          </cell>
          <cell r="C3416" t="str">
            <v>Portugal</v>
          </cell>
          <cell r="D3416" t="str">
            <v>Europe</v>
          </cell>
          <cell r="E3416" t="str">
            <v>Mobile &amp; Fixed</v>
          </cell>
          <cell r="F3416" t="str">
            <v>EUR</v>
          </cell>
          <cell r="G3416" t="str">
            <v>EBITDA - Capex</v>
          </cell>
          <cell r="H3416">
            <v>2013</v>
          </cell>
          <cell r="I3416">
            <v>163.89699999999999</v>
          </cell>
        </row>
        <row r="3417">
          <cell r="B3417" t="str">
            <v>NOS</v>
          </cell>
          <cell r="C3417" t="str">
            <v>Portugal</v>
          </cell>
          <cell r="D3417" t="str">
            <v>Europe</v>
          </cell>
          <cell r="E3417" t="str">
            <v>Mobile &amp; Fixed</v>
          </cell>
          <cell r="F3417" t="str">
            <v>EUR</v>
          </cell>
          <cell r="G3417" t="str">
            <v>EBITDA - Capex Margin (%)</v>
          </cell>
          <cell r="H3417">
            <v>2013</v>
          </cell>
          <cell r="I3417">
            <v>0.16550922536427337</v>
          </cell>
        </row>
        <row r="3418">
          <cell r="B3418" t="str">
            <v>NOS</v>
          </cell>
          <cell r="C3418" t="str">
            <v>Portugal</v>
          </cell>
          <cell r="D3418" t="str">
            <v>Europe</v>
          </cell>
          <cell r="E3418" t="str">
            <v>Mobile &amp; Fixed</v>
          </cell>
          <cell r="F3418" t="str">
            <v>EUR</v>
          </cell>
          <cell r="G3418" t="str">
            <v>Mobile share</v>
          </cell>
          <cell r="H3418">
            <v>2013</v>
          </cell>
          <cell r="I3418"/>
        </row>
        <row r="3419">
          <cell r="B3419" t="str">
            <v>NOS</v>
          </cell>
          <cell r="C3419" t="str">
            <v>Portugal</v>
          </cell>
          <cell r="D3419" t="str">
            <v>Europe</v>
          </cell>
          <cell r="E3419" t="str">
            <v>Mobile &amp; Fixed</v>
          </cell>
          <cell r="F3419" t="str">
            <v>EUR</v>
          </cell>
          <cell r="G3419" t="str">
            <v>Capex/Revenue</v>
          </cell>
          <cell r="H3419">
            <v>2013</v>
          </cell>
          <cell r="I3419">
            <v>0.21438835698539474</v>
          </cell>
        </row>
        <row r="3420">
          <cell r="B3420" t="str">
            <v>NOS</v>
          </cell>
          <cell r="C3420" t="str">
            <v>Portugal</v>
          </cell>
          <cell r="D3420" t="str">
            <v>Europe</v>
          </cell>
          <cell r="E3420" t="str">
            <v>Mobile &amp; Fixed</v>
          </cell>
          <cell r="F3420" t="str">
            <v>EUR</v>
          </cell>
          <cell r="G3420" t="str">
            <v>Revenue</v>
          </cell>
          <cell r="H3420">
            <v>2012</v>
          </cell>
          <cell r="I3420">
            <v>787.13300000000004</v>
          </cell>
        </row>
        <row r="3421">
          <cell r="B3421" t="str">
            <v>NOS</v>
          </cell>
          <cell r="C3421" t="str">
            <v>Portugal</v>
          </cell>
          <cell r="D3421" t="str">
            <v>Europe</v>
          </cell>
          <cell r="E3421" t="str">
            <v>Mobile &amp; Fixed</v>
          </cell>
          <cell r="F3421" t="str">
            <v>EUR</v>
          </cell>
          <cell r="G3421" t="str">
            <v>EBITDA</v>
          </cell>
          <cell r="H3421">
            <v>2012</v>
          </cell>
          <cell r="I3421"/>
        </row>
        <row r="3422">
          <cell r="B3422" t="str">
            <v>NOS</v>
          </cell>
          <cell r="C3422" t="str">
            <v>Portugal</v>
          </cell>
          <cell r="D3422" t="str">
            <v>Europe</v>
          </cell>
          <cell r="E3422" t="str">
            <v>Mobile &amp; Fixed</v>
          </cell>
          <cell r="F3422" t="str">
            <v>EUR</v>
          </cell>
          <cell r="G3422" t="str">
            <v>EBITDA Margin (%)</v>
          </cell>
          <cell r="H3422">
            <v>2012</v>
          </cell>
          <cell r="I3422" t="str">
            <v/>
          </cell>
        </row>
        <row r="3423">
          <cell r="B3423" t="str">
            <v>NOS</v>
          </cell>
          <cell r="C3423" t="str">
            <v>Portugal</v>
          </cell>
          <cell r="D3423" t="str">
            <v>Europe</v>
          </cell>
          <cell r="E3423" t="str">
            <v>Mobile &amp; Fixed</v>
          </cell>
          <cell r="F3423" t="str">
            <v>EUR</v>
          </cell>
          <cell r="G3423" t="str">
            <v>Capex</v>
          </cell>
          <cell r="H3423">
            <v>2012</v>
          </cell>
          <cell r="I3423">
            <v>196.9</v>
          </cell>
        </row>
        <row r="3424">
          <cell r="B3424" t="str">
            <v>NOS</v>
          </cell>
          <cell r="C3424" t="str">
            <v>Portugal</v>
          </cell>
          <cell r="D3424" t="str">
            <v>Europe</v>
          </cell>
          <cell r="E3424" t="str">
            <v>Mobile &amp; Fixed</v>
          </cell>
          <cell r="F3424" t="str">
            <v>EUR</v>
          </cell>
          <cell r="G3424" t="str">
            <v>EBITDA - Capex</v>
          </cell>
          <cell r="H3424">
            <v>2012</v>
          </cell>
          <cell r="I3424" t="str">
            <v/>
          </cell>
        </row>
        <row r="3425">
          <cell r="B3425" t="str">
            <v>NOS</v>
          </cell>
          <cell r="C3425" t="str">
            <v>Portugal</v>
          </cell>
          <cell r="D3425" t="str">
            <v>Europe</v>
          </cell>
          <cell r="E3425" t="str">
            <v>Mobile &amp; Fixed</v>
          </cell>
          <cell r="F3425" t="str">
            <v>EUR</v>
          </cell>
          <cell r="G3425" t="str">
            <v>EBITDA - Capex Margin (%)</v>
          </cell>
          <cell r="H3425">
            <v>2012</v>
          </cell>
          <cell r="I3425" t="str">
            <v/>
          </cell>
        </row>
        <row r="3426">
          <cell r="B3426" t="str">
            <v>NOS</v>
          </cell>
          <cell r="C3426" t="str">
            <v>Portugal</v>
          </cell>
          <cell r="D3426" t="str">
            <v>Europe</v>
          </cell>
          <cell r="E3426" t="str">
            <v>Mobile &amp; Fixed</v>
          </cell>
          <cell r="F3426" t="str">
            <v>EUR</v>
          </cell>
          <cell r="G3426" t="str">
            <v>Mobile share</v>
          </cell>
          <cell r="H3426">
            <v>2012</v>
          </cell>
          <cell r="I3426"/>
        </row>
        <row r="3427">
          <cell r="B3427" t="str">
            <v>NOS</v>
          </cell>
          <cell r="C3427" t="str">
            <v>Portugal</v>
          </cell>
          <cell r="D3427" t="str">
            <v>Europe</v>
          </cell>
          <cell r="E3427" t="str">
            <v>Mobile &amp; Fixed</v>
          </cell>
          <cell r="F3427" t="str">
            <v>EUR</v>
          </cell>
          <cell r="G3427" t="str">
            <v>Capex/Revenue</v>
          </cell>
          <cell r="H3427">
            <v>2012</v>
          </cell>
          <cell r="I3427">
            <v>0.25014832309152329</v>
          </cell>
        </row>
        <row r="3428">
          <cell r="B3428" t="str">
            <v>Singtel</v>
          </cell>
          <cell r="C3428" t="str">
            <v>Singapore</v>
          </cell>
          <cell r="D3428" t="str">
            <v>Asia</v>
          </cell>
          <cell r="E3428" t="str">
            <v>Mobile &amp; Fixed</v>
          </cell>
          <cell r="F3428" t="str">
            <v>S$</v>
          </cell>
          <cell r="G3428" t="str">
            <v>Revenue</v>
          </cell>
          <cell r="H3428">
            <v>2020</v>
          </cell>
          <cell r="I3428">
            <v>16542.3</v>
          </cell>
        </row>
        <row r="3429">
          <cell r="B3429" t="str">
            <v>Singtel</v>
          </cell>
          <cell r="C3429" t="str">
            <v>Singapore</v>
          </cell>
          <cell r="D3429" t="str">
            <v>Asia</v>
          </cell>
          <cell r="E3429" t="str">
            <v>Mobile &amp; Fixed</v>
          </cell>
          <cell r="F3429" t="str">
            <v>S$</v>
          </cell>
          <cell r="G3429" t="str">
            <v>EBITDA</v>
          </cell>
          <cell r="H3429">
            <v>2020</v>
          </cell>
          <cell r="I3429">
            <v>4129.6000000000004</v>
          </cell>
        </row>
        <row r="3430">
          <cell r="B3430" t="str">
            <v>Singtel</v>
          </cell>
          <cell r="C3430" t="str">
            <v>Singapore</v>
          </cell>
          <cell r="D3430" t="str">
            <v>Asia</v>
          </cell>
          <cell r="E3430" t="str">
            <v>Mobile &amp; Fixed</v>
          </cell>
          <cell r="F3430" t="str">
            <v>S$</v>
          </cell>
          <cell r="G3430" t="str">
            <v>EBITDA Margin (%)</v>
          </cell>
          <cell r="H3430">
            <v>2020</v>
          </cell>
          <cell r="I3430">
            <v>0.24963880476112757</v>
          </cell>
        </row>
        <row r="3431">
          <cell r="B3431" t="str">
            <v>Singtel</v>
          </cell>
          <cell r="C3431" t="str">
            <v>Singapore</v>
          </cell>
          <cell r="D3431" t="str">
            <v>Asia</v>
          </cell>
          <cell r="E3431" t="str">
            <v>Mobile &amp; Fixed</v>
          </cell>
          <cell r="F3431" t="str">
            <v>S$</v>
          </cell>
          <cell r="G3431" t="str">
            <v>Capex</v>
          </cell>
          <cell r="H3431">
            <v>2020</v>
          </cell>
          <cell r="I3431">
            <v>2036.6</v>
          </cell>
        </row>
        <row r="3432">
          <cell r="B3432" t="str">
            <v>Singtel</v>
          </cell>
          <cell r="C3432" t="str">
            <v>Singapore</v>
          </cell>
          <cell r="D3432" t="str">
            <v>Asia</v>
          </cell>
          <cell r="E3432" t="str">
            <v>Mobile &amp; Fixed</v>
          </cell>
          <cell r="F3432" t="str">
            <v>S$</v>
          </cell>
          <cell r="G3432" t="str">
            <v>EBITDA - Capex</v>
          </cell>
          <cell r="H3432">
            <v>2020</v>
          </cell>
          <cell r="I3432">
            <v>2093.0000000000005</v>
          </cell>
        </row>
        <row r="3433">
          <cell r="B3433" t="str">
            <v>Singtel</v>
          </cell>
          <cell r="C3433" t="str">
            <v>Singapore</v>
          </cell>
          <cell r="D3433" t="str">
            <v>Asia</v>
          </cell>
          <cell r="E3433" t="str">
            <v>Mobile &amp; Fixed</v>
          </cell>
          <cell r="F3433" t="str">
            <v>S$</v>
          </cell>
          <cell r="G3433" t="str">
            <v>EBITDA - Capex Margin (%)</v>
          </cell>
          <cell r="H3433">
            <v>2020</v>
          </cell>
          <cell r="I3433">
            <v>0.12652412300586982</v>
          </cell>
        </row>
        <row r="3434">
          <cell r="B3434" t="str">
            <v>Singtel</v>
          </cell>
          <cell r="C3434" t="str">
            <v>Singapore</v>
          </cell>
          <cell r="D3434" t="str">
            <v>Asia</v>
          </cell>
          <cell r="E3434" t="str">
            <v>Mobile &amp; Fixed</v>
          </cell>
          <cell r="F3434" t="str">
            <v>S$</v>
          </cell>
          <cell r="G3434" t="str">
            <v>Mobile share</v>
          </cell>
          <cell r="H3434">
            <v>2020</v>
          </cell>
          <cell r="I3434">
            <v>0.46075817752065917</v>
          </cell>
        </row>
        <row r="3435">
          <cell r="B3435" t="str">
            <v>Singtel</v>
          </cell>
          <cell r="C3435" t="str">
            <v>Singapore</v>
          </cell>
          <cell r="D3435" t="str">
            <v>Asia</v>
          </cell>
          <cell r="E3435" t="str">
            <v>Mobile &amp; Fixed</v>
          </cell>
          <cell r="F3435" t="str">
            <v>S$</v>
          </cell>
          <cell r="G3435" t="str">
            <v>Capex/Revenue</v>
          </cell>
          <cell r="H3435">
            <v>2020</v>
          </cell>
          <cell r="I3435">
            <v>0.12311468175525773</v>
          </cell>
        </row>
        <row r="3436">
          <cell r="B3436" t="str">
            <v>Singtel</v>
          </cell>
          <cell r="C3436" t="str">
            <v>Singapore</v>
          </cell>
          <cell r="D3436" t="str">
            <v>Asia</v>
          </cell>
          <cell r="E3436" t="str">
            <v>Mobile &amp; Fixed</v>
          </cell>
          <cell r="F3436" t="str">
            <v>S$</v>
          </cell>
          <cell r="G3436" t="str">
            <v>Revenue</v>
          </cell>
          <cell r="H3436">
            <v>2019</v>
          </cell>
          <cell r="I3436">
            <v>17371.7</v>
          </cell>
        </row>
        <row r="3437">
          <cell r="B3437" t="str">
            <v>Singtel</v>
          </cell>
          <cell r="C3437" t="str">
            <v>Singapore</v>
          </cell>
          <cell r="D3437" t="str">
            <v>Asia</v>
          </cell>
          <cell r="E3437" t="str">
            <v>Mobile &amp; Fixed</v>
          </cell>
          <cell r="F3437" t="str">
            <v>S$</v>
          </cell>
          <cell r="G3437" t="str">
            <v>EBITDA</v>
          </cell>
          <cell r="H3437">
            <v>2019</v>
          </cell>
          <cell r="I3437">
            <v>4683.2</v>
          </cell>
        </row>
        <row r="3438">
          <cell r="B3438" t="str">
            <v>Singtel</v>
          </cell>
          <cell r="C3438" t="str">
            <v>Singapore</v>
          </cell>
          <cell r="D3438" t="str">
            <v>Asia</v>
          </cell>
          <cell r="E3438" t="str">
            <v>Mobile &amp; Fixed</v>
          </cell>
          <cell r="F3438" t="str">
            <v>S$</v>
          </cell>
          <cell r="G3438" t="str">
            <v>EBITDA Margin (%)</v>
          </cell>
          <cell r="H3438">
            <v>2019</v>
          </cell>
          <cell r="I3438">
            <v>0.26958789295233049</v>
          </cell>
        </row>
        <row r="3439">
          <cell r="B3439" t="str">
            <v>Singtel</v>
          </cell>
          <cell r="C3439" t="str">
            <v>Singapore</v>
          </cell>
          <cell r="D3439" t="str">
            <v>Asia</v>
          </cell>
          <cell r="E3439" t="str">
            <v>Mobile &amp; Fixed</v>
          </cell>
          <cell r="F3439" t="str">
            <v>S$</v>
          </cell>
          <cell r="G3439" t="str">
            <v>Capex</v>
          </cell>
          <cell r="H3439">
            <v>2019</v>
          </cell>
          <cell r="I3439">
            <v>1718.1</v>
          </cell>
        </row>
        <row r="3440">
          <cell r="B3440" t="str">
            <v>Singtel</v>
          </cell>
          <cell r="C3440" t="str">
            <v>Singapore</v>
          </cell>
          <cell r="D3440" t="str">
            <v>Asia</v>
          </cell>
          <cell r="E3440" t="str">
            <v>Mobile &amp; Fixed</v>
          </cell>
          <cell r="F3440" t="str">
            <v>S$</v>
          </cell>
          <cell r="G3440" t="str">
            <v>EBITDA - Capex</v>
          </cell>
          <cell r="H3440">
            <v>2019</v>
          </cell>
          <cell r="I3440">
            <v>2965.1</v>
          </cell>
        </row>
        <row r="3441">
          <cell r="B3441" t="str">
            <v>Singtel</v>
          </cell>
          <cell r="C3441" t="str">
            <v>Singapore</v>
          </cell>
          <cell r="D3441" t="str">
            <v>Asia</v>
          </cell>
          <cell r="E3441" t="str">
            <v>Mobile &amp; Fixed</v>
          </cell>
          <cell r="F3441" t="str">
            <v>S$</v>
          </cell>
          <cell r="G3441" t="str">
            <v>EBITDA - Capex Margin (%)</v>
          </cell>
          <cell r="H3441">
            <v>2019</v>
          </cell>
          <cell r="I3441">
            <v>0.17068565540505534</v>
          </cell>
        </row>
        <row r="3442">
          <cell r="B3442" t="str">
            <v>Singtel</v>
          </cell>
          <cell r="C3442" t="str">
            <v>Singapore</v>
          </cell>
          <cell r="D3442" t="str">
            <v>Asia</v>
          </cell>
          <cell r="E3442" t="str">
            <v>Mobile &amp; Fixed</v>
          </cell>
          <cell r="F3442" t="str">
            <v>S$</v>
          </cell>
          <cell r="G3442" t="str">
            <v>Mobile share</v>
          </cell>
          <cell r="H3442">
            <v>2019</v>
          </cell>
          <cell r="I3442">
            <v>0.48360264107715423</v>
          </cell>
        </row>
        <row r="3443">
          <cell r="B3443" t="str">
            <v>Singtel</v>
          </cell>
          <cell r="C3443" t="str">
            <v>Singapore</v>
          </cell>
          <cell r="D3443" t="str">
            <v>Asia</v>
          </cell>
          <cell r="E3443" t="str">
            <v>Mobile &amp; Fixed</v>
          </cell>
          <cell r="F3443" t="str">
            <v>S$</v>
          </cell>
          <cell r="G3443" t="str">
            <v>Capex/Revenue</v>
          </cell>
          <cell r="H3443">
            <v>2019</v>
          </cell>
          <cell r="I3443">
            <v>9.890223754727516E-2</v>
          </cell>
        </row>
        <row r="3444">
          <cell r="B3444" t="str">
            <v>Singtel</v>
          </cell>
          <cell r="C3444" t="str">
            <v>Singapore</v>
          </cell>
          <cell r="D3444" t="str">
            <v>Asia</v>
          </cell>
          <cell r="E3444" t="str">
            <v>Mobile &amp; Fixed</v>
          </cell>
          <cell r="F3444" t="str">
            <v>S$</v>
          </cell>
          <cell r="G3444" t="str">
            <v>Revenue</v>
          </cell>
          <cell r="H3444">
            <v>2018</v>
          </cell>
          <cell r="I3444">
            <v>17268</v>
          </cell>
        </row>
        <row r="3445">
          <cell r="B3445" t="str">
            <v>Singtel</v>
          </cell>
          <cell r="C3445" t="str">
            <v>Singapore</v>
          </cell>
          <cell r="D3445" t="str">
            <v>Asia</v>
          </cell>
          <cell r="E3445" t="str">
            <v>Mobile &amp; Fixed</v>
          </cell>
          <cell r="F3445" t="str">
            <v>S$</v>
          </cell>
          <cell r="G3445" t="str">
            <v>EBITDA</v>
          </cell>
          <cell r="H3445">
            <v>2018</v>
          </cell>
          <cell r="I3445">
            <v>5056.8</v>
          </cell>
        </row>
        <row r="3446">
          <cell r="B3446" t="str">
            <v>Singtel</v>
          </cell>
          <cell r="C3446" t="str">
            <v>Singapore</v>
          </cell>
          <cell r="D3446" t="str">
            <v>Asia</v>
          </cell>
          <cell r="E3446" t="str">
            <v>Mobile &amp; Fixed</v>
          </cell>
          <cell r="F3446" t="str">
            <v>S$</v>
          </cell>
          <cell r="G3446" t="str">
            <v>EBITDA Margin (%)</v>
          </cell>
          <cell r="H3446">
            <v>2018</v>
          </cell>
          <cell r="I3446">
            <v>0.29284225156358584</v>
          </cell>
        </row>
        <row r="3447">
          <cell r="B3447" t="str">
            <v>Singtel</v>
          </cell>
          <cell r="C3447" t="str">
            <v>Singapore</v>
          </cell>
          <cell r="D3447" t="str">
            <v>Asia</v>
          </cell>
          <cell r="E3447" t="str">
            <v>Mobile &amp; Fixed</v>
          </cell>
          <cell r="F3447" t="str">
            <v>S$</v>
          </cell>
          <cell r="G3447" t="str">
            <v>Capex</v>
          </cell>
          <cell r="H3447">
            <v>2018</v>
          </cell>
          <cell r="I3447">
            <v>2349</v>
          </cell>
        </row>
        <row r="3448">
          <cell r="B3448" t="str">
            <v>Singtel</v>
          </cell>
          <cell r="C3448" t="str">
            <v>Singapore</v>
          </cell>
          <cell r="D3448" t="str">
            <v>Asia</v>
          </cell>
          <cell r="E3448" t="str">
            <v>Mobile &amp; Fixed</v>
          </cell>
          <cell r="F3448" t="str">
            <v>S$</v>
          </cell>
          <cell r="G3448" t="str">
            <v>EBITDA - Capex</v>
          </cell>
          <cell r="H3448">
            <v>2018</v>
          </cell>
          <cell r="I3448">
            <v>2707.8</v>
          </cell>
        </row>
        <row r="3449">
          <cell r="B3449" t="str">
            <v>Singtel</v>
          </cell>
          <cell r="C3449" t="str">
            <v>Singapore</v>
          </cell>
          <cell r="D3449" t="str">
            <v>Asia</v>
          </cell>
          <cell r="E3449" t="str">
            <v>Mobile &amp; Fixed</v>
          </cell>
          <cell r="F3449" t="str">
            <v>S$</v>
          </cell>
          <cell r="G3449" t="str">
            <v>EBITDA - Capex Margin (%)</v>
          </cell>
          <cell r="H3449">
            <v>2018</v>
          </cell>
          <cell r="I3449">
            <v>0.15681028492008339</v>
          </cell>
        </row>
        <row r="3450">
          <cell r="B3450" t="str">
            <v>Singtel</v>
          </cell>
          <cell r="C3450" t="str">
            <v>Singapore</v>
          </cell>
          <cell r="D3450" t="str">
            <v>Asia</v>
          </cell>
          <cell r="E3450" t="str">
            <v>Mobile &amp; Fixed</v>
          </cell>
          <cell r="F3450" t="str">
            <v>S$</v>
          </cell>
          <cell r="G3450" t="str">
            <v>Mobile share</v>
          </cell>
          <cell r="H3450">
            <v>2018</v>
          </cell>
          <cell r="I3450">
            <v>0.33225040537410239</v>
          </cell>
        </row>
        <row r="3451">
          <cell r="B3451" t="str">
            <v>Singtel</v>
          </cell>
          <cell r="C3451" t="str">
            <v>Singapore</v>
          </cell>
          <cell r="D3451" t="str">
            <v>Asia</v>
          </cell>
          <cell r="E3451" t="str">
            <v>Mobile &amp; Fixed</v>
          </cell>
          <cell r="F3451" t="str">
            <v>S$</v>
          </cell>
          <cell r="G3451" t="str">
            <v>Capex/Revenue</v>
          </cell>
          <cell r="H3451">
            <v>2018</v>
          </cell>
          <cell r="I3451">
            <v>0.13603196664350242</v>
          </cell>
        </row>
        <row r="3452">
          <cell r="B3452" t="str">
            <v>Singtel</v>
          </cell>
          <cell r="C3452" t="str">
            <v>Singapore</v>
          </cell>
          <cell r="D3452" t="str">
            <v>Asia</v>
          </cell>
          <cell r="E3452" t="str">
            <v>Mobile &amp; Fixed</v>
          </cell>
          <cell r="F3452" t="str">
            <v>S$</v>
          </cell>
          <cell r="G3452" t="str">
            <v>Revenue</v>
          </cell>
          <cell r="H3452">
            <v>2017</v>
          </cell>
          <cell r="I3452">
            <v>16711.400000000001</v>
          </cell>
        </row>
        <row r="3453">
          <cell r="B3453" t="str">
            <v>Singtel</v>
          </cell>
          <cell r="C3453" t="str">
            <v>Singapore</v>
          </cell>
          <cell r="D3453" t="str">
            <v>Asia</v>
          </cell>
          <cell r="E3453" t="str">
            <v>Mobile &amp; Fixed</v>
          </cell>
          <cell r="F3453" t="str">
            <v>S$</v>
          </cell>
          <cell r="G3453" t="str">
            <v>EBITDA</v>
          </cell>
          <cell r="H3453">
            <v>2017</v>
          </cell>
          <cell r="I3453">
            <v>5003.6000000000004</v>
          </cell>
        </row>
        <row r="3454">
          <cell r="B3454" t="str">
            <v>Singtel</v>
          </cell>
          <cell r="C3454" t="str">
            <v>Singapore</v>
          </cell>
          <cell r="D3454" t="str">
            <v>Asia</v>
          </cell>
          <cell r="E3454" t="str">
            <v>Mobile &amp; Fixed</v>
          </cell>
          <cell r="F3454" t="str">
            <v>S$</v>
          </cell>
          <cell r="G3454" t="str">
            <v>EBITDA Margin (%)</v>
          </cell>
          <cell r="H3454">
            <v>2017</v>
          </cell>
          <cell r="I3454">
            <v>0.2994123771796498</v>
          </cell>
        </row>
        <row r="3455">
          <cell r="B3455" t="str">
            <v>Singtel</v>
          </cell>
          <cell r="C3455" t="str">
            <v>Singapore</v>
          </cell>
          <cell r="D3455" t="str">
            <v>Asia</v>
          </cell>
          <cell r="E3455" t="str">
            <v>Mobile &amp; Fixed</v>
          </cell>
          <cell r="F3455" t="str">
            <v>S$</v>
          </cell>
          <cell r="G3455" t="str">
            <v>Capex</v>
          </cell>
          <cell r="H3455">
            <v>2017</v>
          </cell>
          <cell r="I3455">
            <v>2260.6</v>
          </cell>
        </row>
        <row r="3456">
          <cell r="B3456" t="str">
            <v>Singtel</v>
          </cell>
          <cell r="C3456" t="str">
            <v>Singapore</v>
          </cell>
          <cell r="D3456" t="str">
            <v>Asia</v>
          </cell>
          <cell r="E3456" t="str">
            <v>Mobile &amp; Fixed</v>
          </cell>
          <cell r="F3456" t="str">
            <v>S$</v>
          </cell>
          <cell r="G3456" t="str">
            <v>EBITDA - Capex</v>
          </cell>
          <cell r="H3456">
            <v>2017</v>
          </cell>
          <cell r="I3456">
            <v>2743.0000000000005</v>
          </cell>
        </row>
        <row r="3457">
          <cell r="B3457" t="str">
            <v>Singtel</v>
          </cell>
          <cell r="C3457" t="str">
            <v>Singapore</v>
          </cell>
          <cell r="D3457" t="str">
            <v>Asia</v>
          </cell>
          <cell r="E3457" t="str">
            <v>Mobile &amp; Fixed</v>
          </cell>
          <cell r="F3457" t="str">
            <v>S$</v>
          </cell>
          <cell r="G3457" t="str">
            <v>EBITDA - Capex Margin (%)</v>
          </cell>
          <cell r="H3457">
            <v>2017</v>
          </cell>
          <cell r="I3457">
            <v>0.16413944971695971</v>
          </cell>
        </row>
        <row r="3458">
          <cell r="B3458" t="str">
            <v>Singtel</v>
          </cell>
          <cell r="C3458" t="str">
            <v>Singapore</v>
          </cell>
          <cell r="D3458" t="str">
            <v>Asia</v>
          </cell>
          <cell r="E3458" t="str">
            <v>Mobile &amp; Fixed</v>
          </cell>
          <cell r="F3458" t="str">
            <v>S$</v>
          </cell>
          <cell r="G3458" t="str">
            <v>Mobile share</v>
          </cell>
          <cell r="H3458">
            <v>2017</v>
          </cell>
          <cell r="I3458">
            <v>0.26261352169525731</v>
          </cell>
        </row>
        <row r="3459">
          <cell r="B3459" t="str">
            <v>Singtel</v>
          </cell>
          <cell r="C3459" t="str">
            <v>Singapore</v>
          </cell>
          <cell r="D3459" t="str">
            <v>Asia</v>
          </cell>
          <cell r="E3459" t="str">
            <v>Mobile &amp; Fixed</v>
          </cell>
          <cell r="F3459" t="str">
            <v>S$</v>
          </cell>
          <cell r="G3459" t="str">
            <v>Capex/Revenue</v>
          </cell>
          <cell r="H3459">
            <v>2017</v>
          </cell>
          <cell r="I3459">
            <v>0.13527292746269012</v>
          </cell>
        </row>
        <row r="3460">
          <cell r="B3460" t="str">
            <v>Singtel</v>
          </cell>
          <cell r="C3460" t="str">
            <v>Singapore</v>
          </cell>
          <cell r="D3460" t="str">
            <v>Asia</v>
          </cell>
          <cell r="E3460" t="str">
            <v>Mobile &amp; Fixed</v>
          </cell>
          <cell r="F3460" t="str">
            <v>S$</v>
          </cell>
          <cell r="G3460" t="str">
            <v>Revenue</v>
          </cell>
          <cell r="H3460">
            <v>2016</v>
          </cell>
          <cell r="I3460">
            <v>16961.2</v>
          </cell>
        </row>
        <row r="3461">
          <cell r="B3461" t="str">
            <v>Singtel</v>
          </cell>
          <cell r="C3461" t="str">
            <v>Singapore</v>
          </cell>
          <cell r="D3461" t="str">
            <v>Asia</v>
          </cell>
          <cell r="E3461" t="str">
            <v>Mobile &amp; Fixed</v>
          </cell>
          <cell r="F3461" t="str">
            <v>S$</v>
          </cell>
          <cell r="G3461" t="str">
            <v>EBITDA</v>
          </cell>
          <cell r="H3461">
            <v>2016</v>
          </cell>
          <cell r="I3461">
            <v>5016.1000000000004</v>
          </cell>
        </row>
        <row r="3462">
          <cell r="B3462" t="str">
            <v>Singtel</v>
          </cell>
          <cell r="C3462" t="str">
            <v>Singapore</v>
          </cell>
          <cell r="D3462" t="str">
            <v>Asia</v>
          </cell>
          <cell r="E3462" t="str">
            <v>Mobile &amp; Fixed</v>
          </cell>
          <cell r="F3462" t="str">
            <v>S$</v>
          </cell>
          <cell r="G3462" t="str">
            <v>EBITDA Margin (%)</v>
          </cell>
          <cell r="H3462">
            <v>2016</v>
          </cell>
          <cell r="I3462">
            <v>0.29573968822960639</v>
          </cell>
        </row>
        <row r="3463">
          <cell r="B3463" t="str">
            <v>Singtel</v>
          </cell>
          <cell r="C3463" t="str">
            <v>Singapore</v>
          </cell>
          <cell r="D3463" t="str">
            <v>Asia</v>
          </cell>
          <cell r="E3463" t="str">
            <v>Mobile &amp; Fixed</v>
          </cell>
          <cell r="F3463" t="str">
            <v>S$</v>
          </cell>
          <cell r="G3463" t="str">
            <v>Capex</v>
          </cell>
          <cell r="H3463">
            <v>2016</v>
          </cell>
          <cell r="I3463">
            <v>1930</v>
          </cell>
        </row>
        <row r="3464">
          <cell r="B3464" t="str">
            <v>Singtel</v>
          </cell>
          <cell r="C3464" t="str">
            <v>Singapore</v>
          </cell>
          <cell r="D3464" t="str">
            <v>Asia</v>
          </cell>
          <cell r="E3464" t="str">
            <v>Mobile &amp; Fixed</v>
          </cell>
          <cell r="F3464" t="str">
            <v>S$</v>
          </cell>
          <cell r="G3464" t="str">
            <v>EBITDA - Capex</v>
          </cell>
          <cell r="H3464">
            <v>2016</v>
          </cell>
          <cell r="I3464">
            <v>3086.1000000000004</v>
          </cell>
        </row>
        <row r="3465">
          <cell r="B3465" t="str">
            <v>Singtel</v>
          </cell>
          <cell r="C3465" t="str">
            <v>Singapore</v>
          </cell>
          <cell r="D3465" t="str">
            <v>Asia</v>
          </cell>
          <cell r="E3465" t="str">
            <v>Mobile &amp; Fixed</v>
          </cell>
          <cell r="F3465" t="str">
            <v>S$</v>
          </cell>
          <cell r="G3465" t="str">
            <v>EBITDA - Capex Margin (%)</v>
          </cell>
          <cell r="H3465">
            <v>2016</v>
          </cell>
          <cell r="I3465">
            <v>0.18195056953517441</v>
          </cell>
        </row>
        <row r="3466">
          <cell r="B3466" t="str">
            <v>Singtel</v>
          </cell>
          <cell r="C3466" t="str">
            <v>Singapore</v>
          </cell>
          <cell r="D3466" t="str">
            <v>Asia</v>
          </cell>
          <cell r="E3466" t="str">
            <v>Mobile &amp; Fixed</v>
          </cell>
          <cell r="F3466" t="str">
            <v>S$</v>
          </cell>
          <cell r="G3466" t="str">
            <v>Mobile share</v>
          </cell>
          <cell r="H3466">
            <v>2016</v>
          </cell>
          <cell r="I3466">
            <v>0.2761581625995041</v>
          </cell>
        </row>
        <row r="3467">
          <cell r="B3467" t="str">
            <v>Singtel</v>
          </cell>
          <cell r="C3467" t="str">
            <v>Singapore</v>
          </cell>
          <cell r="D3467" t="str">
            <v>Asia</v>
          </cell>
          <cell r="E3467" t="str">
            <v>Mobile &amp; Fixed</v>
          </cell>
          <cell r="F3467" t="str">
            <v>S$</v>
          </cell>
          <cell r="G3467" t="str">
            <v>Capex/Revenue</v>
          </cell>
          <cell r="H3467">
            <v>2016</v>
          </cell>
          <cell r="I3467">
            <v>0.11378911869443199</v>
          </cell>
        </row>
        <row r="3468">
          <cell r="B3468" t="str">
            <v>Singtel</v>
          </cell>
          <cell r="C3468" t="str">
            <v>Singapore</v>
          </cell>
          <cell r="D3468" t="str">
            <v>Asia</v>
          </cell>
          <cell r="E3468" t="str">
            <v>Mobile &amp; Fixed</v>
          </cell>
          <cell r="F3468" t="str">
            <v>S$</v>
          </cell>
          <cell r="G3468" t="str">
            <v>Revenue</v>
          </cell>
          <cell r="H3468">
            <v>2015</v>
          </cell>
          <cell r="I3468">
            <v>17222.900000000001</v>
          </cell>
        </row>
        <row r="3469">
          <cell r="B3469" t="str">
            <v>Singtel</v>
          </cell>
          <cell r="C3469" t="str">
            <v>Singapore</v>
          </cell>
          <cell r="D3469" t="str">
            <v>Asia</v>
          </cell>
          <cell r="E3469" t="str">
            <v>Mobile &amp; Fixed</v>
          </cell>
          <cell r="F3469" t="str">
            <v>S$</v>
          </cell>
          <cell r="G3469" t="str">
            <v>EBITDA</v>
          </cell>
          <cell r="H3469">
            <v>2015</v>
          </cell>
          <cell r="I3469">
            <v>5091.7</v>
          </cell>
        </row>
        <row r="3470">
          <cell r="B3470" t="str">
            <v>Singtel</v>
          </cell>
          <cell r="C3470" t="str">
            <v>Singapore</v>
          </cell>
          <cell r="D3470" t="str">
            <v>Asia</v>
          </cell>
          <cell r="E3470" t="str">
            <v>Mobile &amp; Fixed</v>
          </cell>
          <cell r="F3470" t="str">
            <v>S$</v>
          </cell>
          <cell r="G3470" t="str">
            <v>EBITDA Margin (%)</v>
          </cell>
          <cell r="H3470">
            <v>2015</v>
          </cell>
          <cell r="I3470">
            <v>0.29563546208826619</v>
          </cell>
        </row>
        <row r="3471">
          <cell r="B3471" t="str">
            <v>Singtel</v>
          </cell>
          <cell r="C3471" t="str">
            <v>Singapore</v>
          </cell>
          <cell r="D3471" t="str">
            <v>Asia</v>
          </cell>
          <cell r="E3471" t="str">
            <v>Mobile &amp; Fixed</v>
          </cell>
          <cell r="F3471" t="str">
            <v>S$</v>
          </cell>
          <cell r="G3471" t="str">
            <v>Capex</v>
          </cell>
          <cell r="H3471">
            <v>2015</v>
          </cell>
          <cell r="I3471">
            <v>2237.6</v>
          </cell>
        </row>
        <row r="3472">
          <cell r="B3472" t="str">
            <v>Singtel</v>
          </cell>
          <cell r="C3472" t="str">
            <v>Singapore</v>
          </cell>
          <cell r="D3472" t="str">
            <v>Asia</v>
          </cell>
          <cell r="E3472" t="str">
            <v>Mobile &amp; Fixed</v>
          </cell>
          <cell r="F3472" t="str">
            <v>S$</v>
          </cell>
          <cell r="G3472" t="str">
            <v>EBITDA - Capex</v>
          </cell>
          <cell r="H3472">
            <v>2015</v>
          </cell>
          <cell r="I3472">
            <v>2854.1</v>
          </cell>
        </row>
        <row r="3473">
          <cell r="B3473" t="str">
            <v>Singtel</v>
          </cell>
          <cell r="C3473" t="str">
            <v>Singapore</v>
          </cell>
          <cell r="D3473" t="str">
            <v>Asia</v>
          </cell>
          <cell r="E3473" t="str">
            <v>Mobile &amp; Fixed</v>
          </cell>
          <cell r="F3473" t="str">
            <v>S$</v>
          </cell>
          <cell r="G3473" t="str">
            <v>EBITDA - Capex Margin (%)</v>
          </cell>
          <cell r="H3473">
            <v>2015</v>
          </cell>
          <cell r="I3473">
            <v>0.1657154137804899</v>
          </cell>
        </row>
        <row r="3474">
          <cell r="B3474" t="str">
            <v>Singtel</v>
          </cell>
          <cell r="C3474" t="str">
            <v>Singapore</v>
          </cell>
          <cell r="D3474" t="str">
            <v>Asia</v>
          </cell>
          <cell r="E3474" t="str">
            <v>Mobile &amp; Fixed</v>
          </cell>
          <cell r="F3474" t="str">
            <v>S$</v>
          </cell>
          <cell r="G3474" t="str">
            <v>Mobile share</v>
          </cell>
          <cell r="H3474">
            <v>2015</v>
          </cell>
          <cell r="I3474"/>
        </row>
        <row r="3475">
          <cell r="B3475" t="str">
            <v>Singtel</v>
          </cell>
          <cell r="C3475" t="str">
            <v>Singapore</v>
          </cell>
          <cell r="D3475" t="str">
            <v>Asia</v>
          </cell>
          <cell r="E3475" t="str">
            <v>Mobile &amp; Fixed</v>
          </cell>
          <cell r="F3475" t="str">
            <v>S$</v>
          </cell>
          <cell r="G3475" t="str">
            <v>Capex/Revenue</v>
          </cell>
          <cell r="H3475">
            <v>2015</v>
          </cell>
          <cell r="I3475">
            <v>0.12992004830777626</v>
          </cell>
        </row>
        <row r="3476">
          <cell r="B3476" t="str">
            <v>Singtel</v>
          </cell>
          <cell r="C3476" t="str">
            <v>Singapore</v>
          </cell>
          <cell r="D3476" t="str">
            <v>Asia</v>
          </cell>
          <cell r="E3476" t="str">
            <v>Mobile &amp; Fixed</v>
          </cell>
          <cell r="F3476" t="str">
            <v>S$</v>
          </cell>
          <cell r="G3476" t="str">
            <v>Revenue</v>
          </cell>
          <cell r="H3476">
            <v>2014</v>
          </cell>
          <cell r="I3476">
            <v>16848.099999999999</v>
          </cell>
        </row>
        <row r="3477">
          <cell r="B3477" t="str">
            <v>Singtel</v>
          </cell>
          <cell r="C3477" t="str">
            <v>Singapore</v>
          </cell>
          <cell r="D3477" t="str">
            <v>Asia</v>
          </cell>
          <cell r="E3477" t="str">
            <v>Mobile &amp; Fixed</v>
          </cell>
          <cell r="F3477" t="str">
            <v>S$</v>
          </cell>
          <cell r="G3477" t="str">
            <v>EBITDA</v>
          </cell>
          <cell r="H3477">
            <v>2014</v>
          </cell>
          <cell r="I3477">
            <v>5166.2</v>
          </cell>
        </row>
        <row r="3478">
          <cell r="B3478" t="str">
            <v>Singtel</v>
          </cell>
          <cell r="C3478" t="str">
            <v>Singapore</v>
          </cell>
          <cell r="D3478" t="str">
            <v>Asia</v>
          </cell>
          <cell r="E3478" t="str">
            <v>Mobile &amp; Fixed</v>
          </cell>
          <cell r="F3478" t="str">
            <v>S$</v>
          </cell>
          <cell r="G3478" t="str">
            <v>EBITDA Margin (%)</v>
          </cell>
          <cell r="H3478">
            <v>2014</v>
          </cell>
          <cell r="I3478">
            <v>0.30663398246686574</v>
          </cell>
        </row>
        <row r="3479">
          <cell r="B3479" t="str">
            <v>Singtel</v>
          </cell>
          <cell r="C3479" t="str">
            <v>Singapore</v>
          </cell>
          <cell r="D3479" t="str">
            <v>Asia</v>
          </cell>
          <cell r="E3479" t="str">
            <v>Mobile &amp; Fixed</v>
          </cell>
          <cell r="F3479" t="str">
            <v>S$</v>
          </cell>
          <cell r="G3479" t="str">
            <v>Capex</v>
          </cell>
          <cell r="H3479">
            <v>2014</v>
          </cell>
          <cell r="I3479">
            <v>2101.5</v>
          </cell>
        </row>
        <row r="3480">
          <cell r="B3480" t="str">
            <v>Singtel</v>
          </cell>
          <cell r="C3480" t="str">
            <v>Singapore</v>
          </cell>
          <cell r="D3480" t="str">
            <v>Asia</v>
          </cell>
          <cell r="E3480" t="str">
            <v>Mobile &amp; Fixed</v>
          </cell>
          <cell r="F3480" t="str">
            <v>S$</v>
          </cell>
          <cell r="G3480" t="str">
            <v>EBITDA - Capex</v>
          </cell>
          <cell r="H3480">
            <v>2014</v>
          </cell>
          <cell r="I3480">
            <v>3064.7</v>
          </cell>
        </row>
        <row r="3481">
          <cell r="B3481" t="str">
            <v>Singtel</v>
          </cell>
          <cell r="C3481" t="str">
            <v>Singapore</v>
          </cell>
          <cell r="D3481" t="str">
            <v>Asia</v>
          </cell>
          <cell r="E3481" t="str">
            <v>Mobile &amp; Fixed</v>
          </cell>
          <cell r="F3481" t="str">
            <v>S$</v>
          </cell>
          <cell r="G3481" t="str">
            <v>EBITDA - Capex Margin (%)</v>
          </cell>
          <cell r="H3481">
            <v>2014</v>
          </cell>
          <cell r="I3481">
            <v>0.1819018168220749</v>
          </cell>
        </row>
        <row r="3482">
          <cell r="B3482" t="str">
            <v>Singtel</v>
          </cell>
          <cell r="C3482" t="str">
            <v>Singapore</v>
          </cell>
          <cell r="D3482" t="str">
            <v>Asia</v>
          </cell>
          <cell r="E3482" t="str">
            <v>Mobile &amp; Fixed</v>
          </cell>
          <cell r="F3482" t="str">
            <v>S$</v>
          </cell>
          <cell r="G3482" t="str">
            <v>Mobile share</v>
          </cell>
          <cell r="H3482">
            <v>2014</v>
          </cell>
          <cell r="I3482"/>
        </row>
        <row r="3483">
          <cell r="B3483" t="str">
            <v>Singtel</v>
          </cell>
          <cell r="C3483" t="str">
            <v>Singapore</v>
          </cell>
          <cell r="D3483" t="str">
            <v>Asia</v>
          </cell>
          <cell r="E3483" t="str">
            <v>Mobile &amp; Fixed</v>
          </cell>
          <cell r="F3483" t="str">
            <v>S$</v>
          </cell>
          <cell r="G3483" t="str">
            <v>Capex/Revenue</v>
          </cell>
          <cell r="H3483">
            <v>2014</v>
          </cell>
          <cell r="I3483">
            <v>0.12473216564479082</v>
          </cell>
        </row>
        <row r="3484">
          <cell r="B3484" t="str">
            <v>Singtel</v>
          </cell>
          <cell r="C3484" t="str">
            <v>Singapore</v>
          </cell>
          <cell r="D3484" t="str">
            <v>Asia</v>
          </cell>
          <cell r="E3484" t="str">
            <v>Mobile &amp; Fixed</v>
          </cell>
          <cell r="F3484" t="str">
            <v>S$</v>
          </cell>
          <cell r="G3484" t="str">
            <v>Revenue</v>
          </cell>
          <cell r="H3484">
            <v>2013</v>
          </cell>
          <cell r="I3484">
            <v>18183</v>
          </cell>
        </row>
        <row r="3485">
          <cell r="B3485" t="str">
            <v>Singtel</v>
          </cell>
          <cell r="C3485" t="str">
            <v>Singapore</v>
          </cell>
          <cell r="D3485" t="str">
            <v>Asia</v>
          </cell>
          <cell r="E3485" t="str">
            <v>Mobile &amp; Fixed</v>
          </cell>
          <cell r="F3485" t="str">
            <v>S$</v>
          </cell>
          <cell r="G3485" t="str">
            <v>EBITDA</v>
          </cell>
          <cell r="H3485">
            <v>2013</v>
          </cell>
          <cell r="I3485">
            <v>5211.8</v>
          </cell>
        </row>
        <row r="3486">
          <cell r="B3486" t="str">
            <v>Singtel</v>
          </cell>
          <cell r="C3486" t="str">
            <v>Singapore</v>
          </cell>
          <cell r="D3486" t="str">
            <v>Asia</v>
          </cell>
          <cell r="E3486" t="str">
            <v>Mobile &amp; Fixed</v>
          </cell>
          <cell r="F3486" t="str">
            <v>S$</v>
          </cell>
          <cell r="G3486" t="str">
            <v>EBITDA Margin (%)</v>
          </cell>
          <cell r="H3486">
            <v>2013</v>
          </cell>
          <cell r="I3486">
            <v>0.2866303690260133</v>
          </cell>
        </row>
        <row r="3487">
          <cell r="B3487" t="str">
            <v>Singtel</v>
          </cell>
          <cell r="C3487" t="str">
            <v>Singapore</v>
          </cell>
          <cell r="D3487" t="str">
            <v>Asia</v>
          </cell>
          <cell r="E3487" t="str">
            <v>Mobile &amp; Fixed</v>
          </cell>
          <cell r="F3487" t="str">
            <v>S$</v>
          </cell>
          <cell r="G3487" t="str">
            <v>Capex</v>
          </cell>
          <cell r="H3487">
            <v>2013</v>
          </cell>
          <cell r="I3487">
            <v>2058.6</v>
          </cell>
        </row>
        <row r="3488">
          <cell r="B3488" t="str">
            <v>Singtel</v>
          </cell>
          <cell r="C3488" t="str">
            <v>Singapore</v>
          </cell>
          <cell r="D3488" t="str">
            <v>Asia</v>
          </cell>
          <cell r="E3488" t="str">
            <v>Mobile &amp; Fixed</v>
          </cell>
          <cell r="F3488" t="str">
            <v>S$</v>
          </cell>
          <cell r="G3488" t="str">
            <v>EBITDA - Capex</v>
          </cell>
          <cell r="H3488">
            <v>2013</v>
          </cell>
          <cell r="I3488">
            <v>3153.2000000000003</v>
          </cell>
        </row>
        <row r="3489">
          <cell r="B3489" t="str">
            <v>Singtel</v>
          </cell>
          <cell r="C3489" t="str">
            <v>Singapore</v>
          </cell>
          <cell r="D3489" t="str">
            <v>Asia</v>
          </cell>
          <cell r="E3489" t="str">
            <v>Mobile &amp; Fixed</v>
          </cell>
          <cell r="F3489" t="str">
            <v>S$</v>
          </cell>
          <cell r="G3489" t="str">
            <v>EBITDA - Capex Margin (%)</v>
          </cell>
          <cell r="H3489">
            <v>2013</v>
          </cell>
          <cell r="I3489">
            <v>0.17341472804267724</v>
          </cell>
        </row>
        <row r="3490">
          <cell r="B3490" t="str">
            <v>Singtel</v>
          </cell>
          <cell r="C3490" t="str">
            <v>Singapore</v>
          </cell>
          <cell r="D3490" t="str">
            <v>Asia</v>
          </cell>
          <cell r="E3490" t="str">
            <v>Mobile &amp; Fixed</v>
          </cell>
          <cell r="F3490" t="str">
            <v>S$</v>
          </cell>
          <cell r="G3490" t="str">
            <v>Mobile share</v>
          </cell>
          <cell r="H3490">
            <v>2013</v>
          </cell>
          <cell r="I3490"/>
        </row>
        <row r="3491">
          <cell r="B3491" t="str">
            <v>Singtel</v>
          </cell>
          <cell r="C3491" t="str">
            <v>Singapore</v>
          </cell>
          <cell r="D3491" t="str">
            <v>Asia</v>
          </cell>
          <cell r="E3491" t="str">
            <v>Mobile &amp; Fixed</v>
          </cell>
          <cell r="F3491" t="str">
            <v>S$</v>
          </cell>
          <cell r="G3491" t="str">
            <v>Capex/Revenue</v>
          </cell>
          <cell r="H3491">
            <v>2013</v>
          </cell>
          <cell r="I3491">
            <v>0.11321564098333607</v>
          </cell>
        </row>
        <row r="3492">
          <cell r="B3492" t="str">
            <v>Singtel</v>
          </cell>
          <cell r="C3492" t="str">
            <v>Singapore</v>
          </cell>
          <cell r="D3492" t="str">
            <v>Asia</v>
          </cell>
          <cell r="E3492" t="str">
            <v>Mobile &amp; Fixed</v>
          </cell>
          <cell r="F3492" t="str">
            <v>S$</v>
          </cell>
          <cell r="G3492" t="str">
            <v>Revenue</v>
          </cell>
          <cell r="H3492">
            <v>2012</v>
          </cell>
          <cell r="I3492">
            <v>18825.3</v>
          </cell>
        </row>
        <row r="3493">
          <cell r="B3493" t="str">
            <v>Singtel</v>
          </cell>
          <cell r="C3493" t="str">
            <v>Singapore</v>
          </cell>
          <cell r="D3493" t="str">
            <v>Asia</v>
          </cell>
          <cell r="E3493" t="str">
            <v>Mobile &amp; Fixed</v>
          </cell>
          <cell r="F3493" t="str">
            <v>S$</v>
          </cell>
          <cell r="G3493" t="str">
            <v>EBITDA</v>
          </cell>
          <cell r="H3493">
            <v>2012</v>
          </cell>
          <cell r="I3493">
            <v>5233.8999999999996</v>
          </cell>
        </row>
        <row r="3494">
          <cell r="B3494" t="str">
            <v>Singtel</v>
          </cell>
          <cell r="C3494" t="str">
            <v>Singapore</v>
          </cell>
          <cell r="D3494" t="str">
            <v>Asia</v>
          </cell>
          <cell r="E3494" t="str">
            <v>Mobile &amp; Fixed</v>
          </cell>
          <cell r="F3494" t="str">
            <v>S$</v>
          </cell>
          <cell r="G3494" t="str">
            <v>EBITDA Margin (%)</v>
          </cell>
          <cell r="H3494">
            <v>2012</v>
          </cell>
          <cell r="I3494">
            <v>0.2780247857935863</v>
          </cell>
        </row>
        <row r="3495">
          <cell r="B3495" t="str">
            <v>Singtel</v>
          </cell>
          <cell r="C3495" t="str">
            <v>Singapore</v>
          </cell>
          <cell r="D3495" t="str">
            <v>Asia</v>
          </cell>
          <cell r="E3495" t="str">
            <v>Mobile &amp; Fixed</v>
          </cell>
          <cell r="F3495" t="str">
            <v>S$</v>
          </cell>
          <cell r="G3495" t="str">
            <v>Capex</v>
          </cell>
          <cell r="H3495">
            <v>2012</v>
          </cell>
          <cell r="I3495">
            <v>2258.4</v>
          </cell>
        </row>
        <row r="3496">
          <cell r="B3496" t="str">
            <v>Singtel</v>
          </cell>
          <cell r="C3496" t="str">
            <v>Singapore</v>
          </cell>
          <cell r="D3496" t="str">
            <v>Asia</v>
          </cell>
          <cell r="E3496" t="str">
            <v>Mobile &amp; Fixed</v>
          </cell>
          <cell r="F3496" t="str">
            <v>S$</v>
          </cell>
          <cell r="G3496" t="str">
            <v>EBITDA - Capex</v>
          </cell>
          <cell r="H3496">
            <v>2012</v>
          </cell>
          <cell r="I3496">
            <v>2975.4999999999995</v>
          </cell>
        </row>
        <row r="3497">
          <cell r="B3497" t="str">
            <v>Singtel</v>
          </cell>
          <cell r="C3497" t="str">
            <v>Singapore</v>
          </cell>
          <cell r="D3497" t="str">
            <v>Asia</v>
          </cell>
          <cell r="E3497" t="str">
            <v>Mobile &amp; Fixed</v>
          </cell>
          <cell r="F3497" t="str">
            <v>S$</v>
          </cell>
          <cell r="G3497" t="str">
            <v>EBITDA - Capex Margin (%)</v>
          </cell>
          <cell r="H3497">
            <v>2012</v>
          </cell>
          <cell r="I3497">
            <v>0.15805857011574848</v>
          </cell>
        </row>
        <row r="3498">
          <cell r="B3498" t="str">
            <v>Singtel</v>
          </cell>
          <cell r="C3498" t="str">
            <v>Singapore</v>
          </cell>
          <cell r="D3498" t="str">
            <v>Asia</v>
          </cell>
          <cell r="E3498" t="str">
            <v>Mobile &amp; Fixed</v>
          </cell>
          <cell r="F3498" t="str">
            <v>S$</v>
          </cell>
          <cell r="G3498" t="str">
            <v>Mobile share</v>
          </cell>
          <cell r="H3498">
            <v>2012</v>
          </cell>
          <cell r="I3498"/>
        </row>
        <row r="3499">
          <cell r="B3499" t="str">
            <v>Singtel</v>
          </cell>
          <cell r="C3499" t="str">
            <v>Singapore</v>
          </cell>
          <cell r="D3499" t="str">
            <v>Asia</v>
          </cell>
          <cell r="E3499" t="str">
            <v>Mobile &amp; Fixed</v>
          </cell>
          <cell r="F3499" t="str">
            <v>S$</v>
          </cell>
          <cell r="G3499" t="str">
            <v>Capex/Revenue</v>
          </cell>
          <cell r="H3499">
            <v>2012</v>
          </cell>
          <cell r="I3499">
            <v>0.11996621567783781</v>
          </cell>
        </row>
        <row r="3500">
          <cell r="B3500" t="str">
            <v>KT Corporation</v>
          </cell>
          <cell r="C3500" t="str">
            <v>Korea</v>
          </cell>
          <cell r="D3500" t="str">
            <v>Asia</v>
          </cell>
          <cell r="E3500" t="str">
            <v>Mobile &amp; Fixed</v>
          </cell>
          <cell r="F3500" t="str">
            <v>KRW (bn)</v>
          </cell>
          <cell r="G3500" t="str">
            <v>Revenue</v>
          </cell>
          <cell r="H3500">
            <v>2020</v>
          </cell>
          <cell r="I3500">
            <v>23916667</v>
          </cell>
        </row>
        <row r="3501">
          <cell r="B3501" t="str">
            <v>KT Corporation</v>
          </cell>
          <cell r="C3501" t="str">
            <v>Korea</v>
          </cell>
          <cell r="D3501" t="str">
            <v>Asia</v>
          </cell>
          <cell r="E3501" t="str">
            <v>Mobile &amp; Fixed</v>
          </cell>
          <cell r="F3501" t="str">
            <v>KRW (bn)</v>
          </cell>
          <cell r="G3501" t="str">
            <v>EBITDA</v>
          </cell>
          <cell r="H3501">
            <v>2020</v>
          </cell>
          <cell r="I3501">
            <v>4288439</v>
          </cell>
        </row>
        <row r="3502">
          <cell r="B3502" t="str">
            <v>KT Corporation</v>
          </cell>
          <cell r="C3502" t="str">
            <v>Korea</v>
          </cell>
          <cell r="D3502" t="str">
            <v>Asia</v>
          </cell>
          <cell r="E3502" t="str">
            <v>Mobile &amp; Fixed</v>
          </cell>
          <cell r="F3502" t="str">
            <v>KRW (bn)</v>
          </cell>
          <cell r="G3502" t="str">
            <v>EBITDA Margin (%)</v>
          </cell>
          <cell r="H3502">
            <v>2020</v>
          </cell>
          <cell r="I3502">
            <v>0.1793075515079087</v>
          </cell>
        </row>
        <row r="3503">
          <cell r="B3503" t="str">
            <v>KT Corporation</v>
          </cell>
          <cell r="C3503" t="str">
            <v>Korea</v>
          </cell>
          <cell r="D3503" t="str">
            <v>Asia</v>
          </cell>
          <cell r="E3503" t="str">
            <v>Mobile &amp; Fixed</v>
          </cell>
          <cell r="F3503" t="str">
            <v>KRW (bn)</v>
          </cell>
          <cell r="G3503" t="str">
            <v>Capex</v>
          </cell>
          <cell r="H3503">
            <v>2020</v>
          </cell>
          <cell r="I3503">
            <v>3207566</v>
          </cell>
        </row>
        <row r="3504">
          <cell r="B3504" t="str">
            <v>KT Corporation</v>
          </cell>
          <cell r="C3504" t="str">
            <v>Korea</v>
          </cell>
          <cell r="D3504" t="str">
            <v>Asia</v>
          </cell>
          <cell r="E3504" t="str">
            <v>Mobile &amp; Fixed</v>
          </cell>
          <cell r="F3504" t="str">
            <v>KRW (bn)</v>
          </cell>
          <cell r="G3504" t="str">
            <v>EBITDA - Capex</v>
          </cell>
          <cell r="H3504">
            <v>2020</v>
          </cell>
          <cell r="I3504">
            <v>1080873</v>
          </cell>
        </row>
        <row r="3505">
          <cell r="B3505" t="str">
            <v>KT Corporation</v>
          </cell>
          <cell r="C3505" t="str">
            <v>Korea</v>
          </cell>
          <cell r="D3505" t="str">
            <v>Asia</v>
          </cell>
          <cell r="E3505" t="str">
            <v>Mobile &amp; Fixed</v>
          </cell>
          <cell r="F3505" t="str">
            <v>KRW (bn)</v>
          </cell>
          <cell r="G3505" t="str">
            <v>EBITDA - Capex Margin (%)</v>
          </cell>
          <cell r="H3505">
            <v>2020</v>
          </cell>
          <cell r="I3505">
            <v>4.5193295537375673E-2</v>
          </cell>
        </row>
        <row r="3506">
          <cell r="B3506" t="str">
            <v>KT Corporation</v>
          </cell>
          <cell r="C3506" t="str">
            <v>Korea</v>
          </cell>
          <cell r="D3506" t="str">
            <v>Asia</v>
          </cell>
          <cell r="E3506" t="str">
            <v>Mobile &amp; Fixed</v>
          </cell>
          <cell r="F3506" t="str">
            <v>KRW (bn)</v>
          </cell>
          <cell r="G3506" t="str">
            <v>Mobile share</v>
          </cell>
          <cell r="H3506">
            <v>2020</v>
          </cell>
          <cell r="I3506">
            <v>0.28212458619561381</v>
          </cell>
        </row>
        <row r="3507">
          <cell r="B3507" t="str">
            <v>KT Corporation</v>
          </cell>
          <cell r="C3507" t="str">
            <v>Korea</v>
          </cell>
          <cell r="D3507" t="str">
            <v>Asia</v>
          </cell>
          <cell r="E3507" t="str">
            <v>Mobile &amp; Fixed</v>
          </cell>
          <cell r="F3507" t="str">
            <v>KRW (bn)</v>
          </cell>
          <cell r="G3507" t="str">
            <v>Capex/Revenue</v>
          </cell>
          <cell r="H3507">
            <v>2020</v>
          </cell>
          <cell r="I3507">
            <v>0.13411425597053303</v>
          </cell>
        </row>
        <row r="3508">
          <cell r="B3508" t="str">
            <v>KT Corporation</v>
          </cell>
          <cell r="C3508" t="str">
            <v>Korea</v>
          </cell>
          <cell r="D3508" t="str">
            <v>Asia</v>
          </cell>
          <cell r="E3508" t="str">
            <v>Mobile &amp; Fixed</v>
          </cell>
          <cell r="F3508" t="str">
            <v>KRW (bn)</v>
          </cell>
          <cell r="G3508" t="str">
            <v>Revenue</v>
          </cell>
          <cell r="H3508">
            <v>2019</v>
          </cell>
          <cell r="I3508">
            <v>24342064</v>
          </cell>
        </row>
        <row r="3509">
          <cell r="B3509" t="str">
            <v>KT Corporation</v>
          </cell>
          <cell r="C3509" t="str">
            <v>Korea</v>
          </cell>
          <cell r="D3509" t="str">
            <v>Asia</v>
          </cell>
          <cell r="E3509" t="str">
            <v>Mobile &amp; Fixed</v>
          </cell>
          <cell r="F3509" t="str">
            <v>KRW (bn)</v>
          </cell>
          <cell r="G3509" t="str">
            <v>EBITDA</v>
          </cell>
          <cell r="H3509">
            <v>2019</v>
          </cell>
          <cell r="I3509">
            <v>4203964</v>
          </cell>
        </row>
        <row r="3510">
          <cell r="B3510" t="str">
            <v>KT Corporation</v>
          </cell>
          <cell r="C3510" t="str">
            <v>Korea</v>
          </cell>
          <cell r="D3510" t="str">
            <v>Asia</v>
          </cell>
          <cell r="E3510" t="str">
            <v>Mobile &amp; Fixed</v>
          </cell>
          <cell r="F3510" t="str">
            <v>KRW (bn)</v>
          </cell>
          <cell r="G3510" t="str">
            <v>EBITDA Margin (%)</v>
          </cell>
          <cell r="H3510">
            <v>2019</v>
          </cell>
          <cell r="I3510">
            <v>0.17270367870201969</v>
          </cell>
        </row>
        <row r="3511">
          <cell r="B3511" t="str">
            <v>KT Corporation</v>
          </cell>
          <cell r="C3511" t="str">
            <v>Korea</v>
          </cell>
          <cell r="D3511" t="str">
            <v>Asia</v>
          </cell>
          <cell r="E3511" t="str">
            <v>Mobile &amp; Fixed</v>
          </cell>
          <cell r="F3511" t="str">
            <v>KRW (bn)</v>
          </cell>
          <cell r="G3511" t="str">
            <v>Capex</v>
          </cell>
          <cell r="H3511">
            <v>2019</v>
          </cell>
          <cell r="I3511">
            <v>3263338</v>
          </cell>
        </row>
        <row r="3512">
          <cell r="B3512" t="str">
            <v>KT Corporation</v>
          </cell>
          <cell r="C3512" t="str">
            <v>Korea</v>
          </cell>
          <cell r="D3512" t="str">
            <v>Asia</v>
          </cell>
          <cell r="E3512" t="str">
            <v>Mobile &amp; Fixed</v>
          </cell>
          <cell r="F3512" t="str">
            <v>KRW (bn)</v>
          </cell>
          <cell r="G3512" t="str">
            <v>EBITDA - Capex</v>
          </cell>
          <cell r="H3512">
            <v>2019</v>
          </cell>
          <cell r="I3512">
            <v>940626</v>
          </cell>
        </row>
        <row r="3513">
          <cell r="B3513" t="str">
            <v>KT Corporation</v>
          </cell>
          <cell r="C3513" t="str">
            <v>Korea</v>
          </cell>
          <cell r="D3513" t="str">
            <v>Asia</v>
          </cell>
          <cell r="E3513" t="str">
            <v>Mobile &amp; Fixed</v>
          </cell>
          <cell r="F3513" t="str">
            <v>KRW (bn)</v>
          </cell>
          <cell r="G3513" t="str">
            <v>EBITDA - Capex Margin (%)</v>
          </cell>
          <cell r="H3513">
            <v>2019</v>
          </cell>
          <cell r="I3513">
            <v>3.8641998476382285E-2</v>
          </cell>
        </row>
        <row r="3514">
          <cell r="B3514" t="str">
            <v>KT Corporation</v>
          </cell>
          <cell r="C3514" t="str">
            <v>Korea</v>
          </cell>
          <cell r="D3514" t="str">
            <v>Asia</v>
          </cell>
          <cell r="E3514" t="str">
            <v>Mobile &amp; Fixed</v>
          </cell>
          <cell r="F3514" t="str">
            <v>KRW (bn)</v>
          </cell>
          <cell r="G3514" t="str">
            <v>Mobile share</v>
          </cell>
          <cell r="H3514">
            <v>2019</v>
          </cell>
          <cell r="I3514">
            <v>0.27290252620587174</v>
          </cell>
        </row>
        <row r="3515">
          <cell r="B3515" t="str">
            <v>KT Corporation</v>
          </cell>
          <cell r="C3515" t="str">
            <v>Korea</v>
          </cell>
          <cell r="D3515" t="str">
            <v>Asia</v>
          </cell>
          <cell r="E3515" t="str">
            <v>Mobile &amp; Fixed</v>
          </cell>
          <cell r="F3515" t="str">
            <v>KRW (bn)</v>
          </cell>
          <cell r="G3515" t="str">
            <v>Capex/Revenue</v>
          </cell>
          <cell r="H3515">
            <v>2019</v>
          </cell>
          <cell r="I3515">
            <v>0.13406168022563739</v>
          </cell>
        </row>
        <row r="3516">
          <cell r="B3516" t="str">
            <v>KT Corporation</v>
          </cell>
          <cell r="C3516" t="str">
            <v>Korea</v>
          </cell>
          <cell r="D3516" t="str">
            <v>Asia</v>
          </cell>
          <cell r="E3516" t="str">
            <v>Mobile &amp; Fixed</v>
          </cell>
          <cell r="F3516" t="str">
            <v>KRW (bn)</v>
          </cell>
          <cell r="G3516" t="str">
            <v>Revenue</v>
          </cell>
          <cell r="H3516">
            <v>2018</v>
          </cell>
          <cell r="I3516">
            <v>23436050</v>
          </cell>
        </row>
        <row r="3517">
          <cell r="B3517" t="str">
            <v>KT Corporation</v>
          </cell>
          <cell r="C3517" t="str">
            <v>Korea</v>
          </cell>
          <cell r="D3517" t="str">
            <v>Asia</v>
          </cell>
          <cell r="E3517" t="str">
            <v>Mobile &amp; Fixed</v>
          </cell>
          <cell r="F3517" t="str">
            <v>KRW (bn)</v>
          </cell>
          <cell r="G3517" t="str">
            <v>EBITDA</v>
          </cell>
          <cell r="H3517">
            <v>2018</v>
          </cell>
          <cell r="I3517">
            <v>4246310</v>
          </cell>
        </row>
        <row r="3518">
          <cell r="B3518" t="str">
            <v>KT Corporation</v>
          </cell>
          <cell r="C3518" t="str">
            <v>Korea</v>
          </cell>
          <cell r="D3518" t="str">
            <v>Asia</v>
          </cell>
          <cell r="E3518" t="str">
            <v>Mobile &amp; Fixed</v>
          </cell>
          <cell r="F3518" t="str">
            <v>KRW (bn)</v>
          </cell>
          <cell r="G3518" t="str">
            <v>EBITDA Margin (%)</v>
          </cell>
          <cell r="H3518">
            <v>2018</v>
          </cell>
          <cell r="I3518">
            <v>0.18118710277542505</v>
          </cell>
        </row>
        <row r="3519">
          <cell r="B3519" t="str">
            <v>KT Corporation</v>
          </cell>
          <cell r="C3519" t="str">
            <v>Korea</v>
          </cell>
          <cell r="D3519" t="str">
            <v>Asia</v>
          </cell>
          <cell r="E3519" t="str">
            <v>Mobile &amp; Fixed</v>
          </cell>
          <cell r="F3519" t="str">
            <v>KRW (bn)</v>
          </cell>
          <cell r="G3519" t="str">
            <v>Capex</v>
          </cell>
          <cell r="H3519">
            <v>2018</v>
          </cell>
          <cell r="I3519">
            <v>2260879</v>
          </cell>
        </row>
        <row r="3520">
          <cell r="B3520" t="str">
            <v>KT Corporation</v>
          </cell>
          <cell r="C3520" t="str">
            <v>Korea</v>
          </cell>
          <cell r="D3520" t="str">
            <v>Asia</v>
          </cell>
          <cell r="E3520" t="str">
            <v>Mobile &amp; Fixed</v>
          </cell>
          <cell r="F3520" t="str">
            <v>KRW (bn)</v>
          </cell>
          <cell r="G3520" t="str">
            <v>EBITDA - Capex</v>
          </cell>
          <cell r="H3520">
            <v>2018</v>
          </cell>
          <cell r="I3520">
            <v>1985431</v>
          </cell>
        </row>
        <row r="3521">
          <cell r="B3521" t="str">
            <v>KT Corporation</v>
          </cell>
          <cell r="C3521" t="str">
            <v>Korea</v>
          </cell>
          <cell r="D3521" t="str">
            <v>Asia</v>
          </cell>
          <cell r="E3521" t="str">
            <v>Mobile &amp; Fixed</v>
          </cell>
          <cell r="F3521" t="str">
            <v>KRW (bn)</v>
          </cell>
          <cell r="G3521" t="str">
            <v>EBITDA - Capex Margin (%)</v>
          </cell>
          <cell r="H3521">
            <v>2018</v>
          </cell>
          <cell r="I3521">
            <v>8.4716963822828506E-2</v>
          </cell>
        </row>
        <row r="3522">
          <cell r="B3522" t="str">
            <v>KT Corporation</v>
          </cell>
          <cell r="C3522" t="str">
            <v>Korea</v>
          </cell>
          <cell r="D3522" t="str">
            <v>Asia</v>
          </cell>
          <cell r="E3522" t="str">
            <v>Mobile &amp; Fixed</v>
          </cell>
          <cell r="F3522" t="str">
            <v>KRW (bn)</v>
          </cell>
          <cell r="G3522" t="str">
            <v>Mobile share</v>
          </cell>
          <cell r="H3522">
            <v>2018</v>
          </cell>
          <cell r="I3522">
            <v>0.29134664618535588</v>
          </cell>
        </row>
        <row r="3523">
          <cell r="B3523" t="str">
            <v>KT Corporation</v>
          </cell>
          <cell r="C3523" t="str">
            <v>Korea</v>
          </cell>
          <cell r="D3523" t="str">
            <v>Asia</v>
          </cell>
          <cell r="E3523" t="str">
            <v>Mobile &amp; Fixed</v>
          </cell>
          <cell r="F3523" t="str">
            <v>KRW (bn)</v>
          </cell>
          <cell r="G3523" t="str">
            <v>Capex/Revenue</v>
          </cell>
          <cell r="H3523">
            <v>2018</v>
          </cell>
          <cell r="I3523">
            <v>9.647013895259654E-2</v>
          </cell>
        </row>
        <row r="3524">
          <cell r="B3524" t="str">
            <v>KT Corporation</v>
          </cell>
          <cell r="C3524" t="str">
            <v>Korea</v>
          </cell>
          <cell r="D3524" t="str">
            <v>Asia</v>
          </cell>
          <cell r="E3524" t="str">
            <v>Mobile &amp; Fixed</v>
          </cell>
          <cell r="F3524" t="str">
            <v>KRW (bn)</v>
          </cell>
          <cell r="G3524" t="str">
            <v>Revenue</v>
          </cell>
          <cell r="H3524">
            <v>2017</v>
          </cell>
          <cell r="I3524">
            <v>23546929</v>
          </cell>
        </row>
        <row r="3525">
          <cell r="B3525" t="str">
            <v>KT Corporation</v>
          </cell>
          <cell r="C3525" t="str">
            <v>Korea</v>
          </cell>
          <cell r="D3525" t="str">
            <v>Asia</v>
          </cell>
          <cell r="E3525" t="str">
            <v>Mobile &amp; Fixed</v>
          </cell>
          <cell r="F3525" t="str">
            <v>KRW (bn)</v>
          </cell>
          <cell r="G3525" t="str">
            <v>EBITDA</v>
          </cell>
          <cell r="H3525">
            <v>2017</v>
          </cell>
          <cell r="I3525">
            <v>4506773</v>
          </cell>
        </row>
        <row r="3526">
          <cell r="B3526" t="str">
            <v>KT Corporation</v>
          </cell>
          <cell r="C3526" t="str">
            <v>Korea</v>
          </cell>
          <cell r="D3526" t="str">
            <v>Asia</v>
          </cell>
          <cell r="E3526" t="str">
            <v>Mobile &amp; Fixed</v>
          </cell>
          <cell r="F3526" t="str">
            <v>KRW (bn)</v>
          </cell>
          <cell r="G3526" t="str">
            <v>EBITDA Margin (%)</v>
          </cell>
          <cell r="H3526">
            <v>2017</v>
          </cell>
          <cell r="I3526">
            <v>0.19139536200240803</v>
          </cell>
        </row>
        <row r="3527">
          <cell r="B3527" t="str">
            <v>KT Corporation</v>
          </cell>
          <cell r="C3527" t="str">
            <v>Korea</v>
          </cell>
          <cell r="D3527" t="str">
            <v>Asia</v>
          </cell>
          <cell r="E3527" t="str">
            <v>Mobile &amp; Fixed</v>
          </cell>
          <cell r="F3527" t="str">
            <v>KRW (bn)</v>
          </cell>
          <cell r="G3527" t="str">
            <v>Capex</v>
          </cell>
          <cell r="H3527">
            <v>2017</v>
          </cell>
          <cell r="I3527">
            <v>2442223</v>
          </cell>
        </row>
        <row r="3528">
          <cell r="B3528" t="str">
            <v>KT Corporation</v>
          </cell>
          <cell r="C3528" t="str">
            <v>Korea</v>
          </cell>
          <cell r="D3528" t="str">
            <v>Asia</v>
          </cell>
          <cell r="E3528" t="str">
            <v>Mobile &amp; Fixed</v>
          </cell>
          <cell r="F3528" t="str">
            <v>KRW (bn)</v>
          </cell>
          <cell r="G3528" t="str">
            <v>EBITDA - Capex</v>
          </cell>
          <cell r="H3528">
            <v>2017</v>
          </cell>
          <cell r="I3528">
            <v>2064550</v>
          </cell>
        </row>
        <row r="3529">
          <cell r="B3529" t="str">
            <v>KT Corporation</v>
          </cell>
          <cell r="C3529" t="str">
            <v>Korea</v>
          </cell>
          <cell r="D3529" t="str">
            <v>Asia</v>
          </cell>
          <cell r="E3529" t="str">
            <v>Mobile &amp; Fixed</v>
          </cell>
          <cell r="F3529" t="str">
            <v>KRW (bn)</v>
          </cell>
          <cell r="G3529" t="str">
            <v>EBITDA - Capex Margin (%)</v>
          </cell>
          <cell r="H3529">
            <v>2017</v>
          </cell>
          <cell r="I3529">
            <v>8.7678100188776212E-2</v>
          </cell>
        </row>
        <row r="3530">
          <cell r="B3530" t="str">
            <v>KT Corporation</v>
          </cell>
          <cell r="C3530" t="str">
            <v>Korea</v>
          </cell>
          <cell r="D3530" t="str">
            <v>Asia</v>
          </cell>
          <cell r="E3530" t="str">
            <v>Mobile &amp; Fixed</v>
          </cell>
          <cell r="F3530" t="str">
            <v>KRW (bn)</v>
          </cell>
          <cell r="G3530" t="str">
            <v>Mobile share</v>
          </cell>
          <cell r="H3530">
            <v>2017</v>
          </cell>
          <cell r="I3530">
            <v>0.49651918641224574</v>
          </cell>
        </row>
        <row r="3531">
          <cell r="B3531" t="str">
            <v>KT Corporation</v>
          </cell>
          <cell r="C3531" t="str">
            <v>Korea</v>
          </cell>
          <cell r="D3531" t="str">
            <v>Asia</v>
          </cell>
          <cell r="E3531" t="str">
            <v>Mobile &amp; Fixed</v>
          </cell>
          <cell r="F3531" t="str">
            <v>KRW (bn)</v>
          </cell>
          <cell r="G3531" t="str">
            <v>Capex/Revenue</v>
          </cell>
          <cell r="H3531">
            <v>2017</v>
          </cell>
          <cell r="I3531">
            <v>0.10371726181363183</v>
          </cell>
        </row>
        <row r="3532">
          <cell r="B3532" t="str">
            <v>KT Corporation</v>
          </cell>
          <cell r="C3532" t="str">
            <v>Korea</v>
          </cell>
          <cell r="D3532" t="str">
            <v>Asia</v>
          </cell>
          <cell r="E3532" t="str">
            <v>Mobile &amp; Fixed</v>
          </cell>
          <cell r="F3532" t="str">
            <v>KRW (bn)</v>
          </cell>
          <cell r="G3532" t="str">
            <v>Revenue</v>
          </cell>
          <cell r="H3532">
            <v>2016</v>
          </cell>
          <cell r="I3532">
            <v>23164202</v>
          </cell>
        </row>
        <row r="3533">
          <cell r="B3533" t="str">
            <v>KT Corporation</v>
          </cell>
          <cell r="C3533" t="str">
            <v>Korea</v>
          </cell>
          <cell r="D3533" t="str">
            <v>Asia</v>
          </cell>
          <cell r="E3533" t="str">
            <v>Mobile &amp; Fixed</v>
          </cell>
          <cell r="F3533" t="str">
            <v>KRW (bn)</v>
          </cell>
          <cell r="G3533" t="str">
            <v>EBITDA</v>
          </cell>
          <cell r="H3533">
            <v>2016</v>
          </cell>
          <cell r="I3533">
            <v>4804604</v>
          </cell>
        </row>
        <row r="3534">
          <cell r="B3534" t="str">
            <v>KT Corporation</v>
          </cell>
          <cell r="C3534" t="str">
            <v>Korea</v>
          </cell>
          <cell r="D3534" t="str">
            <v>Asia</v>
          </cell>
          <cell r="E3534" t="str">
            <v>Mobile &amp; Fixed</v>
          </cell>
          <cell r="F3534" t="str">
            <v>KRW (bn)</v>
          </cell>
          <cell r="G3534" t="str">
            <v>EBITDA Margin (%)</v>
          </cell>
          <cell r="H3534">
            <v>2016</v>
          </cell>
          <cell r="I3534">
            <v>0.20741504499054186</v>
          </cell>
        </row>
        <row r="3535">
          <cell r="B3535" t="str">
            <v>KT Corporation</v>
          </cell>
          <cell r="C3535" t="str">
            <v>Korea</v>
          </cell>
          <cell r="D3535" t="str">
            <v>Asia</v>
          </cell>
          <cell r="E3535" t="str">
            <v>Mobile &amp; Fixed</v>
          </cell>
          <cell r="F3535" t="str">
            <v>KRW (bn)</v>
          </cell>
          <cell r="G3535" t="str">
            <v>Capex</v>
          </cell>
          <cell r="H3535">
            <v>2016</v>
          </cell>
          <cell r="I3535">
            <v>2764346</v>
          </cell>
        </row>
        <row r="3536">
          <cell r="B3536" t="str">
            <v>KT Corporation</v>
          </cell>
          <cell r="C3536" t="str">
            <v>Korea</v>
          </cell>
          <cell r="D3536" t="str">
            <v>Asia</v>
          </cell>
          <cell r="E3536" t="str">
            <v>Mobile &amp; Fixed</v>
          </cell>
          <cell r="F3536" t="str">
            <v>KRW (bn)</v>
          </cell>
          <cell r="G3536" t="str">
            <v>EBITDA - Capex</v>
          </cell>
          <cell r="H3536">
            <v>2016</v>
          </cell>
          <cell r="I3536">
            <v>2040258</v>
          </cell>
        </row>
        <row r="3537">
          <cell r="B3537" t="str">
            <v>KT Corporation</v>
          </cell>
          <cell r="C3537" t="str">
            <v>Korea</v>
          </cell>
          <cell r="D3537" t="str">
            <v>Asia</v>
          </cell>
          <cell r="E3537" t="str">
            <v>Mobile &amp; Fixed</v>
          </cell>
          <cell r="F3537" t="str">
            <v>KRW (bn)</v>
          </cell>
          <cell r="G3537" t="str">
            <v>EBITDA - Capex Margin (%)</v>
          </cell>
          <cell r="H3537">
            <v>2016</v>
          </cell>
          <cell r="I3537">
            <v>8.8078061139339053E-2</v>
          </cell>
        </row>
        <row r="3538">
          <cell r="B3538" t="str">
            <v>KT Corporation</v>
          </cell>
          <cell r="C3538" t="str">
            <v>Korea</v>
          </cell>
          <cell r="D3538" t="str">
            <v>Asia</v>
          </cell>
          <cell r="E3538" t="str">
            <v>Mobile &amp; Fixed</v>
          </cell>
          <cell r="F3538" t="str">
            <v>KRW (bn)</v>
          </cell>
          <cell r="G3538" t="str">
            <v>Mobile share</v>
          </cell>
          <cell r="H3538">
            <v>2016</v>
          </cell>
          <cell r="I3538">
            <v>0.50510737885462553</v>
          </cell>
        </row>
        <row r="3539">
          <cell r="B3539" t="str">
            <v>KT Corporation</v>
          </cell>
          <cell r="C3539" t="str">
            <v>Korea</v>
          </cell>
          <cell r="D3539" t="str">
            <v>Asia</v>
          </cell>
          <cell r="E3539" t="str">
            <v>Mobile &amp; Fixed</v>
          </cell>
          <cell r="F3539" t="str">
            <v>KRW (bn)</v>
          </cell>
          <cell r="G3539" t="str">
            <v>Capex/Revenue</v>
          </cell>
          <cell r="H3539">
            <v>2016</v>
          </cell>
          <cell r="I3539">
            <v>0.11933698385120281</v>
          </cell>
        </row>
        <row r="3540">
          <cell r="B3540" t="str">
            <v>KT Corporation</v>
          </cell>
          <cell r="C3540" t="str">
            <v>Korea</v>
          </cell>
          <cell r="D3540" t="str">
            <v>Asia</v>
          </cell>
          <cell r="E3540" t="str">
            <v>Mobile &amp; Fixed</v>
          </cell>
          <cell r="F3540" t="str">
            <v>KRW (bn)</v>
          </cell>
          <cell r="G3540" t="str">
            <v>Revenue</v>
          </cell>
          <cell r="H3540">
            <v>2015</v>
          </cell>
          <cell r="I3540">
            <v>22699856</v>
          </cell>
        </row>
        <row r="3541">
          <cell r="B3541" t="str">
            <v>KT Corporation</v>
          </cell>
          <cell r="C3541" t="str">
            <v>Korea</v>
          </cell>
          <cell r="D3541" t="str">
            <v>Asia</v>
          </cell>
          <cell r="E3541" t="str">
            <v>Mobile &amp; Fixed</v>
          </cell>
          <cell r="F3541" t="str">
            <v>KRW (bn)</v>
          </cell>
          <cell r="G3541" t="str">
            <v>EBITDA</v>
          </cell>
          <cell r="H3541">
            <v>2015</v>
          </cell>
          <cell r="I3541">
            <v>4717074</v>
          </cell>
        </row>
        <row r="3542">
          <cell r="B3542" t="str">
            <v>KT Corporation</v>
          </cell>
          <cell r="C3542" t="str">
            <v>Korea</v>
          </cell>
          <cell r="D3542" t="str">
            <v>Asia</v>
          </cell>
          <cell r="E3542" t="str">
            <v>Mobile &amp; Fixed</v>
          </cell>
          <cell r="F3542" t="str">
            <v>KRW (bn)</v>
          </cell>
          <cell r="G3542" t="str">
            <v>EBITDA Margin (%)</v>
          </cell>
          <cell r="H3542">
            <v>2015</v>
          </cell>
          <cell r="I3542">
            <v>0.20780193495500587</v>
          </cell>
        </row>
        <row r="3543">
          <cell r="B3543" t="str">
            <v>KT Corporation</v>
          </cell>
          <cell r="C3543" t="str">
            <v>Korea</v>
          </cell>
          <cell r="D3543" t="str">
            <v>Asia</v>
          </cell>
          <cell r="E3543" t="str">
            <v>Mobile &amp; Fixed</v>
          </cell>
          <cell r="F3543" t="str">
            <v>KRW (bn)</v>
          </cell>
          <cell r="G3543" t="str">
            <v>Capex</v>
          </cell>
          <cell r="H3543">
            <v>2015</v>
          </cell>
          <cell r="I3543">
            <v>3115728</v>
          </cell>
        </row>
        <row r="3544">
          <cell r="B3544" t="str">
            <v>KT Corporation</v>
          </cell>
          <cell r="C3544" t="str">
            <v>Korea</v>
          </cell>
          <cell r="D3544" t="str">
            <v>Asia</v>
          </cell>
          <cell r="E3544" t="str">
            <v>Mobile &amp; Fixed</v>
          </cell>
          <cell r="F3544" t="str">
            <v>KRW (bn)</v>
          </cell>
          <cell r="G3544" t="str">
            <v>EBITDA - Capex</v>
          </cell>
          <cell r="H3544">
            <v>2015</v>
          </cell>
          <cell r="I3544">
            <v>1601346</v>
          </cell>
        </row>
        <row r="3545">
          <cell r="B3545" t="str">
            <v>KT Corporation</v>
          </cell>
          <cell r="C3545" t="str">
            <v>Korea</v>
          </cell>
          <cell r="D3545" t="str">
            <v>Asia</v>
          </cell>
          <cell r="E3545" t="str">
            <v>Mobile &amp; Fixed</v>
          </cell>
          <cell r="F3545" t="str">
            <v>KRW (bn)</v>
          </cell>
          <cell r="G3545" t="str">
            <v>EBITDA - Capex Margin (%)</v>
          </cell>
          <cell r="H3545">
            <v>2015</v>
          </cell>
          <cell r="I3545">
            <v>7.0544324157827257E-2</v>
          </cell>
        </row>
        <row r="3546">
          <cell r="B3546" t="str">
            <v>KT Corporation</v>
          </cell>
          <cell r="C3546" t="str">
            <v>Korea</v>
          </cell>
          <cell r="D3546" t="str">
            <v>Asia</v>
          </cell>
          <cell r="E3546" t="str">
            <v>Mobile &amp; Fixed</v>
          </cell>
          <cell r="F3546" t="str">
            <v>KRW (bn)</v>
          </cell>
          <cell r="G3546" t="str">
            <v>Mobile share</v>
          </cell>
          <cell r="H3546">
            <v>2015</v>
          </cell>
          <cell r="I3546">
            <v>0.5106705824767499</v>
          </cell>
        </row>
        <row r="3547">
          <cell r="B3547" t="str">
            <v>KT Corporation</v>
          </cell>
          <cell r="C3547" t="str">
            <v>Korea</v>
          </cell>
          <cell r="D3547" t="str">
            <v>Asia</v>
          </cell>
          <cell r="E3547" t="str">
            <v>Mobile &amp; Fixed</v>
          </cell>
          <cell r="F3547" t="str">
            <v>KRW (bn)</v>
          </cell>
          <cell r="G3547" t="str">
            <v>Capex/Revenue</v>
          </cell>
          <cell r="H3547">
            <v>2015</v>
          </cell>
          <cell r="I3547">
            <v>0.13725761079717863</v>
          </cell>
        </row>
        <row r="3548">
          <cell r="B3548" t="str">
            <v>KT Corporation</v>
          </cell>
          <cell r="C3548" t="str">
            <v>Korea</v>
          </cell>
          <cell r="D3548" t="str">
            <v>Asia</v>
          </cell>
          <cell r="E3548" t="str">
            <v>Mobile &amp; Fixed</v>
          </cell>
          <cell r="F3548" t="str">
            <v>KRW (bn)</v>
          </cell>
          <cell r="G3548" t="str">
            <v>Revenue</v>
          </cell>
          <cell r="H3548">
            <v>2014</v>
          </cell>
          <cell r="I3548">
            <v>22612713</v>
          </cell>
        </row>
        <row r="3549">
          <cell r="B3549" t="str">
            <v>KT Corporation</v>
          </cell>
          <cell r="C3549" t="str">
            <v>Korea</v>
          </cell>
          <cell r="D3549" t="str">
            <v>Asia</v>
          </cell>
          <cell r="E3549" t="str">
            <v>Mobile &amp; Fixed</v>
          </cell>
          <cell r="F3549" t="str">
            <v>KRW (bn)</v>
          </cell>
          <cell r="G3549" t="str">
            <v>EBITDA</v>
          </cell>
          <cell r="H3549">
            <v>2014</v>
          </cell>
          <cell r="I3549">
            <v>3075924</v>
          </cell>
        </row>
        <row r="3550">
          <cell r="B3550" t="str">
            <v>KT Corporation</v>
          </cell>
          <cell r="C3550" t="str">
            <v>Korea</v>
          </cell>
          <cell r="D3550" t="str">
            <v>Asia</v>
          </cell>
          <cell r="E3550" t="str">
            <v>Mobile &amp; Fixed</v>
          </cell>
          <cell r="F3550" t="str">
            <v>KRW (bn)</v>
          </cell>
          <cell r="G3550" t="str">
            <v>EBITDA Margin (%)</v>
          </cell>
          <cell r="H3550">
            <v>2014</v>
          </cell>
          <cell r="I3550">
            <v>0.13602631404732374</v>
          </cell>
        </row>
        <row r="3551">
          <cell r="B3551" t="str">
            <v>KT Corporation</v>
          </cell>
          <cell r="C3551" t="str">
            <v>Korea</v>
          </cell>
          <cell r="D3551" t="str">
            <v>Asia</v>
          </cell>
          <cell r="E3551" t="str">
            <v>Mobile &amp; Fixed</v>
          </cell>
          <cell r="F3551" t="str">
            <v>KRW (bn)</v>
          </cell>
          <cell r="G3551" t="str">
            <v>Capex</v>
          </cell>
          <cell r="H3551">
            <v>2014</v>
          </cell>
          <cell r="I3551">
            <v>2852869</v>
          </cell>
        </row>
        <row r="3552">
          <cell r="B3552" t="str">
            <v>KT Corporation</v>
          </cell>
          <cell r="C3552" t="str">
            <v>Korea</v>
          </cell>
          <cell r="D3552" t="str">
            <v>Asia</v>
          </cell>
          <cell r="E3552" t="str">
            <v>Mobile &amp; Fixed</v>
          </cell>
          <cell r="F3552" t="str">
            <v>KRW (bn)</v>
          </cell>
          <cell r="G3552" t="str">
            <v>EBITDA - Capex</v>
          </cell>
          <cell r="H3552">
            <v>2014</v>
          </cell>
          <cell r="I3552">
            <v>223055</v>
          </cell>
        </row>
        <row r="3553">
          <cell r="B3553" t="str">
            <v>KT Corporation</v>
          </cell>
          <cell r="C3553" t="str">
            <v>Korea</v>
          </cell>
          <cell r="D3553" t="str">
            <v>Asia</v>
          </cell>
          <cell r="E3553" t="str">
            <v>Mobile &amp; Fixed</v>
          </cell>
          <cell r="F3553" t="str">
            <v>KRW (bn)</v>
          </cell>
          <cell r="G3553" t="str">
            <v>EBITDA - Capex Margin (%)</v>
          </cell>
          <cell r="H3553">
            <v>2014</v>
          </cell>
          <cell r="I3553">
            <v>9.8641414676779379E-3</v>
          </cell>
        </row>
        <row r="3554">
          <cell r="B3554" t="str">
            <v>KT Corporation</v>
          </cell>
          <cell r="C3554" t="str">
            <v>Korea</v>
          </cell>
          <cell r="D3554" t="str">
            <v>Asia</v>
          </cell>
          <cell r="E3554" t="str">
            <v>Mobile &amp; Fixed</v>
          </cell>
          <cell r="F3554" t="str">
            <v>KRW (bn)</v>
          </cell>
          <cell r="G3554" t="str">
            <v>Mobile share</v>
          </cell>
          <cell r="H3554">
            <v>2014</v>
          </cell>
          <cell r="I3554"/>
        </row>
        <row r="3555">
          <cell r="B3555" t="str">
            <v>KT Corporation</v>
          </cell>
          <cell r="C3555" t="str">
            <v>Korea</v>
          </cell>
          <cell r="D3555" t="str">
            <v>Asia</v>
          </cell>
          <cell r="E3555" t="str">
            <v>Mobile &amp; Fixed</v>
          </cell>
          <cell r="F3555" t="str">
            <v>KRW (bn)</v>
          </cell>
          <cell r="G3555" t="str">
            <v>Capex/Revenue</v>
          </cell>
          <cell r="H3555">
            <v>2014</v>
          </cell>
          <cell r="I3555">
            <v>0.12616217257964579</v>
          </cell>
        </row>
        <row r="3556">
          <cell r="B3556" t="str">
            <v>KT Corporation</v>
          </cell>
          <cell r="C3556" t="str">
            <v>Korea</v>
          </cell>
          <cell r="D3556" t="str">
            <v>Asia</v>
          </cell>
          <cell r="E3556" t="str">
            <v>Mobile &amp; Fixed</v>
          </cell>
          <cell r="F3556" t="str">
            <v>KRW (bn)</v>
          </cell>
          <cell r="G3556" t="str">
            <v>Revenue</v>
          </cell>
          <cell r="H3556">
            <v>2013</v>
          </cell>
          <cell r="I3556">
            <v>23146020</v>
          </cell>
        </row>
        <row r="3557">
          <cell r="B3557" t="str">
            <v>KT Corporation</v>
          </cell>
          <cell r="C3557" t="str">
            <v>Korea</v>
          </cell>
          <cell r="D3557" t="str">
            <v>Asia</v>
          </cell>
          <cell r="E3557" t="str">
            <v>Mobile &amp; Fixed</v>
          </cell>
          <cell r="F3557" t="str">
            <v>KRW (bn)</v>
          </cell>
          <cell r="G3557" t="str">
            <v>EBITDA</v>
          </cell>
          <cell r="H3557">
            <v>2013</v>
          </cell>
          <cell r="I3557">
            <v>3855333</v>
          </cell>
        </row>
        <row r="3558">
          <cell r="B3558" t="str">
            <v>KT Corporation</v>
          </cell>
          <cell r="C3558" t="str">
            <v>Korea</v>
          </cell>
          <cell r="D3558" t="str">
            <v>Asia</v>
          </cell>
          <cell r="E3558" t="str">
            <v>Mobile &amp; Fixed</v>
          </cell>
          <cell r="F3558" t="str">
            <v>KRW (bn)</v>
          </cell>
          <cell r="G3558" t="str">
            <v>EBITDA Margin (%)</v>
          </cell>
          <cell r="H3558">
            <v>2013</v>
          </cell>
          <cell r="I3558">
            <v>0.16656569898410181</v>
          </cell>
        </row>
        <row r="3559">
          <cell r="B3559" t="str">
            <v>KT Corporation</v>
          </cell>
          <cell r="C3559" t="str">
            <v>Korea</v>
          </cell>
          <cell r="D3559" t="str">
            <v>Asia</v>
          </cell>
          <cell r="E3559" t="str">
            <v>Mobile &amp; Fixed</v>
          </cell>
          <cell r="F3559" t="str">
            <v>KRW (bn)</v>
          </cell>
          <cell r="G3559" t="str">
            <v>Capex</v>
          </cell>
          <cell r="H3559">
            <v>2013</v>
          </cell>
          <cell r="I3559">
            <v>3088185</v>
          </cell>
        </row>
        <row r="3560">
          <cell r="B3560" t="str">
            <v>KT Corporation</v>
          </cell>
          <cell r="C3560" t="str">
            <v>Korea</v>
          </cell>
          <cell r="D3560" t="str">
            <v>Asia</v>
          </cell>
          <cell r="E3560" t="str">
            <v>Mobile &amp; Fixed</v>
          </cell>
          <cell r="F3560" t="str">
            <v>KRW (bn)</v>
          </cell>
          <cell r="G3560" t="str">
            <v>EBITDA - Capex</v>
          </cell>
          <cell r="H3560">
            <v>2013</v>
          </cell>
          <cell r="I3560">
            <v>767148</v>
          </cell>
        </row>
        <row r="3561">
          <cell r="B3561" t="str">
            <v>KT Corporation</v>
          </cell>
          <cell r="C3561" t="str">
            <v>Korea</v>
          </cell>
          <cell r="D3561" t="str">
            <v>Asia</v>
          </cell>
          <cell r="E3561" t="str">
            <v>Mobile &amp; Fixed</v>
          </cell>
          <cell r="F3561" t="str">
            <v>KRW (bn)</v>
          </cell>
          <cell r="G3561" t="str">
            <v>EBITDA - Capex Margin (%)</v>
          </cell>
          <cell r="H3561">
            <v>2013</v>
          </cell>
          <cell r="I3561">
            <v>3.3143840712139709E-2</v>
          </cell>
        </row>
        <row r="3562">
          <cell r="B3562" t="str">
            <v>KT Corporation</v>
          </cell>
          <cell r="C3562" t="str">
            <v>Korea</v>
          </cell>
          <cell r="D3562" t="str">
            <v>Asia</v>
          </cell>
          <cell r="E3562" t="str">
            <v>Mobile &amp; Fixed</v>
          </cell>
          <cell r="F3562" t="str">
            <v>KRW (bn)</v>
          </cell>
          <cell r="G3562" t="str">
            <v>Mobile share</v>
          </cell>
          <cell r="H3562">
            <v>2013</v>
          </cell>
          <cell r="I3562"/>
        </row>
        <row r="3563">
          <cell r="B3563" t="str">
            <v>KT Corporation</v>
          </cell>
          <cell r="C3563" t="str">
            <v>Korea</v>
          </cell>
          <cell r="D3563" t="str">
            <v>Asia</v>
          </cell>
          <cell r="E3563" t="str">
            <v>Mobile &amp; Fixed</v>
          </cell>
          <cell r="F3563" t="str">
            <v>KRW (bn)</v>
          </cell>
          <cell r="G3563" t="str">
            <v>Capex/Revenue</v>
          </cell>
          <cell r="H3563">
            <v>2013</v>
          </cell>
          <cell r="I3563">
            <v>0.1334218582719621</v>
          </cell>
        </row>
        <row r="3564">
          <cell r="B3564" t="str">
            <v>KT Corporation</v>
          </cell>
          <cell r="C3564" t="str">
            <v>Korea</v>
          </cell>
          <cell r="D3564" t="str">
            <v>Asia</v>
          </cell>
          <cell r="E3564" t="str">
            <v>Mobile &amp; Fixed</v>
          </cell>
          <cell r="F3564" t="str">
            <v>KRW (bn)</v>
          </cell>
          <cell r="G3564" t="str">
            <v>Revenue</v>
          </cell>
          <cell r="H3564">
            <v>2012</v>
          </cell>
          <cell r="I3564">
            <v>24393154</v>
          </cell>
        </row>
        <row r="3565">
          <cell r="B3565" t="str">
            <v>KT Corporation</v>
          </cell>
          <cell r="C3565" t="str">
            <v>Korea</v>
          </cell>
          <cell r="D3565" t="str">
            <v>Asia</v>
          </cell>
          <cell r="E3565" t="str">
            <v>Mobile &amp; Fixed</v>
          </cell>
          <cell r="F3565" t="str">
            <v>KRW (bn)</v>
          </cell>
          <cell r="G3565" t="str">
            <v>EBITDA</v>
          </cell>
          <cell r="H3565">
            <v>2012</v>
          </cell>
          <cell r="I3565">
            <v>4743314</v>
          </cell>
        </row>
        <row r="3566">
          <cell r="B3566" t="str">
            <v>KT Corporation</v>
          </cell>
          <cell r="C3566" t="str">
            <v>Korea</v>
          </cell>
          <cell r="D3566" t="str">
            <v>Asia</v>
          </cell>
          <cell r="E3566" t="str">
            <v>Mobile &amp; Fixed</v>
          </cell>
          <cell r="F3566" t="str">
            <v>KRW (bn)</v>
          </cell>
          <cell r="G3566" t="str">
            <v>EBITDA Margin (%)</v>
          </cell>
          <cell r="H3566">
            <v>2012</v>
          </cell>
          <cell r="I3566">
            <v>0.19445267307376488</v>
          </cell>
        </row>
        <row r="3567">
          <cell r="B3567" t="str">
            <v>KT Corporation</v>
          </cell>
          <cell r="C3567" t="str">
            <v>Korea</v>
          </cell>
          <cell r="D3567" t="str">
            <v>Asia</v>
          </cell>
          <cell r="E3567" t="str">
            <v>Mobile &amp; Fixed</v>
          </cell>
          <cell r="F3567" t="str">
            <v>KRW (bn)</v>
          </cell>
          <cell r="G3567" t="str">
            <v>Capex</v>
          </cell>
          <cell r="H3567">
            <v>2012</v>
          </cell>
          <cell r="I3567">
            <v>3760255</v>
          </cell>
        </row>
        <row r="3568">
          <cell r="B3568" t="str">
            <v>KT Corporation</v>
          </cell>
          <cell r="C3568" t="str">
            <v>Korea</v>
          </cell>
          <cell r="D3568" t="str">
            <v>Asia</v>
          </cell>
          <cell r="E3568" t="str">
            <v>Mobile &amp; Fixed</v>
          </cell>
          <cell r="F3568" t="str">
            <v>KRW (bn)</v>
          </cell>
          <cell r="G3568" t="str">
            <v>EBITDA - Capex</v>
          </cell>
          <cell r="H3568">
            <v>2012</v>
          </cell>
          <cell r="I3568">
            <v>983059</v>
          </cell>
        </row>
        <row r="3569">
          <cell r="B3569" t="str">
            <v>KT Corporation</v>
          </cell>
          <cell r="C3569" t="str">
            <v>Korea</v>
          </cell>
          <cell r="D3569" t="str">
            <v>Asia</v>
          </cell>
          <cell r="E3569" t="str">
            <v>Mobile &amp; Fixed</v>
          </cell>
          <cell r="F3569" t="str">
            <v>KRW (bn)</v>
          </cell>
          <cell r="G3569" t="str">
            <v>EBITDA - Capex Margin (%)</v>
          </cell>
          <cell r="H3569">
            <v>2012</v>
          </cell>
          <cell r="I3569">
            <v>4.0300610572950098E-2</v>
          </cell>
        </row>
        <row r="3570">
          <cell r="B3570" t="str">
            <v>KT Corporation</v>
          </cell>
          <cell r="C3570" t="str">
            <v>Korea</v>
          </cell>
          <cell r="D3570" t="str">
            <v>Asia</v>
          </cell>
          <cell r="E3570" t="str">
            <v>Mobile &amp; Fixed</v>
          </cell>
          <cell r="F3570" t="str">
            <v>KRW (bn)</v>
          </cell>
          <cell r="G3570" t="str">
            <v>Mobile share</v>
          </cell>
          <cell r="H3570">
            <v>2012</v>
          </cell>
          <cell r="I3570"/>
        </row>
        <row r="3571">
          <cell r="B3571" t="str">
            <v>KT Corporation</v>
          </cell>
          <cell r="C3571" t="str">
            <v>Korea</v>
          </cell>
          <cell r="D3571" t="str">
            <v>Asia</v>
          </cell>
          <cell r="E3571" t="str">
            <v>Mobile &amp; Fixed</v>
          </cell>
          <cell r="F3571" t="str">
            <v>KRW (bn)</v>
          </cell>
          <cell r="G3571" t="str">
            <v>Capex/Revenue</v>
          </cell>
          <cell r="H3571">
            <v>2012</v>
          </cell>
          <cell r="I3571">
            <v>0.15415206250081478</v>
          </cell>
        </row>
        <row r="3572">
          <cell r="B3572" t="str">
            <v>LG Uplus Corp</v>
          </cell>
          <cell r="C3572" t="str">
            <v>Korea</v>
          </cell>
          <cell r="D3572" t="str">
            <v>Asia</v>
          </cell>
          <cell r="E3572" t="str">
            <v>Mobile &amp; Fixed</v>
          </cell>
          <cell r="F3572" t="str">
            <v>KRW (bn)</v>
          </cell>
          <cell r="G3572" t="str">
            <v>Revenue</v>
          </cell>
          <cell r="H3572">
            <v>2020</v>
          </cell>
          <cell r="I3572">
            <v>13417.627</v>
          </cell>
        </row>
        <row r="3573">
          <cell r="B3573" t="str">
            <v>LG Uplus Corp</v>
          </cell>
          <cell r="C3573" t="str">
            <v>Korea</v>
          </cell>
          <cell r="D3573" t="str">
            <v>Asia</v>
          </cell>
          <cell r="E3573" t="str">
            <v>Mobile &amp; Fixed</v>
          </cell>
          <cell r="F3573" t="str">
            <v>KRW (bn)</v>
          </cell>
          <cell r="G3573" t="str">
            <v>EBITDA</v>
          </cell>
          <cell r="H3573">
            <v>2020</v>
          </cell>
          <cell r="I3573">
            <v>3256.6280000000002</v>
          </cell>
        </row>
        <row r="3574">
          <cell r="B3574" t="str">
            <v>LG Uplus Corp</v>
          </cell>
          <cell r="C3574" t="str">
            <v>Korea</v>
          </cell>
          <cell r="D3574" t="str">
            <v>Asia</v>
          </cell>
          <cell r="E3574" t="str">
            <v>Mobile &amp; Fixed</v>
          </cell>
          <cell r="F3574" t="str">
            <v>KRW (bn)</v>
          </cell>
          <cell r="G3574" t="str">
            <v>EBITDA Margin (%)</v>
          </cell>
          <cell r="H3574">
            <v>2020</v>
          </cell>
          <cell r="I3574">
            <v>0.24271266446742037</v>
          </cell>
        </row>
        <row r="3575">
          <cell r="B3575" t="str">
            <v>LG Uplus Corp</v>
          </cell>
          <cell r="C3575" t="str">
            <v>Korea</v>
          </cell>
          <cell r="D3575" t="str">
            <v>Asia</v>
          </cell>
          <cell r="E3575" t="str">
            <v>Mobile &amp; Fixed</v>
          </cell>
          <cell r="F3575" t="str">
            <v>KRW (bn)</v>
          </cell>
          <cell r="G3575" t="str">
            <v>Capex</v>
          </cell>
          <cell r="H3575">
            <v>2020</v>
          </cell>
          <cell r="I3575">
            <v>2703.4430000000002</v>
          </cell>
        </row>
        <row r="3576">
          <cell r="B3576" t="str">
            <v>LG Uplus Corp</v>
          </cell>
          <cell r="C3576" t="str">
            <v>Korea</v>
          </cell>
          <cell r="D3576" t="str">
            <v>Asia</v>
          </cell>
          <cell r="E3576" t="str">
            <v>Mobile &amp; Fixed</v>
          </cell>
          <cell r="F3576" t="str">
            <v>KRW (bn)</v>
          </cell>
          <cell r="G3576" t="str">
            <v>EBITDA - Capex</v>
          </cell>
          <cell r="H3576">
            <v>2020</v>
          </cell>
          <cell r="I3576">
            <v>553.18499999999995</v>
          </cell>
        </row>
        <row r="3577">
          <cell r="B3577" t="str">
            <v>LG Uplus Corp</v>
          </cell>
          <cell r="C3577" t="str">
            <v>Korea</v>
          </cell>
          <cell r="D3577" t="str">
            <v>Asia</v>
          </cell>
          <cell r="E3577" t="str">
            <v>Mobile &amp; Fixed</v>
          </cell>
          <cell r="F3577" t="str">
            <v>KRW (bn)</v>
          </cell>
          <cell r="G3577" t="str">
            <v>EBITDA - Capex Margin (%)</v>
          </cell>
          <cell r="H3577">
            <v>2020</v>
          </cell>
          <cell r="I3577">
            <v>4.1228229104893134E-2</v>
          </cell>
        </row>
        <row r="3578">
          <cell r="B3578" t="str">
            <v>LG Uplus Corp</v>
          </cell>
          <cell r="C3578" t="str">
            <v>Korea</v>
          </cell>
          <cell r="D3578" t="str">
            <v>Asia</v>
          </cell>
          <cell r="E3578" t="str">
            <v>Mobile &amp; Fixed</v>
          </cell>
          <cell r="F3578" t="str">
            <v>KRW (bn)</v>
          </cell>
          <cell r="G3578" t="str">
            <v>Mobile share</v>
          </cell>
          <cell r="H3578">
            <v>2020</v>
          </cell>
          <cell r="I3578">
            <v>0.43611648723841778</v>
          </cell>
        </row>
        <row r="3579">
          <cell r="B3579" t="str">
            <v>LG Uplus Corp</v>
          </cell>
          <cell r="C3579" t="str">
            <v>Korea</v>
          </cell>
          <cell r="D3579" t="str">
            <v>Asia</v>
          </cell>
          <cell r="E3579" t="str">
            <v>Mobile &amp; Fixed</v>
          </cell>
          <cell r="F3579" t="str">
            <v>KRW (bn)</v>
          </cell>
          <cell r="G3579" t="str">
            <v>Capex/Revenue</v>
          </cell>
          <cell r="H3579">
            <v>2020</v>
          </cell>
          <cell r="I3579">
            <v>0.20148443536252722</v>
          </cell>
        </row>
        <row r="3580">
          <cell r="B3580" t="str">
            <v>LG Uplus Corp</v>
          </cell>
          <cell r="C3580" t="str">
            <v>Korea</v>
          </cell>
          <cell r="D3580" t="str">
            <v>Asia</v>
          </cell>
          <cell r="E3580" t="str">
            <v>Mobile &amp; Fixed</v>
          </cell>
          <cell r="F3580" t="str">
            <v>KRW (bn)</v>
          </cell>
          <cell r="G3580" t="str">
            <v>Revenue</v>
          </cell>
          <cell r="H3580">
            <v>2019</v>
          </cell>
          <cell r="I3580">
            <v>12381.968999999999</v>
          </cell>
        </row>
        <row r="3581">
          <cell r="B3581" t="str">
            <v>LG Uplus Corp</v>
          </cell>
          <cell r="C3581" t="str">
            <v>Korea</v>
          </cell>
          <cell r="D3581" t="str">
            <v>Asia</v>
          </cell>
          <cell r="E3581" t="str">
            <v>Mobile &amp; Fixed</v>
          </cell>
          <cell r="F3581" t="str">
            <v>KRW (bn)</v>
          </cell>
          <cell r="G3581" t="str">
            <v>EBITDA</v>
          </cell>
          <cell r="H3581">
            <v>2019</v>
          </cell>
          <cell r="I3581">
            <v>2753.8090000000002</v>
          </cell>
        </row>
        <row r="3582">
          <cell r="B3582" t="str">
            <v>LG Uplus Corp</v>
          </cell>
          <cell r="C3582" t="str">
            <v>Korea</v>
          </cell>
          <cell r="D3582" t="str">
            <v>Asia</v>
          </cell>
          <cell r="E3582" t="str">
            <v>Mobile &amp; Fixed</v>
          </cell>
          <cell r="F3582" t="str">
            <v>KRW (bn)</v>
          </cell>
          <cell r="G3582" t="str">
            <v>EBITDA Margin (%)</v>
          </cell>
          <cell r="H3582">
            <v>2019</v>
          </cell>
          <cell r="I3582">
            <v>0.22240477261734384</v>
          </cell>
        </row>
        <row r="3583">
          <cell r="B3583" t="str">
            <v>LG Uplus Corp</v>
          </cell>
          <cell r="C3583" t="str">
            <v>Korea</v>
          </cell>
          <cell r="D3583" t="str">
            <v>Asia</v>
          </cell>
          <cell r="E3583" t="str">
            <v>Mobile &amp; Fixed</v>
          </cell>
          <cell r="F3583" t="str">
            <v>KRW (bn)</v>
          </cell>
          <cell r="G3583" t="str">
            <v>Capex</v>
          </cell>
          <cell r="H3583">
            <v>2019</v>
          </cell>
          <cell r="I3583">
            <v>2326.5140000000001</v>
          </cell>
        </row>
        <row r="3584">
          <cell r="B3584" t="str">
            <v>LG Uplus Corp</v>
          </cell>
          <cell r="C3584" t="str">
            <v>Korea</v>
          </cell>
          <cell r="D3584" t="str">
            <v>Asia</v>
          </cell>
          <cell r="E3584" t="str">
            <v>Mobile &amp; Fixed</v>
          </cell>
          <cell r="F3584" t="str">
            <v>KRW (bn)</v>
          </cell>
          <cell r="G3584" t="str">
            <v>EBITDA - Capex</v>
          </cell>
          <cell r="H3584">
            <v>2019</v>
          </cell>
          <cell r="I3584">
            <v>427.29500000000007</v>
          </cell>
        </row>
        <row r="3585">
          <cell r="B3585" t="str">
            <v>LG Uplus Corp</v>
          </cell>
          <cell r="C3585" t="str">
            <v>Korea</v>
          </cell>
          <cell r="D3585" t="str">
            <v>Asia</v>
          </cell>
          <cell r="E3585" t="str">
            <v>Mobile &amp; Fixed</v>
          </cell>
          <cell r="F3585" t="str">
            <v>KRW (bn)</v>
          </cell>
          <cell r="G3585" t="str">
            <v>EBITDA - Capex Margin (%)</v>
          </cell>
          <cell r="H3585">
            <v>2019</v>
          </cell>
          <cell r="I3585">
            <v>3.4509454837110327E-2</v>
          </cell>
        </row>
        <row r="3586">
          <cell r="B3586" t="str">
            <v>LG Uplus Corp</v>
          </cell>
          <cell r="C3586" t="str">
            <v>Korea</v>
          </cell>
          <cell r="D3586" t="str">
            <v>Asia</v>
          </cell>
          <cell r="E3586" t="str">
            <v>Mobile &amp; Fixed</v>
          </cell>
          <cell r="F3586" t="str">
            <v>KRW (bn)</v>
          </cell>
          <cell r="G3586" t="str">
            <v>Mobile share</v>
          </cell>
          <cell r="H3586">
            <v>2019</v>
          </cell>
          <cell r="I3586">
            <v>0.43905586723266282</v>
          </cell>
        </row>
        <row r="3587">
          <cell r="B3587" t="str">
            <v>LG Uplus Corp</v>
          </cell>
          <cell r="C3587" t="str">
            <v>Korea</v>
          </cell>
          <cell r="D3587" t="str">
            <v>Asia</v>
          </cell>
          <cell r="E3587" t="str">
            <v>Mobile &amp; Fixed</v>
          </cell>
          <cell r="F3587" t="str">
            <v>KRW (bn)</v>
          </cell>
          <cell r="G3587" t="str">
            <v>Capex/Revenue</v>
          </cell>
          <cell r="H3587">
            <v>2019</v>
          </cell>
          <cell r="I3587">
            <v>0.18789531778023352</v>
          </cell>
        </row>
        <row r="3588">
          <cell r="B3588" t="str">
            <v>LG Uplus Corp</v>
          </cell>
          <cell r="C3588" t="str">
            <v>Korea</v>
          </cell>
          <cell r="D3588" t="str">
            <v>Asia</v>
          </cell>
          <cell r="E3588" t="str">
            <v>Mobile &amp; Fixed</v>
          </cell>
          <cell r="F3588" t="str">
            <v>KRW (bn)</v>
          </cell>
          <cell r="G3588" t="str">
            <v>Revenue</v>
          </cell>
          <cell r="H3588">
            <v>2018</v>
          </cell>
          <cell r="I3588">
            <v>11725.65</v>
          </cell>
        </row>
        <row r="3589">
          <cell r="B3589" t="str">
            <v>LG Uplus Corp</v>
          </cell>
          <cell r="C3589" t="str">
            <v>Korea</v>
          </cell>
          <cell r="D3589" t="str">
            <v>Asia</v>
          </cell>
          <cell r="E3589" t="str">
            <v>Mobile &amp; Fixed</v>
          </cell>
          <cell r="F3589" t="str">
            <v>KRW (bn)</v>
          </cell>
          <cell r="G3589" t="str">
            <v>EBITDA</v>
          </cell>
          <cell r="H3589">
            <v>2018</v>
          </cell>
          <cell r="I3589">
            <v>2412.6060000000002</v>
          </cell>
        </row>
        <row r="3590">
          <cell r="B3590" t="str">
            <v>LG Uplus Corp</v>
          </cell>
          <cell r="C3590" t="str">
            <v>Korea</v>
          </cell>
          <cell r="D3590" t="str">
            <v>Asia</v>
          </cell>
          <cell r="E3590" t="str">
            <v>Mobile &amp; Fixed</v>
          </cell>
          <cell r="F3590" t="str">
            <v>KRW (bn)</v>
          </cell>
          <cell r="G3590" t="str">
            <v>EBITDA Margin (%)</v>
          </cell>
          <cell r="H3590">
            <v>2018</v>
          </cell>
          <cell r="I3590">
            <v>0.20575456371288589</v>
          </cell>
        </row>
        <row r="3591">
          <cell r="B3591" t="str">
            <v>LG Uplus Corp</v>
          </cell>
          <cell r="C3591" t="str">
            <v>Korea</v>
          </cell>
          <cell r="D3591" t="str">
            <v>Asia</v>
          </cell>
          <cell r="E3591" t="str">
            <v>Mobile &amp; Fixed</v>
          </cell>
          <cell r="F3591" t="str">
            <v>KRW (bn)</v>
          </cell>
          <cell r="G3591" t="str">
            <v>Capex</v>
          </cell>
          <cell r="H3591">
            <v>2018</v>
          </cell>
          <cell r="I3591">
            <v>1220.9839999999999</v>
          </cell>
        </row>
        <row r="3592">
          <cell r="B3592" t="str">
            <v>LG Uplus Corp</v>
          </cell>
          <cell r="C3592" t="str">
            <v>Korea</v>
          </cell>
          <cell r="D3592" t="str">
            <v>Asia</v>
          </cell>
          <cell r="E3592" t="str">
            <v>Mobile &amp; Fixed</v>
          </cell>
          <cell r="F3592" t="str">
            <v>KRW (bn)</v>
          </cell>
          <cell r="G3592" t="str">
            <v>EBITDA - Capex</v>
          </cell>
          <cell r="H3592">
            <v>2018</v>
          </cell>
          <cell r="I3592">
            <v>1191.6220000000003</v>
          </cell>
        </row>
        <row r="3593">
          <cell r="B3593" t="str">
            <v>LG Uplus Corp</v>
          </cell>
          <cell r="C3593" t="str">
            <v>Korea</v>
          </cell>
          <cell r="D3593" t="str">
            <v>Asia</v>
          </cell>
          <cell r="E3593" t="str">
            <v>Mobile &amp; Fixed</v>
          </cell>
          <cell r="F3593" t="str">
            <v>KRW (bn)</v>
          </cell>
          <cell r="G3593" t="str">
            <v>EBITDA - Capex Margin (%)</v>
          </cell>
          <cell r="H3593">
            <v>2018</v>
          </cell>
          <cell r="I3593">
            <v>0.10162524039179067</v>
          </cell>
        </row>
        <row r="3594">
          <cell r="B3594" t="str">
            <v>LG Uplus Corp</v>
          </cell>
          <cell r="C3594" t="str">
            <v>Korea</v>
          </cell>
          <cell r="D3594" t="str">
            <v>Asia</v>
          </cell>
          <cell r="E3594" t="str">
            <v>Mobile &amp; Fixed</v>
          </cell>
          <cell r="F3594" t="str">
            <v>KRW (bn)</v>
          </cell>
          <cell r="G3594" t="str">
            <v>Mobile share</v>
          </cell>
          <cell r="H3594">
            <v>2018</v>
          </cell>
          <cell r="I3594">
            <v>0.44851134020618555</v>
          </cell>
        </row>
        <row r="3595">
          <cell r="B3595" t="str">
            <v>LG Uplus Corp</v>
          </cell>
          <cell r="C3595" t="str">
            <v>Korea</v>
          </cell>
          <cell r="D3595" t="str">
            <v>Asia</v>
          </cell>
          <cell r="E3595" t="str">
            <v>Mobile &amp; Fixed</v>
          </cell>
          <cell r="F3595" t="str">
            <v>KRW (bn)</v>
          </cell>
          <cell r="G3595" t="str">
            <v>Capex/Revenue</v>
          </cell>
          <cell r="H3595">
            <v>2018</v>
          </cell>
          <cell r="I3595">
            <v>0.1041293233210952</v>
          </cell>
        </row>
        <row r="3596">
          <cell r="B3596" t="str">
            <v>LG Uplus Corp</v>
          </cell>
          <cell r="C3596" t="str">
            <v>Korea</v>
          </cell>
          <cell r="D3596" t="str">
            <v>Asia</v>
          </cell>
          <cell r="E3596" t="str">
            <v>Mobile &amp; Fixed</v>
          </cell>
          <cell r="F3596" t="str">
            <v>KRW (bn)</v>
          </cell>
          <cell r="G3596" t="str">
            <v>Revenue</v>
          </cell>
          <cell r="H3596">
            <v>2017</v>
          </cell>
          <cell r="I3596">
            <v>12279.382</v>
          </cell>
        </row>
        <row r="3597">
          <cell r="B3597" t="str">
            <v>LG Uplus Corp</v>
          </cell>
          <cell r="C3597" t="str">
            <v>Korea</v>
          </cell>
          <cell r="D3597" t="str">
            <v>Asia</v>
          </cell>
          <cell r="E3597" t="str">
            <v>Mobile &amp; Fixed</v>
          </cell>
          <cell r="F3597" t="str">
            <v>KRW (bn)</v>
          </cell>
          <cell r="G3597" t="str">
            <v>EBITDA</v>
          </cell>
          <cell r="H3597">
            <v>2017</v>
          </cell>
          <cell r="I3597">
            <v>2515.3049999999998</v>
          </cell>
        </row>
        <row r="3598">
          <cell r="B3598" t="str">
            <v>LG Uplus Corp</v>
          </cell>
          <cell r="C3598" t="str">
            <v>Korea</v>
          </cell>
          <cell r="D3598" t="str">
            <v>Asia</v>
          </cell>
          <cell r="E3598" t="str">
            <v>Mobile &amp; Fixed</v>
          </cell>
          <cell r="F3598" t="str">
            <v>KRW (bn)</v>
          </cell>
          <cell r="G3598" t="str">
            <v>EBITDA Margin (%)</v>
          </cell>
          <cell r="H3598">
            <v>2017</v>
          </cell>
          <cell r="I3598">
            <v>0.20483970610247323</v>
          </cell>
        </row>
        <row r="3599">
          <cell r="B3599" t="str">
            <v>LG Uplus Corp</v>
          </cell>
          <cell r="C3599" t="str">
            <v>Korea</v>
          </cell>
          <cell r="D3599" t="str">
            <v>Asia</v>
          </cell>
          <cell r="E3599" t="str">
            <v>Mobile &amp; Fixed</v>
          </cell>
          <cell r="F3599" t="str">
            <v>KRW (bn)</v>
          </cell>
          <cell r="G3599" t="str">
            <v>Capex</v>
          </cell>
          <cell r="H3599">
            <v>2017</v>
          </cell>
          <cell r="I3599">
            <v>1182.5740000000001</v>
          </cell>
        </row>
        <row r="3600">
          <cell r="B3600" t="str">
            <v>LG Uplus Corp</v>
          </cell>
          <cell r="C3600" t="str">
            <v>Korea</v>
          </cell>
          <cell r="D3600" t="str">
            <v>Asia</v>
          </cell>
          <cell r="E3600" t="str">
            <v>Mobile &amp; Fixed</v>
          </cell>
          <cell r="F3600" t="str">
            <v>KRW (bn)</v>
          </cell>
          <cell r="G3600" t="str">
            <v>EBITDA - Capex</v>
          </cell>
          <cell r="H3600">
            <v>2017</v>
          </cell>
          <cell r="I3600">
            <v>1332.7309999999998</v>
          </cell>
        </row>
        <row r="3601">
          <cell r="B3601" t="str">
            <v>LG Uplus Corp</v>
          </cell>
          <cell r="C3601" t="str">
            <v>Korea</v>
          </cell>
          <cell r="D3601" t="str">
            <v>Asia</v>
          </cell>
          <cell r="E3601" t="str">
            <v>Mobile &amp; Fixed</v>
          </cell>
          <cell r="F3601" t="str">
            <v>KRW (bn)</v>
          </cell>
          <cell r="G3601" t="str">
            <v>EBITDA - Capex Margin (%)</v>
          </cell>
          <cell r="H3601">
            <v>2017</v>
          </cell>
          <cell r="I3601">
            <v>0.10853404511725426</v>
          </cell>
        </row>
        <row r="3602">
          <cell r="B3602" t="str">
            <v>LG Uplus Corp</v>
          </cell>
          <cell r="C3602" t="str">
            <v>Korea</v>
          </cell>
          <cell r="D3602" t="str">
            <v>Asia</v>
          </cell>
          <cell r="E3602" t="str">
            <v>Mobile &amp; Fixed</v>
          </cell>
          <cell r="F3602" t="str">
            <v>KRW (bn)</v>
          </cell>
          <cell r="G3602" t="str">
            <v>Mobile share</v>
          </cell>
          <cell r="H3602">
            <v>2017</v>
          </cell>
          <cell r="I3602">
            <v>0.4536362896001303</v>
          </cell>
        </row>
        <row r="3603">
          <cell r="B3603" t="str">
            <v>LG Uplus Corp</v>
          </cell>
          <cell r="C3603" t="str">
            <v>Korea</v>
          </cell>
          <cell r="D3603" t="str">
            <v>Asia</v>
          </cell>
          <cell r="E3603" t="str">
            <v>Mobile &amp; Fixed</v>
          </cell>
          <cell r="F3603" t="str">
            <v>KRW (bn)</v>
          </cell>
          <cell r="G3603" t="str">
            <v>Capex/Revenue</v>
          </cell>
          <cell r="H3603">
            <v>2017</v>
          </cell>
          <cell r="I3603">
            <v>9.6305660985218977E-2</v>
          </cell>
        </row>
        <row r="3604">
          <cell r="B3604" t="str">
            <v>LG Uplus Corp</v>
          </cell>
          <cell r="C3604" t="str">
            <v>Korea</v>
          </cell>
          <cell r="D3604" t="str">
            <v>Asia</v>
          </cell>
          <cell r="E3604" t="str">
            <v>Mobile &amp; Fixed</v>
          </cell>
          <cell r="F3604" t="str">
            <v>KRW (bn)</v>
          </cell>
          <cell r="G3604" t="str">
            <v>Revenue</v>
          </cell>
          <cell r="H3604">
            <v>2016</v>
          </cell>
          <cell r="I3604">
            <v>11451.046</v>
          </cell>
        </row>
        <row r="3605">
          <cell r="B3605" t="str">
            <v>LG Uplus Corp</v>
          </cell>
          <cell r="C3605" t="str">
            <v>Korea</v>
          </cell>
          <cell r="D3605" t="str">
            <v>Asia</v>
          </cell>
          <cell r="E3605" t="str">
            <v>Mobile &amp; Fixed</v>
          </cell>
          <cell r="F3605" t="str">
            <v>KRW (bn)</v>
          </cell>
          <cell r="G3605" t="str">
            <v>EBITDA</v>
          </cell>
          <cell r="H3605">
            <v>2016</v>
          </cell>
          <cell r="I3605">
            <v>2399.9879999999998</v>
          </cell>
        </row>
        <row r="3606">
          <cell r="B3606" t="str">
            <v>LG Uplus Corp</v>
          </cell>
          <cell r="C3606" t="str">
            <v>Korea</v>
          </cell>
          <cell r="D3606" t="str">
            <v>Asia</v>
          </cell>
          <cell r="E3606" t="str">
            <v>Mobile &amp; Fixed</v>
          </cell>
          <cell r="F3606" t="str">
            <v>KRW (bn)</v>
          </cell>
          <cell r="G3606" t="str">
            <v>EBITDA Margin (%)</v>
          </cell>
          <cell r="H3606">
            <v>2016</v>
          </cell>
          <cell r="I3606">
            <v>0.20958679233320693</v>
          </cell>
        </row>
        <row r="3607">
          <cell r="B3607" t="str">
            <v>LG Uplus Corp</v>
          </cell>
          <cell r="C3607" t="str">
            <v>Korea</v>
          </cell>
          <cell r="D3607" t="str">
            <v>Asia</v>
          </cell>
          <cell r="E3607" t="str">
            <v>Mobile &amp; Fixed</v>
          </cell>
          <cell r="F3607" t="str">
            <v>KRW (bn)</v>
          </cell>
          <cell r="G3607" t="str">
            <v>Capex</v>
          </cell>
          <cell r="H3607">
            <v>2016</v>
          </cell>
          <cell r="I3607">
            <v>1283.6179999999999</v>
          </cell>
        </row>
        <row r="3608">
          <cell r="B3608" t="str">
            <v>LG Uplus Corp</v>
          </cell>
          <cell r="C3608" t="str">
            <v>Korea</v>
          </cell>
          <cell r="D3608" t="str">
            <v>Asia</v>
          </cell>
          <cell r="E3608" t="str">
            <v>Mobile &amp; Fixed</v>
          </cell>
          <cell r="F3608" t="str">
            <v>KRW (bn)</v>
          </cell>
          <cell r="G3608" t="str">
            <v>EBITDA - Capex</v>
          </cell>
          <cell r="H3608">
            <v>2016</v>
          </cell>
          <cell r="I3608">
            <v>1116.3699999999999</v>
          </cell>
        </row>
        <row r="3609">
          <cell r="B3609" t="str">
            <v>LG Uplus Corp</v>
          </cell>
          <cell r="C3609" t="str">
            <v>Korea</v>
          </cell>
          <cell r="D3609" t="str">
            <v>Asia</v>
          </cell>
          <cell r="E3609" t="str">
            <v>Mobile &amp; Fixed</v>
          </cell>
          <cell r="F3609" t="str">
            <v>KRW (bn)</v>
          </cell>
          <cell r="G3609" t="str">
            <v>EBITDA - Capex Margin (%)</v>
          </cell>
          <cell r="H3609">
            <v>2016</v>
          </cell>
          <cell r="I3609">
            <v>9.7490657185378513E-2</v>
          </cell>
        </row>
        <row r="3610">
          <cell r="B3610" t="str">
            <v>LG Uplus Corp</v>
          </cell>
          <cell r="C3610" t="str">
            <v>Korea</v>
          </cell>
          <cell r="D3610" t="str">
            <v>Asia</v>
          </cell>
          <cell r="E3610" t="str">
            <v>Mobile &amp; Fixed</v>
          </cell>
          <cell r="F3610" t="str">
            <v>KRW (bn)</v>
          </cell>
          <cell r="G3610" t="str">
            <v>Mobile share</v>
          </cell>
          <cell r="H3610">
            <v>2016</v>
          </cell>
          <cell r="I3610">
            <v>0.47436905073792685</v>
          </cell>
        </row>
        <row r="3611">
          <cell r="B3611" t="str">
            <v>LG Uplus Corp</v>
          </cell>
          <cell r="C3611" t="str">
            <v>Korea</v>
          </cell>
          <cell r="D3611" t="str">
            <v>Asia</v>
          </cell>
          <cell r="E3611" t="str">
            <v>Mobile &amp; Fixed</v>
          </cell>
          <cell r="F3611" t="str">
            <v>KRW (bn)</v>
          </cell>
          <cell r="G3611" t="str">
            <v>Capex/Revenue</v>
          </cell>
          <cell r="H3611">
            <v>2016</v>
          </cell>
          <cell r="I3611">
            <v>0.1120961351478284</v>
          </cell>
        </row>
        <row r="3612">
          <cell r="B3612" t="str">
            <v>LG Uplus Corp</v>
          </cell>
          <cell r="C3612" t="str">
            <v>Korea</v>
          </cell>
          <cell r="D3612" t="str">
            <v>Asia</v>
          </cell>
          <cell r="E3612" t="str">
            <v>Mobile &amp; Fixed</v>
          </cell>
          <cell r="F3612" t="str">
            <v>KRW (bn)</v>
          </cell>
          <cell r="G3612" t="str">
            <v>Revenue</v>
          </cell>
          <cell r="H3612">
            <v>2015</v>
          </cell>
          <cell r="I3612">
            <v>10795.218000000001</v>
          </cell>
        </row>
        <row r="3613">
          <cell r="B3613" t="str">
            <v>LG Uplus Corp</v>
          </cell>
          <cell r="C3613" t="str">
            <v>Korea</v>
          </cell>
          <cell r="D3613" t="str">
            <v>Asia</v>
          </cell>
          <cell r="E3613" t="str">
            <v>Mobile &amp; Fixed</v>
          </cell>
          <cell r="F3613" t="str">
            <v>KRW (bn)</v>
          </cell>
          <cell r="G3613" t="str">
            <v>EBITDA</v>
          </cell>
          <cell r="H3613">
            <v>2015</v>
          </cell>
          <cell r="I3613">
            <v>2241.2739999999999</v>
          </cell>
        </row>
        <row r="3614">
          <cell r="B3614" t="str">
            <v>LG Uplus Corp</v>
          </cell>
          <cell r="C3614" t="str">
            <v>Korea</v>
          </cell>
          <cell r="D3614" t="str">
            <v>Asia</v>
          </cell>
          <cell r="E3614" t="str">
            <v>Mobile &amp; Fixed</v>
          </cell>
          <cell r="F3614" t="str">
            <v>KRW (bn)</v>
          </cell>
          <cell r="G3614" t="str">
            <v>EBITDA Margin (%)</v>
          </cell>
          <cell r="H3614">
            <v>2015</v>
          </cell>
          <cell r="I3614">
            <v>0.20761729869651541</v>
          </cell>
        </row>
        <row r="3615">
          <cell r="B3615" t="str">
            <v>LG Uplus Corp</v>
          </cell>
          <cell r="C3615" t="str">
            <v>Korea</v>
          </cell>
          <cell r="D3615" t="str">
            <v>Asia</v>
          </cell>
          <cell r="E3615" t="str">
            <v>Mobile &amp; Fixed</v>
          </cell>
          <cell r="F3615" t="str">
            <v>KRW (bn)</v>
          </cell>
          <cell r="G3615" t="str">
            <v>Capex</v>
          </cell>
          <cell r="H3615">
            <v>2015</v>
          </cell>
          <cell r="I3615">
            <v>1375.425</v>
          </cell>
        </row>
        <row r="3616">
          <cell r="B3616" t="str">
            <v>LG Uplus Corp</v>
          </cell>
          <cell r="C3616" t="str">
            <v>Korea</v>
          </cell>
          <cell r="D3616" t="str">
            <v>Asia</v>
          </cell>
          <cell r="E3616" t="str">
            <v>Mobile &amp; Fixed</v>
          </cell>
          <cell r="F3616" t="str">
            <v>KRW (bn)</v>
          </cell>
          <cell r="G3616" t="str">
            <v>EBITDA - Capex</v>
          </cell>
          <cell r="H3616">
            <v>2015</v>
          </cell>
          <cell r="I3616">
            <v>865.84899999999993</v>
          </cell>
        </row>
        <row r="3617">
          <cell r="B3617" t="str">
            <v>LG Uplus Corp</v>
          </cell>
          <cell r="C3617" t="str">
            <v>Korea</v>
          </cell>
          <cell r="D3617" t="str">
            <v>Asia</v>
          </cell>
          <cell r="E3617" t="str">
            <v>Mobile &amp; Fixed</v>
          </cell>
          <cell r="F3617" t="str">
            <v>KRW (bn)</v>
          </cell>
          <cell r="G3617" t="str">
            <v>EBITDA - Capex Margin (%)</v>
          </cell>
          <cell r="H3617">
            <v>2015</v>
          </cell>
          <cell r="I3617">
            <v>8.0206717455821627E-2</v>
          </cell>
        </row>
        <row r="3618">
          <cell r="B3618" t="str">
            <v>LG Uplus Corp</v>
          </cell>
          <cell r="C3618" t="str">
            <v>Korea</v>
          </cell>
          <cell r="D3618" t="str">
            <v>Asia</v>
          </cell>
          <cell r="E3618" t="str">
            <v>Mobile &amp; Fixed</v>
          </cell>
          <cell r="F3618" t="str">
            <v>KRW (bn)</v>
          </cell>
          <cell r="G3618" t="str">
            <v>Mobile share</v>
          </cell>
          <cell r="H3618">
            <v>2015</v>
          </cell>
          <cell r="I3618">
            <v>0.49300602130616028</v>
          </cell>
        </row>
        <row r="3619">
          <cell r="B3619" t="str">
            <v>LG Uplus Corp</v>
          </cell>
          <cell r="C3619" t="str">
            <v>Korea</v>
          </cell>
          <cell r="D3619" t="str">
            <v>Asia</v>
          </cell>
          <cell r="E3619" t="str">
            <v>Mobile &amp; Fixed</v>
          </cell>
          <cell r="F3619" t="str">
            <v>KRW (bn)</v>
          </cell>
          <cell r="G3619" t="str">
            <v>Capex/Revenue</v>
          </cell>
          <cell r="H3619">
            <v>2015</v>
          </cell>
          <cell r="I3619">
            <v>0.12741058124069379</v>
          </cell>
        </row>
        <row r="3620">
          <cell r="B3620" t="str">
            <v>LG Uplus Corp</v>
          </cell>
          <cell r="C3620" t="str">
            <v>Korea</v>
          </cell>
          <cell r="D3620" t="str">
            <v>Asia</v>
          </cell>
          <cell r="E3620" t="str">
            <v>Mobile &amp; Fixed</v>
          </cell>
          <cell r="F3620" t="str">
            <v>KRW (bn)</v>
          </cell>
          <cell r="G3620" t="str">
            <v>Revenue</v>
          </cell>
          <cell r="H3620">
            <v>2014</v>
          </cell>
          <cell r="I3620">
            <v>10999.828</v>
          </cell>
        </row>
        <row r="3621">
          <cell r="B3621" t="str">
            <v>LG Uplus Corp</v>
          </cell>
          <cell r="C3621" t="str">
            <v>Korea</v>
          </cell>
          <cell r="D3621" t="str">
            <v>Asia</v>
          </cell>
          <cell r="E3621" t="str">
            <v>Mobile &amp; Fixed</v>
          </cell>
          <cell r="F3621" t="str">
            <v>KRW (bn)</v>
          </cell>
          <cell r="G3621" t="str">
            <v>EBITDA</v>
          </cell>
          <cell r="H3621">
            <v>2014</v>
          </cell>
          <cell r="I3621">
            <v>2081.7420000000002</v>
          </cell>
        </row>
        <row r="3622">
          <cell r="B3622" t="str">
            <v>LG Uplus Corp</v>
          </cell>
          <cell r="C3622" t="str">
            <v>Korea</v>
          </cell>
          <cell r="D3622" t="str">
            <v>Asia</v>
          </cell>
          <cell r="E3622" t="str">
            <v>Mobile &amp; Fixed</v>
          </cell>
          <cell r="F3622" t="str">
            <v>KRW (bn)</v>
          </cell>
          <cell r="G3622" t="str">
            <v>EBITDA Margin (%)</v>
          </cell>
          <cell r="H3622">
            <v>2014</v>
          </cell>
          <cell r="I3622">
            <v>0.18925223194399043</v>
          </cell>
        </row>
        <row r="3623">
          <cell r="B3623" t="str">
            <v>LG Uplus Corp</v>
          </cell>
          <cell r="C3623" t="str">
            <v>Korea</v>
          </cell>
          <cell r="D3623" t="str">
            <v>Asia</v>
          </cell>
          <cell r="E3623" t="str">
            <v>Mobile &amp; Fixed</v>
          </cell>
          <cell r="F3623" t="str">
            <v>KRW (bn)</v>
          </cell>
          <cell r="G3623" t="str">
            <v>Capex</v>
          </cell>
          <cell r="H3623">
            <v>2014</v>
          </cell>
          <cell r="I3623">
            <v>2144.799</v>
          </cell>
        </row>
        <row r="3624">
          <cell r="B3624" t="str">
            <v>LG Uplus Corp</v>
          </cell>
          <cell r="C3624" t="str">
            <v>Korea</v>
          </cell>
          <cell r="D3624" t="str">
            <v>Asia</v>
          </cell>
          <cell r="E3624" t="str">
            <v>Mobile &amp; Fixed</v>
          </cell>
          <cell r="F3624" t="str">
            <v>KRW (bn)</v>
          </cell>
          <cell r="G3624" t="str">
            <v>EBITDA - Capex</v>
          </cell>
          <cell r="H3624">
            <v>2014</v>
          </cell>
          <cell r="I3624">
            <v>-63.056999999999789</v>
          </cell>
        </row>
        <row r="3625">
          <cell r="B3625" t="str">
            <v>LG Uplus Corp</v>
          </cell>
          <cell r="C3625" t="str">
            <v>Korea</v>
          </cell>
          <cell r="D3625" t="str">
            <v>Asia</v>
          </cell>
          <cell r="E3625" t="str">
            <v>Mobile &amp; Fixed</v>
          </cell>
          <cell r="F3625" t="str">
            <v>KRW (bn)</v>
          </cell>
          <cell r="G3625" t="str">
            <v>EBITDA - Capex Margin (%)</v>
          </cell>
          <cell r="H3625">
            <v>2014</v>
          </cell>
          <cell r="I3625">
            <v>-5.7325441815999113E-3</v>
          </cell>
        </row>
        <row r="3626">
          <cell r="B3626" t="str">
            <v>LG Uplus Corp</v>
          </cell>
          <cell r="C3626" t="str">
            <v>Korea</v>
          </cell>
          <cell r="D3626" t="str">
            <v>Asia</v>
          </cell>
          <cell r="E3626" t="str">
            <v>Mobile &amp; Fixed</v>
          </cell>
          <cell r="F3626" t="str">
            <v>KRW (bn)</v>
          </cell>
          <cell r="G3626" t="str">
            <v>Mobile share</v>
          </cell>
          <cell r="H3626">
            <v>2014</v>
          </cell>
          <cell r="I3626"/>
        </row>
        <row r="3627">
          <cell r="B3627" t="str">
            <v>LG Uplus Corp</v>
          </cell>
          <cell r="C3627" t="str">
            <v>Korea</v>
          </cell>
          <cell r="D3627" t="str">
            <v>Asia</v>
          </cell>
          <cell r="E3627" t="str">
            <v>Mobile &amp; Fixed</v>
          </cell>
          <cell r="F3627" t="str">
            <v>KRW (bn)</v>
          </cell>
          <cell r="G3627" t="str">
            <v>Capex/Revenue</v>
          </cell>
          <cell r="H3627">
            <v>2014</v>
          </cell>
          <cell r="I3627">
            <v>0.19498477612559034</v>
          </cell>
        </row>
        <row r="3628">
          <cell r="B3628" t="str">
            <v>LG Uplus Corp</v>
          </cell>
          <cell r="C3628" t="str">
            <v>Korea</v>
          </cell>
          <cell r="D3628" t="str">
            <v>Asia</v>
          </cell>
          <cell r="E3628" t="str">
            <v>Mobile &amp; Fixed</v>
          </cell>
          <cell r="F3628" t="str">
            <v>KRW (bn)</v>
          </cell>
          <cell r="G3628" t="str">
            <v>Revenue</v>
          </cell>
          <cell r="H3628">
            <v>2013</v>
          </cell>
          <cell r="I3628">
            <v>11450.3</v>
          </cell>
        </row>
        <row r="3629">
          <cell r="B3629" t="str">
            <v>LG Uplus Corp</v>
          </cell>
          <cell r="C3629" t="str">
            <v>Korea</v>
          </cell>
          <cell r="D3629" t="str">
            <v>Asia</v>
          </cell>
          <cell r="E3629" t="str">
            <v>Mobile &amp; Fixed</v>
          </cell>
          <cell r="F3629" t="str">
            <v>KRW (bn)</v>
          </cell>
          <cell r="G3629" t="str">
            <v>EBITDA</v>
          </cell>
          <cell r="H3629">
            <v>2013</v>
          </cell>
          <cell r="I3629">
            <v>1856.7729999999999</v>
          </cell>
        </row>
        <row r="3630">
          <cell r="B3630" t="str">
            <v>LG Uplus Corp</v>
          </cell>
          <cell r="C3630" t="str">
            <v>Korea</v>
          </cell>
          <cell r="D3630" t="str">
            <v>Asia</v>
          </cell>
          <cell r="E3630" t="str">
            <v>Mobile &amp; Fixed</v>
          </cell>
          <cell r="F3630" t="str">
            <v>KRW (bn)</v>
          </cell>
          <cell r="G3630" t="str">
            <v>EBITDA Margin (%)</v>
          </cell>
          <cell r="H3630">
            <v>2013</v>
          </cell>
          <cell r="I3630">
            <v>0.1621593320699021</v>
          </cell>
        </row>
        <row r="3631">
          <cell r="B3631" t="str">
            <v>LG Uplus Corp</v>
          </cell>
          <cell r="C3631" t="str">
            <v>Korea</v>
          </cell>
          <cell r="D3631" t="str">
            <v>Asia</v>
          </cell>
          <cell r="E3631" t="str">
            <v>Mobile &amp; Fixed</v>
          </cell>
          <cell r="F3631" t="str">
            <v>KRW (bn)</v>
          </cell>
          <cell r="G3631" t="str">
            <v>Capex</v>
          </cell>
          <cell r="H3631">
            <v>2013</v>
          </cell>
          <cell r="I3631">
            <v>1736.277</v>
          </cell>
        </row>
        <row r="3632">
          <cell r="B3632" t="str">
            <v>LG Uplus Corp</v>
          </cell>
          <cell r="C3632" t="str">
            <v>Korea</v>
          </cell>
          <cell r="D3632" t="str">
            <v>Asia</v>
          </cell>
          <cell r="E3632" t="str">
            <v>Mobile &amp; Fixed</v>
          </cell>
          <cell r="F3632" t="str">
            <v>KRW (bn)</v>
          </cell>
          <cell r="G3632" t="str">
            <v>EBITDA - Capex</v>
          </cell>
          <cell r="H3632">
            <v>2013</v>
          </cell>
          <cell r="I3632">
            <v>120.49599999999987</v>
          </cell>
        </row>
        <row r="3633">
          <cell r="B3633" t="str">
            <v>LG Uplus Corp</v>
          </cell>
          <cell r="C3633" t="str">
            <v>Korea</v>
          </cell>
          <cell r="D3633" t="str">
            <v>Asia</v>
          </cell>
          <cell r="E3633" t="str">
            <v>Mobile &amp; Fixed</v>
          </cell>
          <cell r="F3633" t="str">
            <v>KRW (bn)</v>
          </cell>
          <cell r="G3633" t="str">
            <v>EBITDA - Capex Margin (%)</v>
          </cell>
          <cell r="H3633">
            <v>2013</v>
          </cell>
          <cell r="I3633">
            <v>1.0523392400199111E-2</v>
          </cell>
        </row>
        <row r="3634">
          <cell r="B3634" t="str">
            <v>LG Uplus Corp</v>
          </cell>
          <cell r="C3634" t="str">
            <v>Korea</v>
          </cell>
          <cell r="D3634" t="str">
            <v>Asia</v>
          </cell>
          <cell r="E3634" t="str">
            <v>Mobile &amp; Fixed</v>
          </cell>
          <cell r="F3634" t="str">
            <v>KRW (bn)</v>
          </cell>
          <cell r="G3634" t="str">
            <v>Mobile share</v>
          </cell>
          <cell r="H3634">
            <v>2013</v>
          </cell>
          <cell r="I3634"/>
        </row>
        <row r="3635">
          <cell r="B3635" t="str">
            <v>LG Uplus Corp</v>
          </cell>
          <cell r="C3635" t="str">
            <v>Korea</v>
          </cell>
          <cell r="D3635" t="str">
            <v>Asia</v>
          </cell>
          <cell r="E3635" t="str">
            <v>Mobile &amp; Fixed</v>
          </cell>
          <cell r="F3635" t="str">
            <v>KRW (bn)</v>
          </cell>
          <cell r="G3635" t="str">
            <v>Capex/Revenue</v>
          </cell>
          <cell r="H3635">
            <v>2013</v>
          </cell>
          <cell r="I3635">
            <v>0.15163593966970298</v>
          </cell>
        </row>
        <row r="3636">
          <cell r="B3636" t="str">
            <v>LG Uplus Corp</v>
          </cell>
          <cell r="C3636" t="str">
            <v>Korea</v>
          </cell>
          <cell r="D3636" t="str">
            <v>Asia</v>
          </cell>
          <cell r="E3636" t="str">
            <v>Mobile &amp; Fixed</v>
          </cell>
          <cell r="F3636" t="str">
            <v>KRW (bn)</v>
          </cell>
          <cell r="G3636" t="str">
            <v>Revenue</v>
          </cell>
          <cell r="H3636">
            <v>2012</v>
          </cell>
          <cell r="I3636">
            <v>10904.634</v>
          </cell>
        </row>
        <row r="3637">
          <cell r="B3637" t="str">
            <v>LG Uplus Corp</v>
          </cell>
          <cell r="C3637" t="str">
            <v>Korea</v>
          </cell>
          <cell r="D3637" t="str">
            <v>Asia</v>
          </cell>
          <cell r="E3637" t="str">
            <v>Mobile &amp; Fixed</v>
          </cell>
          <cell r="F3637" t="str">
            <v>KRW (bn)</v>
          </cell>
          <cell r="G3637" t="str">
            <v>EBITDA</v>
          </cell>
          <cell r="H3637">
            <v>2012</v>
          </cell>
          <cell r="I3637">
            <v>1519.836</v>
          </cell>
        </row>
        <row r="3638">
          <cell r="B3638" t="str">
            <v>LG Uplus Corp</v>
          </cell>
          <cell r="C3638" t="str">
            <v>Korea</v>
          </cell>
          <cell r="D3638" t="str">
            <v>Asia</v>
          </cell>
          <cell r="E3638" t="str">
            <v>Mobile &amp; Fixed</v>
          </cell>
          <cell r="F3638" t="str">
            <v>KRW (bn)</v>
          </cell>
          <cell r="G3638" t="str">
            <v>EBITDA Margin (%)</v>
          </cell>
          <cell r="H3638">
            <v>2012</v>
          </cell>
          <cell r="I3638">
            <v>0.139375241755019</v>
          </cell>
        </row>
        <row r="3639">
          <cell r="B3639" t="str">
            <v>LG Uplus Corp</v>
          </cell>
          <cell r="C3639" t="str">
            <v>Korea</v>
          </cell>
          <cell r="D3639" t="str">
            <v>Asia</v>
          </cell>
          <cell r="E3639" t="str">
            <v>Mobile &amp; Fixed</v>
          </cell>
          <cell r="F3639" t="str">
            <v>KRW (bn)</v>
          </cell>
          <cell r="G3639" t="str">
            <v>Capex</v>
          </cell>
          <cell r="H3639">
            <v>2012</v>
          </cell>
          <cell r="I3639">
            <v>1945.7940000000001</v>
          </cell>
        </row>
        <row r="3640">
          <cell r="B3640" t="str">
            <v>LG Uplus Corp</v>
          </cell>
          <cell r="C3640" t="str">
            <v>Korea</v>
          </cell>
          <cell r="D3640" t="str">
            <v>Asia</v>
          </cell>
          <cell r="E3640" t="str">
            <v>Mobile &amp; Fixed</v>
          </cell>
          <cell r="F3640" t="str">
            <v>KRW (bn)</v>
          </cell>
          <cell r="G3640" t="str">
            <v>EBITDA - Capex</v>
          </cell>
          <cell r="H3640">
            <v>2012</v>
          </cell>
          <cell r="I3640">
            <v>-425.95800000000008</v>
          </cell>
        </row>
        <row r="3641">
          <cell r="B3641" t="str">
            <v>LG Uplus Corp</v>
          </cell>
          <cell r="C3641" t="str">
            <v>Korea</v>
          </cell>
          <cell r="D3641" t="str">
            <v>Asia</v>
          </cell>
          <cell r="E3641" t="str">
            <v>Mobile &amp; Fixed</v>
          </cell>
          <cell r="F3641" t="str">
            <v>KRW (bn)</v>
          </cell>
          <cell r="G3641" t="str">
            <v>EBITDA - Capex Margin (%)</v>
          </cell>
          <cell r="H3641">
            <v>2012</v>
          </cell>
          <cell r="I3641">
            <v>-3.9062108824560279E-2</v>
          </cell>
        </row>
        <row r="3642">
          <cell r="B3642" t="str">
            <v>LG Uplus Corp</v>
          </cell>
          <cell r="C3642" t="str">
            <v>Korea</v>
          </cell>
          <cell r="D3642" t="str">
            <v>Asia</v>
          </cell>
          <cell r="E3642" t="str">
            <v>Mobile &amp; Fixed</v>
          </cell>
          <cell r="F3642" t="str">
            <v>KRW (bn)</v>
          </cell>
          <cell r="G3642" t="str">
            <v>Mobile share</v>
          </cell>
          <cell r="H3642">
            <v>2012</v>
          </cell>
          <cell r="I3642"/>
        </row>
        <row r="3643">
          <cell r="B3643" t="str">
            <v>LG Uplus Corp</v>
          </cell>
          <cell r="C3643" t="str">
            <v>Korea</v>
          </cell>
          <cell r="D3643" t="str">
            <v>Asia</v>
          </cell>
          <cell r="E3643" t="str">
            <v>Mobile &amp; Fixed</v>
          </cell>
          <cell r="F3643" t="str">
            <v>KRW (bn)</v>
          </cell>
          <cell r="G3643" t="str">
            <v>Capex/Revenue</v>
          </cell>
          <cell r="H3643">
            <v>2012</v>
          </cell>
          <cell r="I3643">
            <v>0.1784373505795793</v>
          </cell>
        </row>
        <row r="3644">
          <cell r="B3644" t="str">
            <v>China Unicom</v>
          </cell>
          <cell r="C3644" t="str">
            <v>China</v>
          </cell>
          <cell r="D3644" t="str">
            <v>Asia</v>
          </cell>
          <cell r="E3644" t="str">
            <v>Mobile &amp; Fixed</v>
          </cell>
          <cell r="F3644" t="str">
            <v>RMB</v>
          </cell>
          <cell r="G3644" t="str">
            <v>Revenue</v>
          </cell>
          <cell r="H3644">
            <v>2020</v>
          </cell>
          <cell r="I3644">
            <v>303838</v>
          </cell>
        </row>
        <row r="3645">
          <cell r="B3645" t="str">
            <v>China Unicom</v>
          </cell>
          <cell r="C3645" t="str">
            <v>China</v>
          </cell>
          <cell r="D3645" t="str">
            <v>Asia</v>
          </cell>
          <cell r="E3645" t="str">
            <v>Mobile &amp; Fixed</v>
          </cell>
          <cell r="F3645" t="str">
            <v>RMB</v>
          </cell>
          <cell r="G3645" t="str">
            <v>EBITDA</v>
          </cell>
          <cell r="H3645">
            <v>2020</v>
          </cell>
          <cell r="I3645">
            <v>79596</v>
          </cell>
        </row>
        <row r="3646">
          <cell r="B3646" t="str">
            <v>China Unicom</v>
          </cell>
          <cell r="C3646" t="str">
            <v>China</v>
          </cell>
          <cell r="D3646" t="str">
            <v>Asia</v>
          </cell>
          <cell r="E3646" t="str">
            <v>Mobile &amp; Fixed</v>
          </cell>
          <cell r="F3646" t="str">
            <v>RMB</v>
          </cell>
          <cell r="G3646" t="str">
            <v>EBITDA Margin (%)</v>
          </cell>
          <cell r="H3646">
            <v>2020</v>
          </cell>
          <cell r="I3646">
            <v>0.26196854902941702</v>
          </cell>
        </row>
        <row r="3647">
          <cell r="B3647" t="str">
            <v>China Unicom</v>
          </cell>
          <cell r="C3647" t="str">
            <v>China</v>
          </cell>
          <cell r="D3647" t="str">
            <v>Asia</v>
          </cell>
          <cell r="E3647" t="str">
            <v>Mobile &amp; Fixed</v>
          </cell>
          <cell r="F3647" t="str">
            <v>RMB</v>
          </cell>
          <cell r="G3647" t="str">
            <v>Capex</v>
          </cell>
          <cell r="H3647">
            <v>2020</v>
          </cell>
          <cell r="I3647">
            <v>53981</v>
          </cell>
        </row>
        <row r="3648">
          <cell r="B3648" t="str">
            <v>China Unicom</v>
          </cell>
          <cell r="C3648" t="str">
            <v>China</v>
          </cell>
          <cell r="D3648" t="str">
            <v>Asia</v>
          </cell>
          <cell r="E3648" t="str">
            <v>Mobile &amp; Fixed</v>
          </cell>
          <cell r="F3648" t="str">
            <v>RMB</v>
          </cell>
          <cell r="G3648" t="str">
            <v>EBITDA - Capex</v>
          </cell>
          <cell r="H3648">
            <v>2020</v>
          </cell>
          <cell r="I3648">
            <v>25615</v>
          </cell>
        </row>
        <row r="3649">
          <cell r="B3649" t="str">
            <v>China Unicom</v>
          </cell>
          <cell r="C3649" t="str">
            <v>China</v>
          </cell>
          <cell r="D3649" t="str">
            <v>Asia</v>
          </cell>
          <cell r="E3649" t="str">
            <v>Mobile &amp; Fixed</v>
          </cell>
          <cell r="F3649" t="str">
            <v>RMB</v>
          </cell>
          <cell r="G3649" t="str">
            <v>EBITDA - Capex Margin (%)</v>
          </cell>
          <cell r="H3649">
            <v>2020</v>
          </cell>
          <cell r="I3649">
            <v>8.4304794002066891E-2</v>
          </cell>
        </row>
        <row r="3650">
          <cell r="B3650" t="str">
            <v>China Unicom</v>
          </cell>
          <cell r="C3650" t="str">
            <v>China</v>
          </cell>
          <cell r="D3650" t="str">
            <v>Asia</v>
          </cell>
          <cell r="E3650" t="str">
            <v>Mobile &amp; Fixed</v>
          </cell>
          <cell r="F3650" t="str">
            <v>RMB</v>
          </cell>
          <cell r="G3650" t="str">
            <v>Mobile share</v>
          </cell>
          <cell r="H3650">
            <v>2020</v>
          </cell>
          <cell r="I3650">
            <v>0.51563991337489057</v>
          </cell>
        </row>
        <row r="3651">
          <cell r="B3651" t="str">
            <v>China Unicom</v>
          </cell>
          <cell r="C3651" t="str">
            <v>China</v>
          </cell>
          <cell r="D3651" t="str">
            <v>Asia</v>
          </cell>
          <cell r="E3651" t="str">
            <v>Mobile &amp; Fixed</v>
          </cell>
          <cell r="F3651" t="str">
            <v>RMB</v>
          </cell>
          <cell r="G3651" t="str">
            <v>Capex/Revenue</v>
          </cell>
          <cell r="H3651">
            <v>2020</v>
          </cell>
          <cell r="I3651">
            <v>0.1776637550273501</v>
          </cell>
        </row>
        <row r="3652">
          <cell r="B3652" t="str">
            <v>China Unicom</v>
          </cell>
          <cell r="C3652" t="str">
            <v>China</v>
          </cell>
          <cell r="D3652" t="str">
            <v>Asia</v>
          </cell>
          <cell r="E3652" t="str">
            <v>Mobile &amp; Fixed</v>
          </cell>
          <cell r="F3652" t="str">
            <v>RMB</v>
          </cell>
          <cell r="G3652" t="str">
            <v>Revenue</v>
          </cell>
          <cell r="H3652">
            <v>2019</v>
          </cell>
          <cell r="I3652">
            <v>290515</v>
          </cell>
        </row>
        <row r="3653">
          <cell r="B3653" t="str">
            <v>China Unicom</v>
          </cell>
          <cell r="C3653" t="str">
            <v>China</v>
          </cell>
          <cell r="D3653" t="str">
            <v>Asia</v>
          </cell>
          <cell r="E3653" t="str">
            <v>Mobile &amp; Fixed</v>
          </cell>
          <cell r="F3653" t="str">
            <v>RMB</v>
          </cell>
          <cell r="G3653" t="str">
            <v>EBITDA</v>
          </cell>
          <cell r="H3653">
            <v>2019</v>
          </cell>
          <cell r="I3653">
            <v>81609</v>
          </cell>
        </row>
        <row r="3654">
          <cell r="B3654" t="str">
            <v>China Unicom</v>
          </cell>
          <cell r="C3654" t="str">
            <v>China</v>
          </cell>
          <cell r="D3654" t="str">
            <v>Asia</v>
          </cell>
          <cell r="E3654" t="str">
            <v>Mobile &amp; Fixed</v>
          </cell>
          <cell r="F3654" t="str">
            <v>RMB</v>
          </cell>
          <cell r="G3654" t="str">
            <v>EBITDA Margin (%)</v>
          </cell>
          <cell r="H3654">
            <v>2019</v>
          </cell>
          <cell r="I3654">
            <v>0.28091148477703387</v>
          </cell>
        </row>
        <row r="3655">
          <cell r="B3655" t="str">
            <v>China Unicom</v>
          </cell>
          <cell r="C3655" t="str">
            <v>China</v>
          </cell>
          <cell r="D3655" t="str">
            <v>Asia</v>
          </cell>
          <cell r="E3655" t="str">
            <v>Mobile &amp; Fixed</v>
          </cell>
          <cell r="F3655" t="str">
            <v>RMB</v>
          </cell>
          <cell r="G3655" t="str">
            <v>Capex</v>
          </cell>
          <cell r="H3655">
            <v>2019</v>
          </cell>
          <cell r="I3655">
            <v>56187</v>
          </cell>
        </row>
        <row r="3656">
          <cell r="B3656" t="str">
            <v>China Unicom</v>
          </cell>
          <cell r="C3656" t="str">
            <v>China</v>
          </cell>
          <cell r="D3656" t="str">
            <v>Asia</v>
          </cell>
          <cell r="E3656" t="str">
            <v>Mobile &amp; Fixed</v>
          </cell>
          <cell r="F3656" t="str">
            <v>RMB</v>
          </cell>
          <cell r="G3656" t="str">
            <v>EBITDA - Capex</v>
          </cell>
          <cell r="H3656">
            <v>2019</v>
          </cell>
          <cell r="I3656">
            <v>25422</v>
          </cell>
        </row>
        <row r="3657">
          <cell r="B3657" t="str">
            <v>China Unicom</v>
          </cell>
          <cell r="C3657" t="str">
            <v>China</v>
          </cell>
          <cell r="D3657" t="str">
            <v>Asia</v>
          </cell>
          <cell r="E3657" t="str">
            <v>Mobile &amp; Fixed</v>
          </cell>
          <cell r="F3657" t="str">
            <v>RMB</v>
          </cell>
          <cell r="G3657" t="str">
            <v>EBITDA - Capex Margin (%)</v>
          </cell>
          <cell r="H3657">
            <v>2019</v>
          </cell>
          <cell r="I3657">
            <v>8.7506669190919567E-2</v>
          </cell>
        </row>
        <row r="3658">
          <cell r="B3658" t="str">
            <v>China Unicom</v>
          </cell>
          <cell r="C3658" t="str">
            <v>China</v>
          </cell>
          <cell r="D3658" t="str">
            <v>Asia</v>
          </cell>
          <cell r="E3658" t="str">
            <v>Mobile &amp; Fixed</v>
          </cell>
          <cell r="F3658" t="str">
            <v>RMB</v>
          </cell>
          <cell r="G3658" t="str">
            <v>Mobile share</v>
          </cell>
          <cell r="H3658">
            <v>2019</v>
          </cell>
          <cell r="I3658">
            <v>0.53828890074522828</v>
          </cell>
        </row>
        <row r="3659">
          <cell r="B3659" t="str">
            <v>China Unicom</v>
          </cell>
          <cell r="C3659" t="str">
            <v>China</v>
          </cell>
          <cell r="D3659" t="str">
            <v>Asia</v>
          </cell>
          <cell r="E3659" t="str">
            <v>Mobile &amp; Fixed</v>
          </cell>
          <cell r="F3659" t="str">
            <v>RMB</v>
          </cell>
          <cell r="G3659" t="str">
            <v>Capex/Revenue</v>
          </cell>
          <cell r="H3659">
            <v>2019</v>
          </cell>
          <cell r="I3659">
            <v>0.1934048155861143</v>
          </cell>
        </row>
        <row r="3660">
          <cell r="B3660" t="str">
            <v>China Unicom</v>
          </cell>
          <cell r="C3660" t="str">
            <v>China</v>
          </cell>
          <cell r="D3660" t="str">
            <v>Asia</v>
          </cell>
          <cell r="E3660" t="str">
            <v>Mobile &amp; Fixed</v>
          </cell>
          <cell r="F3660" t="str">
            <v>RMB</v>
          </cell>
          <cell r="G3660" t="str">
            <v>Revenue</v>
          </cell>
          <cell r="H3660">
            <v>2018</v>
          </cell>
          <cell r="I3660">
            <v>290877</v>
          </cell>
        </row>
        <row r="3661">
          <cell r="B3661" t="str">
            <v>China Unicom</v>
          </cell>
          <cell r="C3661" t="str">
            <v>China</v>
          </cell>
          <cell r="D3661" t="str">
            <v>Asia</v>
          </cell>
          <cell r="E3661" t="str">
            <v>Mobile &amp; Fixed</v>
          </cell>
          <cell r="F3661" t="str">
            <v>RMB</v>
          </cell>
          <cell r="G3661" t="str">
            <v>EBITDA</v>
          </cell>
          <cell r="H3661">
            <v>2018</v>
          </cell>
          <cell r="I3661">
            <v>84536</v>
          </cell>
        </row>
        <row r="3662">
          <cell r="B3662" t="str">
            <v>China Unicom</v>
          </cell>
          <cell r="C3662" t="str">
            <v>China</v>
          </cell>
          <cell r="D3662" t="str">
            <v>Asia</v>
          </cell>
          <cell r="E3662" t="str">
            <v>Mobile &amp; Fixed</v>
          </cell>
          <cell r="F3662" t="str">
            <v>RMB</v>
          </cell>
          <cell r="G3662" t="str">
            <v>EBITDA Margin (%)</v>
          </cell>
          <cell r="H3662">
            <v>2018</v>
          </cell>
          <cell r="I3662">
            <v>0.29062455952172223</v>
          </cell>
        </row>
        <row r="3663">
          <cell r="B3663" t="str">
            <v>China Unicom</v>
          </cell>
          <cell r="C3663" t="str">
            <v>China</v>
          </cell>
          <cell r="D3663" t="str">
            <v>Asia</v>
          </cell>
          <cell r="E3663" t="str">
            <v>Mobile &amp; Fixed</v>
          </cell>
          <cell r="F3663" t="str">
            <v>RMB</v>
          </cell>
          <cell r="G3663" t="str">
            <v>Capex</v>
          </cell>
          <cell r="H3663">
            <v>2018</v>
          </cell>
          <cell r="I3663">
            <v>52176</v>
          </cell>
        </row>
        <row r="3664">
          <cell r="B3664" t="str">
            <v>China Unicom</v>
          </cell>
          <cell r="C3664" t="str">
            <v>China</v>
          </cell>
          <cell r="D3664" t="str">
            <v>Asia</v>
          </cell>
          <cell r="E3664" t="str">
            <v>Mobile &amp; Fixed</v>
          </cell>
          <cell r="F3664" t="str">
            <v>RMB</v>
          </cell>
          <cell r="G3664" t="str">
            <v>EBITDA - Capex</v>
          </cell>
          <cell r="H3664">
            <v>2018</v>
          </cell>
          <cell r="I3664">
            <v>32360</v>
          </cell>
        </row>
        <row r="3665">
          <cell r="B3665" t="str">
            <v>China Unicom</v>
          </cell>
          <cell r="C3665" t="str">
            <v>China</v>
          </cell>
          <cell r="D3665" t="str">
            <v>Asia</v>
          </cell>
          <cell r="E3665" t="str">
            <v>Mobile &amp; Fixed</v>
          </cell>
          <cell r="F3665" t="str">
            <v>RMB</v>
          </cell>
          <cell r="G3665" t="str">
            <v>EBITDA - Capex Margin (%)</v>
          </cell>
          <cell r="H3665">
            <v>2018</v>
          </cell>
          <cell r="I3665">
            <v>0.11124977224050028</v>
          </cell>
        </row>
        <row r="3666">
          <cell r="B3666" t="str">
            <v>China Unicom</v>
          </cell>
          <cell r="C3666" t="str">
            <v>China</v>
          </cell>
          <cell r="D3666" t="str">
            <v>Asia</v>
          </cell>
          <cell r="E3666" t="str">
            <v>Mobile &amp; Fixed</v>
          </cell>
          <cell r="F3666" t="str">
            <v>RMB</v>
          </cell>
          <cell r="G3666" t="str">
            <v>Mobile share</v>
          </cell>
          <cell r="H3666">
            <v>2018</v>
          </cell>
          <cell r="I3666">
            <v>0.56747009904530088</v>
          </cell>
        </row>
        <row r="3667">
          <cell r="B3667" t="str">
            <v>China Unicom</v>
          </cell>
          <cell r="C3667" t="str">
            <v>China</v>
          </cell>
          <cell r="D3667" t="str">
            <v>Asia</v>
          </cell>
          <cell r="E3667" t="str">
            <v>Mobile &amp; Fixed</v>
          </cell>
          <cell r="F3667" t="str">
            <v>RMB</v>
          </cell>
          <cell r="G3667" t="str">
            <v>Capex/Revenue</v>
          </cell>
          <cell r="H3667">
            <v>2018</v>
          </cell>
          <cell r="I3667">
            <v>0.17937478728122197</v>
          </cell>
        </row>
        <row r="3668">
          <cell r="B3668" t="str">
            <v>China Unicom</v>
          </cell>
          <cell r="C3668" t="str">
            <v>China</v>
          </cell>
          <cell r="D3668" t="str">
            <v>Asia</v>
          </cell>
          <cell r="E3668" t="str">
            <v>Mobile &amp; Fixed</v>
          </cell>
          <cell r="F3668" t="str">
            <v>RMB</v>
          </cell>
          <cell r="G3668" t="str">
            <v>Revenue</v>
          </cell>
          <cell r="H3668">
            <v>2017</v>
          </cell>
          <cell r="I3668">
            <v>274829</v>
          </cell>
        </row>
        <row r="3669">
          <cell r="B3669" t="str">
            <v>China Unicom</v>
          </cell>
          <cell r="C3669" t="str">
            <v>China</v>
          </cell>
          <cell r="D3669" t="str">
            <v>Asia</v>
          </cell>
          <cell r="E3669" t="str">
            <v>Mobile &amp; Fixed</v>
          </cell>
          <cell r="F3669" t="str">
            <v>RMB</v>
          </cell>
          <cell r="G3669" t="str">
            <v>EBITDA</v>
          </cell>
          <cell r="H3669">
            <v>2017</v>
          </cell>
          <cell r="I3669">
            <v>80948</v>
          </cell>
        </row>
        <row r="3670">
          <cell r="B3670" t="str">
            <v>China Unicom</v>
          </cell>
          <cell r="C3670" t="str">
            <v>China</v>
          </cell>
          <cell r="D3670" t="str">
            <v>Asia</v>
          </cell>
          <cell r="E3670" t="str">
            <v>Mobile &amp; Fixed</v>
          </cell>
          <cell r="F3670" t="str">
            <v>RMB</v>
          </cell>
          <cell r="G3670" t="str">
            <v>EBITDA Margin (%)</v>
          </cell>
          <cell r="H3670">
            <v>2017</v>
          </cell>
          <cell r="I3670">
            <v>0.29453951366122205</v>
          </cell>
        </row>
        <row r="3671">
          <cell r="B3671" t="str">
            <v>China Unicom</v>
          </cell>
          <cell r="C3671" t="str">
            <v>China</v>
          </cell>
          <cell r="D3671" t="str">
            <v>Asia</v>
          </cell>
          <cell r="E3671" t="str">
            <v>Mobile &amp; Fixed</v>
          </cell>
          <cell r="F3671" t="str">
            <v>RMB</v>
          </cell>
          <cell r="G3671" t="str">
            <v>Capex</v>
          </cell>
          <cell r="H3671">
            <v>2017</v>
          </cell>
          <cell r="I3671">
            <v>61489</v>
          </cell>
        </row>
        <row r="3672">
          <cell r="B3672" t="str">
            <v>China Unicom</v>
          </cell>
          <cell r="C3672" t="str">
            <v>China</v>
          </cell>
          <cell r="D3672" t="str">
            <v>Asia</v>
          </cell>
          <cell r="E3672" t="str">
            <v>Mobile &amp; Fixed</v>
          </cell>
          <cell r="F3672" t="str">
            <v>RMB</v>
          </cell>
          <cell r="G3672" t="str">
            <v>EBITDA - Capex</v>
          </cell>
          <cell r="H3672">
            <v>2017</v>
          </cell>
          <cell r="I3672">
            <v>19459</v>
          </cell>
        </row>
        <row r="3673">
          <cell r="B3673" t="str">
            <v>China Unicom</v>
          </cell>
          <cell r="C3673" t="str">
            <v>China</v>
          </cell>
          <cell r="D3673" t="str">
            <v>Asia</v>
          </cell>
          <cell r="E3673" t="str">
            <v>Mobile &amp; Fixed</v>
          </cell>
          <cell r="F3673" t="str">
            <v>RMB</v>
          </cell>
          <cell r="G3673" t="str">
            <v>EBITDA - Capex Margin (%)</v>
          </cell>
          <cell r="H3673">
            <v>2017</v>
          </cell>
          <cell r="I3673">
            <v>7.0804027231478481E-2</v>
          </cell>
        </row>
        <row r="3674">
          <cell r="B3674" t="str">
            <v>China Unicom</v>
          </cell>
          <cell r="C3674" t="str">
            <v>China</v>
          </cell>
          <cell r="D3674" t="str">
            <v>Asia</v>
          </cell>
          <cell r="E3674" t="str">
            <v>Mobile &amp; Fixed</v>
          </cell>
          <cell r="F3674" t="str">
            <v>RMB</v>
          </cell>
          <cell r="G3674" t="str">
            <v>Mobile share</v>
          </cell>
          <cell r="H3674">
            <v>2017</v>
          </cell>
          <cell r="I3674">
            <v>0.5692303213998523</v>
          </cell>
        </row>
        <row r="3675">
          <cell r="B3675" t="str">
            <v>China Unicom</v>
          </cell>
          <cell r="C3675" t="str">
            <v>China</v>
          </cell>
          <cell r="D3675" t="str">
            <v>Asia</v>
          </cell>
          <cell r="E3675" t="str">
            <v>Mobile &amp; Fixed</v>
          </cell>
          <cell r="F3675" t="str">
            <v>RMB</v>
          </cell>
          <cell r="G3675" t="str">
            <v>Capex/Revenue</v>
          </cell>
          <cell r="H3675">
            <v>2017</v>
          </cell>
          <cell r="I3675">
            <v>0.22373548642974359</v>
          </cell>
        </row>
        <row r="3676">
          <cell r="B3676" t="str">
            <v>China Unicom</v>
          </cell>
          <cell r="C3676" t="str">
            <v>China</v>
          </cell>
          <cell r="D3676" t="str">
            <v>Asia</v>
          </cell>
          <cell r="E3676" t="str">
            <v>Mobile &amp; Fixed</v>
          </cell>
          <cell r="F3676" t="str">
            <v>RMB</v>
          </cell>
          <cell r="G3676" t="str">
            <v>Revenue</v>
          </cell>
          <cell r="H3676">
            <v>2016</v>
          </cell>
          <cell r="I3676">
            <v>274197</v>
          </cell>
        </row>
        <row r="3677">
          <cell r="B3677" t="str">
            <v>China Unicom</v>
          </cell>
          <cell r="C3677" t="str">
            <v>China</v>
          </cell>
          <cell r="D3677" t="str">
            <v>Asia</v>
          </cell>
          <cell r="E3677" t="str">
            <v>Mobile &amp; Fixed</v>
          </cell>
          <cell r="F3677" t="str">
            <v>RMB</v>
          </cell>
          <cell r="G3677" t="str">
            <v>EBITDA</v>
          </cell>
          <cell r="H3677">
            <v>2016</v>
          </cell>
          <cell r="I3677">
            <v>75920</v>
          </cell>
        </row>
        <row r="3678">
          <cell r="B3678" t="str">
            <v>China Unicom</v>
          </cell>
          <cell r="C3678" t="str">
            <v>China</v>
          </cell>
          <cell r="D3678" t="str">
            <v>Asia</v>
          </cell>
          <cell r="E3678" t="str">
            <v>Mobile &amp; Fixed</v>
          </cell>
          <cell r="F3678" t="str">
            <v>RMB</v>
          </cell>
          <cell r="G3678" t="str">
            <v>EBITDA Margin (%)</v>
          </cell>
          <cell r="H3678">
            <v>2016</v>
          </cell>
          <cell r="I3678">
            <v>0.27688122043640156</v>
          </cell>
        </row>
        <row r="3679">
          <cell r="B3679" t="str">
            <v>China Unicom</v>
          </cell>
          <cell r="C3679" t="str">
            <v>China</v>
          </cell>
          <cell r="D3679" t="str">
            <v>Asia</v>
          </cell>
          <cell r="E3679" t="str">
            <v>Mobile &amp; Fixed</v>
          </cell>
          <cell r="F3679" t="str">
            <v>RMB</v>
          </cell>
          <cell r="G3679" t="str">
            <v>Capex</v>
          </cell>
          <cell r="H3679">
            <v>2016</v>
          </cell>
          <cell r="I3679">
            <v>98293</v>
          </cell>
        </row>
        <row r="3680">
          <cell r="B3680" t="str">
            <v>China Unicom</v>
          </cell>
          <cell r="C3680" t="str">
            <v>China</v>
          </cell>
          <cell r="D3680" t="str">
            <v>Asia</v>
          </cell>
          <cell r="E3680" t="str">
            <v>Mobile &amp; Fixed</v>
          </cell>
          <cell r="F3680" t="str">
            <v>RMB</v>
          </cell>
          <cell r="G3680" t="str">
            <v>EBITDA - Capex</v>
          </cell>
          <cell r="H3680">
            <v>2016</v>
          </cell>
          <cell r="I3680">
            <v>-22373</v>
          </cell>
        </row>
        <row r="3681">
          <cell r="B3681" t="str">
            <v>China Unicom</v>
          </cell>
          <cell r="C3681" t="str">
            <v>China</v>
          </cell>
          <cell r="D3681" t="str">
            <v>Asia</v>
          </cell>
          <cell r="E3681" t="str">
            <v>Mobile &amp; Fixed</v>
          </cell>
          <cell r="F3681" t="str">
            <v>RMB</v>
          </cell>
          <cell r="G3681" t="str">
            <v>EBITDA - Capex Margin (%)</v>
          </cell>
          <cell r="H3681">
            <v>2016</v>
          </cell>
          <cell r="I3681">
            <v>-8.1594619926549164E-2</v>
          </cell>
        </row>
        <row r="3682">
          <cell r="B3682" t="str">
            <v>China Unicom</v>
          </cell>
          <cell r="C3682" t="str">
            <v>China</v>
          </cell>
          <cell r="D3682" t="str">
            <v>Asia</v>
          </cell>
          <cell r="E3682" t="str">
            <v>Mobile &amp; Fixed</v>
          </cell>
          <cell r="F3682" t="str">
            <v>RMB</v>
          </cell>
          <cell r="G3682" t="str">
            <v>Mobile share</v>
          </cell>
          <cell r="H3682">
            <v>2016</v>
          </cell>
          <cell r="I3682">
            <v>0.52888251877299897</v>
          </cell>
        </row>
        <row r="3683">
          <cell r="B3683" t="str">
            <v>China Unicom</v>
          </cell>
          <cell r="C3683" t="str">
            <v>China</v>
          </cell>
          <cell r="D3683" t="str">
            <v>Asia</v>
          </cell>
          <cell r="E3683" t="str">
            <v>Mobile &amp; Fixed</v>
          </cell>
          <cell r="F3683" t="str">
            <v>RMB</v>
          </cell>
          <cell r="G3683" t="str">
            <v>Capex/Revenue</v>
          </cell>
          <cell r="H3683">
            <v>2016</v>
          </cell>
          <cell r="I3683">
            <v>0.35847584036295072</v>
          </cell>
        </row>
        <row r="3684">
          <cell r="B3684" t="str">
            <v>China Unicom</v>
          </cell>
          <cell r="C3684" t="str">
            <v>China</v>
          </cell>
          <cell r="D3684" t="str">
            <v>Asia</v>
          </cell>
          <cell r="E3684" t="str">
            <v>Mobile &amp; Fixed</v>
          </cell>
          <cell r="F3684" t="str">
            <v>RMB</v>
          </cell>
          <cell r="G3684" t="str">
            <v>Revenue</v>
          </cell>
          <cell r="H3684">
            <v>2015</v>
          </cell>
          <cell r="I3684">
            <v>277049</v>
          </cell>
        </row>
        <row r="3685">
          <cell r="B3685" t="str">
            <v>China Unicom</v>
          </cell>
          <cell r="C3685" t="str">
            <v>China</v>
          </cell>
          <cell r="D3685" t="str">
            <v>Asia</v>
          </cell>
          <cell r="E3685" t="str">
            <v>Mobile &amp; Fixed</v>
          </cell>
          <cell r="F3685" t="str">
            <v>RMB</v>
          </cell>
          <cell r="G3685" t="str">
            <v>EBITDA</v>
          </cell>
          <cell r="H3685">
            <v>2015</v>
          </cell>
          <cell r="I3685">
            <v>85916</v>
          </cell>
        </row>
        <row r="3686">
          <cell r="B3686" t="str">
            <v>China Unicom</v>
          </cell>
          <cell r="C3686" t="str">
            <v>China</v>
          </cell>
          <cell r="D3686" t="str">
            <v>Asia</v>
          </cell>
          <cell r="E3686" t="str">
            <v>Mobile &amp; Fixed</v>
          </cell>
          <cell r="F3686" t="str">
            <v>RMB</v>
          </cell>
          <cell r="G3686" t="str">
            <v>EBITDA Margin (%)</v>
          </cell>
          <cell r="H3686">
            <v>2015</v>
          </cell>
          <cell r="I3686">
            <v>0.31011120776469142</v>
          </cell>
        </row>
        <row r="3687">
          <cell r="B3687" t="str">
            <v>China Unicom</v>
          </cell>
          <cell r="C3687" t="str">
            <v>China</v>
          </cell>
          <cell r="D3687" t="str">
            <v>Asia</v>
          </cell>
          <cell r="E3687" t="str">
            <v>Mobile &amp; Fixed</v>
          </cell>
          <cell r="F3687" t="str">
            <v>RMB</v>
          </cell>
          <cell r="G3687" t="str">
            <v>Capex</v>
          </cell>
          <cell r="H3687">
            <v>2015</v>
          </cell>
          <cell r="I3687">
            <v>88465</v>
          </cell>
        </row>
        <row r="3688">
          <cell r="B3688" t="str">
            <v>China Unicom</v>
          </cell>
          <cell r="C3688" t="str">
            <v>China</v>
          </cell>
          <cell r="D3688" t="str">
            <v>Asia</v>
          </cell>
          <cell r="E3688" t="str">
            <v>Mobile &amp; Fixed</v>
          </cell>
          <cell r="F3688" t="str">
            <v>RMB</v>
          </cell>
          <cell r="G3688" t="str">
            <v>EBITDA - Capex</v>
          </cell>
          <cell r="H3688">
            <v>2015</v>
          </cell>
          <cell r="I3688">
            <v>-2549</v>
          </cell>
        </row>
        <row r="3689">
          <cell r="B3689" t="str">
            <v>China Unicom</v>
          </cell>
          <cell r="C3689" t="str">
            <v>China</v>
          </cell>
          <cell r="D3689" t="str">
            <v>Asia</v>
          </cell>
          <cell r="E3689" t="str">
            <v>Mobile &amp; Fixed</v>
          </cell>
          <cell r="F3689" t="str">
            <v>RMB</v>
          </cell>
          <cell r="G3689" t="str">
            <v>EBITDA - Capex Margin (%)</v>
          </cell>
          <cell r="H3689">
            <v>2015</v>
          </cell>
          <cell r="I3689">
            <v>-9.200538532894903E-3</v>
          </cell>
        </row>
        <row r="3690">
          <cell r="B3690" t="str">
            <v>China Unicom</v>
          </cell>
          <cell r="C3690" t="str">
            <v>China</v>
          </cell>
          <cell r="D3690" t="str">
            <v>Asia</v>
          </cell>
          <cell r="E3690" t="str">
            <v>Mobile &amp; Fixed</v>
          </cell>
          <cell r="F3690" t="str">
            <v>RMB</v>
          </cell>
          <cell r="G3690" t="str">
            <v>Mobile share</v>
          </cell>
          <cell r="H3690">
            <v>2015</v>
          </cell>
          <cell r="I3690">
            <v>0.51478258358629703</v>
          </cell>
        </row>
        <row r="3691">
          <cell r="B3691" t="str">
            <v>China Unicom</v>
          </cell>
          <cell r="C3691" t="str">
            <v>China</v>
          </cell>
          <cell r="D3691" t="str">
            <v>Asia</v>
          </cell>
          <cell r="E3691" t="str">
            <v>Mobile &amp; Fixed</v>
          </cell>
          <cell r="F3691" t="str">
            <v>RMB</v>
          </cell>
          <cell r="G3691" t="str">
            <v>Capex/Revenue</v>
          </cell>
          <cell r="H3691">
            <v>2015</v>
          </cell>
          <cell r="I3691">
            <v>0.31931174629758635</v>
          </cell>
        </row>
        <row r="3692">
          <cell r="B3692" t="str">
            <v>China Unicom</v>
          </cell>
          <cell r="C3692" t="str">
            <v>China</v>
          </cell>
          <cell r="D3692" t="str">
            <v>Asia</v>
          </cell>
          <cell r="E3692" t="str">
            <v>Mobile &amp; Fixed</v>
          </cell>
          <cell r="F3692" t="str">
            <v>RMB</v>
          </cell>
          <cell r="G3692" t="str">
            <v>Revenue</v>
          </cell>
          <cell r="H3692">
            <v>2014</v>
          </cell>
          <cell r="I3692">
            <v>284681</v>
          </cell>
        </row>
        <row r="3693">
          <cell r="B3693" t="str">
            <v>China Unicom</v>
          </cell>
          <cell r="C3693" t="str">
            <v>China</v>
          </cell>
          <cell r="D3693" t="str">
            <v>Asia</v>
          </cell>
          <cell r="E3693" t="str">
            <v>Mobile &amp; Fixed</v>
          </cell>
          <cell r="F3693" t="str">
            <v>RMB</v>
          </cell>
          <cell r="G3693" t="str">
            <v>EBITDA</v>
          </cell>
          <cell r="H3693">
            <v>2014</v>
          </cell>
          <cell r="I3693">
            <v>93835</v>
          </cell>
        </row>
        <row r="3694">
          <cell r="B3694" t="str">
            <v>China Unicom</v>
          </cell>
          <cell r="C3694" t="str">
            <v>China</v>
          </cell>
          <cell r="D3694" t="str">
            <v>Asia</v>
          </cell>
          <cell r="E3694" t="str">
            <v>Mobile &amp; Fixed</v>
          </cell>
          <cell r="F3694" t="str">
            <v>RMB</v>
          </cell>
          <cell r="G3694" t="str">
            <v>EBITDA Margin (%)</v>
          </cell>
          <cell r="H3694">
            <v>2014</v>
          </cell>
          <cell r="I3694">
            <v>0.32961455102377751</v>
          </cell>
        </row>
        <row r="3695">
          <cell r="B3695" t="str">
            <v>China Unicom</v>
          </cell>
          <cell r="C3695" t="str">
            <v>China</v>
          </cell>
          <cell r="D3695" t="str">
            <v>Asia</v>
          </cell>
          <cell r="E3695" t="str">
            <v>Mobile &amp; Fixed</v>
          </cell>
          <cell r="F3695" t="str">
            <v>RMB</v>
          </cell>
          <cell r="G3695" t="str">
            <v>Capex</v>
          </cell>
          <cell r="H3695">
            <v>2014</v>
          </cell>
          <cell r="I3695">
            <v>69586</v>
          </cell>
        </row>
        <row r="3696">
          <cell r="B3696" t="str">
            <v>China Unicom</v>
          </cell>
          <cell r="C3696" t="str">
            <v>China</v>
          </cell>
          <cell r="D3696" t="str">
            <v>Asia</v>
          </cell>
          <cell r="E3696" t="str">
            <v>Mobile &amp; Fixed</v>
          </cell>
          <cell r="F3696" t="str">
            <v>RMB</v>
          </cell>
          <cell r="G3696" t="str">
            <v>EBITDA - Capex</v>
          </cell>
          <cell r="H3696">
            <v>2014</v>
          </cell>
          <cell r="I3696">
            <v>24249</v>
          </cell>
        </row>
        <row r="3697">
          <cell r="B3697" t="str">
            <v>China Unicom</v>
          </cell>
          <cell r="C3697" t="str">
            <v>China</v>
          </cell>
          <cell r="D3697" t="str">
            <v>Asia</v>
          </cell>
          <cell r="E3697" t="str">
            <v>Mobile &amp; Fixed</v>
          </cell>
          <cell r="F3697" t="str">
            <v>RMB</v>
          </cell>
          <cell r="G3697" t="str">
            <v>EBITDA - Capex Margin (%)</v>
          </cell>
          <cell r="H3697">
            <v>2014</v>
          </cell>
          <cell r="I3697">
            <v>8.5179551849262861E-2</v>
          </cell>
        </row>
        <row r="3698">
          <cell r="B3698" t="str">
            <v>China Unicom</v>
          </cell>
          <cell r="C3698" t="str">
            <v>China</v>
          </cell>
          <cell r="D3698" t="str">
            <v>Asia</v>
          </cell>
          <cell r="E3698" t="str">
            <v>Mobile &amp; Fixed</v>
          </cell>
          <cell r="F3698" t="str">
            <v>RMB</v>
          </cell>
          <cell r="G3698" t="str">
            <v>Mobile share</v>
          </cell>
          <cell r="H3698">
            <v>2014</v>
          </cell>
          <cell r="I3698"/>
        </row>
        <row r="3699">
          <cell r="B3699" t="str">
            <v>China Unicom</v>
          </cell>
          <cell r="C3699" t="str">
            <v>China</v>
          </cell>
          <cell r="D3699" t="str">
            <v>Asia</v>
          </cell>
          <cell r="E3699" t="str">
            <v>Mobile &amp; Fixed</v>
          </cell>
          <cell r="F3699" t="str">
            <v>RMB</v>
          </cell>
          <cell r="G3699" t="str">
            <v>Capex/Revenue</v>
          </cell>
          <cell r="H3699">
            <v>2014</v>
          </cell>
          <cell r="I3699">
            <v>0.24443499917451464</v>
          </cell>
        </row>
        <row r="3700">
          <cell r="B3700" t="str">
            <v>China Unicom</v>
          </cell>
          <cell r="C3700" t="str">
            <v>China</v>
          </cell>
          <cell r="D3700" t="str">
            <v>Asia</v>
          </cell>
          <cell r="E3700" t="str">
            <v>Mobile &amp; Fixed</v>
          </cell>
          <cell r="F3700" t="str">
            <v>RMB</v>
          </cell>
          <cell r="G3700" t="str">
            <v>Revenue</v>
          </cell>
          <cell r="H3700">
            <v>2013</v>
          </cell>
          <cell r="I3700">
            <v>295038</v>
          </cell>
        </row>
        <row r="3701">
          <cell r="B3701" t="str">
            <v>China Unicom</v>
          </cell>
          <cell r="C3701" t="str">
            <v>China</v>
          </cell>
          <cell r="D3701" t="str">
            <v>Asia</v>
          </cell>
          <cell r="E3701" t="str">
            <v>Mobile &amp; Fixed</v>
          </cell>
          <cell r="F3701" t="str">
            <v>RMB</v>
          </cell>
          <cell r="G3701" t="str">
            <v>EBITDA</v>
          </cell>
          <cell r="H3701">
            <v>2013</v>
          </cell>
          <cell r="I3701">
            <v>83963</v>
          </cell>
        </row>
        <row r="3702">
          <cell r="B3702" t="str">
            <v>China Unicom</v>
          </cell>
          <cell r="C3702" t="str">
            <v>China</v>
          </cell>
          <cell r="D3702" t="str">
            <v>Asia</v>
          </cell>
          <cell r="E3702" t="str">
            <v>Mobile &amp; Fixed</v>
          </cell>
          <cell r="F3702" t="str">
            <v>RMB</v>
          </cell>
          <cell r="G3702" t="str">
            <v>EBITDA Margin (%)</v>
          </cell>
          <cell r="H3702">
            <v>2013</v>
          </cell>
          <cell r="I3702">
            <v>0.28458368074620899</v>
          </cell>
        </row>
        <row r="3703">
          <cell r="B3703" t="str">
            <v>China Unicom</v>
          </cell>
          <cell r="C3703" t="str">
            <v>China</v>
          </cell>
          <cell r="D3703" t="str">
            <v>Asia</v>
          </cell>
          <cell r="E3703" t="str">
            <v>Mobile &amp; Fixed</v>
          </cell>
          <cell r="F3703" t="str">
            <v>RMB</v>
          </cell>
          <cell r="G3703" t="str">
            <v>Capex</v>
          </cell>
          <cell r="H3703">
            <v>2013</v>
          </cell>
          <cell r="I3703">
            <v>72758</v>
          </cell>
        </row>
        <row r="3704">
          <cell r="B3704" t="str">
            <v>China Unicom</v>
          </cell>
          <cell r="C3704" t="str">
            <v>China</v>
          </cell>
          <cell r="D3704" t="str">
            <v>Asia</v>
          </cell>
          <cell r="E3704" t="str">
            <v>Mobile &amp; Fixed</v>
          </cell>
          <cell r="F3704" t="str">
            <v>RMB</v>
          </cell>
          <cell r="G3704" t="str">
            <v>EBITDA - Capex</v>
          </cell>
          <cell r="H3704">
            <v>2013</v>
          </cell>
          <cell r="I3704">
            <v>11205</v>
          </cell>
        </row>
        <row r="3705">
          <cell r="B3705" t="str">
            <v>China Unicom</v>
          </cell>
          <cell r="C3705" t="str">
            <v>China</v>
          </cell>
          <cell r="D3705" t="str">
            <v>Asia</v>
          </cell>
          <cell r="E3705" t="str">
            <v>Mobile &amp; Fixed</v>
          </cell>
          <cell r="F3705" t="str">
            <v>RMB</v>
          </cell>
          <cell r="G3705" t="str">
            <v>EBITDA - Capex Margin (%)</v>
          </cell>
          <cell r="H3705">
            <v>2013</v>
          </cell>
          <cell r="I3705">
            <v>3.79781587456531E-2</v>
          </cell>
        </row>
        <row r="3706">
          <cell r="B3706" t="str">
            <v>China Unicom</v>
          </cell>
          <cell r="C3706" t="str">
            <v>China</v>
          </cell>
          <cell r="D3706" t="str">
            <v>Asia</v>
          </cell>
          <cell r="E3706" t="str">
            <v>Mobile &amp; Fixed</v>
          </cell>
          <cell r="F3706" t="str">
            <v>RMB</v>
          </cell>
          <cell r="G3706" t="str">
            <v>Mobile share</v>
          </cell>
          <cell r="H3706">
            <v>2013</v>
          </cell>
          <cell r="I3706"/>
        </row>
        <row r="3707">
          <cell r="B3707" t="str">
            <v>China Unicom</v>
          </cell>
          <cell r="C3707" t="str">
            <v>China</v>
          </cell>
          <cell r="D3707" t="str">
            <v>Asia</v>
          </cell>
          <cell r="E3707" t="str">
            <v>Mobile &amp; Fixed</v>
          </cell>
          <cell r="F3707" t="str">
            <v>RMB</v>
          </cell>
          <cell r="G3707" t="str">
            <v>Capex/Revenue</v>
          </cell>
          <cell r="H3707">
            <v>2013</v>
          </cell>
          <cell r="I3707">
            <v>0.24660552200055585</v>
          </cell>
        </row>
        <row r="3708">
          <cell r="B3708" t="str">
            <v>China Unicom</v>
          </cell>
          <cell r="C3708" t="str">
            <v>China</v>
          </cell>
          <cell r="D3708" t="str">
            <v>Asia</v>
          </cell>
          <cell r="E3708" t="str">
            <v>Mobile &amp; Fixed</v>
          </cell>
          <cell r="F3708" t="str">
            <v>RMB</v>
          </cell>
          <cell r="G3708" t="str">
            <v>Revenue</v>
          </cell>
          <cell r="H3708">
            <v>2012</v>
          </cell>
          <cell r="I3708">
            <v>248926</v>
          </cell>
        </row>
        <row r="3709">
          <cell r="B3709" t="str">
            <v>China Unicom</v>
          </cell>
          <cell r="C3709" t="str">
            <v>China</v>
          </cell>
          <cell r="D3709" t="str">
            <v>Asia</v>
          </cell>
          <cell r="E3709" t="str">
            <v>Mobile &amp; Fixed</v>
          </cell>
          <cell r="F3709" t="str">
            <v>RMB</v>
          </cell>
          <cell r="G3709" t="str">
            <v>EBITDA</v>
          </cell>
          <cell r="H3709">
            <v>2012</v>
          </cell>
          <cell r="I3709">
            <v>72659</v>
          </cell>
        </row>
        <row r="3710">
          <cell r="B3710" t="str">
            <v>China Unicom</v>
          </cell>
          <cell r="C3710" t="str">
            <v>China</v>
          </cell>
          <cell r="D3710" t="str">
            <v>Asia</v>
          </cell>
          <cell r="E3710" t="str">
            <v>Mobile &amp; Fixed</v>
          </cell>
          <cell r="F3710" t="str">
            <v>RMB</v>
          </cell>
          <cell r="G3710" t="str">
            <v>EBITDA Margin (%)</v>
          </cell>
          <cell r="H3710">
            <v>2012</v>
          </cell>
          <cell r="I3710">
            <v>0.29188995926500244</v>
          </cell>
        </row>
        <row r="3711">
          <cell r="B3711" t="str">
            <v>China Unicom</v>
          </cell>
          <cell r="C3711" t="str">
            <v>China</v>
          </cell>
          <cell r="D3711" t="str">
            <v>Asia</v>
          </cell>
          <cell r="E3711" t="str">
            <v>Mobile &amp; Fixed</v>
          </cell>
          <cell r="F3711" t="str">
            <v>RMB</v>
          </cell>
          <cell r="G3711" t="str">
            <v>Capex</v>
          </cell>
          <cell r="H3711">
            <v>2012</v>
          </cell>
          <cell r="I3711">
            <v>86783</v>
          </cell>
        </row>
        <row r="3712">
          <cell r="B3712" t="str">
            <v>China Unicom</v>
          </cell>
          <cell r="C3712" t="str">
            <v>China</v>
          </cell>
          <cell r="D3712" t="str">
            <v>Asia</v>
          </cell>
          <cell r="E3712" t="str">
            <v>Mobile &amp; Fixed</v>
          </cell>
          <cell r="F3712" t="str">
            <v>RMB</v>
          </cell>
          <cell r="G3712" t="str">
            <v>EBITDA - Capex</v>
          </cell>
          <cell r="H3712">
            <v>2012</v>
          </cell>
          <cell r="I3712">
            <v>-14124</v>
          </cell>
        </row>
        <row r="3713">
          <cell r="B3713" t="str">
            <v>China Unicom</v>
          </cell>
          <cell r="C3713" t="str">
            <v>China</v>
          </cell>
          <cell r="D3713" t="str">
            <v>Asia</v>
          </cell>
          <cell r="E3713" t="str">
            <v>Mobile &amp; Fixed</v>
          </cell>
          <cell r="F3713" t="str">
            <v>RMB</v>
          </cell>
          <cell r="G3713" t="str">
            <v>EBITDA - Capex Margin (%)</v>
          </cell>
          <cell r="H3713">
            <v>2012</v>
          </cell>
          <cell r="I3713">
            <v>-5.6739753983111443E-2</v>
          </cell>
        </row>
        <row r="3714">
          <cell r="B3714" t="str">
            <v>China Unicom</v>
          </cell>
          <cell r="C3714" t="str">
            <v>China</v>
          </cell>
          <cell r="D3714" t="str">
            <v>Asia</v>
          </cell>
          <cell r="E3714" t="str">
            <v>Mobile &amp; Fixed</v>
          </cell>
          <cell r="F3714" t="str">
            <v>RMB</v>
          </cell>
          <cell r="G3714" t="str">
            <v>Mobile share</v>
          </cell>
          <cell r="H3714">
            <v>2012</v>
          </cell>
          <cell r="I3714"/>
        </row>
        <row r="3715">
          <cell r="B3715" t="str">
            <v>China Unicom</v>
          </cell>
          <cell r="C3715" t="str">
            <v>China</v>
          </cell>
          <cell r="D3715" t="str">
            <v>Asia</v>
          </cell>
          <cell r="E3715" t="str">
            <v>Mobile &amp; Fixed</v>
          </cell>
          <cell r="F3715" t="str">
            <v>RMB</v>
          </cell>
          <cell r="G3715" t="str">
            <v>Capex/Revenue</v>
          </cell>
          <cell r="H3715">
            <v>2012</v>
          </cell>
          <cell r="I3715">
            <v>0.34862971324811387</v>
          </cell>
        </row>
        <row r="3716">
          <cell r="B3716" t="str">
            <v>TDC</v>
          </cell>
          <cell r="C3716" t="str">
            <v>Denmark</v>
          </cell>
          <cell r="D3716" t="str">
            <v>Europe</v>
          </cell>
          <cell r="E3716" t="str">
            <v>Mobile &amp; Fixed</v>
          </cell>
          <cell r="F3716" t="str">
            <v>DKK</v>
          </cell>
          <cell r="G3716" t="str">
            <v>Revenue</v>
          </cell>
          <cell r="H3716">
            <v>2020</v>
          </cell>
          <cell r="I3716">
            <v>16089</v>
          </cell>
        </row>
        <row r="3717">
          <cell r="B3717" t="str">
            <v>TDC</v>
          </cell>
          <cell r="C3717" t="str">
            <v>Denmark</v>
          </cell>
          <cell r="D3717" t="str">
            <v>Europe</v>
          </cell>
          <cell r="E3717" t="str">
            <v>Mobile &amp; Fixed</v>
          </cell>
          <cell r="F3717" t="str">
            <v>DKK</v>
          </cell>
          <cell r="G3717" t="str">
            <v>EBITDA</v>
          </cell>
          <cell r="H3717">
            <v>2020</v>
          </cell>
          <cell r="I3717">
            <v>6420</v>
          </cell>
        </row>
        <row r="3718">
          <cell r="B3718" t="str">
            <v>TDC</v>
          </cell>
          <cell r="C3718" t="str">
            <v>Denmark</v>
          </cell>
          <cell r="D3718" t="str">
            <v>Europe</v>
          </cell>
          <cell r="E3718" t="str">
            <v>Mobile &amp; Fixed</v>
          </cell>
          <cell r="F3718" t="str">
            <v>DKK</v>
          </cell>
          <cell r="G3718" t="str">
            <v>EBITDA Margin (%)</v>
          </cell>
          <cell r="H3718">
            <v>2020</v>
          </cell>
          <cell r="I3718">
            <v>0.39903039343650942</v>
          </cell>
        </row>
        <row r="3719">
          <cell r="B3719" t="str">
            <v>TDC</v>
          </cell>
          <cell r="C3719" t="str">
            <v>Denmark</v>
          </cell>
          <cell r="D3719" t="str">
            <v>Europe</v>
          </cell>
          <cell r="E3719" t="str">
            <v>Mobile &amp; Fixed</v>
          </cell>
          <cell r="F3719" t="str">
            <v>DKK</v>
          </cell>
          <cell r="G3719" t="str">
            <v>Capex</v>
          </cell>
          <cell r="H3719">
            <v>2020</v>
          </cell>
          <cell r="I3719">
            <v>5402</v>
          </cell>
        </row>
        <row r="3720">
          <cell r="B3720" t="str">
            <v>TDC</v>
          </cell>
          <cell r="C3720" t="str">
            <v>Denmark</v>
          </cell>
          <cell r="D3720" t="str">
            <v>Europe</v>
          </cell>
          <cell r="E3720" t="str">
            <v>Mobile &amp; Fixed</v>
          </cell>
          <cell r="F3720" t="str">
            <v>DKK</v>
          </cell>
          <cell r="G3720" t="str">
            <v>EBITDA - Capex</v>
          </cell>
          <cell r="H3720">
            <v>2020</v>
          </cell>
          <cell r="I3720">
            <v>1018</v>
          </cell>
        </row>
        <row r="3721">
          <cell r="B3721" t="str">
            <v>TDC</v>
          </cell>
          <cell r="C3721" t="str">
            <v>Denmark</v>
          </cell>
          <cell r="D3721" t="str">
            <v>Europe</v>
          </cell>
          <cell r="E3721" t="str">
            <v>Mobile &amp; Fixed</v>
          </cell>
          <cell r="F3721" t="str">
            <v>DKK</v>
          </cell>
          <cell r="G3721" t="str">
            <v>EBITDA - Capex Margin (%)</v>
          </cell>
          <cell r="H3721">
            <v>2020</v>
          </cell>
          <cell r="I3721">
            <v>6.3273043694449624E-2</v>
          </cell>
        </row>
        <row r="3722">
          <cell r="B3722" t="str">
            <v>TDC</v>
          </cell>
          <cell r="C3722" t="str">
            <v>Denmark</v>
          </cell>
          <cell r="D3722" t="str">
            <v>Europe</v>
          </cell>
          <cell r="E3722" t="str">
            <v>Mobile &amp; Fixed</v>
          </cell>
          <cell r="F3722" t="str">
            <v>DKK</v>
          </cell>
          <cell r="G3722" t="str">
            <v>Mobile share</v>
          </cell>
          <cell r="H3722">
            <v>2020</v>
          </cell>
          <cell r="I3722">
            <v>0.26751154857964621</v>
          </cell>
        </row>
        <row r="3723">
          <cell r="B3723" t="str">
            <v>TDC</v>
          </cell>
          <cell r="C3723" t="str">
            <v>Denmark</v>
          </cell>
          <cell r="D3723" t="str">
            <v>Europe</v>
          </cell>
          <cell r="E3723" t="str">
            <v>Mobile &amp; Fixed</v>
          </cell>
          <cell r="F3723" t="str">
            <v>DKK</v>
          </cell>
          <cell r="G3723" t="str">
            <v>Capex/Revenue</v>
          </cell>
          <cell r="H3723">
            <v>2020</v>
          </cell>
          <cell r="I3723">
            <v>0.33575734974205979</v>
          </cell>
        </row>
        <row r="3724">
          <cell r="B3724" t="str">
            <v>TDC</v>
          </cell>
          <cell r="C3724" t="str">
            <v>Denmark</v>
          </cell>
          <cell r="D3724" t="str">
            <v>Europe</v>
          </cell>
          <cell r="E3724" t="str">
            <v>Mobile &amp; Fixed</v>
          </cell>
          <cell r="F3724" t="str">
            <v>DKK</v>
          </cell>
          <cell r="G3724" t="str">
            <v>Revenue</v>
          </cell>
          <cell r="H3724">
            <v>2019</v>
          </cell>
          <cell r="I3724">
            <v>17044</v>
          </cell>
        </row>
        <row r="3725">
          <cell r="B3725" t="str">
            <v>TDC</v>
          </cell>
          <cell r="C3725" t="str">
            <v>Denmark</v>
          </cell>
          <cell r="D3725" t="str">
            <v>Europe</v>
          </cell>
          <cell r="E3725" t="str">
            <v>Mobile &amp; Fixed</v>
          </cell>
          <cell r="F3725" t="str">
            <v>DKK</v>
          </cell>
          <cell r="G3725" t="str">
            <v>EBITDA</v>
          </cell>
          <cell r="H3725">
            <v>2019</v>
          </cell>
          <cell r="I3725">
            <v>6524</v>
          </cell>
        </row>
        <row r="3726">
          <cell r="B3726" t="str">
            <v>TDC</v>
          </cell>
          <cell r="C3726" t="str">
            <v>Denmark</v>
          </cell>
          <cell r="D3726" t="str">
            <v>Europe</v>
          </cell>
          <cell r="E3726" t="str">
            <v>Mobile &amp; Fixed</v>
          </cell>
          <cell r="F3726" t="str">
            <v>DKK</v>
          </cell>
          <cell r="G3726" t="str">
            <v>EBITDA Margin (%)</v>
          </cell>
          <cell r="H3726">
            <v>2019</v>
          </cell>
          <cell r="I3726">
            <v>0.38277399671438628</v>
          </cell>
        </row>
        <row r="3727">
          <cell r="B3727" t="str">
            <v>TDC</v>
          </cell>
          <cell r="C3727" t="str">
            <v>Denmark</v>
          </cell>
          <cell r="D3727" t="str">
            <v>Europe</v>
          </cell>
          <cell r="E3727" t="str">
            <v>Mobile &amp; Fixed</v>
          </cell>
          <cell r="F3727" t="str">
            <v>DKK</v>
          </cell>
          <cell r="G3727" t="str">
            <v>Capex</v>
          </cell>
          <cell r="H3727">
            <v>2019</v>
          </cell>
          <cell r="I3727">
            <v>4801</v>
          </cell>
        </row>
        <row r="3728">
          <cell r="B3728" t="str">
            <v>TDC</v>
          </cell>
          <cell r="C3728" t="str">
            <v>Denmark</v>
          </cell>
          <cell r="D3728" t="str">
            <v>Europe</v>
          </cell>
          <cell r="E3728" t="str">
            <v>Mobile &amp; Fixed</v>
          </cell>
          <cell r="F3728" t="str">
            <v>DKK</v>
          </cell>
          <cell r="G3728" t="str">
            <v>EBITDA - Capex</v>
          </cell>
          <cell r="H3728">
            <v>2019</v>
          </cell>
          <cell r="I3728">
            <v>1723</v>
          </cell>
        </row>
        <row r="3729">
          <cell r="B3729" t="str">
            <v>TDC</v>
          </cell>
          <cell r="C3729" t="str">
            <v>Denmark</v>
          </cell>
          <cell r="D3729" t="str">
            <v>Europe</v>
          </cell>
          <cell r="E3729" t="str">
            <v>Mobile &amp; Fixed</v>
          </cell>
          <cell r="F3729" t="str">
            <v>DKK</v>
          </cell>
          <cell r="G3729" t="str">
            <v>EBITDA - Capex Margin (%)</v>
          </cell>
          <cell r="H3729">
            <v>2019</v>
          </cell>
          <cell r="I3729">
            <v>0.10109129312367988</v>
          </cell>
        </row>
        <row r="3730">
          <cell r="B3730" t="str">
            <v>TDC</v>
          </cell>
          <cell r="C3730" t="str">
            <v>Denmark</v>
          </cell>
          <cell r="D3730" t="str">
            <v>Europe</v>
          </cell>
          <cell r="E3730" t="str">
            <v>Mobile &amp; Fixed</v>
          </cell>
          <cell r="F3730" t="str">
            <v>DKK</v>
          </cell>
          <cell r="G3730" t="str">
            <v>Mobile share</v>
          </cell>
          <cell r="H3730">
            <v>2019</v>
          </cell>
          <cell r="I3730">
            <v>0.2857310490495189</v>
          </cell>
        </row>
        <row r="3731">
          <cell r="B3731" t="str">
            <v>TDC</v>
          </cell>
          <cell r="C3731" t="str">
            <v>Denmark</v>
          </cell>
          <cell r="D3731" t="str">
            <v>Europe</v>
          </cell>
          <cell r="E3731" t="str">
            <v>Mobile &amp; Fixed</v>
          </cell>
          <cell r="F3731" t="str">
            <v>DKK</v>
          </cell>
          <cell r="G3731" t="str">
            <v>Capex/Revenue</v>
          </cell>
          <cell r="H3731">
            <v>2019</v>
          </cell>
          <cell r="I3731">
            <v>0.28168270359070641</v>
          </cell>
        </row>
        <row r="3732">
          <cell r="B3732" t="str">
            <v>TDC</v>
          </cell>
          <cell r="C3732" t="str">
            <v>Denmark</v>
          </cell>
          <cell r="D3732" t="str">
            <v>Europe</v>
          </cell>
          <cell r="E3732" t="str">
            <v>Mobile &amp; Fixed</v>
          </cell>
          <cell r="F3732" t="str">
            <v>DKK</v>
          </cell>
          <cell r="G3732" t="str">
            <v>Revenue</v>
          </cell>
          <cell r="H3732">
            <v>2018</v>
          </cell>
          <cell r="I3732">
            <v>11581</v>
          </cell>
        </row>
        <row r="3733">
          <cell r="B3733" t="str">
            <v>TDC</v>
          </cell>
          <cell r="C3733" t="str">
            <v>Denmark</v>
          </cell>
          <cell r="D3733" t="str">
            <v>Europe</v>
          </cell>
          <cell r="E3733" t="str">
            <v>Mobile &amp; Fixed</v>
          </cell>
          <cell r="F3733" t="str">
            <v>DKK</v>
          </cell>
          <cell r="G3733" t="str">
            <v>EBITDA</v>
          </cell>
          <cell r="H3733">
            <v>2018</v>
          </cell>
          <cell r="I3733">
            <v>4342</v>
          </cell>
        </row>
        <row r="3734">
          <cell r="B3734" t="str">
            <v>TDC</v>
          </cell>
          <cell r="C3734" t="str">
            <v>Denmark</v>
          </cell>
          <cell r="D3734" t="str">
            <v>Europe</v>
          </cell>
          <cell r="E3734" t="str">
            <v>Mobile &amp; Fixed</v>
          </cell>
          <cell r="F3734" t="str">
            <v>DKK</v>
          </cell>
          <cell r="G3734" t="str">
            <v>EBITDA Margin (%)</v>
          </cell>
          <cell r="H3734">
            <v>2018</v>
          </cell>
          <cell r="I3734">
            <v>0.37492444521198515</v>
          </cell>
        </row>
        <row r="3735">
          <cell r="B3735" t="str">
            <v>TDC</v>
          </cell>
          <cell r="C3735" t="str">
            <v>Denmark</v>
          </cell>
          <cell r="D3735" t="str">
            <v>Europe</v>
          </cell>
          <cell r="E3735" t="str">
            <v>Mobile &amp; Fixed</v>
          </cell>
          <cell r="F3735" t="str">
            <v>DKK</v>
          </cell>
          <cell r="G3735" t="str">
            <v>Capex</v>
          </cell>
          <cell r="H3735">
            <v>2018</v>
          </cell>
          <cell r="I3735">
            <v>2443</v>
          </cell>
        </row>
        <row r="3736">
          <cell r="B3736" t="str">
            <v>TDC</v>
          </cell>
          <cell r="C3736" t="str">
            <v>Denmark</v>
          </cell>
          <cell r="D3736" t="str">
            <v>Europe</v>
          </cell>
          <cell r="E3736" t="str">
            <v>Mobile &amp; Fixed</v>
          </cell>
          <cell r="F3736" t="str">
            <v>DKK</v>
          </cell>
          <cell r="G3736" t="str">
            <v>EBITDA - Capex</v>
          </cell>
          <cell r="H3736">
            <v>2018</v>
          </cell>
          <cell r="I3736">
            <v>1899</v>
          </cell>
        </row>
        <row r="3737">
          <cell r="B3737" t="str">
            <v>TDC</v>
          </cell>
          <cell r="C3737" t="str">
            <v>Denmark</v>
          </cell>
          <cell r="D3737" t="str">
            <v>Europe</v>
          </cell>
          <cell r="E3737" t="str">
            <v>Mobile &amp; Fixed</v>
          </cell>
          <cell r="F3737" t="str">
            <v>DKK</v>
          </cell>
          <cell r="G3737" t="str">
            <v>EBITDA - Capex Margin (%)</v>
          </cell>
          <cell r="H3737">
            <v>2018</v>
          </cell>
          <cell r="I3737">
            <v>0.16397547707451862</v>
          </cell>
        </row>
        <row r="3738">
          <cell r="B3738" t="str">
            <v>TDC</v>
          </cell>
          <cell r="C3738" t="str">
            <v>Denmark</v>
          </cell>
          <cell r="D3738" t="str">
            <v>Europe</v>
          </cell>
          <cell r="E3738" t="str">
            <v>Mobile &amp; Fixed</v>
          </cell>
          <cell r="F3738" t="str">
            <v>DKK</v>
          </cell>
          <cell r="G3738" t="str">
            <v>Mobile share</v>
          </cell>
          <cell r="H3738">
            <v>2018</v>
          </cell>
          <cell r="I3738">
            <v>0.27337881012002418</v>
          </cell>
        </row>
        <row r="3739">
          <cell r="B3739" t="str">
            <v>TDC</v>
          </cell>
          <cell r="C3739" t="str">
            <v>Denmark</v>
          </cell>
          <cell r="D3739" t="str">
            <v>Europe</v>
          </cell>
          <cell r="E3739" t="str">
            <v>Mobile &amp; Fixed</v>
          </cell>
          <cell r="F3739" t="str">
            <v>DKK</v>
          </cell>
          <cell r="G3739" t="str">
            <v>Capex/Revenue</v>
          </cell>
          <cell r="H3739">
            <v>2018</v>
          </cell>
          <cell r="I3739">
            <v>0.21094896813746655</v>
          </cell>
        </row>
        <row r="3740">
          <cell r="B3740" t="str">
            <v>TDC</v>
          </cell>
          <cell r="C3740" t="str">
            <v>Denmark</v>
          </cell>
          <cell r="D3740" t="str">
            <v>Europe</v>
          </cell>
          <cell r="E3740" t="str">
            <v>Mobile &amp; Fixed</v>
          </cell>
          <cell r="F3740" t="str">
            <v>DKK</v>
          </cell>
          <cell r="G3740" t="str">
            <v>Revenue</v>
          </cell>
          <cell r="H3740">
            <v>2017</v>
          </cell>
          <cell r="I3740">
            <v>17356</v>
          </cell>
        </row>
        <row r="3741">
          <cell r="B3741" t="str">
            <v>TDC</v>
          </cell>
          <cell r="C3741" t="str">
            <v>Denmark</v>
          </cell>
          <cell r="D3741" t="str">
            <v>Europe</v>
          </cell>
          <cell r="E3741" t="str">
            <v>Mobile &amp; Fixed</v>
          </cell>
          <cell r="F3741" t="str">
            <v>DKK</v>
          </cell>
          <cell r="G3741" t="str">
            <v>EBITDA</v>
          </cell>
          <cell r="H3741">
            <v>2017</v>
          </cell>
          <cell r="I3741">
            <v>6920</v>
          </cell>
        </row>
        <row r="3742">
          <cell r="B3742" t="str">
            <v>TDC</v>
          </cell>
          <cell r="C3742" t="str">
            <v>Denmark</v>
          </cell>
          <cell r="D3742" t="str">
            <v>Europe</v>
          </cell>
          <cell r="E3742" t="str">
            <v>Mobile &amp; Fixed</v>
          </cell>
          <cell r="F3742" t="str">
            <v>DKK</v>
          </cell>
          <cell r="G3742" t="str">
            <v>EBITDA Margin (%)</v>
          </cell>
          <cell r="H3742">
            <v>2017</v>
          </cell>
          <cell r="I3742">
            <v>0.39870938004148421</v>
          </cell>
        </row>
        <row r="3743">
          <cell r="B3743" t="str">
            <v>TDC</v>
          </cell>
          <cell r="C3743" t="str">
            <v>Denmark</v>
          </cell>
          <cell r="D3743" t="str">
            <v>Europe</v>
          </cell>
          <cell r="E3743" t="str">
            <v>Mobile &amp; Fixed</v>
          </cell>
          <cell r="F3743" t="str">
            <v>DKK</v>
          </cell>
          <cell r="G3743" t="str">
            <v>Capex</v>
          </cell>
          <cell r="H3743">
            <v>2017</v>
          </cell>
          <cell r="I3743">
            <v>3804</v>
          </cell>
        </row>
        <row r="3744">
          <cell r="B3744" t="str">
            <v>TDC</v>
          </cell>
          <cell r="C3744" t="str">
            <v>Denmark</v>
          </cell>
          <cell r="D3744" t="str">
            <v>Europe</v>
          </cell>
          <cell r="E3744" t="str">
            <v>Mobile &amp; Fixed</v>
          </cell>
          <cell r="F3744" t="str">
            <v>DKK</v>
          </cell>
          <cell r="G3744" t="str">
            <v>EBITDA - Capex</v>
          </cell>
          <cell r="H3744">
            <v>2017</v>
          </cell>
          <cell r="I3744">
            <v>3116</v>
          </cell>
        </row>
        <row r="3745">
          <cell r="B3745" t="str">
            <v>TDC</v>
          </cell>
          <cell r="C3745" t="str">
            <v>Denmark</v>
          </cell>
          <cell r="D3745" t="str">
            <v>Europe</v>
          </cell>
          <cell r="E3745" t="str">
            <v>Mobile &amp; Fixed</v>
          </cell>
          <cell r="F3745" t="str">
            <v>DKK</v>
          </cell>
          <cell r="G3745" t="str">
            <v>EBITDA - Capex Margin (%)</v>
          </cell>
          <cell r="H3745">
            <v>2017</v>
          </cell>
          <cell r="I3745">
            <v>0.17953445494353537</v>
          </cell>
        </row>
        <row r="3746">
          <cell r="B3746" t="str">
            <v>TDC</v>
          </cell>
          <cell r="C3746" t="str">
            <v>Denmark</v>
          </cell>
          <cell r="D3746" t="str">
            <v>Europe</v>
          </cell>
          <cell r="E3746" t="str">
            <v>Mobile &amp; Fixed</v>
          </cell>
          <cell r="F3746" t="str">
            <v>DKK</v>
          </cell>
          <cell r="G3746" t="str">
            <v>Mobile share</v>
          </cell>
          <cell r="H3746">
            <v>2017</v>
          </cell>
          <cell r="I3746">
            <v>0.2633000114902907</v>
          </cell>
        </row>
        <row r="3747">
          <cell r="B3747" t="str">
            <v>TDC</v>
          </cell>
          <cell r="C3747" t="str">
            <v>Denmark</v>
          </cell>
          <cell r="D3747" t="str">
            <v>Europe</v>
          </cell>
          <cell r="E3747" t="str">
            <v>Mobile &amp; Fixed</v>
          </cell>
          <cell r="F3747" t="str">
            <v>DKK</v>
          </cell>
          <cell r="G3747" t="str">
            <v>Capex/Revenue</v>
          </cell>
          <cell r="H3747">
            <v>2017</v>
          </cell>
          <cell r="I3747">
            <v>0.21917492509794884</v>
          </cell>
        </row>
        <row r="3748">
          <cell r="B3748" t="str">
            <v>TDC</v>
          </cell>
          <cell r="C3748" t="str">
            <v>Denmark</v>
          </cell>
          <cell r="D3748" t="str">
            <v>Europe</v>
          </cell>
          <cell r="E3748" t="str">
            <v>Mobile &amp; Fixed</v>
          </cell>
          <cell r="F3748" t="str">
            <v>DKK</v>
          </cell>
          <cell r="G3748" t="str">
            <v>Revenue</v>
          </cell>
          <cell r="H3748">
            <v>2016</v>
          </cell>
          <cell r="I3748">
            <v>18174</v>
          </cell>
        </row>
        <row r="3749">
          <cell r="B3749" t="str">
            <v>TDC</v>
          </cell>
          <cell r="C3749" t="str">
            <v>Denmark</v>
          </cell>
          <cell r="D3749" t="str">
            <v>Europe</v>
          </cell>
          <cell r="E3749" t="str">
            <v>Mobile &amp; Fixed</v>
          </cell>
          <cell r="F3749" t="str">
            <v>DKK</v>
          </cell>
          <cell r="G3749" t="str">
            <v>EBITDA</v>
          </cell>
          <cell r="H3749">
            <v>2016</v>
          </cell>
          <cell r="I3749">
            <v>7251</v>
          </cell>
        </row>
        <row r="3750">
          <cell r="B3750" t="str">
            <v>TDC</v>
          </cell>
          <cell r="C3750" t="str">
            <v>Denmark</v>
          </cell>
          <cell r="D3750" t="str">
            <v>Europe</v>
          </cell>
          <cell r="E3750" t="str">
            <v>Mobile &amp; Fixed</v>
          </cell>
          <cell r="F3750" t="str">
            <v>DKK</v>
          </cell>
          <cell r="G3750" t="str">
            <v>EBITDA Margin (%)</v>
          </cell>
          <cell r="H3750">
            <v>2016</v>
          </cell>
          <cell r="I3750">
            <v>0.39897655992076592</v>
          </cell>
        </row>
        <row r="3751">
          <cell r="B3751" t="str">
            <v>TDC</v>
          </cell>
          <cell r="C3751" t="str">
            <v>Denmark</v>
          </cell>
          <cell r="D3751" t="str">
            <v>Europe</v>
          </cell>
          <cell r="E3751" t="str">
            <v>Mobile &amp; Fixed</v>
          </cell>
          <cell r="F3751" t="str">
            <v>DKK</v>
          </cell>
          <cell r="G3751" t="str">
            <v>Capex</v>
          </cell>
          <cell r="H3751">
            <v>2016</v>
          </cell>
          <cell r="I3751">
            <v>3576</v>
          </cell>
        </row>
        <row r="3752">
          <cell r="B3752" t="str">
            <v>TDC</v>
          </cell>
          <cell r="C3752" t="str">
            <v>Denmark</v>
          </cell>
          <cell r="D3752" t="str">
            <v>Europe</v>
          </cell>
          <cell r="E3752" t="str">
            <v>Mobile &amp; Fixed</v>
          </cell>
          <cell r="F3752" t="str">
            <v>DKK</v>
          </cell>
          <cell r="G3752" t="str">
            <v>EBITDA - Capex</v>
          </cell>
          <cell r="H3752">
            <v>2016</v>
          </cell>
          <cell r="I3752">
            <v>3675</v>
          </cell>
        </row>
        <row r="3753">
          <cell r="B3753" t="str">
            <v>TDC</v>
          </cell>
          <cell r="C3753" t="str">
            <v>Denmark</v>
          </cell>
          <cell r="D3753" t="str">
            <v>Europe</v>
          </cell>
          <cell r="E3753" t="str">
            <v>Mobile &amp; Fixed</v>
          </cell>
          <cell r="F3753" t="str">
            <v>DKK</v>
          </cell>
          <cell r="G3753" t="str">
            <v>EBITDA - Capex Margin (%)</v>
          </cell>
          <cell r="H3753">
            <v>2016</v>
          </cell>
          <cell r="I3753">
            <v>0.20221195113898977</v>
          </cell>
        </row>
        <row r="3754">
          <cell r="B3754" t="str">
            <v>TDC</v>
          </cell>
          <cell r="C3754" t="str">
            <v>Denmark</v>
          </cell>
          <cell r="D3754" t="str">
            <v>Europe</v>
          </cell>
          <cell r="E3754" t="str">
            <v>Mobile &amp; Fixed</v>
          </cell>
          <cell r="F3754" t="str">
            <v>DKK</v>
          </cell>
          <cell r="G3754" t="str">
            <v>Mobile share</v>
          </cell>
          <cell r="H3754">
            <v>2016</v>
          </cell>
          <cell r="I3754">
            <v>0.2476363236587511</v>
          </cell>
        </row>
        <row r="3755">
          <cell r="B3755" t="str">
            <v>TDC</v>
          </cell>
          <cell r="C3755" t="str">
            <v>Denmark</v>
          </cell>
          <cell r="D3755" t="str">
            <v>Europe</v>
          </cell>
          <cell r="E3755" t="str">
            <v>Mobile &amp; Fixed</v>
          </cell>
          <cell r="F3755" t="str">
            <v>DKK</v>
          </cell>
          <cell r="G3755" t="str">
            <v>Capex/Revenue</v>
          </cell>
          <cell r="H3755">
            <v>2016</v>
          </cell>
          <cell r="I3755">
            <v>0.19676460878177615</v>
          </cell>
        </row>
        <row r="3756">
          <cell r="B3756" t="str">
            <v>TDC</v>
          </cell>
          <cell r="C3756" t="str">
            <v>Denmark</v>
          </cell>
          <cell r="D3756" t="str">
            <v>Europe</v>
          </cell>
          <cell r="E3756" t="str">
            <v>Mobile &amp; Fixed</v>
          </cell>
          <cell r="F3756" t="str">
            <v>DKK</v>
          </cell>
          <cell r="G3756" t="str">
            <v>Revenue</v>
          </cell>
          <cell r="H3756">
            <v>2015</v>
          </cell>
          <cell r="I3756">
            <v>21935</v>
          </cell>
        </row>
        <row r="3757">
          <cell r="B3757" t="str">
            <v>TDC</v>
          </cell>
          <cell r="C3757" t="str">
            <v>Denmark</v>
          </cell>
          <cell r="D3757" t="str">
            <v>Europe</v>
          </cell>
          <cell r="E3757" t="str">
            <v>Mobile &amp; Fixed</v>
          </cell>
          <cell r="F3757" t="str">
            <v>DKK</v>
          </cell>
          <cell r="G3757" t="str">
            <v>EBITDA</v>
          </cell>
          <cell r="H3757">
            <v>2015</v>
          </cell>
          <cell r="I3757">
            <v>9488</v>
          </cell>
        </row>
        <row r="3758">
          <cell r="B3758" t="str">
            <v>TDC</v>
          </cell>
          <cell r="C3758" t="str">
            <v>Denmark</v>
          </cell>
          <cell r="D3758" t="str">
            <v>Europe</v>
          </cell>
          <cell r="E3758" t="str">
            <v>Mobile &amp; Fixed</v>
          </cell>
          <cell r="F3758" t="str">
            <v>DKK</v>
          </cell>
          <cell r="G3758" t="str">
            <v>EBITDA Margin (%)</v>
          </cell>
          <cell r="H3758">
            <v>2015</v>
          </cell>
          <cell r="I3758">
            <v>0.43255071803054479</v>
          </cell>
        </row>
        <row r="3759">
          <cell r="B3759" t="str">
            <v>TDC</v>
          </cell>
          <cell r="C3759" t="str">
            <v>Denmark</v>
          </cell>
          <cell r="D3759" t="str">
            <v>Europe</v>
          </cell>
          <cell r="E3759" t="str">
            <v>Mobile &amp; Fixed</v>
          </cell>
          <cell r="F3759" t="str">
            <v>DKK</v>
          </cell>
          <cell r="G3759" t="str">
            <v>Capex</v>
          </cell>
          <cell r="H3759">
            <v>2015</v>
          </cell>
          <cell r="I3759">
            <v>3510</v>
          </cell>
        </row>
        <row r="3760">
          <cell r="B3760" t="str">
            <v>TDC</v>
          </cell>
          <cell r="C3760" t="str">
            <v>Denmark</v>
          </cell>
          <cell r="D3760" t="str">
            <v>Europe</v>
          </cell>
          <cell r="E3760" t="str">
            <v>Mobile &amp; Fixed</v>
          </cell>
          <cell r="F3760" t="str">
            <v>DKK</v>
          </cell>
          <cell r="G3760" t="str">
            <v>EBITDA - Capex</v>
          </cell>
          <cell r="H3760">
            <v>2015</v>
          </cell>
          <cell r="I3760">
            <v>5978</v>
          </cell>
        </row>
        <row r="3761">
          <cell r="B3761" t="str">
            <v>TDC</v>
          </cell>
          <cell r="C3761" t="str">
            <v>Denmark</v>
          </cell>
          <cell r="D3761" t="str">
            <v>Europe</v>
          </cell>
          <cell r="E3761" t="str">
            <v>Mobile &amp; Fixed</v>
          </cell>
          <cell r="F3761" t="str">
            <v>DKK</v>
          </cell>
          <cell r="G3761" t="str">
            <v>EBITDA - Capex Margin (%)</v>
          </cell>
          <cell r="H3761">
            <v>2015</v>
          </cell>
          <cell r="I3761">
            <v>0.27253248233416916</v>
          </cell>
        </row>
        <row r="3762">
          <cell r="B3762" t="str">
            <v>TDC</v>
          </cell>
          <cell r="C3762" t="str">
            <v>Denmark</v>
          </cell>
          <cell r="D3762" t="str">
            <v>Europe</v>
          </cell>
          <cell r="E3762" t="str">
            <v>Mobile &amp; Fixed</v>
          </cell>
          <cell r="F3762" t="str">
            <v>DKK</v>
          </cell>
          <cell r="G3762" t="str">
            <v>Mobile share</v>
          </cell>
          <cell r="H3762">
            <v>2015</v>
          </cell>
          <cell r="I3762">
            <v>0.24009471191791634</v>
          </cell>
        </row>
        <row r="3763">
          <cell r="B3763" t="str">
            <v>TDC</v>
          </cell>
          <cell r="C3763" t="str">
            <v>Denmark</v>
          </cell>
          <cell r="D3763" t="str">
            <v>Europe</v>
          </cell>
          <cell r="E3763" t="str">
            <v>Mobile &amp; Fixed</v>
          </cell>
          <cell r="F3763" t="str">
            <v>DKK</v>
          </cell>
          <cell r="G3763" t="str">
            <v>Capex/Revenue</v>
          </cell>
          <cell r="H3763">
            <v>2015</v>
          </cell>
          <cell r="I3763">
            <v>0.16001823569637566</v>
          </cell>
        </row>
        <row r="3764">
          <cell r="B3764" t="str">
            <v>TDC</v>
          </cell>
          <cell r="C3764" t="str">
            <v>Denmark</v>
          </cell>
          <cell r="D3764" t="str">
            <v>Europe</v>
          </cell>
          <cell r="E3764" t="str">
            <v>Mobile &amp; Fixed</v>
          </cell>
          <cell r="F3764" t="str">
            <v>DKK</v>
          </cell>
          <cell r="G3764" t="str">
            <v>Revenue</v>
          </cell>
          <cell r="H3764">
            <v>2014</v>
          </cell>
          <cell r="I3764">
            <v>23344</v>
          </cell>
        </row>
        <row r="3765">
          <cell r="B3765" t="str">
            <v>TDC</v>
          </cell>
          <cell r="C3765" t="str">
            <v>Denmark</v>
          </cell>
          <cell r="D3765" t="str">
            <v>Europe</v>
          </cell>
          <cell r="E3765" t="str">
            <v>Mobile &amp; Fixed</v>
          </cell>
          <cell r="F3765" t="str">
            <v>DKK</v>
          </cell>
          <cell r="G3765" t="str">
            <v>EBITDA</v>
          </cell>
          <cell r="H3765">
            <v>2014</v>
          </cell>
          <cell r="I3765">
            <v>9804</v>
          </cell>
        </row>
        <row r="3766">
          <cell r="B3766" t="str">
            <v>TDC</v>
          </cell>
          <cell r="C3766" t="str">
            <v>Denmark</v>
          </cell>
          <cell r="D3766" t="str">
            <v>Europe</v>
          </cell>
          <cell r="E3766" t="str">
            <v>Mobile &amp; Fixed</v>
          </cell>
          <cell r="F3766" t="str">
            <v>DKK</v>
          </cell>
          <cell r="G3766" t="str">
            <v>EBITDA Margin (%)</v>
          </cell>
          <cell r="H3766">
            <v>2014</v>
          </cell>
          <cell r="I3766">
            <v>0.41997943797121318</v>
          </cell>
        </row>
        <row r="3767">
          <cell r="B3767" t="str">
            <v>TDC</v>
          </cell>
          <cell r="C3767" t="str">
            <v>Denmark</v>
          </cell>
          <cell r="D3767" t="str">
            <v>Europe</v>
          </cell>
          <cell r="E3767" t="str">
            <v>Mobile &amp; Fixed</v>
          </cell>
          <cell r="F3767" t="str">
            <v>DKK</v>
          </cell>
          <cell r="G3767" t="str">
            <v>Capex</v>
          </cell>
          <cell r="H3767">
            <v>2014</v>
          </cell>
          <cell r="I3767"/>
        </row>
        <row r="3768">
          <cell r="B3768" t="str">
            <v>TDC</v>
          </cell>
          <cell r="C3768" t="str">
            <v>Denmark</v>
          </cell>
          <cell r="D3768" t="str">
            <v>Europe</v>
          </cell>
          <cell r="E3768" t="str">
            <v>Mobile &amp; Fixed</v>
          </cell>
          <cell r="F3768" t="str">
            <v>DKK</v>
          </cell>
          <cell r="G3768" t="str">
            <v>EBITDA - Capex</v>
          </cell>
          <cell r="H3768">
            <v>2014</v>
          </cell>
          <cell r="I3768" t="str">
            <v/>
          </cell>
        </row>
        <row r="3769">
          <cell r="B3769" t="str">
            <v>TDC</v>
          </cell>
          <cell r="C3769" t="str">
            <v>Denmark</v>
          </cell>
          <cell r="D3769" t="str">
            <v>Europe</v>
          </cell>
          <cell r="E3769" t="str">
            <v>Mobile &amp; Fixed</v>
          </cell>
          <cell r="F3769" t="str">
            <v>DKK</v>
          </cell>
          <cell r="G3769" t="str">
            <v>EBITDA - Capex Margin (%)</v>
          </cell>
          <cell r="H3769">
            <v>2014</v>
          </cell>
          <cell r="I3769" t="str">
            <v/>
          </cell>
        </row>
        <row r="3770">
          <cell r="B3770" t="str">
            <v>TDC</v>
          </cell>
          <cell r="C3770" t="str">
            <v>Denmark</v>
          </cell>
          <cell r="D3770" t="str">
            <v>Europe</v>
          </cell>
          <cell r="E3770" t="str">
            <v>Mobile &amp; Fixed</v>
          </cell>
          <cell r="F3770" t="str">
            <v>DKK</v>
          </cell>
          <cell r="G3770" t="str">
            <v>Mobile share</v>
          </cell>
          <cell r="H3770">
            <v>2014</v>
          </cell>
          <cell r="I3770"/>
        </row>
        <row r="3771">
          <cell r="B3771" t="str">
            <v>TDC</v>
          </cell>
          <cell r="C3771" t="str">
            <v>Denmark</v>
          </cell>
          <cell r="D3771" t="str">
            <v>Europe</v>
          </cell>
          <cell r="E3771" t="str">
            <v>Mobile &amp; Fixed</v>
          </cell>
          <cell r="F3771" t="str">
            <v>DKK</v>
          </cell>
          <cell r="G3771" t="str">
            <v>Capex/Revenue</v>
          </cell>
          <cell r="H3771">
            <v>2014</v>
          </cell>
          <cell r="I3771" t="str">
            <v/>
          </cell>
        </row>
        <row r="3772">
          <cell r="B3772" t="str">
            <v>TDC</v>
          </cell>
          <cell r="C3772" t="str">
            <v>Denmark</v>
          </cell>
          <cell r="D3772" t="str">
            <v>Europe</v>
          </cell>
          <cell r="E3772" t="str">
            <v>Mobile &amp; Fixed</v>
          </cell>
          <cell r="F3772" t="str">
            <v>DKK</v>
          </cell>
          <cell r="G3772" t="str">
            <v>Revenue</v>
          </cell>
          <cell r="H3772">
            <v>2013</v>
          </cell>
          <cell r="I3772">
            <v>23986</v>
          </cell>
        </row>
        <row r="3773">
          <cell r="B3773" t="str">
            <v>TDC</v>
          </cell>
          <cell r="C3773" t="str">
            <v>Denmark</v>
          </cell>
          <cell r="D3773" t="str">
            <v>Europe</v>
          </cell>
          <cell r="E3773" t="str">
            <v>Mobile &amp; Fixed</v>
          </cell>
          <cell r="F3773" t="str">
            <v>DKK</v>
          </cell>
          <cell r="G3773" t="str">
            <v>EBITDA</v>
          </cell>
          <cell r="H3773">
            <v>2013</v>
          </cell>
          <cell r="I3773">
            <v>9979</v>
          </cell>
        </row>
        <row r="3774">
          <cell r="B3774" t="str">
            <v>TDC</v>
          </cell>
          <cell r="C3774" t="str">
            <v>Denmark</v>
          </cell>
          <cell r="D3774" t="str">
            <v>Europe</v>
          </cell>
          <cell r="E3774" t="str">
            <v>Mobile &amp; Fixed</v>
          </cell>
          <cell r="F3774" t="str">
            <v>DKK</v>
          </cell>
          <cell r="G3774" t="str">
            <v>EBITDA Margin (%)</v>
          </cell>
          <cell r="H3774">
            <v>2013</v>
          </cell>
          <cell r="I3774">
            <v>0.41603435337280081</v>
          </cell>
        </row>
        <row r="3775">
          <cell r="B3775" t="str">
            <v>TDC</v>
          </cell>
          <cell r="C3775" t="str">
            <v>Denmark</v>
          </cell>
          <cell r="D3775" t="str">
            <v>Europe</v>
          </cell>
          <cell r="E3775" t="str">
            <v>Mobile &amp; Fixed</v>
          </cell>
          <cell r="F3775" t="str">
            <v>DKK</v>
          </cell>
          <cell r="G3775" t="str">
            <v>Capex</v>
          </cell>
          <cell r="H3775">
            <v>2013</v>
          </cell>
          <cell r="I3775"/>
        </row>
        <row r="3776">
          <cell r="B3776" t="str">
            <v>TDC</v>
          </cell>
          <cell r="C3776" t="str">
            <v>Denmark</v>
          </cell>
          <cell r="D3776" t="str">
            <v>Europe</v>
          </cell>
          <cell r="E3776" t="str">
            <v>Mobile &amp; Fixed</v>
          </cell>
          <cell r="F3776" t="str">
            <v>DKK</v>
          </cell>
          <cell r="G3776" t="str">
            <v>EBITDA - Capex</v>
          </cell>
          <cell r="H3776">
            <v>2013</v>
          </cell>
          <cell r="I3776" t="str">
            <v/>
          </cell>
        </row>
        <row r="3777">
          <cell r="B3777" t="str">
            <v>TDC</v>
          </cell>
          <cell r="C3777" t="str">
            <v>Denmark</v>
          </cell>
          <cell r="D3777" t="str">
            <v>Europe</v>
          </cell>
          <cell r="E3777" t="str">
            <v>Mobile &amp; Fixed</v>
          </cell>
          <cell r="F3777" t="str">
            <v>DKK</v>
          </cell>
          <cell r="G3777" t="str">
            <v>EBITDA - Capex Margin (%)</v>
          </cell>
          <cell r="H3777">
            <v>2013</v>
          </cell>
          <cell r="I3777" t="str">
            <v/>
          </cell>
        </row>
        <row r="3778">
          <cell r="B3778" t="str">
            <v>TDC</v>
          </cell>
          <cell r="C3778" t="str">
            <v>Denmark</v>
          </cell>
          <cell r="D3778" t="str">
            <v>Europe</v>
          </cell>
          <cell r="E3778" t="str">
            <v>Mobile &amp; Fixed</v>
          </cell>
          <cell r="F3778" t="str">
            <v>DKK</v>
          </cell>
          <cell r="G3778" t="str">
            <v>Mobile share</v>
          </cell>
          <cell r="H3778">
            <v>2013</v>
          </cell>
          <cell r="I3778"/>
        </row>
        <row r="3779">
          <cell r="B3779" t="str">
            <v>TDC</v>
          </cell>
          <cell r="C3779" t="str">
            <v>Denmark</v>
          </cell>
          <cell r="D3779" t="str">
            <v>Europe</v>
          </cell>
          <cell r="E3779" t="str">
            <v>Mobile &amp; Fixed</v>
          </cell>
          <cell r="F3779" t="str">
            <v>DKK</v>
          </cell>
          <cell r="G3779" t="str">
            <v>Capex/Revenue</v>
          </cell>
          <cell r="H3779">
            <v>2013</v>
          </cell>
          <cell r="I3779" t="str">
            <v/>
          </cell>
        </row>
        <row r="3780">
          <cell r="B3780" t="str">
            <v>TDC</v>
          </cell>
          <cell r="C3780" t="str">
            <v>Denmark</v>
          </cell>
          <cell r="D3780" t="str">
            <v>Europe</v>
          </cell>
          <cell r="E3780" t="str">
            <v>Mobile &amp; Fixed</v>
          </cell>
          <cell r="F3780" t="str">
            <v>DKK</v>
          </cell>
          <cell r="G3780" t="str">
            <v>Revenue</v>
          </cell>
          <cell r="H3780">
            <v>2012</v>
          </cell>
          <cell r="I3780">
            <v>26116</v>
          </cell>
        </row>
        <row r="3781">
          <cell r="B3781" t="str">
            <v>TDC</v>
          </cell>
          <cell r="C3781" t="str">
            <v>Denmark</v>
          </cell>
          <cell r="D3781" t="str">
            <v>Europe</v>
          </cell>
          <cell r="E3781" t="str">
            <v>Mobile &amp; Fixed</v>
          </cell>
          <cell r="F3781" t="str">
            <v>DKK</v>
          </cell>
          <cell r="G3781" t="str">
            <v>EBITDA</v>
          </cell>
          <cell r="H3781">
            <v>2012</v>
          </cell>
          <cell r="I3781">
            <v>10320</v>
          </cell>
        </row>
        <row r="3782">
          <cell r="B3782" t="str">
            <v>TDC</v>
          </cell>
          <cell r="C3782" t="str">
            <v>Denmark</v>
          </cell>
          <cell r="D3782" t="str">
            <v>Europe</v>
          </cell>
          <cell r="E3782" t="str">
            <v>Mobile &amp; Fixed</v>
          </cell>
          <cell r="F3782" t="str">
            <v>DKK</v>
          </cell>
          <cell r="G3782" t="str">
            <v>EBITDA Margin (%)</v>
          </cell>
          <cell r="H3782">
            <v>2012</v>
          </cell>
          <cell r="I3782">
            <v>0.39516005513861235</v>
          </cell>
        </row>
        <row r="3783">
          <cell r="B3783" t="str">
            <v>TDC</v>
          </cell>
          <cell r="C3783" t="str">
            <v>Denmark</v>
          </cell>
          <cell r="D3783" t="str">
            <v>Europe</v>
          </cell>
          <cell r="E3783" t="str">
            <v>Mobile &amp; Fixed</v>
          </cell>
          <cell r="F3783" t="str">
            <v>DKK</v>
          </cell>
          <cell r="G3783" t="str">
            <v>Capex</v>
          </cell>
          <cell r="H3783">
            <v>2012</v>
          </cell>
          <cell r="I3783"/>
        </row>
        <row r="3784">
          <cell r="B3784" t="str">
            <v>TDC</v>
          </cell>
          <cell r="C3784" t="str">
            <v>Denmark</v>
          </cell>
          <cell r="D3784" t="str">
            <v>Europe</v>
          </cell>
          <cell r="E3784" t="str">
            <v>Mobile &amp; Fixed</v>
          </cell>
          <cell r="F3784" t="str">
            <v>DKK</v>
          </cell>
          <cell r="G3784" t="str">
            <v>EBITDA - Capex</v>
          </cell>
          <cell r="H3784">
            <v>2012</v>
          </cell>
          <cell r="I3784" t="str">
            <v/>
          </cell>
        </row>
        <row r="3785">
          <cell r="B3785" t="str">
            <v>TDC</v>
          </cell>
          <cell r="C3785" t="str">
            <v>Denmark</v>
          </cell>
          <cell r="D3785" t="str">
            <v>Europe</v>
          </cell>
          <cell r="E3785" t="str">
            <v>Mobile &amp; Fixed</v>
          </cell>
          <cell r="F3785" t="str">
            <v>DKK</v>
          </cell>
          <cell r="G3785" t="str">
            <v>EBITDA - Capex Margin (%)</v>
          </cell>
          <cell r="H3785">
            <v>2012</v>
          </cell>
          <cell r="I3785" t="str">
            <v/>
          </cell>
        </row>
        <row r="3786">
          <cell r="B3786" t="str">
            <v>TDC</v>
          </cell>
          <cell r="C3786" t="str">
            <v>Denmark</v>
          </cell>
          <cell r="D3786" t="str">
            <v>Europe</v>
          </cell>
          <cell r="E3786" t="str">
            <v>Mobile &amp; Fixed</v>
          </cell>
          <cell r="F3786" t="str">
            <v>DKK</v>
          </cell>
          <cell r="G3786" t="str">
            <v>Mobile share</v>
          </cell>
          <cell r="H3786">
            <v>2012</v>
          </cell>
          <cell r="I3786"/>
        </row>
        <row r="3787">
          <cell r="B3787" t="str">
            <v>TDC</v>
          </cell>
          <cell r="C3787" t="str">
            <v>Denmark</v>
          </cell>
          <cell r="D3787" t="str">
            <v>Europe</v>
          </cell>
          <cell r="E3787" t="str">
            <v>Mobile &amp; Fixed</v>
          </cell>
          <cell r="F3787" t="str">
            <v>DKK</v>
          </cell>
          <cell r="G3787" t="str">
            <v>Capex/Revenue</v>
          </cell>
          <cell r="H3787">
            <v>2012</v>
          </cell>
          <cell r="I3787" t="str">
            <v/>
          </cell>
        </row>
        <row r="3788">
          <cell r="B3788" t="str">
            <v>T-Mobile US, Inc.</v>
          </cell>
          <cell r="C3788" t="str">
            <v>United States</v>
          </cell>
          <cell r="D3788" t="str">
            <v>US</v>
          </cell>
          <cell r="E3788" t="str">
            <v>Mobile</v>
          </cell>
          <cell r="F3788" t="str">
            <v>USD</v>
          </cell>
          <cell r="G3788" t="str">
            <v>Revenue</v>
          </cell>
          <cell r="H3788">
            <v>2020</v>
          </cell>
          <cell r="I3788">
            <v>68397</v>
          </cell>
        </row>
        <row r="3789">
          <cell r="B3789" t="str">
            <v>T-Mobile US, Inc.</v>
          </cell>
          <cell r="C3789" t="str">
            <v>United States</v>
          </cell>
          <cell r="D3789" t="str">
            <v>US</v>
          </cell>
          <cell r="E3789" t="str">
            <v>Mobile</v>
          </cell>
          <cell r="F3789" t="str">
            <v>USD</v>
          </cell>
          <cell r="G3789" t="str">
            <v>EBITDA</v>
          </cell>
          <cell r="H3789">
            <v>2020</v>
          </cell>
          <cell r="I3789">
            <v>23571</v>
          </cell>
        </row>
        <row r="3790">
          <cell r="B3790" t="str">
            <v>T-Mobile US, Inc.</v>
          </cell>
          <cell r="C3790" t="str">
            <v>United States</v>
          </cell>
          <cell r="D3790" t="str">
            <v>US</v>
          </cell>
          <cell r="E3790" t="str">
            <v>Mobile</v>
          </cell>
          <cell r="F3790" t="str">
            <v>USD</v>
          </cell>
          <cell r="G3790" t="str">
            <v>EBITDA Margin (%)</v>
          </cell>
          <cell r="H3790">
            <v>2020</v>
          </cell>
          <cell r="I3790">
            <v>0.34462037808675822</v>
          </cell>
        </row>
        <row r="3791">
          <cell r="B3791" t="str">
            <v>T-Mobile US, Inc.</v>
          </cell>
          <cell r="C3791" t="str">
            <v>United States</v>
          </cell>
          <cell r="D3791" t="str">
            <v>US</v>
          </cell>
          <cell r="E3791" t="str">
            <v>Mobile</v>
          </cell>
          <cell r="F3791" t="str">
            <v>USD</v>
          </cell>
          <cell r="G3791" t="str">
            <v>Capex</v>
          </cell>
          <cell r="H3791">
            <v>2020</v>
          </cell>
          <cell r="I3791">
            <v>12367</v>
          </cell>
        </row>
        <row r="3792">
          <cell r="B3792" t="str">
            <v>T-Mobile US, Inc.</v>
          </cell>
          <cell r="C3792" t="str">
            <v>United States</v>
          </cell>
          <cell r="D3792" t="str">
            <v>US</v>
          </cell>
          <cell r="E3792" t="str">
            <v>Mobile</v>
          </cell>
          <cell r="F3792" t="str">
            <v>USD</v>
          </cell>
          <cell r="G3792" t="str">
            <v>EBITDA - Capex</v>
          </cell>
          <cell r="H3792">
            <v>2020</v>
          </cell>
          <cell r="I3792">
            <v>11204</v>
          </cell>
        </row>
        <row r="3793">
          <cell r="B3793" t="str">
            <v>T-Mobile US, Inc.</v>
          </cell>
          <cell r="C3793" t="str">
            <v>United States</v>
          </cell>
          <cell r="D3793" t="str">
            <v>US</v>
          </cell>
          <cell r="E3793" t="str">
            <v>Mobile</v>
          </cell>
          <cell r="F3793" t="str">
            <v>USD</v>
          </cell>
          <cell r="G3793" t="str">
            <v>EBITDA - Capex Margin (%)</v>
          </cell>
          <cell r="H3793">
            <v>2020</v>
          </cell>
          <cell r="I3793">
            <v>0.16380835416758044</v>
          </cell>
        </row>
        <row r="3794">
          <cell r="B3794" t="str">
            <v>T-Mobile US, Inc.</v>
          </cell>
          <cell r="C3794" t="str">
            <v>United States</v>
          </cell>
          <cell r="D3794" t="str">
            <v>US</v>
          </cell>
          <cell r="E3794" t="str">
            <v>Mobile</v>
          </cell>
          <cell r="F3794" t="str">
            <v>USD</v>
          </cell>
          <cell r="G3794" t="str">
            <v>Mobile share</v>
          </cell>
          <cell r="H3794">
            <v>2020</v>
          </cell>
          <cell r="I3794">
            <v>1</v>
          </cell>
        </row>
        <row r="3795">
          <cell r="B3795" t="str">
            <v>T-Mobile US, Inc.</v>
          </cell>
          <cell r="C3795" t="str">
            <v>United States</v>
          </cell>
          <cell r="D3795" t="str">
            <v>US</v>
          </cell>
          <cell r="E3795" t="str">
            <v>Mobile</v>
          </cell>
          <cell r="F3795" t="str">
            <v>USD</v>
          </cell>
          <cell r="G3795" t="str">
            <v>Capex/Revenue</v>
          </cell>
          <cell r="H3795">
            <v>2020</v>
          </cell>
          <cell r="I3795">
            <v>0.18081202391917775</v>
          </cell>
        </row>
        <row r="3796">
          <cell r="B3796" t="str">
            <v>T-Mobile US, Inc.</v>
          </cell>
          <cell r="C3796" t="str">
            <v>United States</v>
          </cell>
          <cell r="D3796" t="str">
            <v>US</v>
          </cell>
          <cell r="E3796" t="str">
            <v>Mobile</v>
          </cell>
          <cell r="F3796" t="str">
            <v>USD</v>
          </cell>
          <cell r="G3796" t="str">
            <v>Revenue</v>
          </cell>
          <cell r="H3796">
            <v>2019</v>
          </cell>
          <cell r="I3796">
            <v>44998</v>
          </cell>
        </row>
        <row r="3797">
          <cell r="B3797" t="str">
            <v>T-Mobile US, Inc.</v>
          </cell>
          <cell r="C3797" t="str">
            <v>United States</v>
          </cell>
          <cell r="D3797" t="str">
            <v>US</v>
          </cell>
          <cell r="E3797" t="str">
            <v>Mobile</v>
          </cell>
          <cell r="F3797" t="str">
            <v>USD</v>
          </cell>
          <cell r="G3797" t="str">
            <v>EBITDA</v>
          </cell>
          <cell r="H3797">
            <v>2019</v>
          </cell>
          <cell r="I3797">
            <v>12958</v>
          </cell>
        </row>
        <row r="3798">
          <cell r="B3798" t="str">
            <v>T-Mobile US, Inc.</v>
          </cell>
          <cell r="C3798" t="str">
            <v>United States</v>
          </cell>
          <cell r="D3798" t="str">
            <v>US</v>
          </cell>
          <cell r="E3798" t="str">
            <v>Mobile</v>
          </cell>
          <cell r="F3798" t="str">
            <v>USD</v>
          </cell>
          <cell r="G3798" t="str">
            <v>EBITDA Margin (%)</v>
          </cell>
          <cell r="H3798">
            <v>2019</v>
          </cell>
          <cell r="I3798">
            <v>0.28796835414907329</v>
          </cell>
        </row>
        <row r="3799">
          <cell r="B3799" t="str">
            <v>T-Mobile US, Inc.</v>
          </cell>
          <cell r="C3799" t="str">
            <v>United States</v>
          </cell>
          <cell r="D3799" t="str">
            <v>US</v>
          </cell>
          <cell r="E3799" t="str">
            <v>Mobile</v>
          </cell>
          <cell r="F3799" t="str">
            <v>USD</v>
          </cell>
          <cell r="G3799" t="str">
            <v>Capex</v>
          </cell>
          <cell r="H3799">
            <v>2019</v>
          </cell>
          <cell r="I3799">
            <v>7358</v>
          </cell>
        </row>
        <row r="3800">
          <cell r="B3800" t="str">
            <v>T-Mobile US, Inc.</v>
          </cell>
          <cell r="C3800" t="str">
            <v>United States</v>
          </cell>
          <cell r="D3800" t="str">
            <v>US</v>
          </cell>
          <cell r="E3800" t="str">
            <v>Mobile</v>
          </cell>
          <cell r="F3800" t="str">
            <v>USD</v>
          </cell>
          <cell r="G3800" t="str">
            <v>EBITDA - Capex</v>
          </cell>
          <cell r="H3800">
            <v>2019</v>
          </cell>
          <cell r="I3800">
            <v>5600</v>
          </cell>
        </row>
        <row r="3801">
          <cell r="B3801" t="str">
            <v>T-Mobile US, Inc.</v>
          </cell>
          <cell r="C3801" t="str">
            <v>United States</v>
          </cell>
          <cell r="D3801" t="str">
            <v>US</v>
          </cell>
          <cell r="E3801" t="str">
            <v>Mobile</v>
          </cell>
          <cell r="F3801" t="str">
            <v>USD</v>
          </cell>
          <cell r="G3801" t="str">
            <v>EBITDA - Capex Margin (%)</v>
          </cell>
          <cell r="H3801">
            <v>2019</v>
          </cell>
          <cell r="I3801">
            <v>0.12444997555446909</v>
          </cell>
        </row>
        <row r="3802">
          <cell r="B3802" t="str">
            <v>T-Mobile US, Inc.</v>
          </cell>
          <cell r="C3802" t="str">
            <v>United States</v>
          </cell>
          <cell r="D3802" t="str">
            <v>US</v>
          </cell>
          <cell r="E3802" t="str">
            <v>Mobile</v>
          </cell>
          <cell r="F3802" t="str">
            <v>USD</v>
          </cell>
          <cell r="G3802" t="str">
            <v>Mobile share</v>
          </cell>
          <cell r="H3802">
            <v>2019</v>
          </cell>
          <cell r="I3802">
            <v>1</v>
          </cell>
        </row>
        <row r="3803">
          <cell r="B3803" t="str">
            <v>T-Mobile US, Inc.</v>
          </cell>
          <cell r="C3803" t="str">
            <v>United States</v>
          </cell>
          <cell r="D3803" t="str">
            <v>US</v>
          </cell>
          <cell r="E3803" t="str">
            <v>Mobile</v>
          </cell>
          <cell r="F3803" t="str">
            <v>USD</v>
          </cell>
          <cell r="G3803" t="str">
            <v>Capex/Revenue</v>
          </cell>
          <cell r="H3803">
            <v>2019</v>
          </cell>
          <cell r="I3803">
            <v>0.16351837859460419</v>
          </cell>
        </row>
        <row r="3804">
          <cell r="B3804" t="str">
            <v>T-Mobile US, Inc.</v>
          </cell>
          <cell r="C3804" t="str">
            <v>United States</v>
          </cell>
          <cell r="D3804" t="str">
            <v>US</v>
          </cell>
          <cell r="E3804" t="str">
            <v>Mobile</v>
          </cell>
          <cell r="F3804" t="str">
            <v>USD</v>
          </cell>
          <cell r="G3804" t="str">
            <v>Revenue</v>
          </cell>
          <cell r="H3804">
            <v>2018</v>
          </cell>
          <cell r="I3804">
            <v>43310</v>
          </cell>
        </row>
        <row r="3805">
          <cell r="B3805" t="str">
            <v>T-Mobile US, Inc.</v>
          </cell>
          <cell r="C3805" t="str">
            <v>United States</v>
          </cell>
          <cell r="D3805" t="str">
            <v>US</v>
          </cell>
          <cell r="E3805" t="str">
            <v>Mobile</v>
          </cell>
          <cell r="F3805" t="str">
            <v>USD</v>
          </cell>
          <cell r="G3805" t="str">
            <v>EBITDA</v>
          </cell>
          <cell r="H3805">
            <v>2018</v>
          </cell>
          <cell r="I3805">
            <v>11991</v>
          </cell>
        </row>
        <row r="3806">
          <cell r="B3806" t="str">
            <v>T-Mobile US, Inc.</v>
          </cell>
          <cell r="C3806" t="str">
            <v>United States</v>
          </cell>
          <cell r="D3806" t="str">
            <v>US</v>
          </cell>
          <cell r="E3806" t="str">
            <v>Mobile</v>
          </cell>
          <cell r="F3806" t="str">
            <v>USD</v>
          </cell>
          <cell r="G3806" t="str">
            <v>EBITDA Margin (%)</v>
          </cell>
          <cell r="H3806">
            <v>2018</v>
          </cell>
          <cell r="I3806">
            <v>0.27686446548141308</v>
          </cell>
        </row>
        <row r="3807">
          <cell r="B3807" t="str">
            <v>T-Mobile US, Inc.</v>
          </cell>
          <cell r="C3807" t="str">
            <v>United States</v>
          </cell>
          <cell r="D3807" t="str">
            <v>US</v>
          </cell>
          <cell r="E3807" t="str">
            <v>Mobile</v>
          </cell>
          <cell r="F3807" t="str">
            <v>USD</v>
          </cell>
          <cell r="G3807" t="str">
            <v>Capex</v>
          </cell>
          <cell r="H3807">
            <v>2018</v>
          </cell>
          <cell r="I3807">
            <v>5668</v>
          </cell>
        </row>
        <row r="3808">
          <cell r="B3808" t="str">
            <v>T-Mobile US, Inc.</v>
          </cell>
          <cell r="C3808" t="str">
            <v>United States</v>
          </cell>
          <cell r="D3808" t="str">
            <v>US</v>
          </cell>
          <cell r="E3808" t="str">
            <v>Mobile</v>
          </cell>
          <cell r="F3808" t="str">
            <v>USD</v>
          </cell>
          <cell r="G3808" t="str">
            <v>EBITDA - Capex</v>
          </cell>
          <cell r="H3808">
            <v>2018</v>
          </cell>
          <cell r="I3808">
            <v>6323</v>
          </cell>
        </row>
        <row r="3809">
          <cell r="B3809" t="str">
            <v>T-Mobile US, Inc.</v>
          </cell>
          <cell r="C3809" t="str">
            <v>United States</v>
          </cell>
          <cell r="D3809" t="str">
            <v>US</v>
          </cell>
          <cell r="E3809" t="str">
            <v>Mobile</v>
          </cell>
          <cell r="F3809" t="str">
            <v>USD</v>
          </cell>
          <cell r="G3809" t="str">
            <v>EBITDA - Capex Margin (%)</v>
          </cell>
          <cell r="H3809">
            <v>2018</v>
          </cell>
          <cell r="I3809">
            <v>0.1459939967674902</v>
          </cell>
        </row>
        <row r="3810">
          <cell r="B3810" t="str">
            <v>T-Mobile US, Inc.</v>
          </cell>
          <cell r="C3810" t="str">
            <v>United States</v>
          </cell>
          <cell r="D3810" t="str">
            <v>US</v>
          </cell>
          <cell r="E3810" t="str">
            <v>Mobile</v>
          </cell>
          <cell r="F3810" t="str">
            <v>USD</v>
          </cell>
          <cell r="G3810" t="str">
            <v>Mobile share</v>
          </cell>
          <cell r="H3810">
            <v>2018</v>
          </cell>
          <cell r="I3810">
            <v>1</v>
          </cell>
        </row>
        <row r="3811">
          <cell r="B3811" t="str">
            <v>T-Mobile US, Inc.</v>
          </cell>
          <cell r="C3811" t="str">
            <v>United States</v>
          </cell>
          <cell r="D3811" t="str">
            <v>US</v>
          </cell>
          <cell r="E3811" t="str">
            <v>Mobile</v>
          </cell>
          <cell r="F3811" t="str">
            <v>USD</v>
          </cell>
          <cell r="G3811" t="str">
            <v>Capex/Revenue</v>
          </cell>
          <cell r="H3811">
            <v>2018</v>
          </cell>
          <cell r="I3811">
            <v>0.13087046871392288</v>
          </cell>
        </row>
        <row r="3812">
          <cell r="B3812" t="str">
            <v>T-Mobile US, Inc.</v>
          </cell>
          <cell r="C3812" t="str">
            <v>United States</v>
          </cell>
          <cell r="D3812" t="str">
            <v>US</v>
          </cell>
          <cell r="E3812" t="str">
            <v>Mobile</v>
          </cell>
          <cell r="F3812" t="str">
            <v>USD</v>
          </cell>
          <cell r="G3812" t="str">
            <v>Revenue</v>
          </cell>
          <cell r="H3812">
            <v>2017</v>
          </cell>
          <cell r="I3812">
            <v>40604</v>
          </cell>
        </row>
        <row r="3813">
          <cell r="B3813" t="str">
            <v>T-Mobile US, Inc.</v>
          </cell>
          <cell r="C3813" t="str">
            <v>United States</v>
          </cell>
          <cell r="D3813" t="str">
            <v>US</v>
          </cell>
          <cell r="E3813" t="str">
            <v>Mobile</v>
          </cell>
          <cell r="F3813" t="str">
            <v>USD</v>
          </cell>
          <cell r="G3813" t="str">
            <v>EBITDA</v>
          </cell>
          <cell r="H3813">
            <v>2017</v>
          </cell>
          <cell r="I3813">
            <v>10637</v>
          </cell>
        </row>
        <row r="3814">
          <cell r="B3814" t="str">
            <v>T-Mobile US, Inc.</v>
          </cell>
          <cell r="C3814" t="str">
            <v>United States</v>
          </cell>
          <cell r="D3814" t="str">
            <v>US</v>
          </cell>
          <cell r="E3814" t="str">
            <v>Mobile</v>
          </cell>
          <cell r="F3814" t="str">
            <v>USD</v>
          </cell>
          <cell r="G3814" t="str">
            <v>EBITDA Margin (%)</v>
          </cell>
          <cell r="H3814">
            <v>2017</v>
          </cell>
          <cell r="I3814">
            <v>0.26196926411191018</v>
          </cell>
        </row>
        <row r="3815">
          <cell r="B3815" t="str">
            <v>T-Mobile US, Inc.</v>
          </cell>
          <cell r="C3815" t="str">
            <v>United States</v>
          </cell>
          <cell r="D3815" t="str">
            <v>US</v>
          </cell>
          <cell r="E3815" t="str">
            <v>Mobile</v>
          </cell>
          <cell r="F3815" t="str">
            <v>USD</v>
          </cell>
          <cell r="G3815" t="str">
            <v>Capex</v>
          </cell>
          <cell r="H3815">
            <v>2017</v>
          </cell>
          <cell r="I3815">
            <v>11065</v>
          </cell>
        </row>
        <row r="3816">
          <cell r="B3816" t="str">
            <v>T-Mobile US, Inc.</v>
          </cell>
          <cell r="C3816" t="str">
            <v>United States</v>
          </cell>
          <cell r="D3816" t="str">
            <v>US</v>
          </cell>
          <cell r="E3816" t="str">
            <v>Mobile</v>
          </cell>
          <cell r="F3816" t="str">
            <v>USD</v>
          </cell>
          <cell r="G3816" t="str">
            <v>EBITDA - Capex</v>
          </cell>
          <cell r="H3816">
            <v>2017</v>
          </cell>
          <cell r="I3816">
            <v>-428</v>
          </cell>
        </row>
        <row r="3817">
          <cell r="B3817" t="str">
            <v>T-Mobile US, Inc.</v>
          </cell>
          <cell r="C3817" t="str">
            <v>United States</v>
          </cell>
          <cell r="D3817" t="str">
            <v>US</v>
          </cell>
          <cell r="E3817" t="str">
            <v>Mobile</v>
          </cell>
          <cell r="F3817" t="str">
            <v>USD</v>
          </cell>
          <cell r="G3817" t="str">
            <v>EBITDA - Capex Margin (%)</v>
          </cell>
          <cell r="H3817">
            <v>2017</v>
          </cell>
          <cell r="I3817">
            <v>-1.0540833415427052E-2</v>
          </cell>
        </row>
        <row r="3818">
          <cell r="B3818" t="str">
            <v>T-Mobile US, Inc.</v>
          </cell>
          <cell r="C3818" t="str">
            <v>United States</v>
          </cell>
          <cell r="D3818" t="str">
            <v>US</v>
          </cell>
          <cell r="E3818" t="str">
            <v>Mobile</v>
          </cell>
          <cell r="F3818" t="str">
            <v>USD</v>
          </cell>
          <cell r="G3818" t="str">
            <v>Mobile share</v>
          </cell>
          <cell r="H3818">
            <v>2017</v>
          </cell>
          <cell r="I3818">
            <v>1</v>
          </cell>
        </row>
        <row r="3819">
          <cell r="B3819" t="str">
            <v>T-Mobile US, Inc.</v>
          </cell>
          <cell r="C3819" t="str">
            <v>United States</v>
          </cell>
          <cell r="D3819" t="str">
            <v>US</v>
          </cell>
          <cell r="E3819" t="str">
            <v>Mobile</v>
          </cell>
          <cell r="F3819" t="str">
            <v>USD</v>
          </cell>
          <cell r="G3819" t="str">
            <v>Capex/Revenue</v>
          </cell>
          <cell r="H3819">
            <v>2017</v>
          </cell>
          <cell r="I3819">
            <v>0.27251009752733718</v>
          </cell>
        </row>
        <row r="3820">
          <cell r="B3820" t="str">
            <v>T-Mobile US, Inc.</v>
          </cell>
          <cell r="C3820" t="str">
            <v>United States</v>
          </cell>
          <cell r="D3820" t="str">
            <v>US</v>
          </cell>
          <cell r="E3820" t="str">
            <v>Mobile</v>
          </cell>
          <cell r="F3820" t="str">
            <v>USD</v>
          </cell>
          <cell r="G3820" t="str">
            <v>Revenue</v>
          </cell>
          <cell r="H3820">
            <v>2016</v>
          </cell>
          <cell r="I3820">
            <v>37490</v>
          </cell>
        </row>
        <row r="3821">
          <cell r="B3821" t="str">
            <v>T-Mobile US, Inc.</v>
          </cell>
          <cell r="C3821" t="str">
            <v>United States</v>
          </cell>
          <cell r="D3821" t="str">
            <v>US</v>
          </cell>
          <cell r="E3821" t="str">
            <v>Mobile</v>
          </cell>
          <cell r="F3821" t="str">
            <v>USD</v>
          </cell>
          <cell r="G3821" t="str">
            <v>EBITDA</v>
          </cell>
          <cell r="H3821">
            <v>2016</v>
          </cell>
          <cell r="I3821">
            <v>9562</v>
          </cell>
        </row>
        <row r="3822">
          <cell r="B3822" t="str">
            <v>T-Mobile US, Inc.</v>
          </cell>
          <cell r="C3822" t="str">
            <v>United States</v>
          </cell>
          <cell r="D3822" t="str">
            <v>US</v>
          </cell>
          <cell r="E3822" t="str">
            <v>Mobile</v>
          </cell>
          <cell r="F3822" t="str">
            <v>USD</v>
          </cell>
          <cell r="G3822" t="str">
            <v>EBITDA Margin (%)</v>
          </cell>
          <cell r="H3822">
            <v>2016</v>
          </cell>
          <cell r="I3822">
            <v>0.25505468124833292</v>
          </cell>
        </row>
        <row r="3823">
          <cell r="B3823" t="str">
            <v>T-Mobile US, Inc.</v>
          </cell>
          <cell r="C3823" t="str">
            <v>United States</v>
          </cell>
          <cell r="D3823" t="str">
            <v>US</v>
          </cell>
          <cell r="E3823" t="str">
            <v>Mobile</v>
          </cell>
          <cell r="F3823" t="str">
            <v>USD</v>
          </cell>
          <cell r="G3823" t="str">
            <v>Capex</v>
          </cell>
          <cell r="H3823">
            <v>2016</v>
          </cell>
          <cell r="I3823">
            <v>8670</v>
          </cell>
        </row>
        <row r="3824">
          <cell r="B3824" t="str">
            <v>T-Mobile US, Inc.</v>
          </cell>
          <cell r="C3824" t="str">
            <v>United States</v>
          </cell>
          <cell r="D3824" t="str">
            <v>US</v>
          </cell>
          <cell r="E3824" t="str">
            <v>Mobile</v>
          </cell>
          <cell r="F3824" t="str">
            <v>USD</v>
          </cell>
          <cell r="G3824" t="str">
            <v>EBITDA - Capex</v>
          </cell>
          <cell r="H3824">
            <v>2016</v>
          </cell>
          <cell r="I3824">
            <v>892</v>
          </cell>
        </row>
        <row r="3825">
          <cell r="B3825" t="str">
            <v>T-Mobile US, Inc.</v>
          </cell>
          <cell r="C3825" t="str">
            <v>United States</v>
          </cell>
          <cell r="D3825" t="str">
            <v>US</v>
          </cell>
          <cell r="E3825" t="str">
            <v>Mobile</v>
          </cell>
          <cell r="F3825" t="str">
            <v>USD</v>
          </cell>
          <cell r="G3825" t="str">
            <v>EBITDA - Capex Margin (%)</v>
          </cell>
          <cell r="H3825">
            <v>2016</v>
          </cell>
          <cell r="I3825">
            <v>2.3793011469725261E-2</v>
          </cell>
        </row>
        <row r="3826">
          <cell r="B3826" t="str">
            <v>T-Mobile US, Inc.</v>
          </cell>
          <cell r="C3826" t="str">
            <v>United States</v>
          </cell>
          <cell r="D3826" t="str">
            <v>US</v>
          </cell>
          <cell r="E3826" t="str">
            <v>Mobile</v>
          </cell>
          <cell r="F3826" t="str">
            <v>USD</v>
          </cell>
          <cell r="G3826" t="str">
            <v>Mobile share</v>
          </cell>
          <cell r="H3826">
            <v>2016</v>
          </cell>
          <cell r="I3826">
            <v>1</v>
          </cell>
        </row>
        <row r="3827">
          <cell r="B3827" t="str">
            <v>T-Mobile US, Inc.</v>
          </cell>
          <cell r="C3827" t="str">
            <v>United States</v>
          </cell>
          <cell r="D3827" t="str">
            <v>US</v>
          </cell>
          <cell r="E3827" t="str">
            <v>Mobile</v>
          </cell>
          <cell r="F3827" t="str">
            <v>USD</v>
          </cell>
          <cell r="G3827" t="str">
            <v>Capex/Revenue</v>
          </cell>
          <cell r="H3827">
            <v>2016</v>
          </cell>
          <cell r="I3827">
            <v>0.23126166977860763</v>
          </cell>
        </row>
        <row r="3828">
          <cell r="B3828" t="str">
            <v>T-Mobile US, Inc.</v>
          </cell>
          <cell r="C3828" t="str">
            <v>United States</v>
          </cell>
          <cell r="D3828" t="str">
            <v>US</v>
          </cell>
          <cell r="E3828" t="str">
            <v>Mobile</v>
          </cell>
          <cell r="F3828" t="str">
            <v>USD</v>
          </cell>
          <cell r="G3828" t="str">
            <v>Revenue</v>
          </cell>
          <cell r="H3828">
            <v>2015</v>
          </cell>
          <cell r="I3828">
            <v>32467</v>
          </cell>
        </row>
        <row r="3829">
          <cell r="B3829" t="str">
            <v>T-Mobile US, Inc.</v>
          </cell>
          <cell r="C3829" t="str">
            <v>United States</v>
          </cell>
          <cell r="D3829" t="str">
            <v>US</v>
          </cell>
          <cell r="E3829" t="str">
            <v>Mobile</v>
          </cell>
          <cell r="F3829" t="str">
            <v>USD</v>
          </cell>
          <cell r="G3829" t="str">
            <v>EBITDA</v>
          </cell>
          <cell r="H3829">
            <v>2015</v>
          </cell>
          <cell r="I3829">
            <v>7380</v>
          </cell>
        </row>
        <row r="3830">
          <cell r="B3830" t="str">
            <v>T-Mobile US, Inc.</v>
          </cell>
          <cell r="C3830" t="str">
            <v>United States</v>
          </cell>
          <cell r="D3830" t="str">
            <v>US</v>
          </cell>
          <cell r="E3830" t="str">
            <v>Mobile</v>
          </cell>
          <cell r="F3830" t="str">
            <v>USD</v>
          </cell>
          <cell r="G3830" t="str">
            <v>EBITDA Margin (%)</v>
          </cell>
          <cell r="H3830">
            <v>2015</v>
          </cell>
          <cell r="I3830">
            <v>0.2273077278467367</v>
          </cell>
        </row>
        <row r="3831">
          <cell r="B3831" t="str">
            <v>T-Mobile US, Inc.</v>
          </cell>
          <cell r="C3831" t="str">
            <v>United States</v>
          </cell>
          <cell r="D3831" t="str">
            <v>US</v>
          </cell>
          <cell r="E3831" t="str">
            <v>Mobile</v>
          </cell>
          <cell r="F3831" t="str">
            <v>USD</v>
          </cell>
          <cell r="G3831" t="str">
            <v>Capex</v>
          </cell>
          <cell r="H3831">
            <v>2015</v>
          </cell>
          <cell r="I3831"/>
        </row>
        <row r="3832">
          <cell r="B3832" t="str">
            <v>T-Mobile US, Inc.</v>
          </cell>
          <cell r="C3832" t="str">
            <v>United States</v>
          </cell>
          <cell r="D3832" t="str">
            <v>US</v>
          </cell>
          <cell r="E3832" t="str">
            <v>Mobile</v>
          </cell>
          <cell r="F3832" t="str">
            <v>USD</v>
          </cell>
          <cell r="G3832" t="str">
            <v>EBITDA - Capex</v>
          </cell>
          <cell r="H3832">
            <v>2015</v>
          </cell>
          <cell r="I3832" t="str">
            <v/>
          </cell>
        </row>
        <row r="3833">
          <cell r="B3833" t="str">
            <v>T-Mobile US, Inc.</v>
          </cell>
          <cell r="C3833" t="str">
            <v>United States</v>
          </cell>
          <cell r="D3833" t="str">
            <v>US</v>
          </cell>
          <cell r="E3833" t="str">
            <v>Mobile</v>
          </cell>
          <cell r="F3833" t="str">
            <v>USD</v>
          </cell>
          <cell r="G3833" t="str">
            <v>EBITDA - Capex Margin (%)</v>
          </cell>
          <cell r="H3833">
            <v>2015</v>
          </cell>
          <cell r="I3833" t="str">
            <v/>
          </cell>
        </row>
        <row r="3834">
          <cell r="B3834" t="str">
            <v>T-Mobile US, Inc.</v>
          </cell>
          <cell r="C3834" t="str">
            <v>United States</v>
          </cell>
          <cell r="D3834" t="str">
            <v>US</v>
          </cell>
          <cell r="E3834" t="str">
            <v>Mobile</v>
          </cell>
          <cell r="F3834" t="str">
            <v>USD</v>
          </cell>
          <cell r="G3834" t="str">
            <v>Mobile share</v>
          </cell>
          <cell r="H3834">
            <v>2015</v>
          </cell>
          <cell r="I3834">
            <v>1</v>
          </cell>
        </row>
        <row r="3835">
          <cell r="B3835" t="str">
            <v>T-Mobile US, Inc.</v>
          </cell>
          <cell r="C3835" t="str">
            <v>United States</v>
          </cell>
          <cell r="D3835" t="str">
            <v>US</v>
          </cell>
          <cell r="E3835" t="str">
            <v>Mobile</v>
          </cell>
          <cell r="F3835" t="str">
            <v>USD</v>
          </cell>
          <cell r="G3835" t="str">
            <v>Capex/Revenue</v>
          </cell>
          <cell r="H3835">
            <v>2015</v>
          </cell>
          <cell r="I3835" t="str">
            <v/>
          </cell>
        </row>
        <row r="3836">
          <cell r="B3836" t="str">
            <v>T-Mobile US, Inc.</v>
          </cell>
          <cell r="C3836" t="str">
            <v>United States</v>
          </cell>
          <cell r="D3836" t="str">
            <v>US</v>
          </cell>
          <cell r="E3836" t="str">
            <v>Mobile</v>
          </cell>
          <cell r="F3836" t="str">
            <v>USD</v>
          </cell>
          <cell r="G3836" t="str">
            <v>Revenue</v>
          </cell>
          <cell r="H3836">
            <v>2014</v>
          </cell>
          <cell r="I3836">
            <v>29564</v>
          </cell>
        </row>
        <row r="3837">
          <cell r="B3837" t="str">
            <v>T-Mobile US, Inc.</v>
          </cell>
          <cell r="C3837" t="str">
            <v>United States</v>
          </cell>
          <cell r="D3837" t="str">
            <v>US</v>
          </cell>
          <cell r="E3837" t="str">
            <v>Mobile</v>
          </cell>
          <cell r="F3837" t="str">
            <v>USD</v>
          </cell>
          <cell r="G3837" t="str">
            <v>EBITDA</v>
          </cell>
          <cell r="H3837">
            <v>2014</v>
          </cell>
          <cell r="I3837">
            <v>5287</v>
          </cell>
        </row>
        <row r="3838">
          <cell r="B3838" t="str">
            <v>T-Mobile US, Inc.</v>
          </cell>
          <cell r="C3838" t="str">
            <v>United States</v>
          </cell>
          <cell r="D3838" t="str">
            <v>US</v>
          </cell>
          <cell r="E3838" t="str">
            <v>Mobile</v>
          </cell>
          <cell r="F3838" t="str">
            <v>USD</v>
          </cell>
          <cell r="G3838" t="str">
            <v>EBITDA Margin (%)</v>
          </cell>
          <cell r="H3838">
            <v>2014</v>
          </cell>
          <cell r="I3838">
            <v>0.17883236368556352</v>
          </cell>
        </row>
        <row r="3839">
          <cell r="B3839" t="str">
            <v>T-Mobile US, Inc.</v>
          </cell>
          <cell r="C3839" t="str">
            <v>United States</v>
          </cell>
          <cell r="D3839" t="str">
            <v>US</v>
          </cell>
          <cell r="E3839" t="str">
            <v>Mobile</v>
          </cell>
          <cell r="F3839" t="str">
            <v>USD</v>
          </cell>
          <cell r="G3839" t="str">
            <v>Capex</v>
          </cell>
          <cell r="H3839">
            <v>2014</v>
          </cell>
          <cell r="I3839">
            <v>7217</v>
          </cell>
        </row>
        <row r="3840">
          <cell r="B3840" t="str">
            <v>T-Mobile US, Inc.</v>
          </cell>
          <cell r="C3840" t="str">
            <v>United States</v>
          </cell>
          <cell r="D3840" t="str">
            <v>US</v>
          </cell>
          <cell r="E3840" t="str">
            <v>Mobile</v>
          </cell>
          <cell r="F3840" t="str">
            <v>USD</v>
          </cell>
          <cell r="G3840" t="str">
            <v>EBITDA - Capex</v>
          </cell>
          <cell r="H3840">
            <v>2014</v>
          </cell>
          <cell r="I3840">
            <v>-1930</v>
          </cell>
        </row>
        <row r="3841">
          <cell r="B3841" t="str">
            <v>T-Mobile US, Inc.</v>
          </cell>
          <cell r="C3841" t="str">
            <v>United States</v>
          </cell>
          <cell r="D3841" t="str">
            <v>US</v>
          </cell>
          <cell r="E3841" t="str">
            <v>Mobile</v>
          </cell>
          <cell r="F3841" t="str">
            <v>USD</v>
          </cell>
          <cell r="G3841" t="str">
            <v>EBITDA - Capex Margin (%)</v>
          </cell>
          <cell r="H3841">
            <v>2014</v>
          </cell>
          <cell r="I3841">
            <v>-6.5282099851170339E-2</v>
          </cell>
        </row>
        <row r="3842">
          <cell r="B3842" t="str">
            <v>T-Mobile US, Inc.</v>
          </cell>
          <cell r="C3842" t="str">
            <v>United States</v>
          </cell>
          <cell r="D3842" t="str">
            <v>US</v>
          </cell>
          <cell r="E3842" t="str">
            <v>Mobile</v>
          </cell>
          <cell r="F3842" t="str">
            <v>USD</v>
          </cell>
          <cell r="G3842" t="str">
            <v>Mobile share</v>
          </cell>
          <cell r="H3842">
            <v>2014</v>
          </cell>
          <cell r="I3842">
            <v>1</v>
          </cell>
        </row>
        <row r="3843">
          <cell r="B3843" t="str">
            <v>T-Mobile US, Inc.</v>
          </cell>
          <cell r="C3843" t="str">
            <v>United States</v>
          </cell>
          <cell r="D3843" t="str">
            <v>US</v>
          </cell>
          <cell r="E3843" t="str">
            <v>Mobile</v>
          </cell>
          <cell r="F3843" t="str">
            <v>USD</v>
          </cell>
          <cell r="G3843" t="str">
            <v>Capex/Revenue</v>
          </cell>
          <cell r="H3843">
            <v>2014</v>
          </cell>
          <cell r="I3843">
            <v>0.24411446353673386</v>
          </cell>
        </row>
        <row r="3844">
          <cell r="B3844" t="str">
            <v>T-Mobile US, Inc.</v>
          </cell>
          <cell r="C3844" t="str">
            <v>United States</v>
          </cell>
          <cell r="D3844" t="str">
            <v>US</v>
          </cell>
          <cell r="E3844" t="str">
            <v>Mobile</v>
          </cell>
          <cell r="F3844" t="str">
            <v>USD</v>
          </cell>
          <cell r="G3844" t="str">
            <v>Revenue</v>
          </cell>
          <cell r="H3844">
            <v>2013</v>
          </cell>
          <cell r="I3844">
            <v>24420</v>
          </cell>
        </row>
        <row r="3845">
          <cell r="B3845" t="str">
            <v>T-Mobile US, Inc.</v>
          </cell>
          <cell r="C3845" t="str">
            <v>United States</v>
          </cell>
          <cell r="D3845" t="str">
            <v>US</v>
          </cell>
          <cell r="E3845" t="str">
            <v>Mobile</v>
          </cell>
          <cell r="F3845" t="str">
            <v>USD</v>
          </cell>
          <cell r="G3845" t="str">
            <v>EBITDA</v>
          </cell>
          <cell r="H3845">
            <v>2013</v>
          </cell>
          <cell r="I3845">
            <v>4783</v>
          </cell>
        </row>
        <row r="3846">
          <cell r="B3846" t="str">
            <v>T-Mobile US, Inc.</v>
          </cell>
          <cell r="C3846" t="str">
            <v>United States</v>
          </cell>
          <cell r="D3846" t="str">
            <v>US</v>
          </cell>
          <cell r="E3846" t="str">
            <v>Mobile</v>
          </cell>
          <cell r="F3846" t="str">
            <v>USD</v>
          </cell>
          <cell r="G3846" t="str">
            <v>EBITDA Margin (%)</v>
          </cell>
          <cell r="H3846">
            <v>2013</v>
          </cell>
          <cell r="I3846">
            <v>0.19586404586404588</v>
          </cell>
        </row>
        <row r="3847">
          <cell r="B3847" t="str">
            <v>T-Mobile US, Inc.</v>
          </cell>
          <cell r="C3847" t="str">
            <v>United States</v>
          </cell>
          <cell r="D3847" t="str">
            <v>US</v>
          </cell>
          <cell r="E3847" t="str">
            <v>Mobile</v>
          </cell>
          <cell r="F3847" t="str">
            <v>USD</v>
          </cell>
          <cell r="G3847" t="str">
            <v>Capex</v>
          </cell>
          <cell r="H3847">
            <v>2013</v>
          </cell>
          <cell r="I3847">
            <v>4406</v>
          </cell>
        </row>
        <row r="3848">
          <cell r="B3848" t="str">
            <v>T-Mobile US, Inc.</v>
          </cell>
          <cell r="C3848" t="str">
            <v>United States</v>
          </cell>
          <cell r="D3848" t="str">
            <v>US</v>
          </cell>
          <cell r="E3848" t="str">
            <v>Mobile</v>
          </cell>
          <cell r="F3848" t="str">
            <v>USD</v>
          </cell>
          <cell r="G3848" t="str">
            <v>EBITDA - Capex</v>
          </cell>
          <cell r="H3848">
            <v>2013</v>
          </cell>
          <cell r="I3848">
            <v>377</v>
          </cell>
        </row>
        <row r="3849">
          <cell r="B3849" t="str">
            <v>T-Mobile US, Inc.</v>
          </cell>
          <cell r="C3849" t="str">
            <v>United States</v>
          </cell>
          <cell r="D3849" t="str">
            <v>US</v>
          </cell>
          <cell r="E3849" t="str">
            <v>Mobile</v>
          </cell>
          <cell r="F3849" t="str">
            <v>USD</v>
          </cell>
          <cell r="G3849" t="str">
            <v>EBITDA - Capex Margin (%)</v>
          </cell>
          <cell r="H3849">
            <v>2013</v>
          </cell>
          <cell r="I3849">
            <v>1.5438165438165438E-2</v>
          </cell>
        </row>
        <row r="3850">
          <cell r="B3850" t="str">
            <v>T-Mobile US, Inc.</v>
          </cell>
          <cell r="C3850" t="str">
            <v>United States</v>
          </cell>
          <cell r="D3850" t="str">
            <v>US</v>
          </cell>
          <cell r="E3850" t="str">
            <v>Mobile</v>
          </cell>
          <cell r="F3850" t="str">
            <v>USD</v>
          </cell>
          <cell r="G3850" t="str">
            <v>Mobile share</v>
          </cell>
          <cell r="H3850">
            <v>2013</v>
          </cell>
          <cell r="I3850">
            <v>1</v>
          </cell>
        </row>
        <row r="3851">
          <cell r="B3851" t="str">
            <v>T-Mobile US, Inc.</v>
          </cell>
          <cell r="C3851" t="str">
            <v>United States</v>
          </cell>
          <cell r="D3851" t="str">
            <v>US</v>
          </cell>
          <cell r="E3851" t="str">
            <v>Mobile</v>
          </cell>
          <cell r="F3851" t="str">
            <v>USD</v>
          </cell>
          <cell r="G3851" t="str">
            <v>Capex/Revenue</v>
          </cell>
          <cell r="H3851">
            <v>2013</v>
          </cell>
          <cell r="I3851">
            <v>0.18042588042588042</v>
          </cell>
        </row>
        <row r="3852">
          <cell r="B3852" t="str">
            <v>T-Mobile US, Inc.</v>
          </cell>
          <cell r="C3852" t="str">
            <v>United States</v>
          </cell>
          <cell r="D3852" t="str">
            <v>US</v>
          </cell>
          <cell r="E3852" t="str">
            <v>Mobile</v>
          </cell>
          <cell r="F3852" t="str">
            <v>USD</v>
          </cell>
          <cell r="G3852" t="str">
            <v>Revenue</v>
          </cell>
          <cell r="H3852">
            <v>2012</v>
          </cell>
          <cell r="I3852">
            <v>19719</v>
          </cell>
        </row>
        <row r="3853">
          <cell r="B3853" t="str">
            <v>T-Mobile US, Inc.</v>
          </cell>
          <cell r="C3853" t="str">
            <v>United States</v>
          </cell>
          <cell r="D3853" t="str">
            <v>US</v>
          </cell>
          <cell r="E3853" t="str">
            <v>Mobile</v>
          </cell>
          <cell r="F3853" t="str">
            <v>USD</v>
          </cell>
          <cell r="G3853" t="str">
            <v>EBITDA</v>
          </cell>
          <cell r="H3853">
            <v>2012</v>
          </cell>
          <cell r="I3853">
            <v>4811</v>
          </cell>
        </row>
        <row r="3854">
          <cell r="B3854" t="str">
            <v>T-Mobile US, Inc.</v>
          </cell>
          <cell r="C3854" t="str">
            <v>United States</v>
          </cell>
          <cell r="D3854" t="str">
            <v>US</v>
          </cell>
          <cell r="E3854" t="str">
            <v>Mobile</v>
          </cell>
          <cell r="F3854" t="str">
            <v>USD</v>
          </cell>
          <cell r="G3854" t="str">
            <v>EBITDA Margin (%)</v>
          </cell>
          <cell r="H3854">
            <v>2012</v>
          </cell>
          <cell r="I3854">
            <v>0.24397788934530149</v>
          </cell>
        </row>
        <row r="3855">
          <cell r="B3855" t="str">
            <v>T-Mobile US, Inc.</v>
          </cell>
          <cell r="C3855" t="str">
            <v>United States</v>
          </cell>
          <cell r="D3855" t="str">
            <v>US</v>
          </cell>
          <cell r="E3855" t="str">
            <v>Mobile</v>
          </cell>
          <cell r="F3855" t="str">
            <v>USD</v>
          </cell>
          <cell r="G3855" t="str">
            <v>Capex</v>
          </cell>
          <cell r="H3855">
            <v>2012</v>
          </cell>
          <cell r="I3855">
            <v>3288</v>
          </cell>
        </row>
        <row r="3856">
          <cell r="B3856" t="str">
            <v>T-Mobile US, Inc.</v>
          </cell>
          <cell r="C3856" t="str">
            <v>United States</v>
          </cell>
          <cell r="D3856" t="str">
            <v>US</v>
          </cell>
          <cell r="E3856" t="str">
            <v>Mobile</v>
          </cell>
          <cell r="F3856" t="str">
            <v>USD</v>
          </cell>
          <cell r="G3856" t="str">
            <v>EBITDA - Capex</v>
          </cell>
          <cell r="H3856">
            <v>2012</v>
          </cell>
          <cell r="I3856">
            <v>1523</v>
          </cell>
        </row>
        <row r="3857">
          <cell r="B3857" t="str">
            <v>T-Mobile US, Inc.</v>
          </cell>
          <cell r="C3857" t="str">
            <v>United States</v>
          </cell>
          <cell r="D3857" t="str">
            <v>US</v>
          </cell>
          <cell r="E3857" t="str">
            <v>Mobile</v>
          </cell>
          <cell r="F3857" t="str">
            <v>USD</v>
          </cell>
          <cell r="G3857" t="str">
            <v>EBITDA - Capex Margin (%)</v>
          </cell>
          <cell r="H3857">
            <v>2012</v>
          </cell>
          <cell r="I3857">
            <v>7.7235153912470211E-2</v>
          </cell>
        </row>
        <row r="3858">
          <cell r="B3858" t="str">
            <v>T-Mobile US, Inc.</v>
          </cell>
          <cell r="C3858" t="str">
            <v>United States</v>
          </cell>
          <cell r="D3858" t="str">
            <v>US</v>
          </cell>
          <cell r="E3858" t="str">
            <v>Mobile</v>
          </cell>
          <cell r="F3858" t="str">
            <v>USD</v>
          </cell>
          <cell r="G3858" t="str">
            <v>Mobile share</v>
          </cell>
          <cell r="H3858">
            <v>2012</v>
          </cell>
          <cell r="I3858">
            <v>1</v>
          </cell>
        </row>
        <row r="3859">
          <cell r="B3859" t="str">
            <v>T-Mobile US, Inc.</v>
          </cell>
          <cell r="C3859" t="str">
            <v>United States</v>
          </cell>
          <cell r="D3859" t="str">
            <v>US</v>
          </cell>
          <cell r="E3859" t="str">
            <v>Mobile</v>
          </cell>
          <cell r="F3859" t="str">
            <v>USD</v>
          </cell>
          <cell r="G3859" t="str">
            <v>Capex/Revenue</v>
          </cell>
          <cell r="H3859">
            <v>2012</v>
          </cell>
          <cell r="I3859">
            <v>0.16674273543283127</v>
          </cell>
        </row>
        <row r="3860">
          <cell r="B3860" t="str">
            <v>China Telecom Corporation Limited</v>
          </cell>
          <cell r="C3860" t="str">
            <v>China</v>
          </cell>
          <cell r="D3860" t="str">
            <v>Asia</v>
          </cell>
          <cell r="E3860" t="str">
            <v>Mobile &amp; Fixed</v>
          </cell>
          <cell r="F3860" t="str">
            <v>GBP</v>
          </cell>
          <cell r="G3860" t="str">
            <v>Revenue</v>
          </cell>
          <cell r="H3860">
            <v>2020</v>
          </cell>
          <cell r="I3860">
            <v>44153.389376523002</v>
          </cell>
        </row>
        <row r="3861">
          <cell r="B3861" t="str">
            <v>China Telecom Corporation Limited</v>
          </cell>
          <cell r="C3861" t="str">
            <v>China</v>
          </cell>
          <cell r="D3861" t="str">
            <v>Asia</v>
          </cell>
          <cell r="E3861" t="str">
            <v>Mobile &amp; Fixed</v>
          </cell>
          <cell r="F3861" t="str">
            <v>GBP</v>
          </cell>
          <cell r="G3861" t="str">
            <v>EBITDA</v>
          </cell>
          <cell r="H3861">
            <v>2020</v>
          </cell>
          <cell r="I3861">
            <v>13902.740155445999</v>
          </cell>
        </row>
        <row r="3862">
          <cell r="B3862" t="str">
            <v>China Telecom Corporation Limited</v>
          </cell>
          <cell r="C3862" t="str">
            <v>China</v>
          </cell>
          <cell r="D3862" t="str">
            <v>Asia</v>
          </cell>
          <cell r="E3862" t="str">
            <v>Mobile &amp; Fixed</v>
          </cell>
          <cell r="F3862" t="str">
            <v>GBP</v>
          </cell>
          <cell r="G3862" t="str">
            <v>EBITDA Margin (%)</v>
          </cell>
          <cell r="H3862">
            <v>2020</v>
          </cell>
          <cell r="I3862">
            <v>0.3148736790484829</v>
          </cell>
        </row>
        <row r="3863">
          <cell r="B3863" t="str">
            <v>China Telecom Corporation Limited</v>
          </cell>
          <cell r="C3863" t="str">
            <v>China</v>
          </cell>
          <cell r="D3863" t="str">
            <v>Asia</v>
          </cell>
          <cell r="E3863" t="str">
            <v>Mobile &amp; Fixed</v>
          </cell>
          <cell r="F3863" t="str">
            <v>GBP</v>
          </cell>
          <cell r="G3863" t="str">
            <v>Capex</v>
          </cell>
          <cell r="H3863">
            <v>2020</v>
          </cell>
          <cell r="I3863">
            <v>9513.7000000000007</v>
          </cell>
        </row>
        <row r="3864">
          <cell r="B3864" t="str">
            <v>China Telecom Corporation Limited</v>
          </cell>
          <cell r="C3864" t="str">
            <v>China</v>
          </cell>
          <cell r="D3864" t="str">
            <v>Asia</v>
          </cell>
          <cell r="E3864" t="str">
            <v>Mobile &amp; Fixed</v>
          </cell>
          <cell r="F3864" t="str">
            <v>GBP</v>
          </cell>
          <cell r="G3864" t="str">
            <v>EBITDA - Capex</v>
          </cell>
          <cell r="H3864">
            <v>2020</v>
          </cell>
          <cell r="I3864">
            <v>4389.0401554459986</v>
          </cell>
        </row>
        <row r="3865">
          <cell r="B3865" t="str">
            <v>China Telecom Corporation Limited</v>
          </cell>
          <cell r="C3865" t="str">
            <v>China</v>
          </cell>
          <cell r="D3865" t="str">
            <v>Asia</v>
          </cell>
          <cell r="E3865" t="str">
            <v>Mobile &amp; Fixed</v>
          </cell>
          <cell r="F3865" t="str">
            <v>GBP</v>
          </cell>
          <cell r="G3865" t="str">
            <v>EBITDA - Capex Margin (%)</v>
          </cell>
          <cell r="H3865">
            <v>2020</v>
          </cell>
          <cell r="I3865">
            <v>9.9404376819590551E-2</v>
          </cell>
        </row>
        <row r="3866">
          <cell r="B3866" t="str">
            <v>China Telecom Corporation Limited</v>
          </cell>
          <cell r="C3866" t="str">
            <v>China</v>
          </cell>
          <cell r="D3866" t="str">
            <v>Asia</v>
          </cell>
          <cell r="E3866" t="str">
            <v>Mobile &amp; Fixed</v>
          </cell>
          <cell r="F3866" t="str">
            <v>GBP</v>
          </cell>
          <cell r="G3866" t="str">
            <v>Mobile share</v>
          </cell>
          <cell r="H3866">
            <v>2020</v>
          </cell>
          <cell r="I3866"/>
        </row>
        <row r="3867">
          <cell r="B3867" t="str">
            <v>China Telecom Corporation Limited</v>
          </cell>
          <cell r="C3867" t="str">
            <v>China</v>
          </cell>
          <cell r="D3867" t="str">
            <v>Asia</v>
          </cell>
          <cell r="E3867" t="str">
            <v>Mobile &amp; Fixed</v>
          </cell>
          <cell r="F3867" t="str">
            <v>GBP</v>
          </cell>
          <cell r="G3867" t="str">
            <v>Capex/Revenue</v>
          </cell>
          <cell r="H3867">
            <v>2020</v>
          </cell>
          <cell r="I3867">
            <v>0.21546930222889238</v>
          </cell>
        </row>
        <row r="3868">
          <cell r="B3868" t="str">
            <v>China Telecom Corporation Limited</v>
          </cell>
          <cell r="C3868" t="str">
            <v>China</v>
          </cell>
          <cell r="D3868" t="str">
            <v>Asia</v>
          </cell>
          <cell r="E3868" t="str">
            <v>Mobile &amp; Fixed</v>
          </cell>
          <cell r="F3868" t="str">
            <v>GBP</v>
          </cell>
          <cell r="G3868" t="str">
            <v>Revenue</v>
          </cell>
          <cell r="H3868">
            <v>2019</v>
          </cell>
          <cell r="I3868">
            <v>40744.223734808002</v>
          </cell>
        </row>
        <row r="3869">
          <cell r="B3869" t="str">
            <v>China Telecom Corporation Limited</v>
          </cell>
          <cell r="C3869" t="str">
            <v>China</v>
          </cell>
          <cell r="D3869" t="str">
            <v>Asia</v>
          </cell>
          <cell r="E3869" t="str">
            <v>Mobile &amp; Fixed</v>
          </cell>
          <cell r="F3869" t="str">
            <v>GBP</v>
          </cell>
          <cell r="G3869" t="str">
            <v>EBITDA</v>
          </cell>
          <cell r="H3869">
            <v>2019</v>
          </cell>
          <cell r="I3869">
            <v>10846.937492335999</v>
          </cell>
        </row>
        <row r="3870">
          <cell r="B3870" t="str">
            <v>China Telecom Corporation Limited</v>
          </cell>
          <cell r="C3870" t="str">
            <v>China</v>
          </cell>
          <cell r="D3870" t="str">
            <v>Asia</v>
          </cell>
          <cell r="E3870" t="str">
            <v>Mobile &amp; Fixed</v>
          </cell>
          <cell r="F3870" t="str">
            <v>GBP</v>
          </cell>
          <cell r="G3870" t="str">
            <v>EBITDA Margin (%)</v>
          </cell>
          <cell r="H3870">
            <v>2019</v>
          </cell>
          <cell r="I3870">
            <v>0.2662202515609447</v>
          </cell>
        </row>
        <row r="3871">
          <cell r="B3871" t="str">
            <v>China Telecom Corporation Limited</v>
          </cell>
          <cell r="C3871" t="str">
            <v>China</v>
          </cell>
          <cell r="D3871" t="str">
            <v>Asia</v>
          </cell>
          <cell r="E3871" t="str">
            <v>Mobile &amp; Fixed</v>
          </cell>
          <cell r="F3871" t="str">
            <v>GBP</v>
          </cell>
          <cell r="G3871" t="str">
            <v>Capex</v>
          </cell>
          <cell r="H3871">
            <v>2019</v>
          </cell>
          <cell r="I3871">
            <v>8984.5</v>
          </cell>
        </row>
        <row r="3872">
          <cell r="B3872" t="str">
            <v>China Telecom Corporation Limited</v>
          </cell>
          <cell r="C3872" t="str">
            <v>China</v>
          </cell>
          <cell r="D3872" t="str">
            <v>Asia</v>
          </cell>
          <cell r="E3872" t="str">
            <v>Mobile &amp; Fixed</v>
          </cell>
          <cell r="F3872" t="str">
            <v>GBP</v>
          </cell>
          <cell r="G3872" t="str">
            <v>EBITDA - Capex</v>
          </cell>
          <cell r="H3872">
            <v>2019</v>
          </cell>
          <cell r="I3872">
            <v>1862.4374923359992</v>
          </cell>
        </row>
        <row r="3873">
          <cell r="B3873" t="str">
            <v>China Telecom Corporation Limited</v>
          </cell>
          <cell r="C3873" t="str">
            <v>China</v>
          </cell>
          <cell r="D3873" t="str">
            <v>Asia</v>
          </cell>
          <cell r="E3873" t="str">
            <v>Mobile &amp; Fixed</v>
          </cell>
          <cell r="F3873" t="str">
            <v>GBP</v>
          </cell>
          <cell r="G3873" t="str">
            <v>EBITDA - Capex Margin (%)</v>
          </cell>
          <cell r="H3873">
            <v>2019</v>
          </cell>
          <cell r="I3873">
            <v>4.5710466947610766E-2</v>
          </cell>
        </row>
        <row r="3874">
          <cell r="B3874" t="str">
            <v>China Telecom Corporation Limited</v>
          </cell>
          <cell r="C3874" t="str">
            <v>China</v>
          </cell>
          <cell r="D3874" t="str">
            <v>Asia</v>
          </cell>
          <cell r="E3874" t="str">
            <v>Mobile &amp; Fixed</v>
          </cell>
          <cell r="F3874" t="str">
            <v>GBP</v>
          </cell>
          <cell r="G3874" t="str">
            <v>Mobile share</v>
          </cell>
          <cell r="H3874">
            <v>2019</v>
          </cell>
          <cell r="I3874"/>
        </row>
        <row r="3875">
          <cell r="B3875" t="str">
            <v>China Telecom Corporation Limited</v>
          </cell>
          <cell r="C3875" t="str">
            <v>China</v>
          </cell>
          <cell r="D3875" t="str">
            <v>Asia</v>
          </cell>
          <cell r="E3875" t="str">
            <v>Mobile &amp; Fixed</v>
          </cell>
          <cell r="F3875" t="str">
            <v>GBP</v>
          </cell>
          <cell r="G3875" t="str">
            <v>Capex/Revenue</v>
          </cell>
          <cell r="H3875">
            <v>2019</v>
          </cell>
          <cell r="I3875">
            <v>0.22050978461333393</v>
          </cell>
        </row>
        <row r="3876">
          <cell r="B3876" t="str">
            <v>China Telecom Corporation Limited</v>
          </cell>
          <cell r="C3876" t="str">
            <v>China</v>
          </cell>
          <cell r="D3876" t="str">
            <v>Asia</v>
          </cell>
          <cell r="E3876" t="str">
            <v>Mobile &amp; Fixed</v>
          </cell>
          <cell r="F3876" t="str">
            <v>GBP</v>
          </cell>
          <cell r="G3876" t="str">
            <v>Revenue</v>
          </cell>
          <cell r="H3876">
            <v>2018</v>
          </cell>
          <cell r="I3876">
            <v>43022.414531711998</v>
          </cell>
        </row>
        <row r="3877">
          <cell r="B3877" t="str">
            <v>China Telecom Corporation Limited</v>
          </cell>
          <cell r="C3877" t="str">
            <v>China</v>
          </cell>
          <cell r="D3877" t="str">
            <v>Asia</v>
          </cell>
          <cell r="E3877" t="str">
            <v>Mobile &amp; Fixed</v>
          </cell>
          <cell r="F3877" t="str">
            <v>GBP</v>
          </cell>
          <cell r="G3877" t="str">
            <v>EBITDA</v>
          </cell>
          <cell r="H3877">
            <v>2018</v>
          </cell>
          <cell r="I3877">
            <v>11389.890034208</v>
          </cell>
        </row>
        <row r="3878">
          <cell r="B3878" t="str">
            <v>China Telecom Corporation Limited</v>
          </cell>
          <cell r="C3878" t="str">
            <v>China</v>
          </cell>
          <cell r="D3878" t="str">
            <v>Asia</v>
          </cell>
          <cell r="E3878" t="str">
            <v>Mobile &amp; Fixed</v>
          </cell>
          <cell r="F3878" t="str">
            <v>GBP</v>
          </cell>
          <cell r="G3878" t="str">
            <v>EBITDA Margin (%)</v>
          </cell>
          <cell r="H3878">
            <v>2018</v>
          </cell>
          <cell r="I3878">
            <v>0.26474316140049425</v>
          </cell>
        </row>
        <row r="3879">
          <cell r="B3879" t="str">
            <v>China Telecom Corporation Limited</v>
          </cell>
          <cell r="C3879" t="str">
            <v>China</v>
          </cell>
          <cell r="D3879" t="str">
            <v>Asia</v>
          </cell>
          <cell r="E3879" t="str">
            <v>Mobile &amp; Fixed</v>
          </cell>
          <cell r="F3879" t="str">
            <v>GBP</v>
          </cell>
          <cell r="G3879" t="str">
            <v>Capex</v>
          </cell>
          <cell r="H3879">
            <v>2018</v>
          </cell>
          <cell r="I3879">
            <v>9563.9</v>
          </cell>
        </row>
        <row r="3880">
          <cell r="B3880" t="str">
            <v>China Telecom Corporation Limited</v>
          </cell>
          <cell r="C3880" t="str">
            <v>China</v>
          </cell>
          <cell r="D3880" t="str">
            <v>Asia</v>
          </cell>
          <cell r="E3880" t="str">
            <v>Mobile &amp; Fixed</v>
          </cell>
          <cell r="F3880" t="str">
            <v>GBP</v>
          </cell>
          <cell r="G3880" t="str">
            <v>EBITDA - Capex</v>
          </cell>
          <cell r="H3880">
            <v>2018</v>
          </cell>
          <cell r="I3880">
            <v>1825.990034208</v>
          </cell>
        </row>
        <row r="3881">
          <cell r="B3881" t="str">
            <v>China Telecom Corporation Limited</v>
          </cell>
          <cell r="C3881" t="str">
            <v>China</v>
          </cell>
          <cell r="D3881" t="str">
            <v>Asia</v>
          </cell>
          <cell r="E3881" t="str">
            <v>Mobile &amp; Fixed</v>
          </cell>
          <cell r="F3881" t="str">
            <v>GBP</v>
          </cell>
          <cell r="G3881" t="str">
            <v>EBITDA - Capex Margin (%)</v>
          </cell>
          <cell r="H3881">
            <v>2018</v>
          </cell>
          <cell r="I3881">
            <v>4.2442760455995682E-2</v>
          </cell>
        </row>
        <row r="3882">
          <cell r="B3882" t="str">
            <v>China Telecom Corporation Limited</v>
          </cell>
          <cell r="C3882" t="str">
            <v>China</v>
          </cell>
          <cell r="D3882" t="str">
            <v>Asia</v>
          </cell>
          <cell r="E3882" t="str">
            <v>Mobile &amp; Fixed</v>
          </cell>
          <cell r="F3882" t="str">
            <v>GBP</v>
          </cell>
          <cell r="G3882" t="str">
            <v>Mobile share</v>
          </cell>
          <cell r="H3882">
            <v>2018</v>
          </cell>
          <cell r="I3882"/>
        </row>
        <row r="3883">
          <cell r="B3883" t="str">
            <v>China Telecom Corporation Limited</v>
          </cell>
          <cell r="C3883" t="str">
            <v>China</v>
          </cell>
          <cell r="D3883" t="str">
            <v>Asia</v>
          </cell>
          <cell r="E3883" t="str">
            <v>Mobile &amp; Fixed</v>
          </cell>
          <cell r="F3883" t="str">
            <v>GBP</v>
          </cell>
          <cell r="G3883" t="str">
            <v>Capex/Revenue</v>
          </cell>
          <cell r="H3883">
            <v>2018</v>
          </cell>
          <cell r="I3883">
            <v>0.2223004009444986</v>
          </cell>
        </row>
        <row r="3884">
          <cell r="B3884" t="str">
            <v>China Telecom Corporation Limited</v>
          </cell>
          <cell r="C3884" t="str">
            <v>China</v>
          </cell>
          <cell r="D3884" t="str">
            <v>Asia</v>
          </cell>
          <cell r="E3884" t="str">
            <v>Mobile &amp; Fixed</v>
          </cell>
          <cell r="F3884" t="str">
            <v>GBP</v>
          </cell>
          <cell r="G3884" t="str">
            <v>Revenue</v>
          </cell>
          <cell r="H3884">
            <v>2017</v>
          </cell>
          <cell r="I3884">
            <v>41642.387796688003</v>
          </cell>
        </row>
        <row r="3885">
          <cell r="B3885" t="str">
            <v>China Telecom Corporation Limited</v>
          </cell>
          <cell r="C3885" t="str">
            <v>China</v>
          </cell>
          <cell r="D3885" t="str">
            <v>Asia</v>
          </cell>
          <cell r="E3885" t="str">
            <v>Mobile &amp; Fixed</v>
          </cell>
          <cell r="F3885" t="str">
            <v>GBP</v>
          </cell>
          <cell r="G3885" t="str">
            <v>EBITDA</v>
          </cell>
          <cell r="H3885">
            <v>2017</v>
          </cell>
          <cell r="I3885">
            <v>11180.470982016001</v>
          </cell>
        </row>
        <row r="3886">
          <cell r="B3886" t="str">
            <v>China Telecom Corporation Limited</v>
          </cell>
          <cell r="C3886" t="str">
            <v>China</v>
          </cell>
          <cell r="D3886" t="str">
            <v>Asia</v>
          </cell>
          <cell r="E3886" t="str">
            <v>Mobile &amp; Fixed</v>
          </cell>
          <cell r="F3886" t="str">
            <v>GBP</v>
          </cell>
          <cell r="G3886" t="str">
            <v>EBITDA Margin (%)</v>
          </cell>
          <cell r="H3886">
            <v>2017</v>
          </cell>
          <cell r="I3886">
            <v>0.2684877494682289</v>
          </cell>
        </row>
        <row r="3887">
          <cell r="B3887" t="str">
            <v>China Telecom Corporation Limited</v>
          </cell>
          <cell r="C3887" t="str">
            <v>China</v>
          </cell>
          <cell r="D3887" t="str">
            <v>Asia</v>
          </cell>
          <cell r="E3887" t="str">
            <v>Mobile &amp; Fixed</v>
          </cell>
          <cell r="F3887" t="str">
            <v>GBP</v>
          </cell>
          <cell r="G3887" t="str">
            <v>Capex</v>
          </cell>
          <cell r="H3887">
            <v>2017</v>
          </cell>
          <cell r="I3887">
            <v>9930.4</v>
          </cell>
        </row>
        <row r="3888">
          <cell r="B3888" t="str">
            <v>China Telecom Corporation Limited</v>
          </cell>
          <cell r="C3888" t="str">
            <v>China</v>
          </cell>
          <cell r="D3888" t="str">
            <v>Asia</v>
          </cell>
          <cell r="E3888" t="str">
            <v>Mobile &amp; Fixed</v>
          </cell>
          <cell r="F3888" t="str">
            <v>GBP</v>
          </cell>
          <cell r="G3888" t="str">
            <v>EBITDA - Capex</v>
          </cell>
          <cell r="H3888">
            <v>2017</v>
          </cell>
          <cell r="I3888">
            <v>1250.0709820160009</v>
          </cell>
        </row>
        <row r="3889">
          <cell r="B3889" t="str">
            <v>China Telecom Corporation Limited</v>
          </cell>
          <cell r="C3889" t="str">
            <v>China</v>
          </cell>
          <cell r="D3889" t="str">
            <v>Asia</v>
          </cell>
          <cell r="E3889" t="str">
            <v>Mobile &amp; Fixed</v>
          </cell>
          <cell r="F3889" t="str">
            <v>GBP</v>
          </cell>
          <cell r="G3889" t="str">
            <v>EBITDA - Capex Margin (%)</v>
          </cell>
          <cell r="H3889">
            <v>2017</v>
          </cell>
          <cell r="I3889">
            <v>3.0019195539873061E-2</v>
          </cell>
        </row>
        <row r="3890">
          <cell r="B3890" t="str">
            <v>China Telecom Corporation Limited</v>
          </cell>
          <cell r="C3890" t="str">
            <v>China</v>
          </cell>
          <cell r="D3890" t="str">
            <v>Asia</v>
          </cell>
          <cell r="E3890" t="str">
            <v>Mobile &amp; Fixed</v>
          </cell>
          <cell r="F3890" t="str">
            <v>GBP</v>
          </cell>
          <cell r="G3890" t="str">
            <v>Mobile share</v>
          </cell>
          <cell r="H3890">
            <v>2017</v>
          </cell>
          <cell r="I3890"/>
        </row>
        <row r="3891">
          <cell r="B3891" t="str">
            <v>China Telecom Corporation Limited</v>
          </cell>
          <cell r="C3891" t="str">
            <v>China</v>
          </cell>
          <cell r="D3891" t="str">
            <v>Asia</v>
          </cell>
          <cell r="E3891" t="str">
            <v>Mobile &amp; Fixed</v>
          </cell>
          <cell r="F3891" t="str">
            <v>GBP</v>
          </cell>
          <cell r="G3891" t="str">
            <v>Capex/Revenue</v>
          </cell>
          <cell r="H3891">
            <v>2017</v>
          </cell>
          <cell r="I3891">
            <v>0.23846855392835584</v>
          </cell>
        </row>
        <row r="3892">
          <cell r="B3892" t="str">
            <v>China Telecom Corporation Limited</v>
          </cell>
          <cell r="C3892" t="str">
            <v>China</v>
          </cell>
          <cell r="D3892" t="str">
            <v>Asia</v>
          </cell>
          <cell r="E3892" t="str">
            <v>Mobile &amp; Fixed</v>
          </cell>
          <cell r="F3892" t="str">
            <v>GBP</v>
          </cell>
          <cell r="G3892" t="str">
            <v>Revenue</v>
          </cell>
          <cell r="H3892">
            <v>2016</v>
          </cell>
          <cell r="I3892">
            <v>41121.689424816002</v>
          </cell>
        </row>
        <row r="3893">
          <cell r="B3893" t="str">
            <v>China Telecom Corporation Limited</v>
          </cell>
          <cell r="C3893" t="str">
            <v>China</v>
          </cell>
          <cell r="D3893" t="str">
            <v>Asia</v>
          </cell>
          <cell r="E3893" t="str">
            <v>Mobile &amp; Fixed</v>
          </cell>
          <cell r="F3893" t="str">
            <v>GBP</v>
          </cell>
          <cell r="G3893" t="str">
            <v>EBITDA</v>
          </cell>
          <cell r="H3893">
            <v>2016</v>
          </cell>
          <cell r="I3893">
            <v>10692.007851888</v>
          </cell>
        </row>
        <row r="3894">
          <cell r="B3894" t="str">
            <v>China Telecom Corporation Limited</v>
          </cell>
          <cell r="C3894" t="str">
            <v>China</v>
          </cell>
          <cell r="D3894" t="str">
            <v>Asia</v>
          </cell>
          <cell r="E3894" t="str">
            <v>Mobile &amp; Fixed</v>
          </cell>
          <cell r="F3894" t="str">
            <v>GBP</v>
          </cell>
          <cell r="G3894" t="str">
            <v>EBITDA Margin (%)</v>
          </cell>
          <cell r="H3894">
            <v>2016</v>
          </cell>
          <cell r="I3894">
            <v>0.26000896367442572</v>
          </cell>
        </row>
        <row r="3895">
          <cell r="B3895" t="str">
            <v>China Telecom Corporation Limited</v>
          </cell>
          <cell r="C3895" t="str">
            <v>China</v>
          </cell>
          <cell r="D3895" t="str">
            <v>Asia</v>
          </cell>
          <cell r="E3895" t="str">
            <v>Mobile &amp; Fixed</v>
          </cell>
          <cell r="F3895" t="str">
            <v>GBP</v>
          </cell>
          <cell r="G3895" t="str">
            <v>Capex</v>
          </cell>
          <cell r="H3895">
            <v>2016</v>
          </cell>
          <cell r="I3895">
            <v>11277.1</v>
          </cell>
        </row>
        <row r="3896">
          <cell r="B3896" t="str">
            <v>China Telecom Corporation Limited</v>
          </cell>
          <cell r="C3896" t="str">
            <v>China</v>
          </cell>
          <cell r="D3896" t="str">
            <v>Asia</v>
          </cell>
          <cell r="E3896" t="str">
            <v>Mobile &amp; Fixed</v>
          </cell>
          <cell r="F3896" t="str">
            <v>GBP</v>
          </cell>
          <cell r="G3896" t="str">
            <v>EBITDA - Capex</v>
          </cell>
          <cell r="H3896">
            <v>2016</v>
          </cell>
          <cell r="I3896">
            <v>-585.09214811200036</v>
          </cell>
        </row>
        <row r="3897">
          <cell r="B3897" t="str">
            <v>China Telecom Corporation Limited</v>
          </cell>
          <cell r="C3897" t="str">
            <v>China</v>
          </cell>
          <cell r="D3897" t="str">
            <v>Asia</v>
          </cell>
          <cell r="E3897" t="str">
            <v>Mobile &amp; Fixed</v>
          </cell>
          <cell r="F3897" t="str">
            <v>GBP</v>
          </cell>
          <cell r="G3897" t="str">
            <v>EBITDA - Capex Margin (%)</v>
          </cell>
          <cell r="H3897">
            <v>2016</v>
          </cell>
          <cell r="I3897">
            <v>-1.4228310079082271E-2</v>
          </cell>
        </row>
        <row r="3898">
          <cell r="B3898" t="str">
            <v>China Telecom Corporation Limited</v>
          </cell>
          <cell r="C3898" t="str">
            <v>China</v>
          </cell>
          <cell r="D3898" t="str">
            <v>Asia</v>
          </cell>
          <cell r="E3898" t="str">
            <v>Mobile &amp; Fixed</v>
          </cell>
          <cell r="F3898" t="str">
            <v>GBP</v>
          </cell>
          <cell r="G3898" t="str">
            <v>Mobile share</v>
          </cell>
          <cell r="H3898">
            <v>2016</v>
          </cell>
          <cell r="I3898"/>
        </row>
        <row r="3899">
          <cell r="B3899" t="str">
            <v>China Telecom Corporation Limited</v>
          </cell>
          <cell r="C3899" t="str">
            <v>China</v>
          </cell>
          <cell r="D3899" t="str">
            <v>Asia</v>
          </cell>
          <cell r="E3899" t="str">
            <v>Mobile &amp; Fixed</v>
          </cell>
          <cell r="F3899" t="str">
            <v>GBP</v>
          </cell>
          <cell r="G3899" t="str">
            <v>Capex/Revenue</v>
          </cell>
          <cell r="H3899">
            <v>2016</v>
          </cell>
          <cell r="I3899">
            <v>0.27423727375350798</v>
          </cell>
        </row>
        <row r="3900">
          <cell r="B3900" t="str">
            <v>China Telecom Corporation Limited</v>
          </cell>
          <cell r="C3900" t="str">
            <v>China</v>
          </cell>
          <cell r="D3900" t="str">
            <v>Asia</v>
          </cell>
          <cell r="E3900" t="str">
            <v>Mobile &amp; Fixed</v>
          </cell>
          <cell r="F3900" t="str">
            <v>GBP</v>
          </cell>
          <cell r="G3900" t="str">
            <v>Revenue</v>
          </cell>
          <cell r="H3900">
            <v>2015</v>
          </cell>
          <cell r="I3900">
            <v>34591.925563978002</v>
          </cell>
        </row>
        <row r="3901">
          <cell r="B3901" t="str">
            <v>China Telecom Corporation Limited</v>
          </cell>
          <cell r="C3901" t="str">
            <v>China</v>
          </cell>
          <cell r="D3901" t="str">
            <v>Asia</v>
          </cell>
          <cell r="E3901" t="str">
            <v>Mobile &amp; Fixed</v>
          </cell>
          <cell r="F3901" t="str">
            <v>GBP</v>
          </cell>
          <cell r="G3901" t="str">
            <v>EBITDA</v>
          </cell>
          <cell r="H3901">
            <v>2015</v>
          </cell>
          <cell r="I3901">
            <v>9505.7243656570008</v>
          </cell>
        </row>
        <row r="3902">
          <cell r="B3902" t="str">
            <v>China Telecom Corporation Limited</v>
          </cell>
          <cell r="C3902" t="str">
            <v>China</v>
          </cell>
          <cell r="D3902" t="str">
            <v>Asia</v>
          </cell>
          <cell r="E3902" t="str">
            <v>Mobile &amp; Fixed</v>
          </cell>
          <cell r="F3902" t="str">
            <v>GBP</v>
          </cell>
          <cell r="G3902" t="str">
            <v>EBITDA Margin (%)</v>
          </cell>
          <cell r="H3902">
            <v>2015</v>
          </cell>
          <cell r="I3902">
            <v>0.2747960459175971</v>
          </cell>
        </row>
        <row r="3903">
          <cell r="B3903" t="str">
            <v>China Telecom Corporation Limited</v>
          </cell>
          <cell r="C3903" t="str">
            <v>China</v>
          </cell>
          <cell r="D3903" t="str">
            <v>Asia</v>
          </cell>
          <cell r="E3903" t="str">
            <v>Mobile &amp; Fixed</v>
          </cell>
          <cell r="F3903" t="str">
            <v>GBP</v>
          </cell>
          <cell r="G3903" t="str">
            <v>Capex</v>
          </cell>
          <cell r="H3903">
            <v>2015</v>
          </cell>
          <cell r="I3903">
            <v>10642.6</v>
          </cell>
        </row>
        <row r="3904">
          <cell r="B3904" t="str">
            <v>China Telecom Corporation Limited</v>
          </cell>
          <cell r="C3904" t="str">
            <v>China</v>
          </cell>
          <cell r="D3904" t="str">
            <v>Asia</v>
          </cell>
          <cell r="E3904" t="str">
            <v>Mobile &amp; Fixed</v>
          </cell>
          <cell r="F3904" t="str">
            <v>GBP</v>
          </cell>
          <cell r="G3904" t="str">
            <v>EBITDA - Capex</v>
          </cell>
          <cell r="H3904">
            <v>2015</v>
          </cell>
          <cell r="I3904">
            <v>-1136.8756343429995</v>
          </cell>
        </row>
        <row r="3905">
          <cell r="B3905" t="str">
            <v>China Telecom Corporation Limited</v>
          </cell>
          <cell r="C3905" t="str">
            <v>China</v>
          </cell>
          <cell r="D3905" t="str">
            <v>Asia</v>
          </cell>
          <cell r="E3905" t="str">
            <v>Mobile &amp; Fixed</v>
          </cell>
          <cell r="F3905" t="str">
            <v>GBP</v>
          </cell>
          <cell r="G3905" t="str">
            <v>EBITDA - Capex Margin (%)</v>
          </cell>
          <cell r="H3905">
            <v>2015</v>
          </cell>
          <cell r="I3905">
            <v>-3.2865346921504564E-2</v>
          </cell>
        </row>
        <row r="3906">
          <cell r="B3906" t="str">
            <v>China Telecom Corporation Limited</v>
          </cell>
          <cell r="C3906" t="str">
            <v>China</v>
          </cell>
          <cell r="D3906" t="str">
            <v>Asia</v>
          </cell>
          <cell r="E3906" t="str">
            <v>Mobile &amp; Fixed</v>
          </cell>
          <cell r="F3906" t="str">
            <v>GBP</v>
          </cell>
          <cell r="G3906" t="str">
            <v>Mobile share</v>
          </cell>
          <cell r="H3906">
            <v>2015</v>
          </cell>
          <cell r="I3906"/>
        </row>
        <row r="3907">
          <cell r="B3907" t="str">
            <v>China Telecom Corporation Limited</v>
          </cell>
          <cell r="C3907" t="str">
            <v>China</v>
          </cell>
          <cell r="D3907" t="str">
            <v>Asia</v>
          </cell>
          <cell r="E3907" t="str">
            <v>Mobile &amp; Fixed</v>
          </cell>
          <cell r="F3907" t="str">
            <v>GBP</v>
          </cell>
          <cell r="G3907" t="str">
            <v>Capex/Revenue</v>
          </cell>
          <cell r="H3907">
            <v>2015</v>
          </cell>
          <cell r="I3907">
            <v>0.30766139283910171</v>
          </cell>
        </row>
        <row r="3908">
          <cell r="B3908" t="str">
            <v>China Telecom Corporation Limited</v>
          </cell>
          <cell r="C3908" t="str">
            <v>China</v>
          </cell>
          <cell r="D3908" t="str">
            <v>Asia</v>
          </cell>
          <cell r="E3908" t="str">
            <v>Mobile &amp; Fixed</v>
          </cell>
          <cell r="F3908" t="str">
            <v>GBP</v>
          </cell>
          <cell r="G3908" t="str">
            <v>Revenue</v>
          </cell>
          <cell r="H3908">
            <v>2014</v>
          </cell>
          <cell r="I3908">
            <v>33561.336761428</v>
          </cell>
        </row>
        <row r="3909">
          <cell r="B3909" t="str">
            <v>China Telecom Corporation Limited</v>
          </cell>
          <cell r="C3909" t="str">
            <v>China</v>
          </cell>
          <cell r="D3909" t="str">
            <v>Asia</v>
          </cell>
          <cell r="E3909" t="str">
            <v>Mobile &amp; Fixed</v>
          </cell>
          <cell r="F3909" t="str">
            <v>GBP</v>
          </cell>
          <cell r="G3909" t="str">
            <v>EBITDA</v>
          </cell>
          <cell r="H3909">
            <v>2014</v>
          </cell>
          <cell r="I3909">
            <v>9510.9456046600008</v>
          </cell>
        </row>
        <row r="3910">
          <cell r="B3910" t="str">
            <v>China Telecom Corporation Limited</v>
          </cell>
          <cell r="C3910" t="str">
            <v>China</v>
          </cell>
          <cell r="D3910" t="str">
            <v>Asia</v>
          </cell>
          <cell r="E3910" t="str">
            <v>Mobile &amp; Fixed</v>
          </cell>
          <cell r="F3910" t="str">
            <v>GBP</v>
          </cell>
          <cell r="G3910" t="str">
            <v>EBITDA Margin (%)</v>
          </cell>
          <cell r="H3910">
            <v>2014</v>
          </cell>
          <cell r="I3910">
            <v>0.28338995172537101</v>
          </cell>
        </row>
        <row r="3911">
          <cell r="B3911" t="str">
            <v>China Telecom Corporation Limited</v>
          </cell>
          <cell r="C3911" t="str">
            <v>China</v>
          </cell>
          <cell r="D3911" t="str">
            <v>Asia</v>
          </cell>
          <cell r="E3911" t="str">
            <v>Mobile &amp; Fixed</v>
          </cell>
          <cell r="F3911" t="str">
            <v>GBP</v>
          </cell>
          <cell r="G3911" t="str">
            <v>Capex</v>
          </cell>
          <cell r="H3911">
            <v>2014</v>
          </cell>
          <cell r="I3911">
            <v>8304.9</v>
          </cell>
        </row>
        <row r="3912">
          <cell r="B3912" t="str">
            <v>China Telecom Corporation Limited</v>
          </cell>
          <cell r="C3912" t="str">
            <v>China</v>
          </cell>
          <cell r="D3912" t="str">
            <v>Asia</v>
          </cell>
          <cell r="E3912" t="str">
            <v>Mobile &amp; Fixed</v>
          </cell>
          <cell r="F3912" t="str">
            <v>GBP</v>
          </cell>
          <cell r="G3912" t="str">
            <v>EBITDA - Capex</v>
          </cell>
          <cell r="H3912">
            <v>2014</v>
          </cell>
          <cell r="I3912">
            <v>1206.0456046600011</v>
          </cell>
        </row>
        <row r="3913">
          <cell r="B3913" t="str">
            <v>China Telecom Corporation Limited</v>
          </cell>
          <cell r="C3913" t="str">
            <v>China</v>
          </cell>
          <cell r="D3913" t="str">
            <v>Asia</v>
          </cell>
          <cell r="E3913" t="str">
            <v>Mobile &amp; Fixed</v>
          </cell>
          <cell r="F3913" t="str">
            <v>GBP</v>
          </cell>
          <cell r="G3913" t="str">
            <v>EBITDA - Capex Margin (%)</v>
          </cell>
          <cell r="H3913">
            <v>2014</v>
          </cell>
          <cell r="I3913">
            <v>3.5935565178265121E-2</v>
          </cell>
        </row>
        <row r="3914">
          <cell r="B3914" t="str">
            <v>China Telecom Corporation Limited</v>
          </cell>
          <cell r="C3914" t="str">
            <v>China</v>
          </cell>
          <cell r="D3914" t="str">
            <v>Asia</v>
          </cell>
          <cell r="E3914" t="str">
            <v>Mobile &amp; Fixed</v>
          </cell>
          <cell r="F3914" t="str">
            <v>GBP</v>
          </cell>
          <cell r="G3914" t="str">
            <v>Mobile share</v>
          </cell>
          <cell r="H3914">
            <v>2014</v>
          </cell>
          <cell r="I3914"/>
        </row>
        <row r="3915">
          <cell r="B3915" t="str">
            <v>China Telecom Corporation Limited</v>
          </cell>
          <cell r="C3915" t="str">
            <v>China</v>
          </cell>
          <cell r="D3915" t="str">
            <v>Asia</v>
          </cell>
          <cell r="E3915" t="str">
            <v>Mobile &amp; Fixed</v>
          </cell>
          <cell r="F3915" t="str">
            <v>GBP</v>
          </cell>
          <cell r="G3915" t="str">
            <v>Capex/Revenue</v>
          </cell>
          <cell r="H3915">
            <v>2014</v>
          </cell>
          <cell r="I3915">
            <v>0.24745438654710591</v>
          </cell>
        </row>
        <row r="3916">
          <cell r="B3916" t="str">
            <v>China Telecom Corporation Limited</v>
          </cell>
          <cell r="C3916" t="str">
            <v>China</v>
          </cell>
          <cell r="D3916" t="str">
            <v>Asia</v>
          </cell>
          <cell r="E3916" t="str">
            <v>Mobile &amp; Fixed</v>
          </cell>
          <cell r="F3916" t="str">
            <v>GBP</v>
          </cell>
          <cell r="G3916" t="str">
            <v>Revenue</v>
          </cell>
          <cell r="H3916">
            <v>2013</v>
          </cell>
          <cell r="I3916">
            <v>32065.441321040002</v>
          </cell>
        </row>
        <row r="3917">
          <cell r="B3917" t="str">
            <v>China Telecom Corporation Limited</v>
          </cell>
          <cell r="C3917" t="str">
            <v>China</v>
          </cell>
          <cell r="D3917" t="str">
            <v>Asia</v>
          </cell>
          <cell r="E3917" t="str">
            <v>Mobile &amp; Fixed</v>
          </cell>
          <cell r="F3917" t="str">
            <v>GBP</v>
          </cell>
          <cell r="G3917" t="str">
            <v>EBITDA</v>
          </cell>
          <cell r="H3917">
            <v>2013</v>
          </cell>
          <cell r="I3917">
            <v>9627.1904851849995</v>
          </cell>
        </row>
        <row r="3918">
          <cell r="B3918" t="str">
            <v>China Telecom Corporation Limited</v>
          </cell>
          <cell r="C3918" t="str">
            <v>China</v>
          </cell>
          <cell r="D3918" t="str">
            <v>Asia</v>
          </cell>
          <cell r="E3918" t="str">
            <v>Mobile &amp; Fixed</v>
          </cell>
          <cell r="F3918" t="str">
            <v>GBP</v>
          </cell>
          <cell r="G3918" t="str">
            <v>EBITDA Margin (%)</v>
          </cell>
          <cell r="H3918">
            <v>2013</v>
          </cell>
          <cell r="I3918">
            <v>0.30023570824419121</v>
          </cell>
        </row>
        <row r="3919">
          <cell r="B3919" t="str">
            <v>China Telecom Corporation Limited</v>
          </cell>
          <cell r="C3919" t="str">
            <v>China</v>
          </cell>
          <cell r="D3919" t="str">
            <v>Asia</v>
          </cell>
          <cell r="E3919" t="str">
            <v>Mobile &amp; Fixed</v>
          </cell>
          <cell r="F3919" t="str">
            <v>GBP</v>
          </cell>
          <cell r="G3919" t="str">
            <v>Capex</v>
          </cell>
          <cell r="H3919">
            <v>2013</v>
          </cell>
          <cell r="I3919">
            <v>7071.6</v>
          </cell>
        </row>
        <row r="3920">
          <cell r="B3920" t="str">
            <v>China Telecom Corporation Limited</v>
          </cell>
          <cell r="C3920" t="str">
            <v>China</v>
          </cell>
          <cell r="D3920" t="str">
            <v>Asia</v>
          </cell>
          <cell r="E3920" t="str">
            <v>Mobile &amp; Fixed</v>
          </cell>
          <cell r="F3920" t="str">
            <v>GBP</v>
          </cell>
          <cell r="G3920" t="str">
            <v>EBITDA - Capex</v>
          </cell>
          <cell r="H3920">
            <v>2013</v>
          </cell>
          <cell r="I3920">
            <v>2555.5904851849991</v>
          </cell>
        </row>
        <row r="3921">
          <cell r="B3921" t="str">
            <v>China Telecom Corporation Limited</v>
          </cell>
          <cell r="C3921" t="str">
            <v>China</v>
          </cell>
          <cell r="D3921" t="str">
            <v>Asia</v>
          </cell>
          <cell r="E3921" t="str">
            <v>Mobile &amp; Fixed</v>
          </cell>
          <cell r="F3921" t="str">
            <v>GBP</v>
          </cell>
          <cell r="G3921" t="str">
            <v>EBITDA - Capex Margin (%)</v>
          </cell>
          <cell r="H3921">
            <v>2013</v>
          </cell>
          <cell r="I3921">
            <v>7.9699214478240396E-2</v>
          </cell>
        </row>
        <row r="3922">
          <cell r="B3922" t="str">
            <v>China Telecom Corporation Limited</v>
          </cell>
          <cell r="C3922" t="str">
            <v>China</v>
          </cell>
          <cell r="D3922" t="str">
            <v>Asia</v>
          </cell>
          <cell r="E3922" t="str">
            <v>Mobile &amp; Fixed</v>
          </cell>
          <cell r="F3922" t="str">
            <v>GBP</v>
          </cell>
          <cell r="G3922" t="str">
            <v>Mobile share</v>
          </cell>
          <cell r="H3922">
            <v>2013</v>
          </cell>
          <cell r="I3922"/>
        </row>
        <row r="3923">
          <cell r="B3923" t="str">
            <v>China Telecom Corporation Limited</v>
          </cell>
          <cell r="C3923" t="str">
            <v>China</v>
          </cell>
          <cell r="D3923" t="str">
            <v>Asia</v>
          </cell>
          <cell r="E3923" t="str">
            <v>Mobile &amp; Fixed</v>
          </cell>
          <cell r="F3923" t="str">
            <v>GBP</v>
          </cell>
          <cell r="G3923" t="str">
            <v>Capex/Revenue</v>
          </cell>
          <cell r="H3923">
            <v>2013</v>
          </cell>
          <cell r="I3923">
            <v>0.22053649376595083</v>
          </cell>
        </row>
        <row r="3924">
          <cell r="B3924" t="str">
            <v>China Telecom Corporation Limited</v>
          </cell>
          <cell r="C3924" t="str">
            <v>China</v>
          </cell>
          <cell r="D3924" t="str">
            <v>Asia</v>
          </cell>
          <cell r="E3924" t="str">
            <v>Mobile &amp; Fixed</v>
          </cell>
          <cell r="F3924" t="str">
            <v>GBP</v>
          </cell>
          <cell r="G3924" t="str">
            <v>Revenue</v>
          </cell>
          <cell r="H3924">
            <v>2012</v>
          </cell>
          <cell r="I3924">
            <v>27950.529145535998</v>
          </cell>
        </row>
        <row r="3925">
          <cell r="B3925" t="str">
            <v>China Telecom Corporation Limited</v>
          </cell>
          <cell r="C3925" t="str">
            <v>China</v>
          </cell>
          <cell r="D3925" t="str">
            <v>Asia</v>
          </cell>
          <cell r="E3925" t="str">
            <v>Mobile &amp; Fixed</v>
          </cell>
          <cell r="F3925" t="str">
            <v>GBP</v>
          </cell>
          <cell r="G3925" t="str">
            <v>EBITDA</v>
          </cell>
          <cell r="H3925">
            <v>2012</v>
          </cell>
          <cell r="I3925">
            <v>6857.0472436560003</v>
          </cell>
        </row>
        <row r="3926">
          <cell r="B3926" t="str">
            <v>China Telecom Corporation Limited</v>
          </cell>
          <cell r="C3926" t="str">
            <v>China</v>
          </cell>
          <cell r="D3926" t="str">
            <v>Asia</v>
          </cell>
          <cell r="E3926" t="str">
            <v>Mobile &amp; Fixed</v>
          </cell>
          <cell r="F3926" t="str">
            <v>GBP</v>
          </cell>
          <cell r="G3926" t="str">
            <v>EBITDA Margin (%)</v>
          </cell>
          <cell r="H3926">
            <v>2012</v>
          </cell>
          <cell r="I3926">
            <v>0.24532799389778798</v>
          </cell>
        </row>
        <row r="3927">
          <cell r="B3927" t="str">
            <v>China Telecom Corporation Limited</v>
          </cell>
          <cell r="C3927" t="str">
            <v>China</v>
          </cell>
          <cell r="D3927" t="str">
            <v>Asia</v>
          </cell>
          <cell r="E3927" t="str">
            <v>Mobile &amp; Fixed</v>
          </cell>
          <cell r="F3927" t="str">
            <v>GBP</v>
          </cell>
          <cell r="G3927" t="str">
            <v>Capex</v>
          </cell>
          <cell r="H3927">
            <v>2012</v>
          </cell>
          <cell r="I3927">
            <v>4942.2</v>
          </cell>
        </row>
        <row r="3928">
          <cell r="B3928" t="str">
            <v>China Telecom Corporation Limited</v>
          </cell>
          <cell r="C3928" t="str">
            <v>China</v>
          </cell>
          <cell r="D3928" t="str">
            <v>Asia</v>
          </cell>
          <cell r="E3928" t="str">
            <v>Mobile &amp; Fixed</v>
          </cell>
          <cell r="F3928" t="str">
            <v>GBP</v>
          </cell>
          <cell r="G3928" t="str">
            <v>EBITDA - Capex</v>
          </cell>
          <cell r="H3928">
            <v>2012</v>
          </cell>
          <cell r="I3928">
            <v>1914.8472436560005</v>
          </cell>
        </row>
        <row r="3929">
          <cell r="B3929" t="str">
            <v>China Telecom Corporation Limited</v>
          </cell>
          <cell r="C3929" t="str">
            <v>China</v>
          </cell>
          <cell r="D3929" t="str">
            <v>Asia</v>
          </cell>
          <cell r="E3929" t="str">
            <v>Mobile &amp; Fixed</v>
          </cell>
          <cell r="F3929" t="str">
            <v>GBP</v>
          </cell>
          <cell r="G3929" t="str">
            <v>EBITDA - Capex Margin (%)</v>
          </cell>
          <cell r="H3929">
            <v>2012</v>
          </cell>
          <cell r="I3929">
            <v>6.8508443388873103E-2</v>
          </cell>
        </row>
        <row r="3930">
          <cell r="B3930" t="str">
            <v>China Telecom Corporation Limited</v>
          </cell>
          <cell r="C3930" t="str">
            <v>China</v>
          </cell>
          <cell r="D3930" t="str">
            <v>Asia</v>
          </cell>
          <cell r="E3930" t="str">
            <v>Mobile &amp; Fixed</v>
          </cell>
          <cell r="F3930" t="str">
            <v>GBP</v>
          </cell>
          <cell r="G3930" t="str">
            <v>Mobile share</v>
          </cell>
          <cell r="H3930">
            <v>2012</v>
          </cell>
          <cell r="I3930"/>
        </row>
        <row r="3931">
          <cell r="B3931" t="str">
            <v>China Telecom Corporation Limited</v>
          </cell>
          <cell r="C3931" t="str">
            <v>China</v>
          </cell>
          <cell r="D3931" t="str">
            <v>Asia</v>
          </cell>
          <cell r="E3931" t="str">
            <v>Mobile &amp; Fixed</v>
          </cell>
          <cell r="F3931" t="str">
            <v>GBP</v>
          </cell>
          <cell r="G3931" t="str">
            <v>Capex/Revenue</v>
          </cell>
          <cell r="H3931">
            <v>2012</v>
          </cell>
          <cell r="I3931">
            <v>0.17681955050891487</v>
          </cell>
        </row>
        <row r="3932">
          <cell r="B3932" t="str">
            <v>AT&amp;T</v>
          </cell>
          <cell r="C3932" t="str">
            <v>United States</v>
          </cell>
          <cell r="D3932" t="str">
            <v>US</v>
          </cell>
          <cell r="E3932" t="str">
            <v>Mobile</v>
          </cell>
          <cell r="F3932" t="str">
            <v>USD</v>
          </cell>
          <cell r="G3932" t="str">
            <v>Revenue</v>
          </cell>
          <cell r="H3932">
            <v>2020</v>
          </cell>
          <cell r="I3932">
            <v>72564</v>
          </cell>
        </row>
        <row r="3933">
          <cell r="B3933" t="str">
            <v>AT&amp;T</v>
          </cell>
          <cell r="C3933" t="str">
            <v>United States</v>
          </cell>
          <cell r="D3933" t="str">
            <v>US</v>
          </cell>
          <cell r="E3933" t="str">
            <v>Mobile</v>
          </cell>
          <cell r="F3933" t="str">
            <v>USD</v>
          </cell>
          <cell r="G3933" t="str">
            <v>EBITDA</v>
          </cell>
          <cell r="H3933">
            <v>2020</v>
          </cell>
          <cell r="I3933">
            <v>30458</v>
          </cell>
        </row>
        <row r="3934">
          <cell r="B3934" t="str">
            <v>AT&amp;T</v>
          </cell>
          <cell r="C3934" t="str">
            <v>United States</v>
          </cell>
          <cell r="D3934" t="str">
            <v>US</v>
          </cell>
          <cell r="E3934" t="str">
            <v>Mobile</v>
          </cell>
          <cell r="F3934" t="str">
            <v>USD</v>
          </cell>
          <cell r="G3934" t="str">
            <v>EBITDA Margin (%)</v>
          </cell>
          <cell r="H3934">
            <v>2020</v>
          </cell>
          <cell r="I3934">
            <v>0.41973981588666559</v>
          </cell>
        </row>
        <row r="3935">
          <cell r="B3935" t="str">
            <v>AT&amp;T</v>
          </cell>
          <cell r="C3935" t="str">
            <v>United States</v>
          </cell>
          <cell r="D3935" t="str">
            <v>US</v>
          </cell>
          <cell r="E3935" t="str">
            <v>Mobile</v>
          </cell>
          <cell r="F3935" t="str">
            <v>USD</v>
          </cell>
          <cell r="G3935" t="str">
            <v>Capex</v>
          </cell>
          <cell r="H3935">
            <v>2020</v>
          </cell>
          <cell r="I3935">
            <v>8086</v>
          </cell>
        </row>
        <row r="3936">
          <cell r="B3936" t="str">
            <v>AT&amp;T</v>
          </cell>
          <cell r="C3936" t="str">
            <v>United States</v>
          </cell>
          <cell r="D3936" t="str">
            <v>US</v>
          </cell>
          <cell r="E3936" t="str">
            <v>Mobile</v>
          </cell>
          <cell r="F3936" t="str">
            <v>USD</v>
          </cell>
          <cell r="G3936" t="str">
            <v>EBITDA - Capex</v>
          </cell>
          <cell r="H3936">
            <v>2020</v>
          </cell>
          <cell r="I3936">
            <v>22372</v>
          </cell>
        </row>
        <row r="3937">
          <cell r="B3937" t="str">
            <v>AT&amp;T</v>
          </cell>
          <cell r="C3937" t="str">
            <v>United States</v>
          </cell>
          <cell r="D3937" t="str">
            <v>US</v>
          </cell>
          <cell r="E3937" t="str">
            <v>Mobile</v>
          </cell>
          <cell r="F3937" t="str">
            <v>USD</v>
          </cell>
          <cell r="G3937" t="str">
            <v>EBITDA - Capex Margin (%)</v>
          </cell>
          <cell r="H3937">
            <v>2020</v>
          </cell>
          <cell r="I3937">
            <v>0.3083071495507414</v>
          </cell>
        </row>
        <row r="3938">
          <cell r="B3938" t="str">
            <v>AT&amp;T</v>
          </cell>
          <cell r="C3938" t="str">
            <v>United States</v>
          </cell>
          <cell r="D3938" t="str">
            <v>US</v>
          </cell>
          <cell r="E3938" t="str">
            <v>Mobile</v>
          </cell>
          <cell r="F3938" t="str">
            <v>USD</v>
          </cell>
          <cell r="G3938" t="str">
            <v>Mobile share</v>
          </cell>
          <cell r="H3938">
            <v>2020</v>
          </cell>
          <cell r="I3938">
            <v>1</v>
          </cell>
        </row>
        <row r="3939">
          <cell r="B3939" t="str">
            <v>AT&amp;T</v>
          </cell>
          <cell r="C3939" t="str">
            <v>United States</v>
          </cell>
          <cell r="D3939" t="str">
            <v>US</v>
          </cell>
          <cell r="E3939" t="str">
            <v>Mobile</v>
          </cell>
          <cell r="F3939" t="str">
            <v>USD</v>
          </cell>
          <cell r="G3939" t="str">
            <v>Capex/Revenue</v>
          </cell>
          <cell r="H3939">
            <v>2020</v>
          </cell>
          <cell r="I3939">
            <v>0.11143266633592415</v>
          </cell>
        </row>
        <row r="3940">
          <cell r="B3940" t="str">
            <v>AT&amp;T</v>
          </cell>
          <cell r="C3940" t="str">
            <v>United States</v>
          </cell>
          <cell r="D3940" t="str">
            <v>US</v>
          </cell>
          <cell r="E3940" t="str">
            <v>Mobile</v>
          </cell>
          <cell r="F3940" t="str">
            <v>USD</v>
          </cell>
          <cell r="G3940" t="str">
            <v>Revenue</v>
          </cell>
          <cell r="H3940">
            <v>2019</v>
          </cell>
          <cell r="I3940">
            <v>71056</v>
          </cell>
        </row>
        <row r="3941">
          <cell r="B3941" t="str">
            <v>AT&amp;T</v>
          </cell>
          <cell r="C3941" t="str">
            <v>United States</v>
          </cell>
          <cell r="D3941" t="str">
            <v>US</v>
          </cell>
          <cell r="E3941" t="str">
            <v>Mobile</v>
          </cell>
          <cell r="F3941" t="str">
            <v>USD</v>
          </cell>
          <cell r="G3941" t="str">
            <v>EBITDA</v>
          </cell>
          <cell r="H3941">
            <v>2019</v>
          </cell>
          <cell r="I3941">
            <v>30375</v>
          </cell>
        </row>
        <row r="3942">
          <cell r="B3942" t="str">
            <v>AT&amp;T</v>
          </cell>
          <cell r="C3942" t="str">
            <v>United States</v>
          </cell>
          <cell r="D3942" t="str">
            <v>US</v>
          </cell>
          <cell r="E3942" t="str">
            <v>Mobile</v>
          </cell>
          <cell r="F3942" t="str">
            <v>USD</v>
          </cell>
          <cell r="G3942" t="str">
            <v>EBITDA Margin (%)</v>
          </cell>
          <cell r="H3942">
            <v>2019</v>
          </cell>
          <cell r="I3942">
            <v>0.42747973429407793</v>
          </cell>
        </row>
        <row r="3943">
          <cell r="B3943" t="str">
            <v>AT&amp;T</v>
          </cell>
          <cell r="C3943" t="str">
            <v>United States</v>
          </cell>
          <cell r="D3943" t="str">
            <v>US</v>
          </cell>
          <cell r="E3943" t="str">
            <v>Mobile</v>
          </cell>
          <cell r="F3943" t="str">
            <v>USD</v>
          </cell>
          <cell r="G3943" t="str">
            <v>Capex</v>
          </cell>
          <cell r="H3943">
            <v>2019</v>
          </cell>
          <cell r="I3943">
            <v>8054</v>
          </cell>
        </row>
        <row r="3944">
          <cell r="B3944" t="str">
            <v>AT&amp;T</v>
          </cell>
          <cell r="C3944" t="str">
            <v>United States</v>
          </cell>
          <cell r="D3944" t="str">
            <v>US</v>
          </cell>
          <cell r="E3944" t="str">
            <v>Mobile</v>
          </cell>
          <cell r="F3944" t="str">
            <v>USD</v>
          </cell>
          <cell r="G3944" t="str">
            <v>EBITDA - Capex</v>
          </cell>
          <cell r="H3944">
            <v>2019</v>
          </cell>
          <cell r="I3944">
            <v>22321</v>
          </cell>
        </row>
        <row r="3945">
          <cell r="B3945" t="str">
            <v>AT&amp;T</v>
          </cell>
          <cell r="C3945" t="str">
            <v>United States</v>
          </cell>
          <cell r="D3945" t="str">
            <v>US</v>
          </cell>
          <cell r="E3945" t="str">
            <v>Mobile</v>
          </cell>
          <cell r="F3945" t="str">
            <v>USD</v>
          </cell>
          <cell r="G3945" t="str">
            <v>EBITDA - Capex Margin (%)</v>
          </cell>
          <cell r="H3945">
            <v>2019</v>
          </cell>
          <cell r="I3945">
            <v>0.31413251519927943</v>
          </cell>
        </row>
        <row r="3946">
          <cell r="B3946" t="str">
            <v>AT&amp;T</v>
          </cell>
          <cell r="C3946" t="str">
            <v>United States</v>
          </cell>
          <cell r="D3946" t="str">
            <v>US</v>
          </cell>
          <cell r="E3946" t="str">
            <v>Mobile</v>
          </cell>
          <cell r="F3946" t="str">
            <v>USD</v>
          </cell>
          <cell r="G3946" t="str">
            <v>Mobile share</v>
          </cell>
          <cell r="H3946">
            <v>2019</v>
          </cell>
          <cell r="I3946">
            <v>1</v>
          </cell>
        </row>
        <row r="3947">
          <cell r="B3947" t="str">
            <v>AT&amp;T</v>
          </cell>
          <cell r="C3947" t="str">
            <v>United States</v>
          </cell>
          <cell r="D3947" t="str">
            <v>US</v>
          </cell>
          <cell r="E3947" t="str">
            <v>Mobile</v>
          </cell>
          <cell r="F3947" t="str">
            <v>USD</v>
          </cell>
          <cell r="G3947" t="str">
            <v>Capex/Revenue</v>
          </cell>
          <cell r="H3947">
            <v>2019</v>
          </cell>
          <cell r="I3947">
            <v>0.11334721909479847</v>
          </cell>
        </row>
        <row r="3948">
          <cell r="B3948" t="str">
            <v>AT&amp;T</v>
          </cell>
          <cell r="C3948" t="str">
            <v>United States</v>
          </cell>
          <cell r="D3948" t="str">
            <v>US</v>
          </cell>
          <cell r="E3948" t="str">
            <v>Mobile</v>
          </cell>
          <cell r="F3948" t="str">
            <v>USD</v>
          </cell>
          <cell r="G3948" t="str">
            <v>Revenue</v>
          </cell>
          <cell r="H3948">
            <v>2018</v>
          </cell>
          <cell r="I3948">
            <v>70521</v>
          </cell>
        </row>
        <row r="3949">
          <cell r="B3949" t="str">
            <v>AT&amp;T</v>
          </cell>
          <cell r="C3949" t="str">
            <v>United States</v>
          </cell>
          <cell r="D3949" t="str">
            <v>US</v>
          </cell>
          <cell r="E3949" t="str">
            <v>Mobile</v>
          </cell>
          <cell r="F3949" t="str">
            <v>USD</v>
          </cell>
          <cell r="G3949" t="str">
            <v>EBITDA</v>
          </cell>
          <cell r="H3949">
            <v>2018</v>
          </cell>
          <cell r="I3949">
            <v>29831</v>
          </cell>
        </row>
        <row r="3950">
          <cell r="B3950" t="str">
            <v>AT&amp;T</v>
          </cell>
          <cell r="C3950" t="str">
            <v>United States</v>
          </cell>
          <cell r="D3950" t="str">
            <v>US</v>
          </cell>
          <cell r="E3950" t="str">
            <v>Mobile</v>
          </cell>
          <cell r="F3950" t="str">
            <v>USD</v>
          </cell>
          <cell r="G3950" t="str">
            <v>EBITDA Margin (%)</v>
          </cell>
          <cell r="H3950">
            <v>2018</v>
          </cell>
          <cell r="I3950">
            <v>0.42300874916691483</v>
          </cell>
        </row>
        <row r="3951">
          <cell r="B3951" t="str">
            <v>AT&amp;T</v>
          </cell>
          <cell r="C3951" t="str">
            <v>United States</v>
          </cell>
          <cell r="D3951" t="str">
            <v>US</v>
          </cell>
          <cell r="E3951" t="str">
            <v>Mobile</v>
          </cell>
          <cell r="F3951" t="str">
            <v>USD</v>
          </cell>
          <cell r="G3951" t="str">
            <v>Capex</v>
          </cell>
          <cell r="H3951">
            <v>2018</v>
          </cell>
          <cell r="I3951">
            <v>8263</v>
          </cell>
        </row>
        <row r="3952">
          <cell r="B3952" t="str">
            <v>AT&amp;T</v>
          </cell>
          <cell r="C3952" t="str">
            <v>United States</v>
          </cell>
          <cell r="D3952" t="str">
            <v>US</v>
          </cell>
          <cell r="E3952" t="str">
            <v>Mobile</v>
          </cell>
          <cell r="F3952" t="str">
            <v>USD</v>
          </cell>
          <cell r="G3952" t="str">
            <v>EBITDA - Capex</v>
          </cell>
          <cell r="H3952">
            <v>2018</v>
          </cell>
          <cell r="I3952">
            <v>21568</v>
          </cell>
        </row>
        <row r="3953">
          <cell r="B3953" t="str">
            <v>AT&amp;T</v>
          </cell>
          <cell r="C3953" t="str">
            <v>United States</v>
          </cell>
          <cell r="D3953" t="str">
            <v>US</v>
          </cell>
          <cell r="E3953" t="str">
            <v>Mobile</v>
          </cell>
          <cell r="F3953" t="str">
            <v>USD</v>
          </cell>
          <cell r="G3953" t="str">
            <v>EBITDA - Capex Margin (%)</v>
          </cell>
          <cell r="H3953">
            <v>2018</v>
          </cell>
          <cell r="I3953">
            <v>0.30583797734008311</v>
          </cell>
        </row>
        <row r="3954">
          <cell r="B3954" t="str">
            <v>AT&amp;T</v>
          </cell>
          <cell r="C3954" t="str">
            <v>United States</v>
          </cell>
          <cell r="D3954" t="str">
            <v>US</v>
          </cell>
          <cell r="E3954" t="str">
            <v>Mobile</v>
          </cell>
          <cell r="F3954" t="str">
            <v>USD</v>
          </cell>
          <cell r="G3954" t="str">
            <v>Mobile share</v>
          </cell>
          <cell r="H3954">
            <v>2018</v>
          </cell>
          <cell r="I3954">
            <v>1</v>
          </cell>
        </row>
        <row r="3955">
          <cell r="B3955" t="str">
            <v>AT&amp;T</v>
          </cell>
          <cell r="C3955" t="str">
            <v>United States</v>
          </cell>
          <cell r="D3955" t="str">
            <v>US</v>
          </cell>
          <cell r="E3955" t="str">
            <v>Mobile</v>
          </cell>
          <cell r="F3955" t="str">
            <v>USD</v>
          </cell>
          <cell r="G3955" t="str">
            <v>Capex/Revenue</v>
          </cell>
          <cell r="H3955">
            <v>2018</v>
          </cell>
          <cell r="I3955">
            <v>0.11717077182683172</v>
          </cell>
        </row>
        <row r="3956">
          <cell r="B3956" t="str">
            <v>AT&amp;T</v>
          </cell>
          <cell r="C3956" t="str">
            <v>United States</v>
          </cell>
          <cell r="D3956" t="str">
            <v>US</v>
          </cell>
          <cell r="E3956" t="str">
            <v>Mobile</v>
          </cell>
          <cell r="F3956" t="str">
            <v>USD</v>
          </cell>
          <cell r="G3956" t="str">
            <v>Revenue</v>
          </cell>
          <cell r="H3956">
            <v>2017</v>
          </cell>
          <cell r="I3956">
            <v>70259</v>
          </cell>
        </row>
        <row r="3957">
          <cell r="B3957" t="str">
            <v>AT&amp;T</v>
          </cell>
          <cell r="C3957" t="str">
            <v>United States</v>
          </cell>
          <cell r="D3957" t="str">
            <v>US</v>
          </cell>
          <cell r="E3957" t="str">
            <v>Mobile</v>
          </cell>
          <cell r="F3957" t="str">
            <v>USD</v>
          </cell>
          <cell r="G3957" t="str">
            <v>EBITDA</v>
          </cell>
          <cell r="H3957">
            <v>2017</v>
          </cell>
          <cell r="I3957">
            <v>27942</v>
          </cell>
        </row>
        <row r="3958">
          <cell r="B3958" t="str">
            <v>AT&amp;T</v>
          </cell>
          <cell r="C3958" t="str">
            <v>United States</v>
          </cell>
          <cell r="D3958" t="str">
            <v>US</v>
          </cell>
          <cell r="E3958" t="str">
            <v>Mobile</v>
          </cell>
          <cell r="F3958" t="str">
            <v>USD</v>
          </cell>
          <cell r="G3958" t="str">
            <v>EBITDA Margin (%)</v>
          </cell>
          <cell r="H3958">
            <v>2017</v>
          </cell>
          <cell r="I3958">
            <v>0.39769993879787641</v>
          </cell>
        </row>
        <row r="3959">
          <cell r="B3959" t="str">
            <v>AT&amp;T</v>
          </cell>
          <cell r="C3959" t="str">
            <v>United States</v>
          </cell>
          <cell r="D3959" t="str">
            <v>US</v>
          </cell>
          <cell r="E3959" t="str">
            <v>Mobile</v>
          </cell>
          <cell r="F3959" t="str">
            <v>USD</v>
          </cell>
          <cell r="G3959" t="str">
            <v>Capex</v>
          </cell>
          <cell r="H3959">
            <v>2017</v>
          </cell>
          <cell r="I3959">
            <v>7931</v>
          </cell>
        </row>
        <row r="3960">
          <cell r="B3960" t="str">
            <v>AT&amp;T</v>
          </cell>
          <cell r="C3960" t="str">
            <v>United States</v>
          </cell>
          <cell r="D3960" t="str">
            <v>US</v>
          </cell>
          <cell r="E3960" t="str">
            <v>Mobile</v>
          </cell>
          <cell r="F3960" t="str">
            <v>USD</v>
          </cell>
          <cell r="G3960" t="str">
            <v>EBITDA - Capex</v>
          </cell>
          <cell r="H3960">
            <v>2017</v>
          </cell>
          <cell r="I3960">
            <v>20011</v>
          </cell>
        </row>
        <row r="3961">
          <cell r="B3961" t="str">
            <v>AT&amp;T</v>
          </cell>
          <cell r="C3961" t="str">
            <v>United States</v>
          </cell>
          <cell r="D3961" t="str">
            <v>US</v>
          </cell>
          <cell r="E3961" t="str">
            <v>Mobile</v>
          </cell>
          <cell r="F3961" t="str">
            <v>USD</v>
          </cell>
          <cell r="G3961" t="str">
            <v>EBITDA - Capex Margin (%)</v>
          </cell>
          <cell r="H3961">
            <v>2017</v>
          </cell>
          <cell r="I3961">
            <v>0.28481760343870538</v>
          </cell>
        </row>
        <row r="3962">
          <cell r="B3962" t="str">
            <v>AT&amp;T</v>
          </cell>
          <cell r="C3962" t="str">
            <v>United States</v>
          </cell>
          <cell r="D3962" t="str">
            <v>US</v>
          </cell>
          <cell r="E3962" t="str">
            <v>Mobile</v>
          </cell>
          <cell r="F3962" t="str">
            <v>USD</v>
          </cell>
          <cell r="G3962" t="str">
            <v>Mobile share</v>
          </cell>
          <cell r="H3962">
            <v>2017</v>
          </cell>
          <cell r="I3962">
            <v>1</v>
          </cell>
        </row>
        <row r="3963">
          <cell r="B3963" t="str">
            <v>AT&amp;T</v>
          </cell>
          <cell r="C3963" t="str">
            <v>United States</v>
          </cell>
          <cell r="D3963" t="str">
            <v>US</v>
          </cell>
          <cell r="E3963" t="str">
            <v>Mobile</v>
          </cell>
          <cell r="F3963" t="str">
            <v>USD</v>
          </cell>
          <cell r="G3963" t="str">
            <v>Capex/Revenue</v>
          </cell>
          <cell r="H3963">
            <v>2017</v>
          </cell>
          <cell r="I3963">
            <v>0.11288233535917107</v>
          </cell>
        </row>
        <row r="3964">
          <cell r="B3964" t="str">
            <v>AT&amp;T</v>
          </cell>
          <cell r="C3964" t="str">
            <v>United States</v>
          </cell>
          <cell r="D3964" t="str">
            <v>US</v>
          </cell>
          <cell r="E3964" t="str">
            <v>Mobile</v>
          </cell>
          <cell r="F3964" t="str">
            <v>USD</v>
          </cell>
          <cell r="G3964" t="str">
            <v>Revenue</v>
          </cell>
          <cell r="H3964">
            <v>2016</v>
          </cell>
          <cell r="I3964">
            <v>72587</v>
          </cell>
        </row>
        <row r="3965">
          <cell r="B3965" t="str">
            <v>AT&amp;T</v>
          </cell>
          <cell r="C3965" t="str">
            <v>United States</v>
          </cell>
          <cell r="D3965" t="str">
            <v>US</v>
          </cell>
          <cell r="E3965" t="str">
            <v>Mobile</v>
          </cell>
          <cell r="F3965" t="str">
            <v>USD</v>
          </cell>
          <cell r="G3965" t="str">
            <v>EBITDA</v>
          </cell>
          <cell r="H3965">
            <v>2016</v>
          </cell>
          <cell r="I3965">
            <v>29020</v>
          </cell>
        </row>
        <row r="3966">
          <cell r="B3966" t="str">
            <v>AT&amp;T</v>
          </cell>
          <cell r="C3966" t="str">
            <v>United States</v>
          </cell>
          <cell r="D3966" t="str">
            <v>US</v>
          </cell>
          <cell r="E3966" t="str">
            <v>Mobile</v>
          </cell>
          <cell r="F3966" t="str">
            <v>USD</v>
          </cell>
          <cell r="G3966" t="str">
            <v>EBITDA Margin (%)</v>
          </cell>
          <cell r="H3966">
            <v>2016</v>
          </cell>
          <cell r="I3966">
            <v>0.39979610674087646</v>
          </cell>
        </row>
        <row r="3967">
          <cell r="B3967" t="str">
            <v>AT&amp;T</v>
          </cell>
          <cell r="C3967" t="str">
            <v>United States</v>
          </cell>
          <cell r="D3967" t="str">
            <v>US</v>
          </cell>
          <cell r="E3967" t="str">
            <v>Mobile</v>
          </cell>
          <cell r="F3967" t="str">
            <v>USD</v>
          </cell>
          <cell r="G3967" t="str">
            <v>Capex</v>
          </cell>
          <cell r="H3967">
            <v>2016</v>
          </cell>
          <cell r="I3967">
            <v>8277</v>
          </cell>
        </row>
        <row r="3968">
          <cell r="B3968" t="str">
            <v>AT&amp;T</v>
          </cell>
          <cell r="C3968" t="str">
            <v>United States</v>
          </cell>
          <cell r="D3968" t="str">
            <v>US</v>
          </cell>
          <cell r="E3968" t="str">
            <v>Mobile</v>
          </cell>
          <cell r="F3968" t="str">
            <v>USD</v>
          </cell>
          <cell r="G3968" t="str">
            <v>EBITDA - Capex</v>
          </cell>
          <cell r="H3968">
            <v>2016</v>
          </cell>
          <cell r="I3968">
            <v>20743</v>
          </cell>
        </row>
        <row r="3969">
          <cell r="B3969" t="str">
            <v>AT&amp;T</v>
          </cell>
          <cell r="C3969" t="str">
            <v>United States</v>
          </cell>
          <cell r="D3969" t="str">
            <v>US</v>
          </cell>
          <cell r="E3969" t="str">
            <v>Mobile</v>
          </cell>
          <cell r="F3969" t="str">
            <v>USD</v>
          </cell>
          <cell r="G3969" t="str">
            <v>EBITDA - Capex Margin (%)</v>
          </cell>
          <cell r="H3969">
            <v>2016</v>
          </cell>
          <cell r="I3969">
            <v>0.28576742391888355</v>
          </cell>
        </row>
        <row r="3970">
          <cell r="B3970" t="str">
            <v>AT&amp;T</v>
          </cell>
          <cell r="C3970" t="str">
            <v>United States</v>
          </cell>
          <cell r="D3970" t="str">
            <v>US</v>
          </cell>
          <cell r="E3970" t="str">
            <v>Mobile</v>
          </cell>
          <cell r="F3970" t="str">
            <v>USD</v>
          </cell>
          <cell r="G3970" t="str">
            <v>Mobile share</v>
          </cell>
          <cell r="H3970">
            <v>2016</v>
          </cell>
          <cell r="I3970">
            <v>1</v>
          </cell>
        </row>
        <row r="3971">
          <cell r="B3971" t="str">
            <v>AT&amp;T</v>
          </cell>
          <cell r="C3971" t="str">
            <v>United States</v>
          </cell>
          <cell r="D3971" t="str">
            <v>US</v>
          </cell>
          <cell r="E3971" t="str">
            <v>Mobile</v>
          </cell>
          <cell r="F3971" t="str">
            <v>USD</v>
          </cell>
          <cell r="G3971" t="str">
            <v>Capex/Revenue</v>
          </cell>
          <cell r="H3971">
            <v>2016</v>
          </cell>
          <cell r="I3971">
            <v>0.11402868282199292</v>
          </cell>
        </row>
        <row r="3972">
          <cell r="B3972" t="str">
            <v>mar21_company</v>
          </cell>
          <cell r="C3972" t="str">
            <v>mar21_country</v>
          </cell>
          <cell r="D3972" t="str">
            <v>mar21_region</v>
          </cell>
          <cell r="E3972" t="str">
            <v>mar21_mobileormobileandfixed</v>
          </cell>
          <cell r="F3972" t="str">
            <v>mar21_currency</v>
          </cell>
          <cell r="G3972" t="str">
            <v>mar21_financialmetric</v>
          </cell>
          <cell r="H3972" t="str">
            <v>mar21_year</v>
          </cell>
          <cell r="I3972" t="str">
            <v>mar21_figure</v>
          </cell>
        </row>
      </sheetData>
      <sheetData sheetId="24"/>
      <sheetData sheetId="25"/>
      <sheetData sheetId="26"/>
      <sheetData sheetId="27"/>
      <sheetData sheetId="28"/>
      <sheetData sheetId="29"/>
      <sheetData sheetId="30"/>
      <sheetData sheetId="31"/>
      <sheetData sheetId="32" refreshError="1"/>
      <sheetData sheetId="33"/>
      <sheetData sheetId="34"/>
      <sheetData sheetId="3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MEX95IB"/>
      <sheetName val="Public"/>
      <sheetName val="Media Output"/>
      <sheetName val="MobileDemandOutput"/>
      <sheetName val="Multiplay Out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ackage"/>
      <sheetName val="Service Provider"/>
      <sheetName val="Options_new"/>
      <sheetName val="MEO ADJUSTMENTS"/>
      <sheetName val="--HIGHLIGHTS--"/>
      <sheetName val="----PREPAY----"/>
      <sheetName val="----CHECKS----"/>
      <sheetName val="WORKDAYS"/>
      <sheetName val="----SIM----"/>
      <sheetName val="----SP_CONN_NOS----"/>
      <sheetName val="----SP_DISC_NOS----"/>
      <sheetName val="----TARIFF_CONN_NOS----"/>
      <sheetName val="----TARIFF_DISC_NOS----"/>
      <sheetName val="----MIGRATIONS----"/>
      <sheetName val="Physicals Summary"/>
      <sheetName val="SP Lookup"/>
      <sheetName val="Tariff Codes"/>
      <sheetName val="TC - Summary"/>
      <sheetName val="TC - Tariff"/>
      <sheetName val="TC - SP"/>
      <sheetName val="Service Provide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B5" t="str">
            <v>Aerofone</v>
          </cell>
          <cell r="E5">
            <v>14</v>
          </cell>
          <cell r="F5">
            <v>14</v>
          </cell>
          <cell r="G5" t="str">
            <v>Ok</v>
          </cell>
          <cell r="H5" t="str">
            <v>CONNECTION</v>
          </cell>
          <cell r="I5" t="str">
            <v>Aerofone</v>
          </cell>
          <cell r="L5">
            <v>1</v>
          </cell>
          <cell r="M5">
            <v>1</v>
          </cell>
          <cell r="N5" t="str">
            <v>Ok</v>
          </cell>
          <cell r="O5">
            <v>15</v>
          </cell>
          <cell r="P5">
            <v>15</v>
          </cell>
        </row>
        <row r="6">
          <cell r="B6" t="str">
            <v>Alternative Network</v>
          </cell>
          <cell r="C6">
            <v>-9</v>
          </cell>
          <cell r="D6">
            <v>-7</v>
          </cell>
          <cell r="E6">
            <v>217</v>
          </cell>
          <cell r="F6">
            <v>201</v>
          </cell>
          <cell r="G6" t="str">
            <v>Ok</v>
          </cell>
          <cell r="H6" t="str">
            <v>CONNECTION</v>
          </cell>
          <cell r="I6" t="str">
            <v>Alternative Network</v>
          </cell>
          <cell r="J6">
            <v>0</v>
          </cell>
          <cell r="K6">
            <v>0</v>
          </cell>
          <cell r="L6">
            <v>0</v>
          </cell>
          <cell r="M6">
            <v>0</v>
          </cell>
          <cell r="N6" t="str">
            <v>Ok</v>
          </cell>
          <cell r="O6">
            <v>217</v>
          </cell>
          <cell r="P6">
            <v>201</v>
          </cell>
        </row>
        <row r="7">
          <cell r="B7" t="str">
            <v>BT Retail</v>
          </cell>
          <cell r="C7">
            <v>-7.5</v>
          </cell>
          <cell r="D7">
            <v>-6.97</v>
          </cell>
          <cell r="E7">
            <v>967.96</v>
          </cell>
          <cell r="F7">
            <v>953.49</v>
          </cell>
          <cell r="G7" t="str">
            <v>Ok</v>
          </cell>
          <cell r="H7" t="str">
            <v>CONNECTION</v>
          </cell>
          <cell r="I7" t="str">
            <v>BT Retail</v>
          </cell>
          <cell r="J7">
            <v>-15.5</v>
          </cell>
          <cell r="K7">
            <v>-2.0299999999999998</v>
          </cell>
          <cell r="L7">
            <v>22.04</v>
          </cell>
          <cell r="M7">
            <v>4.509999999999998</v>
          </cell>
          <cell r="N7" t="str">
            <v>Ok</v>
          </cell>
          <cell r="O7">
            <v>990</v>
          </cell>
          <cell r="P7">
            <v>958</v>
          </cell>
        </row>
        <row r="8">
          <cell r="B8" t="str">
            <v>BT Retail ( Business )</v>
          </cell>
          <cell r="C8">
            <v>-52.6</v>
          </cell>
          <cell r="D8">
            <v>-22</v>
          </cell>
          <cell r="E8">
            <v>2061.5</v>
          </cell>
          <cell r="F8">
            <v>1986.9</v>
          </cell>
          <cell r="G8" t="str">
            <v>Ok</v>
          </cell>
          <cell r="H8" t="str">
            <v>CONNECTION</v>
          </cell>
          <cell r="I8" t="str">
            <v>BT Retail ( Business )</v>
          </cell>
          <cell r="J8">
            <v>-2.4</v>
          </cell>
          <cell r="K8">
            <v>0</v>
          </cell>
          <cell r="L8">
            <v>110.5</v>
          </cell>
          <cell r="M8">
            <v>108.1</v>
          </cell>
          <cell r="N8" t="str">
            <v>Ok</v>
          </cell>
          <cell r="O8">
            <v>2172</v>
          </cell>
          <cell r="P8">
            <v>2095</v>
          </cell>
        </row>
        <row r="9">
          <cell r="B9" t="str">
            <v>Call Connections</v>
          </cell>
          <cell r="C9">
            <v>-7</v>
          </cell>
          <cell r="D9">
            <v>-1</v>
          </cell>
          <cell r="E9">
            <v>19.399999999999999</v>
          </cell>
          <cell r="F9">
            <v>11.399999999999999</v>
          </cell>
          <cell r="G9" t="str">
            <v>Ok</v>
          </cell>
          <cell r="H9" t="str">
            <v>CONNECTION</v>
          </cell>
          <cell r="I9" t="str">
            <v>Call Connections</v>
          </cell>
          <cell r="J9">
            <v>-127</v>
          </cell>
          <cell r="K9">
            <v>-2</v>
          </cell>
          <cell r="L9">
            <v>263.60000000000002</v>
          </cell>
          <cell r="M9">
            <v>134.60000000000002</v>
          </cell>
          <cell r="N9" t="str">
            <v>Ok</v>
          </cell>
          <cell r="O9">
            <v>283</v>
          </cell>
          <cell r="P9">
            <v>146.00000000000003</v>
          </cell>
        </row>
        <row r="10">
          <cell r="B10" t="str">
            <v>Carphone Warehouse Services Ltd</v>
          </cell>
          <cell r="C10">
            <v>-19.3</v>
          </cell>
          <cell r="D10">
            <v>-24.77</v>
          </cell>
          <cell r="E10">
            <v>955.34</v>
          </cell>
          <cell r="F10">
            <v>911.27</v>
          </cell>
          <cell r="G10" t="str">
            <v>Ok</v>
          </cell>
          <cell r="H10" t="str">
            <v>CONNECTION</v>
          </cell>
          <cell r="I10" t="str">
            <v>Carphone Warehouse Services Ltd</v>
          </cell>
          <cell r="J10">
            <v>-273.7</v>
          </cell>
          <cell r="K10">
            <v>-253.23</v>
          </cell>
          <cell r="L10">
            <v>8355.66</v>
          </cell>
          <cell r="M10">
            <v>7828.73</v>
          </cell>
          <cell r="N10" t="str">
            <v>Ok</v>
          </cell>
          <cell r="O10">
            <v>9311</v>
          </cell>
          <cell r="P10">
            <v>8740</v>
          </cell>
        </row>
        <row r="11">
          <cell r="B11" t="str">
            <v>Carphone Warehouse Services Ltd - JS</v>
          </cell>
          <cell r="C11">
            <v>0</v>
          </cell>
          <cell r="D11">
            <v>0</v>
          </cell>
          <cell r="E11">
            <v>1.5</v>
          </cell>
          <cell r="F11">
            <v>1.5</v>
          </cell>
          <cell r="G11" t="str">
            <v>Ok</v>
          </cell>
          <cell r="H11" t="str">
            <v>CONNECTION</v>
          </cell>
          <cell r="I11" t="str">
            <v>Carphone Warehouse Services Ltd - JS</v>
          </cell>
          <cell r="J11">
            <v>-2</v>
          </cell>
          <cell r="K11">
            <v>-4</v>
          </cell>
          <cell r="L11">
            <v>82.5</v>
          </cell>
          <cell r="M11">
            <v>76.5</v>
          </cell>
          <cell r="N11" t="str">
            <v>Ok</v>
          </cell>
          <cell r="O11">
            <v>84</v>
          </cell>
          <cell r="P11">
            <v>78</v>
          </cell>
        </row>
        <row r="12">
          <cell r="B12" t="str">
            <v>Cell Hire</v>
          </cell>
          <cell r="E12">
            <v>1</v>
          </cell>
          <cell r="F12">
            <v>1</v>
          </cell>
          <cell r="G12" t="str">
            <v>Ok</v>
          </cell>
          <cell r="H12" t="str">
            <v>CONNECTION</v>
          </cell>
          <cell r="I12" t="str">
            <v>Cell Hire</v>
          </cell>
          <cell r="L12">
            <v>0</v>
          </cell>
          <cell r="M12">
            <v>0</v>
          </cell>
          <cell r="N12" t="str">
            <v>Ok</v>
          </cell>
          <cell r="O12">
            <v>1</v>
          </cell>
          <cell r="P12">
            <v>1</v>
          </cell>
        </row>
        <row r="13">
          <cell r="B13" t="str">
            <v>Cellcom Israel (SR)</v>
          </cell>
          <cell r="C13">
            <v>-1</v>
          </cell>
          <cell r="D13">
            <v>-104</v>
          </cell>
          <cell r="E13">
            <v>404</v>
          </cell>
          <cell r="F13">
            <v>299</v>
          </cell>
          <cell r="G13" t="str">
            <v>Ok</v>
          </cell>
          <cell r="H13" t="str">
            <v>CONNECTION</v>
          </cell>
          <cell r="I13" t="str">
            <v>Cellcom Israel (SR)</v>
          </cell>
          <cell r="J13">
            <v>0</v>
          </cell>
          <cell r="K13">
            <v>0</v>
          </cell>
          <cell r="L13">
            <v>0</v>
          </cell>
          <cell r="M13">
            <v>0</v>
          </cell>
          <cell r="N13" t="str">
            <v>Ok</v>
          </cell>
          <cell r="O13">
            <v>404</v>
          </cell>
          <cell r="P13">
            <v>299</v>
          </cell>
        </row>
        <row r="14">
          <cell r="B14" t="str">
            <v>Cellular Operations (Service Provider)</v>
          </cell>
          <cell r="C14">
            <v>0</v>
          </cell>
          <cell r="E14">
            <v>0</v>
          </cell>
          <cell r="F14">
            <v>0</v>
          </cell>
          <cell r="G14" t="str">
            <v>Ok</v>
          </cell>
          <cell r="H14" t="str">
            <v>CONNECTION</v>
          </cell>
          <cell r="I14" t="str">
            <v>Cellular Operations (Service Provider)</v>
          </cell>
          <cell r="J14">
            <v>-27</v>
          </cell>
          <cell r="L14">
            <v>28</v>
          </cell>
          <cell r="M14">
            <v>1</v>
          </cell>
          <cell r="N14" t="str">
            <v>Ok</v>
          </cell>
          <cell r="O14">
            <v>28</v>
          </cell>
          <cell r="P14">
            <v>1</v>
          </cell>
        </row>
        <row r="15">
          <cell r="B15" t="str">
            <v>Concert Wireless</v>
          </cell>
          <cell r="E15">
            <v>8</v>
          </cell>
          <cell r="F15">
            <v>8</v>
          </cell>
          <cell r="G15" t="str">
            <v>Ok</v>
          </cell>
          <cell r="H15" t="str">
            <v>CONNECTION</v>
          </cell>
          <cell r="I15" t="str">
            <v>Concert Wireless</v>
          </cell>
          <cell r="L15">
            <v>0</v>
          </cell>
          <cell r="M15">
            <v>0</v>
          </cell>
          <cell r="N15" t="str">
            <v>Ok</v>
          </cell>
          <cell r="O15">
            <v>8</v>
          </cell>
          <cell r="P15">
            <v>8</v>
          </cell>
        </row>
        <row r="16">
          <cell r="B16" t="str">
            <v>DSG (Genesis)</v>
          </cell>
          <cell r="C16">
            <v>-21</v>
          </cell>
          <cell r="D16">
            <v>-0.3</v>
          </cell>
          <cell r="E16">
            <v>576.6</v>
          </cell>
          <cell r="F16">
            <v>555.30000000000007</v>
          </cell>
          <cell r="G16" t="str">
            <v>Ok</v>
          </cell>
          <cell r="H16" t="str">
            <v>CONNECTION</v>
          </cell>
          <cell r="I16" t="str">
            <v>DSG (Genesis)</v>
          </cell>
          <cell r="J16">
            <v>-6</v>
          </cell>
          <cell r="K16">
            <v>-0.7</v>
          </cell>
          <cell r="L16">
            <v>642.4</v>
          </cell>
          <cell r="M16">
            <v>635.69999999999993</v>
          </cell>
          <cell r="N16" t="str">
            <v>Ok</v>
          </cell>
          <cell r="O16">
            <v>1219</v>
          </cell>
          <cell r="P16">
            <v>1191</v>
          </cell>
        </row>
        <row r="17">
          <cell r="B17" t="str">
            <v>Generation Telecom Limited</v>
          </cell>
          <cell r="C17">
            <v>-1</v>
          </cell>
          <cell r="D17">
            <v>-1</v>
          </cell>
          <cell r="E17">
            <v>78.5</v>
          </cell>
          <cell r="F17">
            <v>76.5</v>
          </cell>
          <cell r="G17" t="str">
            <v>Ok</v>
          </cell>
          <cell r="H17" t="str">
            <v>CONNECTION</v>
          </cell>
          <cell r="I17" t="str">
            <v>Generation Telecom Limited</v>
          </cell>
          <cell r="J17">
            <v>0</v>
          </cell>
          <cell r="K17">
            <v>0</v>
          </cell>
          <cell r="L17">
            <v>2.5</v>
          </cell>
          <cell r="M17">
            <v>2.5</v>
          </cell>
          <cell r="N17" t="str">
            <v>Ok</v>
          </cell>
          <cell r="O17">
            <v>81</v>
          </cell>
          <cell r="P17">
            <v>79</v>
          </cell>
        </row>
        <row r="18">
          <cell r="B18" t="str">
            <v>Genesis</v>
          </cell>
          <cell r="C18">
            <v>-1</v>
          </cell>
          <cell r="E18">
            <v>114.5</v>
          </cell>
          <cell r="F18">
            <v>113.5</v>
          </cell>
          <cell r="G18" t="str">
            <v>Ok</v>
          </cell>
          <cell r="H18" t="str">
            <v>CONNECTION</v>
          </cell>
          <cell r="I18" t="str">
            <v>Genesis</v>
          </cell>
          <cell r="J18">
            <v>0</v>
          </cell>
          <cell r="L18">
            <v>4.5</v>
          </cell>
          <cell r="M18">
            <v>4.5</v>
          </cell>
          <cell r="N18" t="str">
            <v>Ok</v>
          </cell>
          <cell r="O18">
            <v>119</v>
          </cell>
          <cell r="P18">
            <v>118</v>
          </cell>
        </row>
        <row r="19">
          <cell r="B19" t="str">
            <v>ICB Telecom</v>
          </cell>
          <cell r="C19">
            <v>-2</v>
          </cell>
          <cell r="D19">
            <v>-2</v>
          </cell>
          <cell r="E19">
            <v>94.7</v>
          </cell>
          <cell r="F19">
            <v>90.7</v>
          </cell>
          <cell r="G19" t="str">
            <v>Ok</v>
          </cell>
          <cell r="H19" t="str">
            <v>CONNECTION</v>
          </cell>
          <cell r="I19" t="str">
            <v>ICB Telecom</v>
          </cell>
          <cell r="J19">
            <v>0</v>
          </cell>
          <cell r="K19">
            <v>-1</v>
          </cell>
          <cell r="L19">
            <v>2.2999999999999998</v>
          </cell>
          <cell r="M19">
            <v>1.2999999999999998</v>
          </cell>
          <cell r="N19" t="str">
            <v>Ok</v>
          </cell>
          <cell r="O19">
            <v>97</v>
          </cell>
          <cell r="P19">
            <v>92</v>
          </cell>
        </row>
        <row r="20">
          <cell r="B20" t="str">
            <v>IMC (SR)</v>
          </cell>
          <cell r="C20">
            <v>-1</v>
          </cell>
          <cell r="E20">
            <v>1</v>
          </cell>
          <cell r="F20">
            <v>-9</v>
          </cell>
          <cell r="G20" t="str">
            <v>Ok</v>
          </cell>
          <cell r="H20" t="str">
            <v>CONNECTION</v>
          </cell>
          <cell r="I20" t="str">
            <v>IMC (SR)</v>
          </cell>
          <cell r="J20">
            <v>0</v>
          </cell>
          <cell r="L20">
            <v>0</v>
          </cell>
          <cell r="M20">
            <v>0</v>
          </cell>
          <cell r="N20" t="str">
            <v>Ok</v>
          </cell>
          <cell r="O20">
            <v>1</v>
          </cell>
          <cell r="P20">
            <v>-9</v>
          </cell>
        </row>
        <row r="21">
          <cell r="B21" t="str">
            <v>IMS Telecom (Direct)</v>
          </cell>
          <cell r="C21">
            <v>-1</v>
          </cell>
          <cell r="E21">
            <v>1</v>
          </cell>
          <cell r="F21">
            <v>0</v>
          </cell>
          <cell r="G21" t="str">
            <v>Ok</v>
          </cell>
          <cell r="H21" t="str">
            <v>CONNECTION</v>
          </cell>
          <cell r="I21" t="str">
            <v>IMS Telecom (Direct)</v>
          </cell>
          <cell r="J21">
            <v>0</v>
          </cell>
          <cell r="L21">
            <v>0</v>
          </cell>
          <cell r="M21">
            <v>0</v>
          </cell>
          <cell r="N21" t="str">
            <v>Ok</v>
          </cell>
          <cell r="O21">
            <v>1</v>
          </cell>
          <cell r="P21">
            <v>0</v>
          </cell>
        </row>
        <row r="22">
          <cell r="B22" t="str">
            <v>Intercity Mobile Communications</v>
          </cell>
          <cell r="C22">
            <v>-2</v>
          </cell>
          <cell r="E22">
            <v>18</v>
          </cell>
          <cell r="F22">
            <v>16</v>
          </cell>
          <cell r="G22" t="str">
            <v>Ok</v>
          </cell>
          <cell r="H22" t="str">
            <v>CONNECTION</v>
          </cell>
          <cell r="I22" t="str">
            <v>Intercity Mobile Communications</v>
          </cell>
          <cell r="J22">
            <v>0</v>
          </cell>
          <cell r="L22">
            <v>2</v>
          </cell>
          <cell r="M22">
            <v>2</v>
          </cell>
          <cell r="N22" t="str">
            <v>Ok</v>
          </cell>
          <cell r="O22">
            <v>20</v>
          </cell>
          <cell r="P22">
            <v>18</v>
          </cell>
        </row>
        <row r="23">
          <cell r="B23" t="str">
            <v>Kingston Communications</v>
          </cell>
          <cell r="E23">
            <v>72</v>
          </cell>
          <cell r="F23">
            <v>72</v>
          </cell>
          <cell r="G23" t="str">
            <v>Ok</v>
          </cell>
          <cell r="H23" t="str">
            <v>CONNECTION</v>
          </cell>
          <cell r="I23" t="str">
            <v>Kingston Communications</v>
          </cell>
          <cell r="L23">
            <v>30</v>
          </cell>
          <cell r="M23">
            <v>30</v>
          </cell>
          <cell r="N23" t="str">
            <v>Ok</v>
          </cell>
          <cell r="O23">
            <v>102</v>
          </cell>
          <cell r="P23">
            <v>102</v>
          </cell>
        </row>
        <row r="24">
          <cell r="B24" t="str">
            <v>Kingston Inbusiness</v>
          </cell>
          <cell r="E24">
            <v>60</v>
          </cell>
          <cell r="F24">
            <v>60</v>
          </cell>
          <cell r="G24" t="str">
            <v>Ok</v>
          </cell>
          <cell r="H24" t="str">
            <v>CONNECTION</v>
          </cell>
          <cell r="I24" t="str">
            <v>Kingston Inbusiness</v>
          </cell>
          <cell r="L24">
            <v>0</v>
          </cell>
          <cell r="M24">
            <v>0</v>
          </cell>
          <cell r="N24" t="str">
            <v>Ok</v>
          </cell>
          <cell r="O24">
            <v>60</v>
          </cell>
          <cell r="P24">
            <v>60</v>
          </cell>
        </row>
        <row r="25">
          <cell r="B25" t="str">
            <v>Mobal (SR)</v>
          </cell>
          <cell r="C25">
            <v>-2</v>
          </cell>
          <cell r="E25">
            <v>2</v>
          </cell>
          <cell r="F25">
            <v>-3</v>
          </cell>
          <cell r="G25" t="str">
            <v>Ok</v>
          </cell>
          <cell r="H25" t="str">
            <v>CONNECTION</v>
          </cell>
          <cell r="I25" t="str">
            <v>Mobal (SR)</v>
          </cell>
          <cell r="J25">
            <v>0</v>
          </cell>
          <cell r="L25">
            <v>0</v>
          </cell>
          <cell r="M25">
            <v>0</v>
          </cell>
          <cell r="N25" t="str">
            <v>Ok</v>
          </cell>
          <cell r="O25">
            <v>2</v>
          </cell>
          <cell r="P25">
            <v>-3</v>
          </cell>
        </row>
        <row r="26">
          <cell r="B26" t="str">
            <v>O2 Corporates</v>
          </cell>
          <cell r="C26">
            <v>-234</v>
          </cell>
          <cell r="D26">
            <v>-138</v>
          </cell>
          <cell r="E26">
            <v>4764</v>
          </cell>
          <cell r="F26">
            <v>4392</v>
          </cell>
          <cell r="G26" t="str">
            <v>Ok</v>
          </cell>
          <cell r="H26" t="str">
            <v>CONNECTION</v>
          </cell>
          <cell r="I26" t="str">
            <v>O2 Corporates</v>
          </cell>
          <cell r="J26">
            <v>-1</v>
          </cell>
          <cell r="K26">
            <v>0</v>
          </cell>
          <cell r="L26">
            <v>6</v>
          </cell>
          <cell r="M26">
            <v>5</v>
          </cell>
          <cell r="N26" t="str">
            <v>Ok</v>
          </cell>
          <cell r="O26">
            <v>4770</v>
          </cell>
          <cell r="P26">
            <v>4397</v>
          </cell>
        </row>
        <row r="27">
          <cell r="B27" t="str">
            <v>O2 Lumina</v>
          </cell>
          <cell r="C27">
            <v>-208.5</v>
          </cell>
          <cell r="D27">
            <v>-194.4</v>
          </cell>
          <cell r="E27">
            <v>8215.9</v>
          </cell>
          <cell r="F27">
            <v>7813</v>
          </cell>
          <cell r="G27" t="str">
            <v>Ok</v>
          </cell>
          <cell r="H27" t="str">
            <v>CONNECTION</v>
          </cell>
          <cell r="I27" t="str">
            <v>O2 Lumina</v>
          </cell>
          <cell r="J27">
            <v>-497.5</v>
          </cell>
          <cell r="K27">
            <v>-469.6</v>
          </cell>
          <cell r="L27">
            <v>5190.1000000000004</v>
          </cell>
          <cell r="M27">
            <v>4223</v>
          </cell>
          <cell r="N27" t="str">
            <v>Ok</v>
          </cell>
          <cell r="O27">
            <v>13406</v>
          </cell>
          <cell r="P27">
            <v>12036</v>
          </cell>
        </row>
        <row r="28">
          <cell r="B28" t="str">
            <v>O2 Online</v>
          </cell>
          <cell r="C28">
            <v>-364.94</v>
          </cell>
          <cell r="D28">
            <v>-1042.5900000000163</v>
          </cell>
          <cell r="E28">
            <v>5156.84</v>
          </cell>
          <cell r="F28">
            <v>3749.309999999984</v>
          </cell>
          <cell r="G28" t="str">
            <v>Ok</v>
          </cell>
          <cell r="H28" t="str">
            <v>CONNECTION</v>
          </cell>
          <cell r="I28" t="str">
            <v>O2 Online</v>
          </cell>
          <cell r="J28">
            <v>-3113.0600000000113</v>
          </cell>
          <cell r="K28">
            <v>-6392.4100000000244</v>
          </cell>
          <cell r="L28">
            <v>48570.16</v>
          </cell>
          <cell r="M28">
            <v>39064.689999999966</v>
          </cell>
          <cell r="N28" t="str">
            <v>Ok</v>
          </cell>
          <cell r="O28">
            <v>53727</v>
          </cell>
          <cell r="P28">
            <v>42813.999999999949</v>
          </cell>
        </row>
        <row r="29">
          <cell r="B29" t="str">
            <v>O2 Operations</v>
          </cell>
          <cell r="C29">
            <v>0</v>
          </cell>
          <cell r="E29">
            <v>0</v>
          </cell>
          <cell r="F29">
            <v>0</v>
          </cell>
          <cell r="G29" t="str">
            <v>Ok</v>
          </cell>
          <cell r="H29" t="str">
            <v>CONNECTION</v>
          </cell>
          <cell r="I29" t="str">
            <v>O2 Operations</v>
          </cell>
          <cell r="J29">
            <v>-2</v>
          </cell>
          <cell r="L29">
            <v>2</v>
          </cell>
          <cell r="M29">
            <v>0</v>
          </cell>
          <cell r="N29" t="str">
            <v>Ok</v>
          </cell>
          <cell r="O29">
            <v>2</v>
          </cell>
          <cell r="P29">
            <v>0</v>
          </cell>
        </row>
        <row r="30">
          <cell r="B30" t="str">
            <v>O2 Ventures</v>
          </cell>
          <cell r="C30">
            <v>0</v>
          </cell>
          <cell r="E30">
            <v>0</v>
          </cell>
          <cell r="F30">
            <v>0</v>
          </cell>
          <cell r="G30" t="str">
            <v>Ok</v>
          </cell>
          <cell r="H30" t="str">
            <v>CONNECTION</v>
          </cell>
          <cell r="I30" t="str">
            <v>O2 Ventures</v>
          </cell>
          <cell r="J30">
            <v>-5</v>
          </cell>
          <cell r="L30">
            <v>8</v>
          </cell>
          <cell r="M30">
            <v>3</v>
          </cell>
          <cell r="N30" t="str">
            <v>Ok</v>
          </cell>
          <cell r="O30">
            <v>8</v>
          </cell>
          <cell r="P30">
            <v>3</v>
          </cell>
        </row>
        <row r="31">
          <cell r="B31" t="str">
            <v>Opal Telecom</v>
          </cell>
          <cell r="E31">
            <v>14</v>
          </cell>
          <cell r="F31">
            <v>14</v>
          </cell>
          <cell r="G31" t="str">
            <v>Ok</v>
          </cell>
          <cell r="H31" t="str">
            <v>CONNECTION</v>
          </cell>
          <cell r="I31" t="str">
            <v>Opal Telecom</v>
          </cell>
          <cell r="L31">
            <v>0</v>
          </cell>
          <cell r="M31">
            <v>0</v>
          </cell>
          <cell r="N31" t="str">
            <v>Ok</v>
          </cell>
          <cell r="O31">
            <v>14</v>
          </cell>
          <cell r="P31">
            <v>14</v>
          </cell>
        </row>
        <row r="32">
          <cell r="B32" t="str">
            <v>Open Air</v>
          </cell>
          <cell r="C32">
            <v>-34</v>
          </cell>
          <cell r="D32">
            <v>-3</v>
          </cell>
          <cell r="E32">
            <v>92.1</v>
          </cell>
          <cell r="F32">
            <v>55.099999999999994</v>
          </cell>
          <cell r="G32" t="str">
            <v>Ok</v>
          </cell>
          <cell r="H32" t="str">
            <v>CONNECTION</v>
          </cell>
          <cell r="I32" t="str">
            <v>Open Air</v>
          </cell>
          <cell r="J32">
            <v>0</v>
          </cell>
          <cell r="K32">
            <v>0</v>
          </cell>
          <cell r="L32">
            <v>16.899999999999999</v>
          </cell>
          <cell r="M32">
            <v>16.899999999999999</v>
          </cell>
          <cell r="N32" t="str">
            <v>Ok</v>
          </cell>
          <cell r="O32">
            <v>109</v>
          </cell>
          <cell r="P32">
            <v>72</v>
          </cell>
        </row>
        <row r="33">
          <cell r="B33" t="str">
            <v>Project Telecom</v>
          </cell>
          <cell r="C33">
            <v>-7.3</v>
          </cell>
          <cell r="D33">
            <v>-5</v>
          </cell>
          <cell r="E33">
            <v>138.30000000000001</v>
          </cell>
          <cell r="F33">
            <v>126.00000000000001</v>
          </cell>
          <cell r="G33" t="str">
            <v>Ok</v>
          </cell>
          <cell r="H33" t="str">
            <v>CONNECTION</v>
          </cell>
          <cell r="I33" t="str">
            <v>Project Telecom</v>
          </cell>
          <cell r="J33">
            <v>-7.7</v>
          </cell>
          <cell r="K33">
            <v>0</v>
          </cell>
          <cell r="L33">
            <v>18.7</v>
          </cell>
          <cell r="M33">
            <v>11</v>
          </cell>
          <cell r="N33" t="str">
            <v>Ok</v>
          </cell>
          <cell r="O33">
            <v>157</v>
          </cell>
          <cell r="P33">
            <v>137</v>
          </cell>
        </row>
        <row r="34">
          <cell r="B34" t="str">
            <v>Rent a Phone UK</v>
          </cell>
          <cell r="D34">
            <v>-1</v>
          </cell>
          <cell r="E34">
            <v>46</v>
          </cell>
          <cell r="F34">
            <v>45</v>
          </cell>
          <cell r="G34" t="str">
            <v>Ok</v>
          </cell>
          <cell r="H34" t="str">
            <v>CONNECTION</v>
          </cell>
          <cell r="I34" t="str">
            <v>Rent a Phone UK</v>
          </cell>
          <cell r="K34">
            <v>0</v>
          </cell>
          <cell r="L34">
            <v>0</v>
          </cell>
          <cell r="M34">
            <v>0</v>
          </cell>
          <cell r="N34" t="str">
            <v>Ok</v>
          </cell>
          <cell r="O34">
            <v>46</v>
          </cell>
          <cell r="P34">
            <v>45</v>
          </cell>
        </row>
        <row r="35">
          <cell r="B35" t="str">
            <v>Rentaphone Israel (SR)</v>
          </cell>
          <cell r="E35">
            <v>2</v>
          </cell>
          <cell r="F35">
            <v>2</v>
          </cell>
          <cell r="G35" t="str">
            <v>Ok</v>
          </cell>
          <cell r="H35" t="str">
            <v>CONNECTION</v>
          </cell>
          <cell r="I35" t="str">
            <v>Rentaphone Israel (SR)</v>
          </cell>
          <cell r="L35">
            <v>0</v>
          </cell>
          <cell r="M35">
            <v>0</v>
          </cell>
          <cell r="N35" t="str">
            <v>Ok</v>
          </cell>
          <cell r="O35">
            <v>2</v>
          </cell>
          <cell r="P35">
            <v>2</v>
          </cell>
        </row>
        <row r="36">
          <cell r="B36" t="str">
            <v>Roadpost (SR)</v>
          </cell>
          <cell r="C36">
            <v>-18</v>
          </cell>
          <cell r="E36">
            <v>18</v>
          </cell>
          <cell r="F36">
            <v>-214</v>
          </cell>
          <cell r="G36" t="str">
            <v>Ok</v>
          </cell>
          <cell r="H36" t="str">
            <v>CONNECTION</v>
          </cell>
          <cell r="I36" t="str">
            <v>Roadpost (SR)</v>
          </cell>
          <cell r="J36">
            <v>0</v>
          </cell>
          <cell r="L36">
            <v>0</v>
          </cell>
          <cell r="M36">
            <v>0</v>
          </cell>
          <cell r="N36" t="str">
            <v>Ok</v>
          </cell>
          <cell r="O36">
            <v>18</v>
          </cell>
          <cell r="P36">
            <v>-214</v>
          </cell>
        </row>
        <row r="37">
          <cell r="B37" t="str">
            <v>Rocom</v>
          </cell>
          <cell r="D37">
            <v>-1</v>
          </cell>
          <cell r="E37">
            <v>1</v>
          </cell>
          <cell r="F37">
            <v>0</v>
          </cell>
          <cell r="G37" t="str">
            <v>Ok</v>
          </cell>
          <cell r="H37" t="str">
            <v>CONNECTION</v>
          </cell>
          <cell r="I37" t="str">
            <v>Rocom</v>
          </cell>
          <cell r="K37">
            <v>0</v>
          </cell>
          <cell r="L37">
            <v>0</v>
          </cell>
          <cell r="M37">
            <v>0</v>
          </cell>
          <cell r="N37" t="str">
            <v>Ok</v>
          </cell>
          <cell r="O37">
            <v>1</v>
          </cell>
          <cell r="P37">
            <v>0</v>
          </cell>
        </row>
        <row r="38">
          <cell r="B38" t="str">
            <v>SinglePoint</v>
          </cell>
          <cell r="C38">
            <v>-19.600000000000001</v>
          </cell>
          <cell r="D38">
            <v>-1</v>
          </cell>
          <cell r="E38">
            <v>25</v>
          </cell>
          <cell r="F38">
            <v>4.3999999999999986</v>
          </cell>
          <cell r="G38" t="str">
            <v>Ok</v>
          </cell>
          <cell r="H38" t="str">
            <v>CONNECTION</v>
          </cell>
          <cell r="I38" t="str">
            <v>SinglePoint</v>
          </cell>
          <cell r="J38">
            <v>-205.4</v>
          </cell>
          <cell r="K38">
            <v>-3</v>
          </cell>
          <cell r="L38">
            <v>248</v>
          </cell>
          <cell r="M38">
            <v>39.599999999999994</v>
          </cell>
          <cell r="N38" t="str">
            <v>Ok</v>
          </cell>
          <cell r="O38">
            <v>273</v>
          </cell>
          <cell r="P38">
            <v>43.999999999999993</v>
          </cell>
        </row>
        <row r="39">
          <cell r="B39" t="str">
            <v>Sony Cellular Services</v>
          </cell>
          <cell r="E39">
            <v>44.2</v>
          </cell>
          <cell r="F39">
            <v>44.2</v>
          </cell>
          <cell r="G39" t="str">
            <v>Ok</v>
          </cell>
          <cell r="H39" t="str">
            <v>CONNECTION</v>
          </cell>
          <cell r="I39" t="str">
            <v>Sony Cellular Services</v>
          </cell>
          <cell r="L39">
            <v>0.8</v>
          </cell>
          <cell r="M39">
            <v>0.8</v>
          </cell>
          <cell r="N39" t="str">
            <v>Ok</v>
          </cell>
          <cell r="O39">
            <v>45</v>
          </cell>
          <cell r="P39">
            <v>45</v>
          </cell>
        </row>
        <row r="40">
          <cell r="B40" t="str">
            <v>Symphony Telecom</v>
          </cell>
          <cell r="C40">
            <v>-3</v>
          </cell>
          <cell r="D40">
            <v>-2</v>
          </cell>
          <cell r="E40">
            <v>24.5</v>
          </cell>
          <cell r="F40">
            <v>19.5</v>
          </cell>
          <cell r="G40" t="str">
            <v>Ok</v>
          </cell>
          <cell r="H40" t="str">
            <v>CONNECTION</v>
          </cell>
          <cell r="I40" t="str">
            <v>Symphony Telecom</v>
          </cell>
          <cell r="J40">
            <v>0</v>
          </cell>
          <cell r="K40">
            <v>0</v>
          </cell>
          <cell r="L40">
            <v>5.5</v>
          </cell>
          <cell r="M40">
            <v>5.5</v>
          </cell>
          <cell r="N40" t="str">
            <v>Ok</v>
          </cell>
          <cell r="O40">
            <v>30</v>
          </cell>
          <cell r="P40">
            <v>25</v>
          </cell>
        </row>
        <row r="41">
          <cell r="B41" t="str">
            <v>TML</v>
          </cell>
          <cell r="C41">
            <v>0</v>
          </cell>
          <cell r="D41">
            <v>-1.5</v>
          </cell>
          <cell r="E41">
            <v>92.2</v>
          </cell>
          <cell r="F41">
            <v>90.7</v>
          </cell>
          <cell r="G41" t="str">
            <v>Ok</v>
          </cell>
          <cell r="H41" t="str">
            <v>CONNECTION</v>
          </cell>
          <cell r="I41" t="str">
            <v>TML</v>
          </cell>
          <cell r="J41">
            <v>-4</v>
          </cell>
          <cell r="K41">
            <v>-7.5</v>
          </cell>
          <cell r="L41">
            <v>192.8</v>
          </cell>
          <cell r="M41">
            <v>181.3</v>
          </cell>
          <cell r="N41" t="str">
            <v>Ok</v>
          </cell>
          <cell r="O41">
            <v>285</v>
          </cell>
          <cell r="P41">
            <v>272</v>
          </cell>
        </row>
        <row r="42">
          <cell r="B42" t="str">
            <v>Townley Comms</v>
          </cell>
          <cell r="C42">
            <v>-2</v>
          </cell>
          <cell r="E42">
            <v>16</v>
          </cell>
          <cell r="F42">
            <v>14</v>
          </cell>
          <cell r="G42" t="str">
            <v>Ok</v>
          </cell>
          <cell r="H42" t="str">
            <v>CONNECTION</v>
          </cell>
          <cell r="I42" t="str">
            <v>Townley Comms</v>
          </cell>
          <cell r="J42">
            <v>0</v>
          </cell>
          <cell r="L42">
            <v>0</v>
          </cell>
          <cell r="M42">
            <v>0</v>
          </cell>
          <cell r="N42" t="str">
            <v>Ok</v>
          </cell>
          <cell r="O42">
            <v>16</v>
          </cell>
          <cell r="P42">
            <v>14</v>
          </cell>
        </row>
        <row r="43">
          <cell r="B43" t="str">
            <v>TSCR (BTM)</v>
          </cell>
          <cell r="C43">
            <v>-16</v>
          </cell>
          <cell r="D43">
            <v>-91</v>
          </cell>
          <cell r="E43">
            <v>1551</v>
          </cell>
          <cell r="F43">
            <v>1444</v>
          </cell>
          <cell r="G43" t="str">
            <v>Ok</v>
          </cell>
          <cell r="H43" t="str">
            <v>CONNECTION</v>
          </cell>
          <cell r="I43" t="str">
            <v>TSCR (BTM)</v>
          </cell>
          <cell r="J43">
            <v>-27</v>
          </cell>
          <cell r="K43">
            <v>-1</v>
          </cell>
          <cell r="L43">
            <v>40</v>
          </cell>
          <cell r="M43">
            <v>12</v>
          </cell>
          <cell r="N43" t="str">
            <v>Ok</v>
          </cell>
          <cell r="O43">
            <v>1591</v>
          </cell>
          <cell r="P43">
            <v>1456</v>
          </cell>
        </row>
        <row r="44">
          <cell r="B44" t="str">
            <v>TSCR Ventura</v>
          </cell>
          <cell r="C44">
            <v>0</v>
          </cell>
          <cell r="E44">
            <v>0.3</v>
          </cell>
          <cell r="F44">
            <v>0.3</v>
          </cell>
          <cell r="G44" t="str">
            <v>Ok</v>
          </cell>
          <cell r="H44" t="str">
            <v>CONNECTION</v>
          </cell>
          <cell r="I44" t="str">
            <v>TSCR Ventura</v>
          </cell>
          <cell r="J44">
            <v>-2</v>
          </cell>
          <cell r="L44">
            <v>4.7</v>
          </cell>
          <cell r="M44">
            <v>2.7</v>
          </cell>
          <cell r="N44" t="str">
            <v>Ok</v>
          </cell>
          <cell r="O44">
            <v>5</v>
          </cell>
          <cell r="P44">
            <v>3</v>
          </cell>
        </row>
        <row r="45">
          <cell r="B45" t="str">
            <v>Vijesh Marketing</v>
          </cell>
          <cell r="C45">
            <v>-9</v>
          </cell>
          <cell r="D45">
            <v>-1</v>
          </cell>
          <cell r="E45">
            <v>19</v>
          </cell>
          <cell r="F45">
            <v>11</v>
          </cell>
          <cell r="G45" t="str">
            <v>Ok</v>
          </cell>
          <cell r="H45" t="str">
            <v>CONNECTION</v>
          </cell>
          <cell r="I45" t="str">
            <v>Vijesh Marketing</v>
          </cell>
          <cell r="J45">
            <v>0</v>
          </cell>
          <cell r="K45">
            <v>0</v>
          </cell>
          <cell r="L45">
            <v>0</v>
          </cell>
          <cell r="M45">
            <v>0</v>
          </cell>
          <cell r="N45" t="str">
            <v>Ok</v>
          </cell>
          <cell r="O45">
            <v>19</v>
          </cell>
          <cell r="P45">
            <v>11</v>
          </cell>
        </row>
        <row r="46">
          <cell r="B46" t="str">
            <v>Vodafone Connect</v>
          </cell>
          <cell r="C46">
            <v>-2</v>
          </cell>
          <cell r="D46">
            <v>-1</v>
          </cell>
          <cell r="E46">
            <v>35</v>
          </cell>
          <cell r="F46">
            <v>32</v>
          </cell>
          <cell r="G46" t="str">
            <v>Ok</v>
          </cell>
          <cell r="H46" t="str">
            <v>CONNECTION</v>
          </cell>
          <cell r="I46" t="str">
            <v>Vodafone Connect</v>
          </cell>
          <cell r="J46">
            <v>-2</v>
          </cell>
          <cell r="K46">
            <v>0</v>
          </cell>
          <cell r="L46">
            <v>4</v>
          </cell>
          <cell r="M46">
            <v>2</v>
          </cell>
          <cell r="N46" t="str">
            <v>Ok</v>
          </cell>
          <cell r="O46">
            <v>39</v>
          </cell>
          <cell r="P46">
            <v>34</v>
          </cell>
        </row>
        <row r="47">
          <cell r="B47" t="str">
            <v>Vodafone Corporate</v>
          </cell>
          <cell r="C47">
            <v>-9</v>
          </cell>
          <cell r="D47">
            <v>-2</v>
          </cell>
          <cell r="E47">
            <v>120</v>
          </cell>
          <cell r="F47">
            <v>109</v>
          </cell>
          <cell r="G47" t="str">
            <v>Ok</v>
          </cell>
          <cell r="H47" t="str">
            <v>CONNECTION</v>
          </cell>
          <cell r="I47" t="str">
            <v>Vodafone Corporate</v>
          </cell>
          <cell r="J47">
            <v>-1</v>
          </cell>
          <cell r="K47">
            <v>0</v>
          </cell>
          <cell r="L47">
            <v>1</v>
          </cell>
          <cell r="M47">
            <v>0</v>
          </cell>
          <cell r="N47" t="str">
            <v>Ok</v>
          </cell>
          <cell r="O47">
            <v>121</v>
          </cell>
          <cell r="P47">
            <v>109</v>
          </cell>
        </row>
        <row r="48">
          <cell r="F48">
            <v>0</v>
          </cell>
          <cell r="G48" t="str">
            <v>Ok</v>
          </cell>
          <cell r="M48">
            <v>0</v>
          </cell>
          <cell r="N48" t="str">
            <v>Ok</v>
          </cell>
          <cell r="O48">
            <v>0</v>
          </cell>
          <cell r="P48">
            <v>0</v>
          </cell>
        </row>
        <row r="49">
          <cell r="F49">
            <v>0</v>
          </cell>
          <cell r="G49" t="str">
            <v>Ok</v>
          </cell>
          <cell r="M49">
            <v>0</v>
          </cell>
          <cell r="N49" t="str">
            <v>Ok</v>
          </cell>
          <cell r="O49">
            <v>0</v>
          </cell>
          <cell r="P49">
            <v>0</v>
          </cell>
        </row>
        <row r="50">
          <cell r="F50">
            <v>0</v>
          </cell>
          <cell r="G50" t="str">
            <v>Ok</v>
          </cell>
          <cell r="M50">
            <v>0</v>
          </cell>
          <cell r="N50" t="str">
            <v>Ok</v>
          </cell>
          <cell r="O50">
            <v>0</v>
          </cell>
          <cell r="P50">
            <v>0</v>
          </cell>
        </row>
        <row r="51">
          <cell r="F51">
            <v>0</v>
          </cell>
          <cell r="G51" t="str">
            <v>Ok</v>
          </cell>
          <cell r="M51">
            <v>0</v>
          </cell>
          <cell r="N51" t="str">
            <v>Ok</v>
          </cell>
          <cell r="O51">
            <v>0</v>
          </cell>
          <cell r="P51">
            <v>0</v>
          </cell>
        </row>
        <row r="52">
          <cell r="F52">
            <v>0</v>
          </cell>
          <cell r="G52" t="str">
            <v>Ok</v>
          </cell>
          <cell r="M52">
            <v>0</v>
          </cell>
          <cell r="N52" t="str">
            <v>Ok</v>
          </cell>
          <cell r="O52">
            <v>0</v>
          </cell>
          <cell r="P52">
            <v>0</v>
          </cell>
        </row>
        <row r="53">
          <cell r="F53">
            <v>0</v>
          </cell>
          <cell r="G53" t="str">
            <v>Ok</v>
          </cell>
          <cell r="M53">
            <v>0</v>
          </cell>
          <cell r="N53" t="str">
            <v>Ok</v>
          </cell>
          <cell r="O53">
            <v>0</v>
          </cell>
          <cell r="P53">
            <v>0</v>
          </cell>
        </row>
        <row r="54">
          <cell r="F54">
            <v>0</v>
          </cell>
          <cell r="G54" t="str">
            <v>Ok</v>
          </cell>
          <cell r="M54">
            <v>0</v>
          </cell>
          <cell r="N54" t="str">
            <v>Ok</v>
          </cell>
          <cell r="O54">
            <v>0</v>
          </cell>
          <cell r="P54">
            <v>0</v>
          </cell>
        </row>
        <row r="55">
          <cell r="F55">
            <v>0</v>
          </cell>
          <cell r="G55" t="str">
            <v>Ok</v>
          </cell>
          <cell r="M55">
            <v>0</v>
          </cell>
          <cell r="N55" t="str">
            <v>Ok</v>
          </cell>
          <cell r="O55">
            <v>0</v>
          </cell>
          <cell r="P55">
            <v>0</v>
          </cell>
        </row>
        <row r="56">
          <cell r="F56">
            <v>0</v>
          </cell>
          <cell r="G56" t="str">
            <v>Ok</v>
          </cell>
          <cell r="M56">
            <v>0</v>
          </cell>
          <cell r="N56" t="str">
            <v>Ok</v>
          </cell>
          <cell r="O56">
            <v>0</v>
          </cell>
          <cell r="P56">
            <v>0</v>
          </cell>
        </row>
        <row r="57">
          <cell r="B57" t="str">
            <v/>
          </cell>
          <cell r="F57">
            <v>0</v>
          </cell>
          <cell r="G57" t="str">
            <v>Ok</v>
          </cell>
          <cell r="M57">
            <v>0</v>
          </cell>
          <cell r="N57" t="str">
            <v>Ok</v>
          </cell>
          <cell r="O57">
            <v>0</v>
          </cell>
          <cell r="P57">
            <v>0</v>
          </cell>
        </row>
        <row r="58">
          <cell r="B58" t="str">
            <v/>
          </cell>
          <cell r="F58">
            <v>0</v>
          </cell>
          <cell r="G58" t="str">
            <v>Ok</v>
          </cell>
          <cell r="M58">
            <v>0</v>
          </cell>
          <cell r="N58" t="str">
            <v>Ok</v>
          </cell>
          <cell r="O58">
            <v>0</v>
          </cell>
          <cell r="P58">
            <v>0</v>
          </cell>
        </row>
        <row r="59">
          <cell r="B59" t="str">
            <v/>
          </cell>
          <cell r="F59">
            <v>0</v>
          </cell>
          <cell r="G59" t="str">
            <v>Ok</v>
          </cell>
          <cell r="M59">
            <v>0</v>
          </cell>
          <cell r="N59" t="str">
            <v>Ok</v>
          </cell>
          <cell r="O59">
            <v>0</v>
          </cell>
          <cell r="P59">
            <v>0</v>
          </cell>
        </row>
        <row r="60">
          <cell r="B60" t="str">
            <v>Pelephone (SR)</v>
          </cell>
          <cell r="F60">
            <v>-5</v>
          </cell>
          <cell r="G60" t="str">
            <v>Possible Error</v>
          </cell>
          <cell r="M60">
            <v>0</v>
          </cell>
          <cell r="N60" t="str">
            <v>Ok</v>
          </cell>
          <cell r="O60">
            <v>0</v>
          </cell>
          <cell r="P60">
            <v>-5</v>
          </cell>
        </row>
        <row r="61">
          <cell r="B61" t="str">
            <v/>
          </cell>
          <cell r="F61">
            <v>0</v>
          </cell>
          <cell r="G61" t="str">
            <v>Ok</v>
          </cell>
          <cell r="M61">
            <v>0</v>
          </cell>
          <cell r="N61" t="str">
            <v>Ok</v>
          </cell>
          <cell r="O61">
            <v>0</v>
          </cell>
          <cell r="P61">
            <v>0</v>
          </cell>
        </row>
        <row r="62">
          <cell r="B62" t="str">
            <v/>
          </cell>
          <cell r="F62">
            <v>0</v>
          </cell>
          <cell r="G62" t="str">
            <v>Ok</v>
          </cell>
          <cell r="M62">
            <v>0</v>
          </cell>
          <cell r="N62" t="str">
            <v>Ok</v>
          </cell>
          <cell r="O62">
            <v>0</v>
          </cell>
          <cell r="P62">
            <v>0</v>
          </cell>
        </row>
        <row r="63">
          <cell r="B63" t="str">
            <v/>
          </cell>
          <cell r="F63">
            <v>0</v>
          </cell>
          <cell r="G63" t="str">
            <v>Ok</v>
          </cell>
          <cell r="M63">
            <v>0</v>
          </cell>
          <cell r="N63" t="str">
            <v>Ok</v>
          </cell>
          <cell r="O63">
            <v>0</v>
          </cell>
          <cell r="P63">
            <v>0</v>
          </cell>
        </row>
        <row r="64">
          <cell r="B64" t="str">
            <v/>
          </cell>
          <cell r="F64">
            <v>0</v>
          </cell>
          <cell r="G64" t="str">
            <v>Ok</v>
          </cell>
          <cell r="M64">
            <v>0</v>
          </cell>
          <cell r="N64" t="str">
            <v>Ok</v>
          </cell>
          <cell r="O64">
            <v>0</v>
          </cell>
          <cell r="P64">
            <v>0</v>
          </cell>
        </row>
        <row r="65">
          <cell r="B65" t="str">
            <v/>
          </cell>
          <cell r="F65">
            <v>0</v>
          </cell>
          <cell r="G65" t="str">
            <v>Ok</v>
          </cell>
          <cell r="M65">
            <v>0</v>
          </cell>
          <cell r="N65" t="str">
            <v>Ok</v>
          </cell>
          <cell r="O65">
            <v>0</v>
          </cell>
          <cell r="P65">
            <v>0</v>
          </cell>
        </row>
        <row r="66">
          <cell r="B66" t="str">
            <v/>
          </cell>
          <cell r="F66">
            <v>0</v>
          </cell>
          <cell r="G66" t="str">
            <v>Ok</v>
          </cell>
          <cell r="M66">
            <v>0</v>
          </cell>
          <cell r="N66" t="str">
            <v>Ok</v>
          </cell>
          <cell r="O66">
            <v>0</v>
          </cell>
          <cell r="P66">
            <v>0</v>
          </cell>
        </row>
        <row r="67">
          <cell r="B67" t="str">
            <v/>
          </cell>
          <cell r="F67">
            <v>0</v>
          </cell>
          <cell r="G67" t="str">
            <v>Ok</v>
          </cell>
          <cell r="M67">
            <v>0</v>
          </cell>
          <cell r="N67" t="str">
            <v>Ok</v>
          </cell>
          <cell r="O67">
            <v>0</v>
          </cell>
          <cell r="P67">
            <v>0</v>
          </cell>
        </row>
        <row r="68">
          <cell r="B68" t="str">
            <v/>
          </cell>
          <cell r="F68">
            <v>0</v>
          </cell>
          <cell r="G68" t="str">
            <v>Ok</v>
          </cell>
          <cell r="M68">
            <v>0</v>
          </cell>
          <cell r="N68" t="str">
            <v>Ok</v>
          </cell>
          <cell r="O68">
            <v>0</v>
          </cell>
          <cell r="P68">
            <v>0</v>
          </cell>
        </row>
        <row r="69">
          <cell r="B69" t="str">
            <v/>
          </cell>
          <cell r="F69">
            <v>0</v>
          </cell>
          <cell r="G69" t="str">
            <v>Ok</v>
          </cell>
          <cell r="M69">
            <v>0</v>
          </cell>
          <cell r="N69" t="str">
            <v>Ok</v>
          </cell>
          <cell r="O69">
            <v>0</v>
          </cell>
          <cell r="P69">
            <v>0</v>
          </cell>
        </row>
        <row r="70">
          <cell r="B70" t="str">
            <v/>
          </cell>
          <cell r="F70">
            <v>0</v>
          </cell>
          <cell r="G70" t="str">
            <v>Ok</v>
          </cell>
          <cell r="M70">
            <v>0</v>
          </cell>
          <cell r="N70" t="str">
            <v>Ok</v>
          </cell>
          <cell r="O70">
            <v>0</v>
          </cell>
          <cell r="P70">
            <v>0</v>
          </cell>
        </row>
        <row r="71">
          <cell r="B71" t="str">
            <v/>
          </cell>
          <cell r="F71">
            <v>0</v>
          </cell>
          <cell r="G71" t="str">
            <v>Ok</v>
          </cell>
          <cell r="M71">
            <v>0</v>
          </cell>
          <cell r="N71" t="str">
            <v>Ok</v>
          </cell>
          <cell r="O71">
            <v>0</v>
          </cell>
          <cell r="P71">
            <v>0</v>
          </cell>
        </row>
        <row r="72">
          <cell r="B72" t="str">
            <v/>
          </cell>
          <cell r="F72">
            <v>0</v>
          </cell>
          <cell r="G72" t="str">
            <v>Ok</v>
          </cell>
          <cell r="M72">
            <v>0</v>
          </cell>
          <cell r="N72" t="str">
            <v>Ok</v>
          </cell>
          <cell r="O72">
            <v>0</v>
          </cell>
          <cell r="P72">
            <v>0</v>
          </cell>
        </row>
        <row r="73">
          <cell r="B73" t="str">
            <v/>
          </cell>
          <cell r="F73">
            <v>0</v>
          </cell>
          <cell r="G73" t="str">
            <v>Ok</v>
          </cell>
          <cell r="M73">
            <v>0</v>
          </cell>
          <cell r="N73" t="str">
            <v>Ok</v>
          </cell>
          <cell r="O73">
            <v>0</v>
          </cell>
          <cell r="P73">
            <v>0</v>
          </cell>
        </row>
        <row r="74">
          <cell r="B74" t="str">
            <v/>
          </cell>
          <cell r="F74">
            <v>0</v>
          </cell>
          <cell r="G74" t="str">
            <v>Ok</v>
          </cell>
          <cell r="M74">
            <v>0</v>
          </cell>
          <cell r="N74" t="str">
            <v>Ok</v>
          </cell>
          <cell r="O74">
            <v>0</v>
          </cell>
          <cell r="P74">
            <v>0</v>
          </cell>
        </row>
        <row r="75">
          <cell r="B75" t="str">
            <v/>
          </cell>
          <cell r="F75">
            <v>0</v>
          </cell>
          <cell r="G75" t="str">
            <v>Ok</v>
          </cell>
          <cell r="M75">
            <v>0</v>
          </cell>
          <cell r="N75" t="str">
            <v>Ok</v>
          </cell>
          <cell r="O75">
            <v>0</v>
          </cell>
          <cell r="P75">
            <v>0</v>
          </cell>
        </row>
        <row r="76">
          <cell r="B76" t="str">
            <v/>
          </cell>
          <cell r="F76">
            <v>0</v>
          </cell>
          <cell r="G76" t="str">
            <v>Ok</v>
          </cell>
          <cell r="M76">
            <v>0</v>
          </cell>
          <cell r="N76" t="str">
            <v>Ok</v>
          </cell>
          <cell r="O76">
            <v>0</v>
          </cell>
          <cell r="P76">
            <v>0</v>
          </cell>
        </row>
        <row r="77">
          <cell r="B77" t="str">
            <v/>
          </cell>
          <cell r="F77">
            <v>0</v>
          </cell>
          <cell r="G77" t="str">
            <v>Ok</v>
          </cell>
          <cell r="M77">
            <v>0</v>
          </cell>
          <cell r="N77" t="str">
            <v>Ok</v>
          </cell>
          <cell r="O77">
            <v>0</v>
          </cell>
          <cell r="P77">
            <v>0</v>
          </cell>
        </row>
        <row r="78">
          <cell r="B78" t="str">
            <v/>
          </cell>
          <cell r="F78">
            <v>0</v>
          </cell>
          <cell r="G78" t="str">
            <v>Ok</v>
          </cell>
          <cell r="M78">
            <v>0</v>
          </cell>
          <cell r="N78" t="str">
            <v>Ok</v>
          </cell>
          <cell r="O78">
            <v>0</v>
          </cell>
          <cell r="P78">
            <v>0</v>
          </cell>
        </row>
        <row r="79">
          <cell r="B79" t="str">
            <v/>
          </cell>
          <cell r="F79">
            <v>0</v>
          </cell>
          <cell r="G79" t="str">
            <v>Ok</v>
          </cell>
          <cell r="M79">
            <v>0</v>
          </cell>
          <cell r="N79" t="str">
            <v>Ok</v>
          </cell>
          <cell r="O79">
            <v>0</v>
          </cell>
          <cell r="P79">
            <v>0</v>
          </cell>
        </row>
        <row r="80">
          <cell r="B80" t="str">
            <v/>
          </cell>
          <cell r="F80">
            <v>0</v>
          </cell>
          <cell r="G80" t="str">
            <v>Ok</v>
          </cell>
          <cell r="M80">
            <v>0</v>
          </cell>
          <cell r="N80" t="str">
            <v>Ok</v>
          </cell>
          <cell r="O80">
            <v>0</v>
          </cell>
          <cell r="P80">
            <v>0</v>
          </cell>
        </row>
        <row r="81">
          <cell r="B81" t="str">
            <v/>
          </cell>
          <cell r="F81">
            <v>0</v>
          </cell>
          <cell r="G81" t="str">
            <v>Ok</v>
          </cell>
          <cell r="M81">
            <v>0</v>
          </cell>
          <cell r="N81" t="str">
            <v>Ok</v>
          </cell>
          <cell r="O81">
            <v>0</v>
          </cell>
          <cell r="P81">
            <v>0</v>
          </cell>
        </row>
        <row r="82">
          <cell r="B82" t="str">
            <v/>
          </cell>
          <cell r="F82">
            <v>0</v>
          </cell>
          <cell r="G82" t="str">
            <v>Ok</v>
          </cell>
          <cell r="M82">
            <v>0</v>
          </cell>
          <cell r="N82" t="str">
            <v>Ok</v>
          </cell>
          <cell r="O82">
            <v>0</v>
          </cell>
          <cell r="P82">
            <v>0</v>
          </cell>
        </row>
        <row r="83">
          <cell r="B83" t="str">
            <v/>
          </cell>
          <cell r="F83">
            <v>0</v>
          </cell>
          <cell r="G83" t="str">
            <v>Ok</v>
          </cell>
          <cell r="M83">
            <v>0</v>
          </cell>
          <cell r="N83" t="str">
            <v>Ok</v>
          </cell>
          <cell r="O83">
            <v>0</v>
          </cell>
          <cell r="P83">
            <v>0</v>
          </cell>
        </row>
        <row r="84">
          <cell r="B84" t="str">
            <v/>
          </cell>
          <cell r="F84">
            <v>0</v>
          </cell>
          <cell r="G84" t="str">
            <v>Ok</v>
          </cell>
          <cell r="M84">
            <v>0</v>
          </cell>
          <cell r="N84" t="str">
            <v>Ok</v>
          </cell>
          <cell r="O84">
            <v>0</v>
          </cell>
          <cell r="P84">
            <v>0</v>
          </cell>
        </row>
        <row r="85">
          <cell r="F85">
            <v>0</v>
          </cell>
          <cell r="G85" t="str">
            <v>Ok</v>
          </cell>
          <cell r="M85">
            <v>0</v>
          </cell>
          <cell r="N85" t="str">
            <v>Ok</v>
          </cell>
          <cell r="O85">
            <v>0</v>
          </cell>
          <cell r="P85">
            <v>0</v>
          </cell>
        </row>
        <row r="86">
          <cell r="F86">
            <v>0</v>
          </cell>
          <cell r="G86" t="str">
            <v>Ok</v>
          </cell>
          <cell r="M86">
            <v>0</v>
          </cell>
          <cell r="N86" t="str">
            <v>Ok</v>
          </cell>
          <cell r="O86">
            <v>0</v>
          </cell>
          <cell r="P86">
            <v>0</v>
          </cell>
        </row>
        <row r="87">
          <cell r="F87">
            <v>0</v>
          </cell>
          <cell r="G87" t="str">
            <v>Ok</v>
          </cell>
          <cell r="M87">
            <v>0</v>
          </cell>
          <cell r="N87" t="str">
            <v>Ok</v>
          </cell>
          <cell r="O87">
            <v>0</v>
          </cell>
          <cell r="P87">
            <v>0</v>
          </cell>
        </row>
        <row r="88">
          <cell r="F88">
            <v>0</v>
          </cell>
          <cell r="G88" t="str">
            <v>Ok</v>
          </cell>
          <cell r="M88">
            <v>0</v>
          </cell>
          <cell r="N88" t="str">
            <v>Ok</v>
          </cell>
          <cell r="O88">
            <v>0</v>
          </cell>
          <cell r="P88">
            <v>0</v>
          </cell>
        </row>
        <row r="89">
          <cell r="F89">
            <v>0</v>
          </cell>
          <cell r="G89" t="str">
            <v>Ok</v>
          </cell>
          <cell r="M89">
            <v>0</v>
          </cell>
          <cell r="N89" t="str">
            <v>Ok</v>
          </cell>
          <cell r="O89">
            <v>0</v>
          </cell>
          <cell r="P89">
            <v>0</v>
          </cell>
        </row>
        <row r="90">
          <cell r="F90">
            <v>0</v>
          </cell>
          <cell r="G90" t="str">
            <v>Ok</v>
          </cell>
          <cell r="M90">
            <v>0</v>
          </cell>
          <cell r="N90" t="str">
            <v>Ok</v>
          </cell>
          <cell r="O90">
            <v>0</v>
          </cell>
          <cell r="P90">
            <v>0</v>
          </cell>
        </row>
        <row r="91">
          <cell r="F91">
            <v>0</v>
          </cell>
          <cell r="G91" t="str">
            <v>Ok</v>
          </cell>
          <cell r="M91">
            <v>0</v>
          </cell>
          <cell r="N91" t="str">
            <v>Ok</v>
          </cell>
          <cell r="O91">
            <v>0</v>
          </cell>
          <cell r="P91">
            <v>0</v>
          </cell>
        </row>
        <row r="92">
          <cell r="F92">
            <v>0</v>
          </cell>
          <cell r="G92" t="str">
            <v>Ok</v>
          </cell>
          <cell r="M92">
            <v>0</v>
          </cell>
          <cell r="N92" t="str">
            <v>Ok</v>
          </cell>
          <cell r="O92">
            <v>0</v>
          </cell>
          <cell r="P92">
            <v>0</v>
          </cell>
        </row>
        <row r="93">
          <cell r="F93">
            <v>0</v>
          </cell>
          <cell r="G93" t="str">
            <v>Ok</v>
          </cell>
          <cell r="M93">
            <v>0</v>
          </cell>
          <cell r="N93" t="str">
            <v>Ok</v>
          </cell>
          <cell r="O93">
            <v>0</v>
          </cell>
          <cell r="P93">
            <v>0</v>
          </cell>
        </row>
        <row r="94">
          <cell r="F94">
            <v>0</v>
          </cell>
          <cell r="G94" t="str">
            <v>Ok</v>
          </cell>
          <cell r="M94">
            <v>0</v>
          </cell>
          <cell r="N94" t="str">
            <v>Ok</v>
          </cell>
          <cell r="O94">
            <v>0</v>
          </cell>
          <cell r="P94">
            <v>0</v>
          </cell>
        </row>
        <row r="95">
          <cell r="F95">
            <v>0</v>
          </cell>
          <cell r="G95" t="str">
            <v>Ok</v>
          </cell>
          <cell r="M95">
            <v>0</v>
          </cell>
          <cell r="N95" t="str">
            <v>Ok</v>
          </cell>
          <cell r="O95">
            <v>0</v>
          </cell>
          <cell r="P95">
            <v>0</v>
          </cell>
        </row>
        <row r="96">
          <cell r="F96">
            <v>0</v>
          </cell>
          <cell r="G96" t="str">
            <v>Ok</v>
          </cell>
          <cell r="M96">
            <v>0</v>
          </cell>
          <cell r="N96" t="str">
            <v>Ok</v>
          </cell>
          <cell r="O96">
            <v>0</v>
          </cell>
          <cell r="P96">
            <v>0</v>
          </cell>
        </row>
        <row r="97">
          <cell r="F97">
            <v>0</v>
          </cell>
          <cell r="G97" t="str">
            <v>Ok</v>
          </cell>
          <cell r="M97">
            <v>0</v>
          </cell>
          <cell r="N97" t="str">
            <v>Ok</v>
          </cell>
          <cell r="O97">
            <v>0</v>
          </cell>
          <cell r="P97">
            <v>0</v>
          </cell>
        </row>
        <row r="98">
          <cell r="F98">
            <v>0</v>
          </cell>
          <cell r="G98" t="str">
            <v>Ok</v>
          </cell>
          <cell r="M98">
            <v>0</v>
          </cell>
          <cell r="N98" t="str">
            <v>Ok</v>
          </cell>
          <cell r="O98">
            <v>0</v>
          </cell>
          <cell r="P98">
            <v>0</v>
          </cell>
        </row>
        <row r="99">
          <cell r="F99">
            <v>0</v>
          </cell>
          <cell r="G99" t="str">
            <v>Ok</v>
          </cell>
          <cell r="M99">
            <v>0</v>
          </cell>
          <cell r="N99" t="str">
            <v>Ok</v>
          </cell>
          <cell r="O99">
            <v>0</v>
          </cell>
          <cell r="P99">
            <v>0</v>
          </cell>
        </row>
        <row r="100">
          <cell r="B100" t="str">
            <v>OTHER</v>
          </cell>
          <cell r="E100">
            <v>0</v>
          </cell>
          <cell r="F100">
            <v>0</v>
          </cell>
          <cell r="G100" t="str">
            <v>Ok</v>
          </cell>
          <cell r="I100" t="str">
            <v>OTHER</v>
          </cell>
          <cell r="L100">
            <v>0</v>
          </cell>
          <cell r="M100">
            <v>0</v>
          </cell>
          <cell r="N100" t="str">
            <v>Ok</v>
          </cell>
          <cell r="O100">
            <v>0</v>
          </cell>
          <cell r="P100">
            <v>0</v>
          </cell>
        </row>
      </sheetData>
      <sheetData sheetId="11" refreshError="1">
        <row r="5">
          <cell r="B5" t="str">
            <v>Aerofone</v>
          </cell>
          <cell r="F5">
            <v>5.25</v>
          </cell>
          <cell r="G5">
            <v>5.25</v>
          </cell>
          <cell r="H5" t="str">
            <v>Ok</v>
          </cell>
          <cell r="I5" t="str">
            <v>DISCONNECTION</v>
          </cell>
          <cell r="J5" t="str">
            <v>Aerofone</v>
          </cell>
          <cell r="N5">
            <v>0.75</v>
          </cell>
          <cell r="O5">
            <v>0.75</v>
          </cell>
          <cell r="P5" t="str">
            <v>Ok</v>
          </cell>
          <cell r="Q5">
            <v>6</v>
          </cell>
          <cell r="R5">
            <v>6</v>
          </cell>
        </row>
        <row r="6">
          <cell r="B6" t="str">
            <v>Alternative Network</v>
          </cell>
          <cell r="C6">
            <v>-2</v>
          </cell>
          <cell r="D6">
            <v>-7</v>
          </cell>
          <cell r="F6">
            <v>40</v>
          </cell>
          <cell r="G6">
            <v>31</v>
          </cell>
          <cell r="H6" t="str">
            <v>Ok</v>
          </cell>
          <cell r="I6" t="str">
            <v>DISCONNECTION</v>
          </cell>
          <cell r="J6" t="str">
            <v>Alternative Network</v>
          </cell>
          <cell r="K6">
            <v>0</v>
          </cell>
          <cell r="L6">
            <v>0</v>
          </cell>
          <cell r="N6">
            <v>0</v>
          </cell>
          <cell r="O6">
            <v>0</v>
          </cell>
          <cell r="P6" t="str">
            <v>Ok</v>
          </cell>
          <cell r="Q6">
            <v>40</v>
          </cell>
          <cell r="R6">
            <v>31</v>
          </cell>
        </row>
        <row r="7">
          <cell r="B7" t="str">
            <v>BT Retail</v>
          </cell>
          <cell r="C7">
            <v>-8.7799999999999994</v>
          </cell>
          <cell r="D7">
            <v>-6.7</v>
          </cell>
          <cell r="E7">
            <v>-1.7</v>
          </cell>
          <cell r="F7">
            <v>128.52000000000001</v>
          </cell>
          <cell r="G7">
            <v>111.34</v>
          </cell>
          <cell r="H7" t="str">
            <v>Ok</v>
          </cell>
          <cell r="I7" t="str">
            <v>DISCONNECTION</v>
          </cell>
          <cell r="J7" t="str">
            <v>BT Retail</v>
          </cell>
          <cell r="K7">
            <v>-16.22</v>
          </cell>
          <cell r="L7">
            <v>-2.2999999999999998</v>
          </cell>
          <cell r="M7">
            <v>-5.3</v>
          </cell>
          <cell r="N7">
            <v>220.48</v>
          </cell>
          <cell r="O7">
            <v>196.66</v>
          </cell>
          <cell r="P7" t="str">
            <v>Ok</v>
          </cell>
          <cell r="Q7">
            <v>349</v>
          </cell>
          <cell r="R7">
            <v>308</v>
          </cell>
        </row>
        <row r="8">
          <cell r="B8" t="str">
            <v>BT Retail ( Business )</v>
          </cell>
          <cell r="C8">
            <v>-53.19</v>
          </cell>
          <cell r="D8">
            <v>-22</v>
          </cell>
          <cell r="E8">
            <v>-2</v>
          </cell>
          <cell r="F8">
            <v>349.68</v>
          </cell>
          <cell r="G8">
            <v>272.49</v>
          </cell>
          <cell r="H8" t="str">
            <v>Ok</v>
          </cell>
          <cell r="I8" t="str">
            <v>DISCONNECTION</v>
          </cell>
          <cell r="J8" t="str">
            <v>BT Retail ( Business )</v>
          </cell>
          <cell r="K8">
            <v>-0.81</v>
          </cell>
          <cell r="L8">
            <v>0</v>
          </cell>
          <cell r="M8">
            <v>0</v>
          </cell>
          <cell r="N8">
            <v>16.32</v>
          </cell>
          <cell r="O8">
            <v>15.51</v>
          </cell>
          <cell r="P8" t="str">
            <v>Ok</v>
          </cell>
          <cell r="Q8">
            <v>366</v>
          </cell>
          <cell r="R8">
            <v>288</v>
          </cell>
        </row>
        <row r="9">
          <cell r="B9" t="str">
            <v>Call Connections</v>
          </cell>
          <cell r="C9">
            <v>-9.0500000000000007</v>
          </cell>
          <cell r="D9">
            <v>-1.0900000000000001</v>
          </cell>
          <cell r="E9">
            <v>-2.71</v>
          </cell>
          <cell r="F9">
            <v>83.73</v>
          </cell>
          <cell r="G9">
            <v>70.88</v>
          </cell>
          <cell r="H9" t="str">
            <v>Ok</v>
          </cell>
          <cell r="I9" t="str">
            <v>DISCONNECTION</v>
          </cell>
          <cell r="J9" t="str">
            <v>Call Connections</v>
          </cell>
          <cell r="K9">
            <v>-128.94999999999999</v>
          </cell>
          <cell r="L9">
            <v>-1.91</v>
          </cell>
          <cell r="M9">
            <v>-476.29</v>
          </cell>
          <cell r="N9">
            <v>4606.2700000000004</v>
          </cell>
          <cell r="O9">
            <v>3999.1200000000003</v>
          </cell>
          <cell r="P9" t="str">
            <v>Ok</v>
          </cell>
          <cell r="Q9">
            <v>4690</v>
          </cell>
          <cell r="R9">
            <v>4070.0000000000005</v>
          </cell>
        </row>
        <row r="10">
          <cell r="B10" t="str">
            <v>Carphone Warehouse Services Ltd</v>
          </cell>
          <cell r="C10">
            <v>-22.54</v>
          </cell>
          <cell r="D10">
            <v>-25.14</v>
          </cell>
          <cell r="E10">
            <v>-1</v>
          </cell>
          <cell r="F10">
            <v>153.09</v>
          </cell>
          <cell r="G10">
            <v>104.41</v>
          </cell>
          <cell r="H10" t="str">
            <v>Ok</v>
          </cell>
          <cell r="I10" t="str">
            <v>DISCONNECTION</v>
          </cell>
          <cell r="J10" t="str">
            <v>Carphone Warehouse Services Ltd</v>
          </cell>
          <cell r="K10">
            <v>-271.45999999999998</v>
          </cell>
          <cell r="L10">
            <v>-251.86</v>
          </cell>
          <cell r="M10">
            <v>-157</v>
          </cell>
          <cell r="N10">
            <v>4201.91</v>
          </cell>
          <cell r="O10">
            <v>3521.59</v>
          </cell>
          <cell r="P10" t="str">
            <v>Ok</v>
          </cell>
          <cell r="Q10">
            <v>4355</v>
          </cell>
          <cell r="R10">
            <v>3626</v>
          </cell>
        </row>
        <row r="11">
          <cell r="B11" t="str">
            <v>Carphone Warehouse Services Ltd - JS</v>
          </cell>
          <cell r="C11">
            <v>0</v>
          </cell>
          <cell r="D11">
            <v>0</v>
          </cell>
          <cell r="E11">
            <v>0</v>
          </cell>
          <cell r="F11">
            <v>5.75</v>
          </cell>
          <cell r="G11">
            <v>5.75</v>
          </cell>
          <cell r="H11" t="str">
            <v>Ok</v>
          </cell>
          <cell r="I11" t="str">
            <v>DISCONNECTION</v>
          </cell>
          <cell r="J11" t="str">
            <v>Carphone Warehouse Services Ltd - JS</v>
          </cell>
          <cell r="K11">
            <v>-1</v>
          </cell>
          <cell r="L11">
            <v>-4</v>
          </cell>
          <cell r="M11">
            <v>-9</v>
          </cell>
          <cell r="N11">
            <v>165.25</v>
          </cell>
          <cell r="O11">
            <v>151.25</v>
          </cell>
          <cell r="P11" t="str">
            <v>Ok</v>
          </cell>
          <cell r="Q11">
            <v>171</v>
          </cell>
          <cell r="R11">
            <v>157</v>
          </cell>
        </row>
        <row r="12">
          <cell r="B12" t="str">
            <v>Cellcom Israel (SR)</v>
          </cell>
          <cell r="C12">
            <v>-1</v>
          </cell>
          <cell r="D12">
            <v>-104</v>
          </cell>
          <cell r="F12">
            <v>1556</v>
          </cell>
          <cell r="G12">
            <v>1451</v>
          </cell>
          <cell r="H12" t="str">
            <v>Ok</v>
          </cell>
          <cell r="I12" t="str">
            <v>DISCONNECTION</v>
          </cell>
          <cell r="J12" t="str">
            <v>Cellcom Israel (SR)</v>
          </cell>
          <cell r="K12">
            <v>0</v>
          </cell>
          <cell r="L12">
            <v>0</v>
          </cell>
          <cell r="N12">
            <v>0</v>
          </cell>
          <cell r="O12">
            <v>0</v>
          </cell>
          <cell r="P12" t="str">
            <v>Ok</v>
          </cell>
          <cell r="Q12">
            <v>1556</v>
          </cell>
          <cell r="R12">
            <v>1451</v>
          </cell>
        </row>
        <row r="13">
          <cell r="B13" t="str">
            <v>Cellular Operations (Service Provider)</v>
          </cell>
          <cell r="C13">
            <v>-0.19</v>
          </cell>
          <cell r="E13">
            <v>0</v>
          </cell>
          <cell r="F13">
            <v>1.52</v>
          </cell>
          <cell r="G13">
            <v>1.33</v>
          </cell>
          <cell r="H13" t="str">
            <v>Ok</v>
          </cell>
          <cell r="I13" t="str">
            <v>DISCONNECTION</v>
          </cell>
          <cell r="J13" t="str">
            <v>Cellular Operations (Service Provider)</v>
          </cell>
          <cell r="K13">
            <v>-32.81</v>
          </cell>
          <cell r="M13">
            <v>-6</v>
          </cell>
          <cell r="N13">
            <v>545.48</v>
          </cell>
          <cell r="O13">
            <v>506.67</v>
          </cell>
          <cell r="P13" t="str">
            <v>Ok</v>
          </cell>
          <cell r="Q13">
            <v>547</v>
          </cell>
          <cell r="R13">
            <v>508</v>
          </cell>
        </row>
        <row r="14">
          <cell r="B14" t="str">
            <v>Charles Street Communications</v>
          </cell>
          <cell r="C14">
            <v>-7</v>
          </cell>
          <cell r="E14">
            <v>-1</v>
          </cell>
          <cell r="F14">
            <v>19</v>
          </cell>
          <cell r="G14">
            <v>11</v>
          </cell>
          <cell r="H14" t="str">
            <v>Ok</v>
          </cell>
          <cell r="I14" t="str">
            <v>DISCONNECTION</v>
          </cell>
          <cell r="J14" t="str">
            <v>Charles Street Communications</v>
          </cell>
          <cell r="K14">
            <v>0</v>
          </cell>
          <cell r="M14">
            <v>0</v>
          </cell>
          <cell r="N14">
            <v>0</v>
          </cell>
          <cell r="O14">
            <v>0</v>
          </cell>
          <cell r="P14" t="str">
            <v>Ok</v>
          </cell>
          <cell r="Q14">
            <v>19</v>
          </cell>
          <cell r="R14">
            <v>11</v>
          </cell>
        </row>
        <row r="15">
          <cell r="B15" t="str">
            <v>Concert Wireless</v>
          </cell>
          <cell r="F15">
            <v>1</v>
          </cell>
          <cell r="G15">
            <v>1</v>
          </cell>
          <cell r="H15" t="str">
            <v>Ok</v>
          </cell>
          <cell r="I15" t="str">
            <v>DISCONNECTION</v>
          </cell>
          <cell r="J15" t="str">
            <v>Concert Wireless</v>
          </cell>
          <cell r="N15">
            <v>0</v>
          </cell>
          <cell r="O15">
            <v>0</v>
          </cell>
          <cell r="P15" t="str">
            <v>Ok</v>
          </cell>
          <cell r="Q15">
            <v>1</v>
          </cell>
          <cell r="R15">
            <v>1</v>
          </cell>
        </row>
        <row r="16">
          <cell r="B16" t="str">
            <v>DSG (Genesis)</v>
          </cell>
          <cell r="C16">
            <v>-17.8</v>
          </cell>
          <cell r="D16">
            <v>-0.54</v>
          </cell>
          <cell r="F16">
            <v>491.56</v>
          </cell>
          <cell r="G16">
            <v>473.22</v>
          </cell>
          <cell r="H16" t="str">
            <v>Ok</v>
          </cell>
          <cell r="I16" t="str">
            <v>DISCONNECTION</v>
          </cell>
          <cell r="J16" t="str">
            <v>DSG (Genesis)</v>
          </cell>
          <cell r="K16">
            <v>-4.2</v>
          </cell>
          <cell r="L16">
            <v>-0.46</v>
          </cell>
          <cell r="N16">
            <v>52.44</v>
          </cell>
          <cell r="O16">
            <v>47.78</v>
          </cell>
          <cell r="P16" t="str">
            <v>Ok</v>
          </cell>
          <cell r="Q16">
            <v>544</v>
          </cell>
          <cell r="R16">
            <v>521</v>
          </cell>
        </row>
        <row r="17">
          <cell r="B17" t="str">
            <v>Generation Telecom Limited</v>
          </cell>
          <cell r="C17">
            <v>-1</v>
          </cell>
          <cell r="D17">
            <v>-1</v>
          </cell>
          <cell r="F17">
            <v>183</v>
          </cell>
          <cell r="G17">
            <v>181</v>
          </cell>
          <cell r="H17" t="str">
            <v>Ok</v>
          </cell>
          <cell r="I17" t="str">
            <v>DISCONNECTION</v>
          </cell>
          <cell r="J17" t="str">
            <v>Generation Telecom Limited</v>
          </cell>
          <cell r="K17">
            <v>0</v>
          </cell>
          <cell r="L17">
            <v>0</v>
          </cell>
          <cell r="N17">
            <v>0</v>
          </cell>
          <cell r="O17">
            <v>0</v>
          </cell>
          <cell r="P17" t="str">
            <v>Ok</v>
          </cell>
          <cell r="Q17">
            <v>183</v>
          </cell>
          <cell r="R17">
            <v>181</v>
          </cell>
        </row>
        <row r="18">
          <cell r="B18" t="str">
            <v>Genesis</v>
          </cell>
          <cell r="C18">
            <v>-1</v>
          </cell>
          <cell r="F18">
            <v>357.18</v>
          </cell>
          <cell r="G18">
            <v>356.18</v>
          </cell>
          <cell r="H18" t="str">
            <v>Ok</v>
          </cell>
          <cell r="I18" t="str">
            <v>DISCONNECTION</v>
          </cell>
          <cell r="J18" t="str">
            <v>Genesis</v>
          </cell>
          <cell r="K18">
            <v>0</v>
          </cell>
          <cell r="N18">
            <v>3.82</v>
          </cell>
          <cell r="O18">
            <v>3.82</v>
          </cell>
          <cell r="P18" t="str">
            <v>Ok</v>
          </cell>
          <cell r="Q18">
            <v>361</v>
          </cell>
          <cell r="R18">
            <v>360</v>
          </cell>
        </row>
        <row r="19">
          <cell r="B19" t="str">
            <v>ICB Telecom</v>
          </cell>
          <cell r="C19">
            <v>-2</v>
          </cell>
          <cell r="D19">
            <v>-3</v>
          </cell>
          <cell r="F19">
            <v>24</v>
          </cell>
          <cell r="G19">
            <v>19</v>
          </cell>
          <cell r="H19" t="str">
            <v>Ok</v>
          </cell>
          <cell r="I19" t="str">
            <v>DISCONNECTION</v>
          </cell>
          <cell r="J19" t="str">
            <v>ICB Telecom</v>
          </cell>
          <cell r="K19">
            <v>0</v>
          </cell>
          <cell r="L19">
            <v>0</v>
          </cell>
          <cell r="N19">
            <v>0</v>
          </cell>
          <cell r="O19">
            <v>0</v>
          </cell>
          <cell r="P19" t="str">
            <v>Ok</v>
          </cell>
          <cell r="Q19">
            <v>24</v>
          </cell>
          <cell r="R19">
            <v>19</v>
          </cell>
        </row>
        <row r="20">
          <cell r="B20" t="str">
            <v>IMC (SR)</v>
          </cell>
          <cell r="C20">
            <v>-1</v>
          </cell>
          <cell r="F20">
            <v>10</v>
          </cell>
          <cell r="G20">
            <v>0</v>
          </cell>
          <cell r="H20" t="str">
            <v>Ok</v>
          </cell>
          <cell r="I20" t="str">
            <v>DISCONNECTION</v>
          </cell>
          <cell r="J20" t="str">
            <v>IMC (SR)</v>
          </cell>
          <cell r="K20">
            <v>0</v>
          </cell>
          <cell r="N20">
            <v>0</v>
          </cell>
          <cell r="O20">
            <v>0</v>
          </cell>
          <cell r="P20" t="str">
            <v>Ok</v>
          </cell>
          <cell r="Q20">
            <v>10</v>
          </cell>
          <cell r="R20">
            <v>0</v>
          </cell>
        </row>
        <row r="21">
          <cell r="B21" t="str">
            <v>IMS Telecom (Direct)</v>
          </cell>
          <cell r="C21">
            <v>-2</v>
          </cell>
          <cell r="E21">
            <v>-1</v>
          </cell>
          <cell r="F21">
            <v>57.29</v>
          </cell>
          <cell r="G21">
            <v>54.29</v>
          </cell>
          <cell r="H21" t="str">
            <v>Ok</v>
          </cell>
          <cell r="I21" t="str">
            <v>DISCONNECTION</v>
          </cell>
          <cell r="J21" t="str">
            <v>IMS Telecom (Direct)</v>
          </cell>
          <cell r="K21">
            <v>0</v>
          </cell>
          <cell r="M21">
            <v>0</v>
          </cell>
          <cell r="N21">
            <v>1.71</v>
          </cell>
          <cell r="O21">
            <v>1.71</v>
          </cell>
          <cell r="P21" t="str">
            <v>Ok</v>
          </cell>
          <cell r="Q21">
            <v>59</v>
          </cell>
          <cell r="R21">
            <v>56</v>
          </cell>
        </row>
        <row r="22">
          <cell r="B22" t="str">
            <v>Intercity Mobile Communications</v>
          </cell>
          <cell r="C22">
            <v>-2</v>
          </cell>
          <cell r="F22">
            <v>46.49</v>
          </cell>
          <cell r="G22">
            <v>44.49</v>
          </cell>
          <cell r="H22" t="str">
            <v>Ok</v>
          </cell>
          <cell r="I22" t="str">
            <v>DISCONNECTION</v>
          </cell>
          <cell r="J22" t="str">
            <v>Intercity Mobile Communications</v>
          </cell>
          <cell r="K22">
            <v>0</v>
          </cell>
          <cell r="N22">
            <v>1.51</v>
          </cell>
          <cell r="O22">
            <v>1.51</v>
          </cell>
          <cell r="P22" t="str">
            <v>Ok</v>
          </cell>
          <cell r="Q22">
            <v>48</v>
          </cell>
          <cell r="R22">
            <v>46</v>
          </cell>
        </row>
        <row r="23">
          <cell r="B23" t="str">
            <v>Kingston Communications</v>
          </cell>
          <cell r="F23">
            <v>1.73</v>
          </cell>
          <cell r="G23">
            <v>1.73</v>
          </cell>
          <cell r="H23" t="str">
            <v>Ok</v>
          </cell>
          <cell r="I23" t="str">
            <v>DISCONNECTION</v>
          </cell>
          <cell r="J23" t="str">
            <v>Kingston Communications</v>
          </cell>
          <cell r="N23">
            <v>8.27</v>
          </cell>
          <cell r="O23">
            <v>8.27</v>
          </cell>
          <cell r="P23" t="str">
            <v>Ok</v>
          </cell>
          <cell r="Q23">
            <v>10</v>
          </cell>
          <cell r="R23">
            <v>10</v>
          </cell>
        </row>
        <row r="24">
          <cell r="B24" t="str">
            <v>Kingston Inbusiness</v>
          </cell>
          <cell r="F24">
            <v>35</v>
          </cell>
          <cell r="G24">
            <v>35</v>
          </cell>
          <cell r="H24" t="str">
            <v>Ok</v>
          </cell>
          <cell r="I24" t="str">
            <v>DISCONNECTION</v>
          </cell>
          <cell r="J24" t="str">
            <v>Kingston Inbusiness</v>
          </cell>
          <cell r="N24">
            <v>0</v>
          </cell>
          <cell r="O24">
            <v>0</v>
          </cell>
          <cell r="P24" t="str">
            <v>Ok</v>
          </cell>
          <cell r="Q24">
            <v>35</v>
          </cell>
          <cell r="R24">
            <v>35</v>
          </cell>
        </row>
        <row r="25">
          <cell r="B25" t="str">
            <v>Mobal (SR)</v>
          </cell>
          <cell r="C25">
            <v>-2</v>
          </cell>
          <cell r="F25">
            <v>5</v>
          </cell>
          <cell r="G25">
            <v>0</v>
          </cell>
          <cell r="H25" t="str">
            <v>Ok</v>
          </cell>
          <cell r="I25" t="str">
            <v>DISCONNECTION</v>
          </cell>
          <cell r="J25" t="str">
            <v>Mobal (SR)</v>
          </cell>
          <cell r="K25">
            <v>0</v>
          </cell>
          <cell r="N25">
            <v>0</v>
          </cell>
          <cell r="O25">
            <v>0</v>
          </cell>
          <cell r="P25" t="str">
            <v>Ok</v>
          </cell>
          <cell r="Q25">
            <v>5</v>
          </cell>
          <cell r="R25">
            <v>0</v>
          </cell>
        </row>
        <row r="26">
          <cell r="B26" t="str">
            <v>Motek</v>
          </cell>
          <cell r="F26">
            <v>196</v>
          </cell>
          <cell r="G26">
            <v>196</v>
          </cell>
          <cell r="H26" t="str">
            <v>Ok</v>
          </cell>
          <cell r="I26" t="str">
            <v>DISCONNECTION</v>
          </cell>
          <cell r="J26" t="str">
            <v>Motek</v>
          </cell>
          <cell r="N26">
            <v>0</v>
          </cell>
          <cell r="O26">
            <v>0</v>
          </cell>
          <cell r="P26" t="str">
            <v>Ok</v>
          </cell>
          <cell r="Q26">
            <v>196</v>
          </cell>
          <cell r="R26">
            <v>196</v>
          </cell>
        </row>
        <row r="27">
          <cell r="B27" t="str">
            <v>O2 Corporates</v>
          </cell>
          <cell r="C27">
            <v>-233.53</v>
          </cell>
          <cell r="D27">
            <v>-145.07</v>
          </cell>
          <cell r="E27">
            <v>-86.02</v>
          </cell>
          <cell r="F27">
            <v>3055.12</v>
          </cell>
          <cell r="G27">
            <v>2590.5</v>
          </cell>
          <cell r="H27" t="str">
            <v>Ok</v>
          </cell>
          <cell r="I27" t="str">
            <v>DISCONNECTION</v>
          </cell>
          <cell r="J27" t="str">
            <v>O2 Corporates</v>
          </cell>
          <cell r="K27">
            <v>-0.47</v>
          </cell>
          <cell r="L27">
            <v>-0.93</v>
          </cell>
          <cell r="M27">
            <v>-2.98</v>
          </cell>
          <cell r="N27">
            <v>23.88</v>
          </cell>
          <cell r="O27">
            <v>19.5</v>
          </cell>
          <cell r="P27" t="str">
            <v>Ok</v>
          </cell>
          <cell r="Q27">
            <v>3079</v>
          </cell>
          <cell r="R27">
            <v>2610</v>
          </cell>
        </row>
        <row r="28">
          <cell r="B28" t="str">
            <v>O2 Lumina</v>
          </cell>
          <cell r="C28">
            <v>-185.32</v>
          </cell>
          <cell r="D28">
            <v>-189.08</v>
          </cell>
          <cell r="E28">
            <v>-56.35</v>
          </cell>
          <cell r="F28">
            <v>4788.93</v>
          </cell>
          <cell r="G28">
            <v>4358.18</v>
          </cell>
          <cell r="H28" t="str">
            <v>Ok</v>
          </cell>
          <cell r="I28" t="str">
            <v>DISCONNECTION</v>
          </cell>
          <cell r="J28" t="str">
            <v>O2 Lumina</v>
          </cell>
          <cell r="K28">
            <v>-503.6799999999995</v>
          </cell>
          <cell r="L28">
            <v>-463.92</v>
          </cell>
          <cell r="M28">
            <v>-846.65</v>
          </cell>
          <cell r="N28">
            <v>14721.07</v>
          </cell>
          <cell r="O28">
            <v>12906.82</v>
          </cell>
          <cell r="P28" t="str">
            <v>Ok</v>
          </cell>
          <cell r="Q28">
            <v>19510</v>
          </cell>
          <cell r="R28">
            <v>17265</v>
          </cell>
        </row>
        <row r="29">
          <cell r="B29" t="str">
            <v>O2 Online</v>
          </cell>
          <cell r="C29">
            <v>-1933.0999999999312</v>
          </cell>
          <cell r="D29">
            <v>-978.06000000001086</v>
          </cell>
          <cell r="E29">
            <v>-15.32</v>
          </cell>
          <cell r="F29">
            <v>3741.88</v>
          </cell>
          <cell r="G29">
            <v>815.40000000005784</v>
          </cell>
          <cell r="H29" t="str">
            <v>Ok</v>
          </cell>
          <cell r="I29" t="str">
            <v>DISCONNECTION</v>
          </cell>
          <cell r="J29" t="str">
            <v>O2 Online</v>
          </cell>
          <cell r="K29">
            <v>-1534.8999999999846</v>
          </cell>
          <cell r="L29">
            <v>-6457.940000000036</v>
          </cell>
          <cell r="M29">
            <v>-200.68</v>
          </cell>
          <cell r="N29">
            <v>16016.12</v>
          </cell>
          <cell r="O29">
            <v>7822.5999999999804</v>
          </cell>
          <cell r="P29" t="str">
            <v>Ok</v>
          </cell>
          <cell r="Q29">
            <v>19758</v>
          </cell>
          <cell r="R29">
            <v>8638.0000000000382</v>
          </cell>
        </row>
        <row r="30">
          <cell r="B30" t="str">
            <v>O2 Operations</v>
          </cell>
          <cell r="C30">
            <v>0</v>
          </cell>
          <cell r="E30">
            <v>0</v>
          </cell>
          <cell r="F30">
            <v>0</v>
          </cell>
          <cell r="G30">
            <v>0</v>
          </cell>
          <cell r="H30" t="str">
            <v>Ok</v>
          </cell>
          <cell r="I30" t="str">
            <v>DISCONNECTION</v>
          </cell>
          <cell r="J30" t="str">
            <v>O2 Operations</v>
          </cell>
          <cell r="K30">
            <v>-2</v>
          </cell>
          <cell r="M30">
            <v>-4</v>
          </cell>
          <cell r="N30">
            <v>49</v>
          </cell>
          <cell r="O30">
            <v>43</v>
          </cell>
          <cell r="P30" t="str">
            <v>Ok</v>
          </cell>
          <cell r="Q30">
            <v>49</v>
          </cell>
          <cell r="R30">
            <v>43</v>
          </cell>
        </row>
        <row r="31">
          <cell r="B31" t="str">
            <v>O2 Ventures</v>
          </cell>
          <cell r="C31">
            <v>0</v>
          </cell>
          <cell r="E31">
            <v>0</v>
          </cell>
          <cell r="F31">
            <v>0.22</v>
          </cell>
          <cell r="G31">
            <v>0.22</v>
          </cell>
          <cell r="H31" t="str">
            <v>Ok</v>
          </cell>
          <cell r="I31" t="str">
            <v>DISCONNECTION</v>
          </cell>
          <cell r="J31" t="str">
            <v>O2 Ventures</v>
          </cell>
          <cell r="K31">
            <v>-6</v>
          </cell>
          <cell r="M31">
            <v>-36</v>
          </cell>
          <cell r="N31">
            <v>207.78</v>
          </cell>
          <cell r="O31">
            <v>165.78</v>
          </cell>
          <cell r="P31" t="str">
            <v>Ok</v>
          </cell>
          <cell r="Q31">
            <v>208</v>
          </cell>
          <cell r="R31">
            <v>166</v>
          </cell>
        </row>
        <row r="32">
          <cell r="B32" t="str">
            <v>Opal Telecom</v>
          </cell>
          <cell r="F32">
            <v>1</v>
          </cell>
          <cell r="G32">
            <v>1</v>
          </cell>
          <cell r="H32" t="str">
            <v>Ok</v>
          </cell>
          <cell r="I32" t="str">
            <v>DISCONNECTION</v>
          </cell>
          <cell r="J32" t="str">
            <v>Opal Telecom</v>
          </cell>
          <cell r="N32">
            <v>0</v>
          </cell>
          <cell r="O32">
            <v>0</v>
          </cell>
          <cell r="P32" t="str">
            <v>Ok</v>
          </cell>
          <cell r="Q32">
            <v>1</v>
          </cell>
          <cell r="R32">
            <v>1</v>
          </cell>
        </row>
        <row r="33">
          <cell r="B33" t="str">
            <v>Open Air</v>
          </cell>
          <cell r="C33">
            <v>-34</v>
          </cell>
          <cell r="D33">
            <v>-3</v>
          </cell>
          <cell r="F33">
            <v>138.28</v>
          </cell>
          <cell r="G33">
            <v>101.28</v>
          </cell>
          <cell r="H33" t="str">
            <v>Ok</v>
          </cell>
          <cell r="I33" t="str">
            <v>DISCONNECTION</v>
          </cell>
          <cell r="J33" t="str">
            <v>Open Air</v>
          </cell>
          <cell r="K33">
            <v>0</v>
          </cell>
          <cell r="L33">
            <v>0</v>
          </cell>
          <cell r="N33">
            <v>2.72</v>
          </cell>
          <cell r="O33">
            <v>2.72</v>
          </cell>
          <cell r="P33" t="str">
            <v>Ok</v>
          </cell>
          <cell r="Q33">
            <v>141</v>
          </cell>
          <cell r="R33">
            <v>104</v>
          </cell>
        </row>
        <row r="34">
          <cell r="B34" t="str">
            <v>Pelephone (SR)</v>
          </cell>
          <cell r="F34">
            <v>5</v>
          </cell>
          <cell r="G34">
            <v>0</v>
          </cell>
          <cell r="H34" t="str">
            <v>Ok</v>
          </cell>
          <cell r="I34" t="str">
            <v>DISCONNECTION</v>
          </cell>
          <cell r="J34" t="str">
            <v>Pelephone (SR)</v>
          </cell>
          <cell r="N34">
            <v>0</v>
          </cell>
          <cell r="O34">
            <v>0</v>
          </cell>
          <cell r="P34" t="str">
            <v>Ok</v>
          </cell>
          <cell r="Q34">
            <v>5</v>
          </cell>
          <cell r="R34">
            <v>0</v>
          </cell>
        </row>
        <row r="35">
          <cell r="B35" t="str">
            <v>Project Telecom</v>
          </cell>
          <cell r="C35">
            <v>-9.16</v>
          </cell>
          <cell r="D35">
            <v>-5.07</v>
          </cell>
          <cell r="F35">
            <v>506.91</v>
          </cell>
          <cell r="G35">
            <v>492.68</v>
          </cell>
          <cell r="H35" t="str">
            <v>Ok</v>
          </cell>
          <cell r="I35" t="str">
            <v>DISCONNECTION</v>
          </cell>
          <cell r="J35" t="str">
            <v>Project Telecom</v>
          </cell>
          <cell r="K35">
            <v>-3.84</v>
          </cell>
          <cell r="L35">
            <v>7.0000000000000007E-2</v>
          </cell>
          <cell r="N35">
            <v>113.09</v>
          </cell>
          <cell r="O35">
            <v>109.32000000000001</v>
          </cell>
          <cell r="P35" t="str">
            <v>Ok</v>
          </cell>
          <cell r="Q35">
            <v>620</v>
          </cell>
          <cell r="R35">
            <v>602</v>
          </cell>
        </row>
        <row r="36">
          <cell r="B36" t="str">
            <v>Rent a Phone UK</v>
          </cell>
          <cell r="D36">
            <v>-1</v>
          </cell>
          <cell r="F36">
            <v>6</v>
          </cell>
          <cell r="G36">
            <v>5</v>
          </cell>
          <cell r="H36" t="str">
            <v>Ok</v>
          </cell>
          <cell r="I36" t="str">
            <v>DISCONNECTION</v>
          </cell>
          <cell r="J36" t="str">
            <v>Rent a Phone UK</v>
          </cell>
          <cell r="L36">
            <v>0</v>
          </cell>
          <cell r="N36">
            <v>0</v>
          </cell>
          <cell r="O36">
            <v>0</v>
          </cell>
          <cell r="P36" t="str">
            <v>Ok</v>
          </cell>
          <cell r="Q36">
            <v>6</v>
          </cell>
          <cell r="R36">
            <v>5</v>
          </cell>
        </row>
        <row r="37">
          <cell r="B37" t="str">
            <v>Roadpost (SR)</v>
          </cell>
          <cell r="C37">
            <v>-18</v>
          </cell>
          <cell r="F37">
            <v>232</v>
          </cell>
          <cell r="G37">
            <v>0</v>
          </cell>
          <cell r="H37" t="str">
            <v>Ok</v>
          </cell>
          <cell r="I37" t="str">
            <v>DISCONNECTION</v>
          </cell>
          <cell r="J37" t="str">
            <v>Roadpost (SR)</v>
          </cell>
          <cell r="K37">
            <v>0</v>
          </cell>
          <cell r="N37">
            <v>0</v>
          </cell>
          <cell r="O37">
            <v>0</v>
          </cell>
          <cell r="P37" t="str">
            <v>Ok</v>
          </cell>
          <cell r="Q37">
            <v>232</v>
          </cell>
          <cell r="R37">
            <v>0</v>
          </cell>
        </row>
        <row r="38">
          <cell r="B38" t="str">
            <v>Rocom</v>
          </cell>
          <cell r="D38">
            <v>-1</v>
          </cell>
          <cell r="E38">
            <v>-1</v>
          </cell>
          <cell r="F38">
            <v>24.18</v>
          </cell>
          <cell r="G38">
            <v>22.18</v>
          </cell>
          <cell r="H38" t="str">
            <v>Ok</v>
          </cell>
          <cell r="I38" t="str">
            <v>DISCONNECTION</v>
          </cell>
          <cell r="J38" t="str">
            <v>Rocom</v>
          </cell>
          <cell r="L38">
            <v>0</v>
          </cell>
          <cell r="M38">
            <v>0</v>
          </cell>
          <cell r="N38">
            <v>3.82</v>
          </cell>
          <cell r="O38">
            <v>3.82</v>
          </cell>
          <cell r="P38" t="str">
            <v>Ok</v>
          </cell>
          <cell r="Q38">
            <v>28</v>
          </cell>
          <cell r="R38">
            <v>26</v>
          </cell>
        </row>
        <row r="39">
          <cell r="B39" t="str">
            <v>SinglePoint</v>
          </cell>
          <cell r="C39">
            <v>-26.13</v>
          </cell>
          <cell r="D39">
            <v>-0.91</v>
          </cell>
          <cell r="E39">
            <v>-6</v>
          </cell>
          <cell r="F39">
            <v>559.04999999999995</v>
          </cell>
          <cell r="G39">
            <v>526.01</v>
          </cell>
          <cell r="H39" t="str">
            <v>Ok</v>
          </cell>
          <cell r="I39" t="str">
            <v>DISCONNECTION</v>
          </cell>
          <cell r="J39" t="str">
            <v>SinglePoint</v>
          </cell>
          <cell r="K39">
            <v>-205.87</v>
          </cell>
          <cell r="L39">
            <v>-3.09</v>
          </cell>
          <cell r="M39">
            <v>-132</v>
          </cell>
          <cell r="N39">
            <v>8656.9500000000007</v>
          </cell>
          <cell r="O39">
            <v>8315.9900000000016</v>
          </cell>
          <cell r="P39" t="str">
            <v>Ok</v>
          </cell>
          <cell r="Q39">
            <v>9216</v>
          </cell>
          <cell r="R39">
            <v>8842.0000000000018</v>
          </cell>
        </row>
        <row r="40">
          <cell r="B40" t="str">
            <v>Sony Cellular Services</v>
          </cell>
          <cell r="E40">
            <v>-1.02</v>
          </cell>
          <cell r="F40">
            <v>6.02</v>
          </cell>
          <cell r="G40">
            <v>5</v>
          </cell>
          <cell r="H40" t="str">
            <v>Ok</v>
          </cell>
          <cell r="I40" t="str">
            <v>DISCONNECTION</v>
          </cell>
          <cell r="J40" t="str">
            <v>Sony Cellular Services</v>
          </cell>
          <cell r="M40">
            <v>-0.98</v>
          </cell>
          <cell r="N40">
            <v>0.98</v>
          </cell>
          <cell r="O40">
            <v>0</v>
          </cell>
          <cell r="P40" t="str">
            <v>Ok</v>
          </cell>
          <cell r="Q40">
            <v>7</v>
          </cell>
          <cell r="R40">
            <v>5</v>
          </cell>
        </row>
        <row r="41">
          <cell r="B41" t="str">
            <v>Symphony Telecom</v>
          </cell>
          <cell r="C41">
            <v>-2</v>
          </cell>
          <cell r="D41">
            <v>-2</v>
          </cell>
          <cell r="F41">
            <v>10</v>
          </cell>
          <cell r="G41">
            <v>6</v>
          </cell>
          <cell r="H41" t="str">
            <v>Ok</v>
          </cell>
          <cell r="I41" t="str">
            <v>DISCONNECTION</v>
          </cell>
          <cell r="J41" t="str">
            <v>Symphony Telecom</v>
          </cell>
          <cell r="K41">
            <v>0</v>
          </cell>
          <cell r="L41">
            <v>0</v>
          </cell>
          <cell r="N41">
            <v>0</v>
          </cell>
          <cell r="O41">
            <v>0</v>
          </cell>
          <cell r="P41" t="str">
            <v>Ok</v>
          </cell>
          <cell r="Q41">
            <v>10</v>
          </cell>
          <cell r="R41">
            <v>6</v>
          </cell>
        </row>
        <row r="42">
          <cell r="B42" t="str">
            <v>TML</v>
          </cell>
          <cell r="C42">
            <v>-5.34</v>
          </cell>
          <cell r="D42">
            <v>-3.28</v>
          </cell>
          <cell r="E42">
            <v>-0.17</v>
          </cell>
          <cell r="F42">
            <v>127.8</v>
          </cell>
          <cell r="G42">
            <v>119.00999999999999</v>
          </cell>
          <cell r="H42" t="str">
            <v>Ok</v>
          </cell>
          <cell r="I42" t="str">
            <v>DISCONNECTION</v>
          </cell>
          <cell r="J42" t="str">
            <v>TML</v>
          </cell>
          <cell r="K42">
            <v>-1.66</v>
          </cell>
          <cell r="L42">
            <v>-5.72</v>
          </cell>
          <cell r="M42">
            <v>-0.83</v>
          </cell>
          <cell r="N42">
            <v>23.2</v>
          </cell>
          <cell r="O42">
            <v>14.99</v>
          </cell>
          <cell r="P42" t="str">
            <v>Ok</v>
          </cell>
          <cell r="Q42">
            <v>151</v>
          </cell>
          <cell r="R42">
            <v>134</v>
          </cell>
        </row>
        <row r="43">
          <cell r="B43" t="str">
            <v>Townley Comms</v>
          </cell>
          <cell r="C43">
            <v>-2</v>
          </cell>
          <cell r="F43">
            <v>64.17</v>
          </cell>
          <cell r="G43">
            <v>62.17</v>
          </cell>
          <cell r="H43" t="str">
            <v>Ok</v>
          </cell>
          <cell r="I43" t="str">
            <v>DISCONNECTION</v>
          </cell>
          <cell r="J43" t="str">
            <v>Townley Comms</v>
          </cell>
          <cell r="K43">
            <v>0</v>
          </cell>
          <cell r="N43">
            <v>0.83</v>
          </cell>
          <cell r="O43">
            <v>0.83</v>
          </cell>
          <cell r="P43" t="str">
            <v>Ok</v>
          </cell>
          <cell r="Q43">
            <v>65</v>
          </cell>
          <cell r="R43">
            <v>63</v>
          </cell>
        </row>
        <row r="44">
          <cell r="B44" t="str">
            <v>TSCR (BTM)</v>
          </cell>
          <cell r="C44">
            <v>-29.73</v>
          </cell>
          <cell r="D44">
            <v>-94</v>
          </cell>
          <cell r="E44">
            <v>-32.130000000000003</v>
          </cell>
          <cell r="F44">
            <v>1165.75</v>
          </cell>
          <cell r="G44">
            <v>1009.89</v>
          </cell>
          <cell r="H44" t="str">
            <v>Ok</v>
          </cell>
          <cell r="I44" t="str">
            <v>DISCONNECTION</v>
          </cell>
          <cell r="J44" t="str">
            <v>TSCR (BTM)</v>
          </cell>
          <cell r="K44">
            <v>-33.270000000000003</v>
          </cell>
          <cell r="L44">
            <v>-1</v>
          </cell>
          <cell r="M44">
            <v>-218.87000000000052</v>
          </cell>
          <cell r="N44">
            <v>1434.25</v>
          </cell>
          <cell r="O44">
            <v>1181.1099999999994</v>
          </cell>
          <cell r="P44" t="str">
            <v>Ok</v>
          </cell>
          <cell r="Q44">
            <v>2600</v>
          </cell>
          <cell r="R44">
            <v>2190.9999999999995</v>
          </cell>
        </row>
        <row r="45">
          <cell r="B45" t="str">
            <v>TSCR Ventura</v>
          </cell>
          <cell r="C45">
            <v>-0.2</v>
          </cell>
          <cell r="E45">
            <v>-0.99</v>
          </cell>
          <cell r="F45">
            <v>8.33</v>
          </cell>
          <cell r="G45">
            <v>7.1400000000000006</v>
          </cell>
          <cell r="H45" t="str">
            <v>Ok</v>
          </cell>
          <cell r="I45" t="str">
            <v>DISCONNECTION</v>
          </cell>
          <cell r="J45" t="str">
            <v>TSCR Ventura</v>
          </cell>
          <cell r="K45">
            <v>-2.8</v>
          </cell>
          <cell r="M45">
            <v>-23.01</v>
          </cell>
          <cell r="N45">
            <v>132.66999999999999</v>
          </cell>
          <cell r="O45">
            <v>106.85999999999999</v>
          </cell>
          <cell r="P45" t="str">
            <v>Ok</v>
          </cell>
          <cell r="Q45">
            <v>141</v>
          </cell>
          <cell r="R45">
            <v>113.99999999999999</v>
          </cell>
        </row>
        <row r="46">
          <cell r="B46" t="str">
            <v>Vijesh Marketing</v>
          </cell>
          <cell r="C46">
            <v>-9</v>
          </cell>
          <cell r="D46">
            <v>-1</v>
          </cell>
          <cell r="F46">
            <v>8</v>
          </cell>
          <cell r="G46">
            <v>0</v>
          </cell>
          <cell r="H46" t="str">
            <v>Ok</v>
          </cell>
          <cell r="I46" t="str">
            <v>DISCONNECTION</v>
          </cell>
          <cell r="J46" t="str">
            <v>Vijesh Marketing</v>
          </cell>
          <cell r="K46">
            <v>0</v>
          </cell>
          <cell r="L46">
            <v>0</v>
          </cell>
          <cell r="N46">
            <v>0</v>
          </cell>
          <cell r="O46">
            <v>0</v>
          </cell>
          <cell r="P46" t="str">
            <v>Ok</v>
          </cell>
          <cell r="Q46">
            <v>8</v>
          </cell>
          <cell r="R46">
            <v>0</v>
          </cell>
        </row>
        <row r="47">
          <cell r="B47" t="str">
            <v>Vodafone Connect</v>
          </cell>
          <cell r="D47">
            <v>-0.78</v>
          </cell>
          <cell r="F47">
            <v>30.76</v>
          </cell>
          <cell r="G47">
            <v>29.98</v>
          </cell>
          <cell r="H47" t="str">
            <v>Ok</v>
          </cell>
          <cell r="I47" t="str">
            <v>DISCONNECTION</v>
          </cell>
          <cell r="J47" t="str">
            <v>Vodafone Connect</v>
          </cell>
          <cell r="L47">
            <v>-0.22</v>
          </cell>
          <cell r="N47">
            <v>15.24</v>
          </cell>
          <cell r="O47">
            <v>15.02</v>
          </cell>
          <cell r="P47" t="str">
            <v>Ok</v>
          </cell>
          <cell r="Q47">
            <v>46</v>
          </cell>
          <cell r="R47">
            <v>45</v>
          </cell>
        </row>
        <row r="48">
          <cell r="B48" t="str">
            <v>Vodafone Corporate</v>
          </cell>
          <cell r="C48">
            <v>-3.68</v>
          </cell>
          <cell r="D48">
            <v>-2.0699999999999998</v>
          </cell>
          <cell r="F48">
            <v>62.45</v>
          </cell>
          <cell r="G48">
            <v>56.7</v>
          </cell>
          <cell r="H48" t="str">
            <v>Ok</v>
          </cell>
          <cell r="I48" t="str">
            <v>DISCONNECTION</v>
          </cell>
          <cell r="J48" t="str">
            <v>Vodafone Corporate</v>
          </cell>
          <cell r="K48">
            <v>-1.32</v>
          </cell>
          <cell r="L48">
            <v>7.0000000000000007E-2</v>
          </cell>
          <cell r="N48">
            <v>17.55</v>
          </cell>
          <cell r="O48">
            <v>16.3</v>
          </cell>
          <cell r="P48" t="str">
            <v>Ok</v>
          </cell>
          <cell r="Q48">
            <v>80</v>
          </cell>
          <cell r="R48">
            <v>73</v>
          </cell>
        </row>
        <row r="49">
          <cell r="G49">
            <v>0</v>
          </cell>
          <cell r="H49" t="str">
            <v>Ok</v>
          </cell>
          <cell r="O49">
            <v>0</v>
          </cell>
          <cell r="P49" t="str">
            <v>Ok</v>
          </cell>
          <cell r="Q49">
            <v>0</v>
          </cell>
          <cell r="R49">
            <v>0</v>
          </cell>
        </row>
        <row r="50">
          <cell r="G50">
            <v>0</v>
          </cell>
          <cell r="H50" t="str">
            <v>Ok</v>
          </cell>
          <cell r="O50">
            <v>0</v>
          </cell>
          <cell r="P50" t="str">
            <v>Ok</v>
          </cell>
          <cell r="Q50">
            <v>0</v>
          </cell>
          <cell r="R50">
            <v>0</v>
          </cell>
        </row>
        <row r="51">
          <cell r="G51">
            <v>0</v>
          </cell>
          <cell r="H51" t="str">
            <v>Ok</v>
          </cell>
          <cell r="O51">
            <v>0</v>
          </cell>
          <cell r="P51" t="str">
            <v>Ok</v>
          </cell>
          <cell r="Q51">
            <v>0</v>
          </cell>
          <cell r="R51">
            <v>0</v>
          </cell>
        </row>
        <row r="52">
          <cell r="G52">
            <v>0</v>
          </cell>
          <cell r="H52" t="str">
            <v>Ok</v>
          </cell>
          <cell r="O52">
            <v>0</v>
          </cell>
          <cell r="P52" t="str">
            <v>Ok</v>
          </cell>
          <cell r="Q52">
            <v>0</v>
          </cell>
          <cell r="R52">
            <v>0</v>
          </cell>
        </row>
        <row r="53">
          <cell r="G53">
            <v>0</v>
          </cell>
          <cell r="H53" t="str">
            <v>Ok</v>
          </cell>
          <cell r="O53">
            <v>0</v>
          </cell>
          <cell r="P53" t="str">
            <v>Ok</v>
          </cell>
          <cell r="Q53">
            <v>0</v>
          </cell>
          <cell r="R53">
            <v>0</v>
          </cell>
        </row>
        <row r="54">
          <cell r="G54">
            <v>0</v>
          </cell>
          <cell r="H54" t="str">
            <v>Ok</v>
          </cell>
          <cell r="O54">
            <v>0</v>
          </cell>
          <cell r="P54" t="str">
            <v>Ok</v>
          </cell>
          <cell r="Q54">
            <v>0</v>
          </cell>
          <cell r="R54">
            <v>0</v>
          </cell>
        </row>
        <row r="55">
          <cell r="G55">
            <v>0</v>
          </cell>
          <cell r="H55" t="str">
            <v>Ok</v>
          </cell>
          <cell r="O55">
            <v>0</v>
          </cell>
          <cell r="P55" t="str">
            <v>Ok</v>
          </cell>
          <cell r="Q55">
            <v>0</v>
          </cell>
          <cell r="R55">
            <v>0</v>
          </cell>
        </row>
        <row r="56">
          <cell r="G56">
            <v>0</v>
          </cell>
          <cell r="H56" t="str">
            <v>Ok</v>
          </cell>
          <cell r="O56">
            <v>0</v>
          </cell>
          <cell r="P56" t="str">
            <v>Ok</v>
          </cell>
          <cell r="Q56">
            <v>0</v>
          </cell>
          <cell r="R56">
            <v>0</v>
          </cell>
        </row>
        <row r="57">
          <cell r="G57">
            <v>0</v>
          </cell>
          <cell r="H57" t="str">
            <v>Ok</v>
          </cell>
          <cell r="O57">
            <v>0</v>
          </cell>
          <cell r="P57" t="str">
            <v>Ok</v>
          </cell>
          <cell r="Q57">
            <v>0</v>
          </cell>
          <cell r="R57">
            <v>0</v>
          </cell>
        </row>
        <row r="58">
          <cell r="G58">
            <v>0</v>
          </cell>
          <cell r="H58" t="str">
            <v>Ok</v>
          </cell>
          <cell r="O58">
            <v>0</v>
          </cell>
          <cell r="P58" t="str">
            <v>Ok</v>
          </cell>
          <cell r="Q58">
            <v>0</v>
          </cell>
          <cell r="R58">
            <v>0</v>
          </cell>
        </row>
        <row r="59">
          <cell r="G59">
            <v>0</v>
          </cell>
          <cell r="H59" t="str">
            <v>Ok</v>
          </cell>
          <cell r="O59">
            <v>0</v>
          </cell>
          <cell r="P59" t="str">
            <v>Ok</v>
          </cell>
          <cell r="Q59">
            <v>0</v>
          </cell>
          <cell r="R59">
            <v>0</v>
          </cell>
        </row>
        <row r="60">
          <cell r="G60">
            <v>0</v>
          </cell>
          <cell r="H60" t="str">
            <v>Ok</v>
          </cell>
          <cell r="O60">
            <v>0</v>
          </cell>
          <cell r="P60" t="str">
            <v>Ok</v>
          </cell>
          <cell r="Q60">
            <v>0</v>
          </cell>
          <cell r="R60">
            <v>0</v>
          </cell>
        </row>
        <row r="61">
          <cell r="G61">
            <v>0</v>
          </cell>
          <cell r="H61" t="str">
            <v>Ok</v>
          </cell>
          <cell r="O61">
            <v>0</v>
          </cell>
          <cell r="P61" t="str">
            <v>Ok</v>
          </cell>
          <cell r="Q61">
            <v>0</v>
          </cell>
          <cell r="R61">
            <v>0</v>
          </cell>
        </row>
        <row r="62">
          <cell r="G62">
            <v>0</v>
          </cell>
          <cell r="H62" t="str">
            <v>Ok</v>
          </cell>
          <cell r="O62">
            <v>0</v>
          </cell>
          <cell r="P62" t="str">
            <v>Ok</v>
          </cell>
          <cell r="Q62">
            <v>0</v>
          </cell>
          <cell r="R62">
            <v>0</v>
          </cell>
        </row>
        <row r="63">
          <cell r="G63">
            <v>0</v>
          </cell>
          <cell r="H63" t="str">
            <v>Ok</v>
          </cell>
          <cell r="O63">
            <v>0</v>
          </cell>
          <cell r="P63" t="str">
            <v>Ok</v>
          </cell>
          <cell r="Q63">
            <v>0</v>
          </cell>
          <cell r="R63">
            <v>0</v>
          </cell>
        </row>
        <row r="64">
          <cell r="G64">
            <v>0</v>
          </cell>
          <cell r="H64" t="str">
            <v>Ok</v>
          </cell>
          <cell r="O64">
            <v>0</v>
          </cell>
          <cell r="P64" t="str">
            <v>Ok</v>
          </cell>
          <cell r="Q64">
            <v>0</v>
          </cell>
          <cell r="R64">
            <v>0</v>
          </cell>
        </row>
        <row r="65">
          <cell r="G65">
            <v>0</v>
          </cell>
          <cell r="H65" t="str">
            <v>Ok</v>
          </cell>
          <cell r="O65">
            <v>0</v>
          </cell>
          <cell r="P65" t="str">
            <v>Ok</v>
          </cell>
          <cell r="Q65">
            <v>0</v>
          </cell>
          <cell r="R65">
            <v>0</v>
          </cell>
        </row>
        <row r="66">
          <cell r="G66">
            <v>0</v>
          </cell>
          <cell r="H66" t="str">
            <v>Ok</v>
          </cell>
          <cell r="O66">
            <v>0</v>
          </cell>
          <cell r="P66" t="str">
            <v>Ok</v>
          </cell>
          <cell r="Q66">
            <v>0</v>
          </cell>
          <cell r="R66">
            <v>0</v>
          </cell>
        </row>
        <row r="67">
          <cell r="G67">
            <v>0</v>
          </cell>
          <cell r="H67" t="str">
            <v>Ok</v>
          </cell>
          <cell r="O67">
            <v>0</v>
          </cell>
          <cell r="P67" t="str">
            <v>Ok</v>
          </cell>
          <cell r="Q67">
            <v>0</v>
          </cell>
          <cell r="R67">
            <v>0</v>
          </cell>
        </row>
        <row r="68">
          <cell r="G68">
            <v>0</v>
          </cell>
          <cell r="H68" t="str">
            <v>Ok</v>
          </cell>
          <cell r="O68">
            <v>0</v>
          </cell>
          <cell r="P68" t="str">
            <v>Ok</v>
          </cell>
          <cell r="Q68">
            <v>0</v>
          </cell>
          <cell r="R68">
            <v>0</v>
          </cell>
        </row>
        <row r="69">
          <cell r="G69">
            <v>0</v>
          </cell>
          <cell r="H69" t="str">
            <v>Ok</v>
          </cell>
          <cell r="O69">
            <v>0</v>
          </cell>
          <cell r="P69" t="str">
            <v>Ok</v>
          </cell>
          <cell r="Q69">
            <v>0</v>
          </cell>
          <cell r="R69">
            <v>0</v>
          </cell>
        </row>
        <row r="70">
          <cell r="G70">
            <v>0</v>
          </cell>
          <cell r="H70" t="str">
            <v>Ok</v>
          </cell>
          <cell r="O70">
            <v>0</v>
          </cell>
          <cell r="P70" t="str">
            <v>Ok</v>
          </cell>
          <cell r="Q70">
            <v>0</v>
          </cell>
          <cell r="R70">
            <v>0</v>
          </cell>
        </row>
        <row r="71">
          <cell r="G71">
            <v>0</v>
          </cell>
          <cell r="H71" t="str">
            <v>Ok</v>
          </cell>
          <cell r="O71">
            <v>0</v>
          </cell>
          <cell r="P71" t="str">
            <v>Ok</v>
          </cell>
          <cell r="Q71">
            <v>0</v>
          </cell>
          <cell r="R71">
            <v>0</v>
          </cell>
        </row>
        <row r="72">
          <cell r="G72">
            <v>0</v>
          </cell>
          <cell r="H72" t="str">
            <v>Ok</v>
          </cell>
          <cell r="O72">
            <v>0</v>
          </cell>
          <cell r="P72" t="str">
            <v>Ok</v>
          </cell>
          <cell r="Q72">
            <v>0</v>
          </cell>
          <cell r="R72">
            <v>0</v>
          </cell>
        </row>
        <row r="73">
          <cell r="G73">
            <v>0</v>
          </cell>
          <cell r="H73" t="str">
            <v>Ok</v>
          </cell>
          <cell r="O73">
            <v>0</v>
          </cell>
          <cell r="P73" t="str">
            <v>Ok</v>
          </cell>
          <cell r="Q73">
            <v>0</v>
          </cell>
          <cell r="R73">
            <v>0</v>
          </cell>
        </row>
        <row r="74">
          <cell r="G74">
            <v>0</v>
          </cell>
          <cell r="H74" t="str">
            <v>Ok</v>
          </cell>
          <cell r="O74">
            <v>0</v>
          </cell>
          <cell r="P74" t="str">
            <v>Ok</v>
          </cell>
          <cell r="Q74">
            <v>0</v>
          </cell>
          <cell r="R74">
            <v>0</v>
          </cell>
        </row>
        <row r="75">
          <cell r="G75">
            <v>0</v>
          </cell>
          <cell r="H75" t="str">
            <v>Ok</v>
          </cell>
          <cell r="O75">
            <v>0</v>
          </cell>
          <cell r="P75" t="str">
            <v>Ok</v>
          </cell>
          <cell r="Q75">
            <v>0</v>
          </cell>
          <cell r="R75">
            <v>0</v>
          </cell>
        </row>
        <row r="76">
          <cell r="G76">
            <v>0</v>
          </cell>
          <cell r="H76" t="str">
            <v>Ok</v>
          </cell>
          <cell r="O76">
            <v>0</v>
          </cell>
          <cell r="P76" t="str">
            <v>Ok</v>
          </cell>
          <cell r="Q76">
            <v>0</v>
          </cell>
          <cell r="R76">
            <v>0</v>
          </cell>
        </row>
        <row r="77">
          <cell r="G77">
            <v>0</v>
          </cell>
          <cell r="H77" t="str">
            <v>Ok</v>
          </cell>
          <cell r="O77">
            <v>0</v>
          </cell>
          <cell r="P77" t="str">
            <v>Ok</v>
          </cell>
          <cell r="Q77">
            <v>0</v>
          </cell>
          <cell r="R77">
            <v>0</v>
          </cell>
        </row>
        <row r="78">
          <cell r="G78">
            <v>0</v>
          </cell>
          <cell r="H78" t="str">
            <v>Ok</v>
          </cell>
          <cell r="O78">
            <v>0</v>
          </cell>
          <cell r="P78" t="str">
            <v>Ok</v>
          </cell>
          <cell r="Q78">
            <v>0</v>
          </cell>
          <cell r="R78">
            <v>0</v>
          </cell>
        </row>
        <row r="79">
          <cell r="G79">
            <v>0</v>
          </cell>
          <cell r="H79" t="str">
            <v>Ok</v>
          </cell>
          <cell r="O79">
            <v>0</v>
          </cell>
          <cell r="P79" t="str">
            <v>Ok</v>
          </cell>
          <cell r="Q79">
            <v>0</v>
          </cell>
          <cell r="R79">
            <v>0</v>
          </cell>
        </row>
        <row r="80">
          <cell r="G80">
            <v>0</v>
          </cell>
          <cell r="H80" t="str">
            <v>Ok</v>
          </cell>
          <cell r="O80">
            <v>0</v>
          </cell>
          <cell r="P80" t="str">
            <v>Ok</v>
          </cell>
          <cell r="Q80">
            <v>0</v>
          </cell>
          <cell r="R80">
            <v>0</v>
          </cell>
        </row>
        <row r="81">
          <cell r="G81">
            <v>0</v>
          </cell>
          <cell r="H81" t="str">
            <v>Ok</v>
          </cell>
          <cell r="O81">
            <v>0</v>
          </cell>
          <cell r="P81" t="str">
            <v>Ok</v>
          </cell>
          <cell r="Q81">
            <v>0</v>
          </cell>
          <cell r="R81">
            <v>0</v>
          </cell>
        </row>
        <row r="82">
          <cell r="G82">
            <v>0</v>
          </cell>
          <cell r="H82" t="str">
            <v>Ok</v>
          </cell>
          <cell r="O82">
            <v>0</v>
          </cell>
          <cell r="P82" t="str">
            <v>Ok</v>
          </cell>
          <cell r="Q82">
            <v>0</v>
          </cell>
          <cell r="R82">
            <v>0</v>
          </cell>
        </row>
        <row r="83">
          <cell r="G83">
            <v>0</v>
          </cell>
          <cell r="H83" t="str">
            <v>Ok</v>
          </cell>
          <cell r="O83">
            <v>0</v>
          </cell>
          <cell r="P83" t="str">
            <v>Ok</v>
          </cell>
          <cell r="Q83">
            <v>0</v>
          </cell>
          <cell r="R83">
            <v>0</v>
          </cell>
        </row>
        <row r="84">
          <cell r="G84">
            <v>0</v>
          </cell>
          <cell r="H84" t="str">
            <v>Ok</v>
          </cell>
          <cell r="O84">
            <v>0</v>
          </cell>
          <cell r="P84" t="str">
            <v>Ok</v>
          </cell>
          <cell r="Q84">
            <v>0</v>
          </cell>
          <cell r="R84">
            <v>0</v>
          </cell>
        </row>
        <row r="85">
          <cell r="G85">
            <v>0</v>
          </cell>
          <cell r="H85" t="str">
            <v>Ok</v>
          </cell>
          <cell r="O85">
            <v>0</v>
          </cell>
          <cell r="P85" t="str">
            <v>Ok</v>
          </cell>
          <cell r="Q85">
            <v>0</v>
          </cell>
          <cell r="R85">
            <v>0</v>
          </cell>
        </row>
        <row r="86">
          <cell r="G86">
            <v>0</v>
          </cell>
          <cell r="H86" t="str">
            <v>Ok</v>
          </cell>
          <cell r="O86">
            <v>0</v>
          </cell>
          <cell r="P86" t="str">
            <v>Ok</v>
          </cell>
          <cell r="Q86">
            <v>0</v>
          </cell>
          <cell r="R86">
            <v>0</v>
          </cell>
        </row>
        <row r="87">
          <cell r="G87">
            <v>0</v>
          </cell>
          <cell r="H87" t="str">
            <v>Ok</v>
          </cell>
          <cell r="O87">
            <v>0</v>
          </cell>
          <cell r="P87" t="str">
            <v>Ok</v>
          </cell>
          <cell r="Q87">
            <v>0</v>
          </cell>
          <cell r="R87">
            <v>0</v>
          </cell>
        </row>
        <row r="88">
          <cell r="G88">
            <v>0</v>
          </cell>
          <cell r="H88" t="str">
            <v>Ok</v>
          </cell>
          <cell r="O88">
            <v>0</v>
          </cell>
          <cell r="P88" t="str">
            <v>Ok</v>
          </cell>
          <cell r="Q88">
            <v>0</v>
          </cell>
          <cell r="R88">
            <v>0</v>
          </cell>
        </row>
        <row r="89">
          <cell r="G89">
            <v>0</v>
          </cell>
          <cell r="H89" t="str">
            <v>Ok</v>
          </cell>
          <cell r="O89">
            <v>0</v>
          </cell>
          <cell r="P89" t="str">
            <v>Ok</v>
          </cell>
          <cell r="Q89">
            <v>0</v>
          </cell>
          <cell r="R89">
            <v>0</v>
          </cell>
        </row>
        <row r="90">
          <cell r="G90">
            <v>0</v>
          </cell>
          <cell r="H90" t="str">
            <v>Ok</v>
          </cell>
          <cell r="O90">
            <v>0</v>
          </cell>
          <cell r="P90" t="str">
            <v>Ok</v>
          </cell>
          <cell r="Q90">
            <v>0</v>
          </cell>
          <cell r="R90">
            <v>0</v>
          </cell>
        </row>
        <row r="91">
          <cell r="G91">
            <v>0</v>
          </cell>
          <cell r="H91" t="str">
            <v>Ok</v>
          </cell>
          <cell r="O91">
            <v>0</v>
          </cell>
          <cell r="P91" t="str">
            <v>Ok</v>
          </cell>
          <cell r="Q91">
            <v>0</v>
          </cell>
          <cell r="R91">
            <v>0</v>
          </cell>
        </row>
        <row r="92">
          <cell r="G92">
            <v>0</v>
          </cell>
          <cell r="H92" t="str">
            <v>Ok</v>
          </cell>
          <cell r="O92">
            <v>0</v>
          </cell>
          <cell r="P92" t="str">
            <v>Ok</v>
          </cell>
          <cell r="Q92">
            <v>0</v>
          </cell>
          <cell r="R92">
            <v>0</v>
          </cell>
        </row>
        <row r="93">
          <cell r="G93">
            <v>0</v>
          </cell>
          <cell r="H93" t="str">
            <v>Ok</v>
          </cell>
          <cell r="O93">
            <v>0</v>
          </cell>
          <cell r="P93" t="str">
            <v>Ok</v>
          </cell>
          <cell r="Q93">
            <v>0</v>
          </cell>
          <cell r="R93">
            <v>0</v>
          </cell>
        </row>
        <row r="94">
          <cell r="G94">
            <v>0</v>
          </cell>
          <cell r="H94" t="str">
            <v>Ok</v>
          </cell>
          <cell r="O94">
            <v>0</v>
          </cell>
          <cell r="P94" t="str">
            <v>Ok</v>
          </cell>
          <cell r="Q94">
            <v>0</v>
          </cell>
          <cell r="R94">
            <v>0</v>
          </cell>
        </row>
        <row r="95">
          <cell r="G95">
            <v>0</v>
          </cell>
          <cell r="H95" t="str">
            <v>Ok</v>
          </cell>
          <cell r="O95">
            <v>0</v>
          </cell>
          <cell r="P95" t="str">
            <v>Ok</v>
          </cell>
          <cell r="Q95">
            <v>0</v>
          </cell>
          <cell r="R95">
            <v>0</v>
          </cell>
        </row>
        <row r="96">
          <cell r="G96">
            <v>0</v>
          </cell>
          <cell r="H96" t="str">
            <v>Ok</v>
          </cell>
          <cell r="O96">
            <v>0</v>
          </cell>
          <cell r="P96" t="str">
            <v>Ok</v>
          </cell>
          <cell r="Q96">
            <v>0</v>
          </cell>
          <cell r="R96">
            <v>0</v>
          </cell>
        </row>
        <row r="97">
          <cell r="G97">
            <v>0</v>
          </cell>
          <cell r="H97" t="str">
            <v>Ok</v>
          </cell>
          <cell r="O97">
            <v>0</v>
          </cell>
          <cell r="P97" t="str">
            <v>Ok</v>
          </cell>
          <cell r="Q97">
            <v>0</v>
          </cell>
          <cell r="R97">
            <v>0</v>
          </cell>
        </row>
        <row r="98">
          <cell r="G98">
            <v>0</v>
          </cell>
          <cell r="H98" t="str">
            <v>Ok</v>
          </cell>
          <cell r="O98">
            <v>0</v>
          </cell>
          <cell r="P98" t="str">
            <v>Ok</v>
          </cell>
          <cell r="Q98">
            <v>0</v>
          </cell>
          <cell r="R98">
            <v>0</v>
          </cell>
        </row>
        <row r="99">
          <cell r="G99">
            <v>0</v>
          </cell>
          <cell r="H99" t="str">
            <v>Ok</v>
          </cell>
          <cell r="O99">
            <v>0</v>
          </cell>
          <cell r="P99" t="str">
            <v>Ok</v>
          </cell>
          <cell r="Q99">
            <v>0</v>
          </cell>
          <cell r="R99">
            <v>0</v>
          </cell>
        </row>
        <row r="100">
          <cell r="B100" t="str">
            <v>OTHER</v>
          </cell>
          <cell r="F100">
            <v>-1451</v>
          </cell>
          <cell r="G100">
            <v>-1451</v>
          </cell>
          <cell r="H100" t="str">
            <v>Ok</v>
          </cell>
          <cell r="J100" t="str">
            <v>OTHER</v>
          </cell>
          <cell r="N100">
            <v>0</v>
          </cell>
          <cell r="O100">
            <v>0</v>
          </cell>
          <cell r="P100" t="str">
            <v>Ok</v>
          </cell>
          <cell r="Q100">
            <v>-1451</v>
          </cell>
          <cell r="R100">
            <v>-1451</v>
          </cell>
        </row>
      </sheetData>
      <sheetData sheetId="12" refreshError="1"/>
      <sheetData sheetId="13" refreshError="1"/>
      <sheetData sheetId="14" refreshError="1">
        <row r="2">
          <cell r="A2" t="str">
            <v>MIG_SP</v>
          </cell>
          <cell r="B2">
            <v>2</v>
          </cell>
          <cell r="C2">
            <v>3</v>
          </cell>
          <cell r="D2">
            <v>4</v>
          </cell>
        </row>
        <row r="4">
          <cell r="A4" t="str">
            <v>FLASH_NAME</v>
          </cell>
          <cell r="B4" t="str">
            <v>BUSINESS</v>
          </cell>
          <cell r="C4" t="str">
            <v>CONSUMER</v>
          </cell>
          <cell r="D4" t="str">
            <v>TOTAL</v>
          </cell>
        </row>
        <row r="5">
          <cell r="A5" t="str">
            <v>Aerofone</v>
          </cell>
          <cell r="B5">
            <v>0</v>
          </cell>
          <cell r="C5">
            <v>0</v>
          </cell>
          <cell r="D5">
            <v>0</v>
          </cell>
        </row>
        <row r="6">
          <cell r="A6" t="str">
            <v>Alternative Network</v>
          </cell>
          <cell r="B6">
            <v>22</v>
          </cell>
          <cell r="C6">
            <v>0</v>
          </cell>
          <cell r="D6">
            <v>22</v>
          </cell>
        </row>
        <row r="7">
          <cell r="A7" t="str">
            <v>BT Retail</v>
          </cell>
          <cell r="B7">
            <v>248.26</v>
          </cell>
          <cell r="C7">
            <v>4.74</v>
          </cell>
          <cell r="D7">
            <v>253</v>
          </cell>
        </row>
        <row r="8">
          <cell r="A8" t="str">
            <v>BT Retail ( Business )</v>
          </cell>
          <cell r="B8">
            <v>703.6</v>
          </cell>
          <cell r="C8">
            <v>-0.6</v>
          </cell>
          <cell r="D8">
            <v>703</v>
          </cell>
        </row>
        <row r="9">
          <cell r="A9" t="str">
            <v>Call Connections</v>
          </cell>
          <cell r="B9">
            <v>182.49</v>
          </cell>
          <cell r="C9">
            <v>-1051.49</v>
          </cell>
          <cell r="D9">
            <v>-869</v>
          </cell>
        </row>
        <row r="10">
          <cell r="A10" t="str">
            <v>Carphone Warehouse Services Ltd</v>
          </cell>
          <cell r="B10">
            <v>171.83</v>
          </cell>
          <cell r="C10">
            <v>-461.83</v>
          </cell>
          <cell r="D10">
            <v>-290</v>
          </cell>
        </row>
        <row r="11">
          <cell r="A11" t="str">
            <v>Carphone Warehouse Services Ltd - JS</v>
          </cell>
          <cell r="B11">
            <v>0.9</v>
          </cell>
          <cell r="C11">
            <v>-14.9</v>
          </cell>
          <cell r="D11">
            <v>-14</v>
          </cell>
        </row>
        <row r="12">
          <cell r="A12" t="str">
            <v>Cell Hire</v>
          </cell>
          <cell r="B12">
            <v>0</v>
          </cell>
          <cell r="C12">
            <v>0</v>
          </cell>
          <cell r="D12">
            <v>0</v>
          </cell>
        </row>
        <row r="13">
          <cell r="A13" t="str">
            <v>Cellcom Israel (SR)</v>
          </cell>
          <cell r="B13">
            <v>0</v>
          </cell>
          <cell r="C13">
            <v>0</v>
          </cell>
          <cell r="D13">
            <v>0</v>
          </cell>
        </row>
        <row r="14">
          <cell r="A14" t="str">
            <v>Cellular Operations (Bus. Dev.)</v>
          </cell>
          <cell r="B14">
            <v>0</v>
          </cell>
          <cell r="C14">
            <v>0</v>
          </cell>
          <cell r="D14">
            <v>0</v>
          </cell>
        </row>
        <row r="15">
          <cell r="A15" t="str">
            <v>Cellular Operations (Service Provider)</v>
          </cell>
          <cell r="B15">
            <v>-0.6</v>
          </cell>
          <cell r="C15">
            <v>-99.4</v>
          </cell>
          <cell r="D15">
            <v>-100</v>
          </cell>
        </row>
        <row r="16">
          <cell r="A16" t="str">
            <v>Charles Street Communications</v>
          </cell>
          <cell r="B16">
            <v>-2</v>
          </cell>
          <cell r="C16">
            <v>0</v>
          </cell>
          <cell r="D16">
            <v>-2</v>
          </cell>
        </row>
        <row r="17">
          <cell r="A17" t="str">
            <v>Concert Wireless</v>
          </cell>
          <cell r="B17">
            <v>0</v>
          </cell>
          <cell r="C17">
            <v>0</v>
          </cell>
          <cell r="D17">
            <v>0</v>
          </cell>
        </row>
        <row r="18">
          <cell r="A18" t="str">
            <v>DSG (Genesis)</v>
          </cell>
          <cell r="B18">
            <v>45.4</v>
          </cell>
          <cell r="C18">
            <v>20.6</v>
          </cell>
          <cell r="D18">
            <v>66</v>
          </cell>
        </row>
        <row r="19">
          <cell r="A19" t="str">
            <v>Generation Telecom Limited</v>
          </cell>
          <cell r="B19">
            <v>12.2</v>
          </cell>
          <cell r="C19">
            <v>-7.2</v>
          </cell>
          <cell r="D19">
            <v>4.9999999999999991</v>
          </cell>
        </row>
        <row r="20">
          <cell r="A20" t="str">
            <v>Genesis</v>
          </cell>
          <cell r="B20">
            <v>-202.9</v>
          </cell>
          <cell r="C20">
            <v>13.9</v>
          </cell>
          <cell r="D20">
            <v>-189</v>
          </cell>
        </row>
        <row r="21">
          <cell r="A21" t="str">
            <v>Hirefone UK</v>
          </cell>
          <cell r="B21">
            <v>-20</v>
          </cell>
          <cell r="C21">
            <v>0</v>
          </cell>
          <cell r="D21">
            <v>-20</v>
          </cell>
        </row>
        <row r="22">
          <cell r="A22" t="str">
            <v>ICB Telecom</v>
          </cell>
          <cell r="B22">
            <v>38.299999999999997</v>
          </cell>
          <cell r="C22">
            <v>-0.3</v>
          </cell>
          <cell r="D22">
            <v>38</v>
          </cell>
        </row>
        <row r="23">
          <cell r="A23" t="str">
            <v>IMC (SR)</v>
          </cell>
          <cell r="B23">
            <v>0</v>
          </cell>
          <cell r="C23">
            <v>0</v>
          </cell>
          <cell r="D23">
            <v>0</v>
          </cell>
        </row>
        <row r="24">
          <cell r="A24" t="str">
            <v>IMS Telecom (Direct)</v>
          </cell>
          <cell r="B24">
            <v>-16.399999999999999</v>
          </cell>
          <cell r="C24">
            <v>2.4</v>
          </cell>
          <cell r="D24">
            <v>-13.999999999999998</v>
          </cell>
        </row>
        <row r="25">
          <cell r="A25" t="str">
            <v>Intercity Mobile Communications</v>
          </cell>
          <cell r="B25">
            <v>-2.8</v>
          </cell>
          <cell r="C25">
            <v>1.8</v>
          </cell>
          <cell r="D25">
            <v>-0.99999999999999978</v>
          </cell>
        </row>
        <row r="26">
          <cell r="A26" t="str">
            <v>Kingston Communications</v>
          </cell>
          <cell r="B26">
            <v>15.2</v>
          </cell>
          <cell r="C26">
            <v>-2.2000000000000002</v>
          </cell>
          <cell r="D26">
            <v>13</v>
          </cell>
        </row>
        <row r="27">
          <cell r="A27" t="str">
            <v>Kingston Inbusiness</v>
          </cell>
          <cell r="B27">
            <v>0</v>
          </cell>
          <cell r="C27">
            <v>0</v>
          </cell>
          <cell r="D27">
            <v>0</v>
          </cell>
        </row>
        <row r="28">
          <cell r="A28" t="str">
            <v>Mobal (SR)</v>
          </cell>
          <cell r="B28">
            <v>0</v>
          </cell>
          <cell r="C28">
            <v>0</v>
          </cell>
          <cell r="D28">
            <v>0</v>
          </cell>
        </row>
        <row r="29">
          <cell r="A29" t="str">
            <v>Motek</v>
          </cell>
          <cell r="B29">
            <v>-2</v>
          </cell>
          <cell r="C29">
            <v>0</v>
          </cell>
          <cell r="D29">
            <v>-2</v>
          </cell>
        </row>
        <row r="30">
          <cell r="A30" t="str">
            <v>O2 Corporates</v>
          </cell>
          <cell r="B30">
            <v>-1014.02</v>
          </cell>
          <cell r="C30">
            <v>-8.98</v>
          </cell>
          <cell r="D30">
            <v>-1023</v>
          </cell>
        </row>
        <row r="31">
          <cell r="A31" t="str">
            <v>O2 Lumina</v>
          </cell>
          <cell r="B31">
            <v>1389.95</v>
          </cell>
          <cell r="C31">
            <v>-2449.9499999999998</v>
          </cell>
          <cell r="D31">
            <v>-1059.9999999999998</v>
          </cell>
        </row>
        <row r="32">
          <cell r="A32" t="str">
            <v>O2 Online</v>
          </cell>
          <cell r="B32">
            <v>9539.1299999999992</v>
          </cell>
          <cell r="C32">
            <v>128164.87</v>
          </cell>
          <cell r="D32">
            <v>137704</v>
          </cell>
        </row>
        <row r="33">
          <cell r="A33" t="str">
            <v>O2 Operations</v>
          </cell>
          <cell r="B33">
            <v>1.6</v>
          </cell>
          <cell r="C33">
            <v>-6.6</v>
          </cell>
          <cell r="D33">
            <v>-5</v>
          </cell>
        </row>
        <row r="34">
          <cell r="A34" t="str">
            <v>O2 Ventures</v>
          </cell>
          <cell r="B34">
            <v>18.600000000000001</v>
          </cell>
          <cell r="C34">
            <v>-64.599999999999994</v>
          </cell>
          <cell r="D34">
            <v>-45.999999999999993</v>
          </cell>
        </row>
        <row r="35">
          <cell r="A35" t="str">
            <v>Opal Telecom</v>
          </cell>
          <cell r="B35">
            <v>9.6</v>
          </cell>
          <cell r="C35">
            <v>1.4</v>
          </cell>
          <cell r="D35">
            <v>11</v>
          </cell>
        </row>
        <row r="36">
          <cell r="A36" t="str">
            <v>Open Air</v>
          </cell>
          <cell r="B36">
            <v>-9.9999999999999645E-2</v>
          </cell>
          <cell r="C36">
            <v>-0.9</v>
          </cell>
          <cell r="D36">
            <v>-0.99999999999999967</v>
          </cell>
        </row>
        <row r="37">
          <cell r="A37" t="str">
            <v>Pelephone (SR)</v>
          </cell>
          <cell r="B37">
            <v>0</v>
          </cell>
          <cell r="C37">
            <v>0</v>
          </cell>
          <cell r="D37">
            <v>0</v>
          </cell>
        </row>
        <row r="38">
          <cell r="A38" t="str">
            <v>Project Telecom</v>
          </cell>
          <cell r="B38">
            <v>-69.66</v>
          </cell>
          <cell r="C38">
            <v>-95.34</v>
          </cell>
          <cell r="D38">
            <v>-165</v>
          </cell>
        </row>
        <row r="39">
          <cell r="A39" t="str">
            <v>Rent a Phone UK</v>
          </cell>
          <cell r="B39">
            <v>1.7</v>
          </cell>
          <cell r="C39">
            <v>-0.7</v>
          </cell>
          <cell r="D39">
            <v>1</v>
          </cell>
        </row>
        <row r="40">
          <cell r="A40" t="str">
            <v>Rentaphone Israel (SR)</v>
          </cell>
          <cell r="B40">
            <v>0</v>
          </cell>
          <cell r="C40">
            <v>0</v>
          </cell>
          <cell r="D40">
            <v>0</v>
          </cell>
        </row>
        <row r="41">
          <cell r="A41" t="str">
            <v>Roadpost (SR)</v>
          </cell>
          <cell r="B41">
            <v>0</v>
          </cell>
          <cell r="C41">
            <v>0</v>
          </cell>
          <cell r="D41">
            <v>0</v>
          </cell>
        </row>
        <row r="42">
          <cell r="A42" t="str">
            <v>Rocom</v>
          </cell>
          <cell r="B42">
            <v>-2</v>
          </cell>
          <cell r="C42">
            <v>0</v>
          </cell>
          <cell r="D42">
            <v>-2</v>
          </cell>
        </row>
        <row r="43">
          <cell r="A43" t="str">
            <v>SinglePoint</v>
          </cell>
          <cell r="B43">
            <v>-364.7</v>
          </cell>
          <cell r="C43">
            <v>-290.3</v>
          </cell>
          <cell r="D43">
            <v>-655</v>
          </cell>
        </row>
        <row r="44">
          <cell r="A44" t="str">
            <v>Sony Cellular Services</v>
          </cell>
          <cell r="B44">
            <v>-5.52</v>
          </cell>
          <cell r="C44">
            <v>1.52</v>
          </cell>
          <cell r="D44">
            <v>-3.9999999999999996</v>
          </cell>
        </row>
        <row r="45">
          <cell r="A45" t="str">
            <v>Symphony Telecom</v>
          </cell>
          <cell r="B45">
            <v>22.3</v>
          </cell>
          <cell r="C45">
            <v>1.7</v>
          </cell>
          <cell r="D45">
            <v>24</v>
          </cell>
        </row>
        <row r="46">
          <cell r="A46" t="str">
            <v>TML</v>
          </cell>
          <cell r="B46">
            <v>-1.67</v>
          </cell>
          <cell r="C46">
            <v>15.67</v>
          </cell>
          <cell r="D46">
            <v>14</v>
          </cell>
        </row>
        <row r="47">
          <cell r="A47" t="str">
            <v>Townley Comms</v>
          </cell>
          <cell r="B47">
            <v>39</v>
          </cell>
          <cell r="C47">
            <v>1</v>
          </cell>
          <cell r="D47">
            <v>40</v>
          </cell>
        </row>
        <row r="48">
          <cell r="A48" t="str">
            <v>TSCR (BTM)</v>
          </cell>
          <cell r="B48">
            <v>-5942.73</v>
          </cell>
          <cell r="C48">
            <v>-128901.27</v>
          </cell>
          <cell r="D48">
            <v>-134844</v>
          </cell>
        </row>
        <row r="49">
          <cell r="A49" t="str">
            <v>TSCR Ventura</v>
          </cell>
          <cell r="B49">
            <v>16.010000000000002</v>
          </cell>
          <cell r="C49">
            <v>-62.01</v>
          </cell>
          <cell r="D49">
            <v>-46</v>
          </cell>
        </row>
        <row r="50">
          <cell r="A50" t="str">
            <v>Vijesh Marketing</v>
          </cell>
          <cell r="B50">
            <v>0</v>
          </cell>
          <cell r="C50">
            <v>0</v>
          </cell>
          <cell r="D50">
            <v>0</v>
          </cell>
        </row>
        <row r="51">
          <cell r="A51" t="str">
            <v>Vodafone Connect</v>
          </cell>
          <cell r="B51">
            <v>-2.54</v>
          </cell>
          <cell r="C51">
            <v>-2.46</v>
          </cell>
          <cell r="D51">
            <v>-5</v>
          </cell>
        </row>
        <row r="52">
          <cell r="A52" t="str">
            <v>Vodafone Corporate</v>
          </cell>
          <cell r="B52">
            <v>-1.73</v>
          </cell>
          <cell r="C52">
            <v>-2.27</v>
          </cell>
          <cell r="D52">
            <v>-4</v>
          </cell>
        </row>
        <row r="53">
          <cell r="D53">
            <v>0</v>
          </cell>
        </row>
        <row r="54">
          <cell r="D54">
            <v>0</v>
          </cell>
        </row>
        <row r="55">
          <cell r="D55">
            <v>0</v>
          </cell>
        </row>
        <row r="56">
          <cell r="D56">
            <v>0</v>
          </cell>
        </row>
        <row r="57">
          <cell r="D57">
            <v>0</v>
          </cell>
        </row>
        <row r="58">
          <cell r="D58">
            <v>0</v>
          </cell>
        </row>
        <row r="59">
          <cell r="D59">
            <v>0</v>
          </cell>
        </row>
        <row r="60">
          <cell r="D60">
            <v>0</v>
          </cell>
        </row>
        <row r="61">
          <cell r="D61">
            <v>0</v>
          </cell>
        </row>
        <row r="62">
          <cell r="D62">
            <v>0</v>
          </cell>
        </row>
        <row r="63">
          <cell r="D63">
            <v>0</v>
          </cell>
        </row>
        <row r="64">
          <cell r="D64">
            <v>0</v>
          </cell>
        </row>
        <row r="65">
          <cell r="D65">
            <v>0</v>
          </cell>
        </row>
        <row r="66">
          <cell r="D66">
            <v>0</v>
          </cell>
        </row>
        <row r="67">
          <cell r="D67">
            <v>0</v>
          </cell>
        </row>
        <row r="68">
          <cell r="D68">
            <v>0</v>
          </cell>
        </row>
        <row r="69">
          <cell r="D69">
            <v>0</v>
          </cell>
        </row>
        <row r="70">
          <cell r="D70">
            <v>0</v>
          </cell>
        </row>
        <row r="71">
          <cell r="D71">
            <v>0</v>
          </cell>
        </row>
        <row r="72">
          <cell r="D72">
            <v>0</v>
          </cell>
        </row>
        <row r="73">
          <cell r="D73">
            <v>0</v>
          </cell>
        </row>
        <row r="74">
          <cell r="D74">
            <v>0</v>
          </cell>
        </row>
        <row r="75">
          <cell r="D75">
            <v>0</v>
          </cell>
        </row>
        <row r="76">
          <cell r="D76">
            <v>0</v>
          </cell>
        </row>
        <row r="77">
          <cell r="D77">
            <v>0</v>
          </cell>
        </row>
        <row r="78">
          <cell r="D78">
            <v>0</v>
          </cell>
        </row>
        <row r="79">
          <cell r="D79">
            <v>0</v>
          </cell>
        </row>
        <row r="80">
          <cell r="D80">
            <v>0</v>
          </cell>
        </row>
        <row r="81">
          <cell r="D81">
            <v>0</v>
          </cell>
        </row>
        <row r="82">
          <cell r="D82">
            <v>0</v>
          </cell>
        </row>
        <row r="83">
          <cell r="D83">
            <v>0</v>
          </cell>
        </row>
        <row r="84">
          <cell r="D84">
            <v>0</v>
          </cell>
        </row>
        <row r="85">
          <cell r="D85">
            <v>0</v>
          </cell>
        </row>
        <row r="86">
          <cell r="D86">
            <v>0</v>
          </cell>
        </row>
        <row r="87">
          <cell r="D87">
            <v>0</v>
          </cell>
        </row>
        <row r="88">
          <cell r="D88">
            <v>0</v>
          </cell>
        </row>
        <row r="89">
          <cell r="D89">
            <v>0</v>
          </cell>
        </row>
        <row r="90">
          <cell r="D90">
            <v>0</v>
          </cell>
        </row>
        <row r="91">
          <cell r="D91">
            <v>0</v>
          </cell>
        </row>
        <row r="92">
          <cell r="D92">
            <v>0</v>
          </cell>
        </row>
        <row r="93">
          <cell r="D93">
            <v>0</v>
          </cell>
        </row>
        <row r="94">
          <cell r="D94">
            <v>0</v>
          </cell>
        </row>
        <row r="95">
          <cell r="D95">
            <v>0</v>
          </cell>
        </row>
        <row r="96">
          <cell r="D96">
            <v>0</v>
          </cell>
        </row>
        <row r="97">
          <cell r="D97">
            <v>0</v>
          </cell>
        </row>
        <row r="98">
          <cell r="D98">
            <v>0</v>
          </cell>
        </row>
        <row r="99">
          <cell r="D99">
            <v>0</v>
          </cell>
        </row>
        <row r="100">
          <cell r="D100">
            <v>0</v>
          </cell>
        </row>
        <row r="101">
          <cell r="B101">
            <v>4826.7</v>
          </cell>
          <cell r="C101">
            <v>-5293.7000000000216</v>
          </cell>
          <cell r="D101">
            <v>-467</v>
          </cell>
        </row>
      </sheetData>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ver"/>
      <sheetName val="All Margin Graphs R&amp;G"/>
      <sheetName val="Mangagement Pack Graphs"/>
      <sheetName val="CHS R&amp;G"/>
      <sheetName val="PHS R&amp;G"/>
      <sheetName val="CBB R&amp;G"/>
      <sheetName val="PBB R&amp;G"/>
      <sheetName val="Net MRC MoM Vol&amp;Rate"/>
      <sheetName val="Margin Summary"/>
      <sheetName val="Margin Input"/>
      <sheetName val="Margin Essbase"/>
      <sheetName val="Underlying Business"/>
      <sheetName val="CHS MoM"/>
      <sheetName val="CHS MoM (2)"/>
      <sheetName val="CHS vs Forecast"/>
      <sheetName val="CHS vs Forecast (2)"/>
      <sheetName val="CHS Underlying"/>
      <sheetName val="CHS Wholesale"/>
      <sheetName val="CHS Wholesale (2)"/>
      <sheetName val="CHS Other Revenue"/>
      <sheetName val="CHS OOB "/>
      <sheetName val="OOB Trends"/>
      <sheetName val="New CHS Other Revenue"/>
      <sheetName val="PHS MoM"/>
      <sheetName val="PHS vs Forecast"/>
      <sheetName val="Other Margin Graphs"/>
      <sheetName val="CHS Margin Trends"/>
      <sheetName val="CHS NMRC MoM"/>
      <sheetName val="CHS NMRC Q3F"/>
      <sheetName val="Data"/>
      <sheetName val="Margin KBI's"/>
      <sheetName val="Acq &amp; Retained Margin-MRC"/>
      <sheetName val="Acq &amp; Retained MRC"/>
      <sheetName val="CHS - OOB"/>
      <sheetName val="Quarterly NMRC"/>
      <sheetName val="Wholesale 3"/>
      <sheetName val="CHS AMPU vs Bud"/>
      <sheetName val="CHS AMPU vs Q2RF"/>
      <sheetName val="A&amp;D Analysis New"/>
      <sheetName val="A&amp;D Analysis"/>
      <sheetName val="CHS Gross Adds"/>
      <sheetName val="Net MRC Growth"/>
      <sheetName val="VOL Rate for Commentary"/>
      <sheetName val="Acq &amp; Ret Margin-MRC Q1 v Q2"/>
      <sheetName val="Margin KBI's Q1F vs Q2F"/>
      <sheetName val="EU Day Pass Margi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E1">
            <v>40909</v>
          </cell>
          <cell r="F1">
            <v>40940</v>
          </cell>
          <cell r="G1">
            <v>40969</v>
          </cell>
          <cell r="H1">
            <v>41000</v>
          </cell>
          <cell r="I1">
            <v>41030</v>
          </cell>
          <cell r="J1">
            <v>41061</v>
          </cell>
          <cell r="K1">
            <v>41091</v>
          </cell>
          <cell r="L1">
            <v>41122</v>
          </cell>
          <cell r="M1">
            <v>41153</v>
          </cell>
          <cell r="N1">
            <v>41183</v>
          </cell>
          <cell r="O1">
            <v>41214</v>
          </cell>
          <cell r="P1">
            <v>41244</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Postpay Connections"/>
      <sheetName val="Prepay Connections"/>
      <sheetName val="Conns vs MEO Graph"/>
      <sheetName val="MEO"/>
      <sheetName val="SAC MEO Waterfall"/>
      <sheetName val="Graph Data"/>
      <sheetName val="Conns vs QFC2 Graph"/>
      <sheetName val="Total SAC"/>
      <sheetName val="Total Postpay SAC"/>
      <sheetName val="Total Prepay SAC"/>
      <sheetName val="SAC QFC2 Waterfall"/>
      <sheetName val="Postpay SAC Rates"/>
      <sheetName val="Prepay SAC Rates"/>
      <sheetName val="Postpay SAC Rates by hand"/>
      <sheetName val="Appendix"/>
      <sheetName val="Postpay Acq"/>
      <sheetName val="Prepay Acq"/>
      <sheetName val="HW Margin"/>
      <sheetName val="OCOS"/>
      <sheetName val="WSD &amp; Trad WSD"/>
      <sheetName val="in Month &amp; Flowthru Graph"/>
      <sheetName val="Backup Upfront Acq vs MEO"/>
      <sheetName val="CTC "/>
      <sheetName val="CTC QFC2"/>
      <sheetName val="Prepay Graph"/>
      <sheetName val="CCCR Postpay Conns - Actual 09"/>
      <sheetName val="CCCR Prepay Conns - Actual 09"/>
      <sheetName val="CCCR Postpay Conns - QFC2 09"/>
      <sheetName val="CCCR Prepay Conns - QFC2 09"/>
      <sheetName val="CCCR Postpay Conns 08"/>
      <sheetName val="CCCR Prepay Conns 08"/>
      <sheetName val="Corporate"/>
      <sheetName val="TOTAL PREPAY CONNS (MTH)"/>
    </sheetNames>
    <sheetDataSet>
      <sheetData sheetId="0" refreshError="1">
        <row r="62">
          <cell r="B62" t="str">
            <v>August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C2" t="str">
            <v>POSTPAY TRADITIONAL</v>
          </cell>
          <cell r="E2">
            <v>39814</v>
          </cell>
          <cell r="F2">
            <v>39845</v>
          </cell>
          <cell r="G2">
            <v>39873</v>
          </cell>
          <cell r="H2">
            <v>39904</v>
          </cell>
          <cell r="I2">
            <v>39934</v>
          </cell>
          <cell r="J2">
            <v>39965</v>
          </cell>
          <cell r="K2">
            <v>39995</v>
          </cell>
          <cell r="L2">
            <v>40026</v>
          </cell>
          <cell r="M2">
            <v>40057</v>
          </cell>
          <cell r="N2">
            <v>40087</v>
          </cell>
          <cell r="O2">
            <v>40118</v>
          </cell>
          <cell r="P2">
            <v>40148</v>
          </cell>
          <cell r="R2" t="str">
            <v>Year to Date</v>
          </cell>
        </row>
        <row r="4">
          <cell r="E4" t="str">
            <v>Actual</v>
          </cell>
          <cell r="F4" t="str">
            <v>Actual</v>
          </cell>
          <cell r="G4" t="str">
            <v>Actual</v>
          </cell>
          <cell r="H4" t="str">
            <v>Actual</v>
          </cell>
          <cell r="I4" t="str">
            <v>Actual</v>
          </cell>
          <cell r="J4" t="str">
            <v>Actual</v>
          </cell>
          <cell r="K4" t="str">
            <v>Actual</v>
          </cell>
          <cell r="L4" t="str">
            <v>Actual</v>
          </cell>
          <cell r="M4" t="str">
            <v/>
          </cell>
          <cell r="N4" t="str">
            <v/>
          </cell>
          <cell r="O4" t="str">
            <v/>
          </cell>
          <cell r="P4" t="str">
            <v/>
          </cell>
        </row>
        <row r="6">
          <cell r="C6" t="str">
            <v>MASS RETAIL (S. Shurrock)</v>
          </cell>
        </row>
        <row r="8">
          <cell r="B8" t="str">
            <v>Carphone Warehouse - CPW Managed   Traditional</v>
          </cell>
          <cell r="C8" t="str">
            <v>Carphone Warehouse - CPW Managed</v>
          </cell>
          <cell r="E8">
            <v>750</v>
          </cell>
          <cell r="F8">
            <v>584</v>
          </cell>
          <cell r="G8">
            <v>524</v>
          </cell>
          <cell r="H8">
            <v>502</v>
          </cell>
          <cell r="I8">
            <v>510</v>
          </cell>
          <cell r="J8">
            <v>490</v>
          </cell>
          <cell r="K8">
            <v>532</v>
          </cell>
          <cell r="L8">
            <v>466</v>
          </cell>
          <cell r="M8">
            <v>0</v>
          </cell>
          <cell r="N8">
            <v>0</v>
          </cell>
          <cell r="O8">
            <v>0</v>
          </cell>
          <cell r="P8">
            <v>0</v>
          </cell>
          <cell r="R8">
            <v>4358</v>
          </cell>
        </row>
        <row r="9">
          <cell r="B9" t="str">
            <v>Carphone Warehouse - O2 managed   Traditional</v>
          </cell>
          <cell r="C9" t="str">
            <v>Carphone Warehouse - O2 managed</v>
          </cell>
          <cell r="E9">
            <v>20710</v>
          </cell>
          <cell r="F9">
            <v>30052</v>
          </cell>
          <cell r="G9">
            <v>23068</v>
          </cell>
          <cell r="H9">
            <v>15030</v>
          </cell>
          <cell r="I9">
            <v>23445</v>
          </cell>
          <cell r="J9">
            <v>27994</v>
          </cell>
          <cell r="K9">
            <v>28262</v>
          </cell>
          <cell r="L9">
            <v>20465</v>
          </cell>
          <cell r="M9">
            <v>0</v>
          </cell>
          <cell r="N9">
            <v>0</v>
          </cell>
          <cell r="O9">
            <v>0</v>
          </cell>
          <cell r="P9">
            <v>0</v>
          </cell>
          <cell r="R9">
            <v>189026</v>
          </cell>
        </row>
        <row r="10">
          <cell r="B10" t="str">
            <v>tbc   Traditional</v>
          </cell>
          <cell r="C10" t="str">
            <v>tbc</v>
          </cell>
          <cell r="E10">
            <v>0</v>
          </cell>
          <cell r="F10">
            <v>0</v>
          </cell>
          <cell r="G10">
            <v>0</v>
          </cell>
          <cell r="H10">
            <v>0</v>
          </cell>
          <cell r="I10">
            <v>0</v>
          </cell>
          <cell r="J10">
            <v>0</v>
          </cell>
          <cell r="K10">
            <v>0</v>
          </cell>
          <cell r="L10">
            <v>0</v>
          </cell>
          <cell r="M10">
            <v>0</v>
          </cell>
          <cell r="N10">
            <v>0</v>
          </cell>
          <cell r="O10">
            <v>0</v>
          </cell>
          <cell r="P10">
            <v>0</v>
          </cell>
          <cell r="R10">
            <v>0</v>
          </cell>
        </row>
        <row r="11">
          <cell r="B11" t="str">
            <v>tbc   Traditional</v>
          </cell>
          <cell r="C11" t="str">
            <v>tbc</v>
          </cell>
          <cell r="E11">
            <v>0</v>
          </cell>
          <cell r="F11">
            <v>0</v>
          </cell>
          <cell r="G11">
            <v>0</v>
          </cell>
          <cell r="H11">
            <v>0</v>
          </cell>
          <cell r="I11">
            <v>0</v>
          </cell>
          <cell r="J11">
            <v>0</v>
          </cell>
          <cell r="K11">
            <v>0</v>
          </cell>
          <cell r="L11">
            <v>0</v>
          </cell>
          <cell r="M11">
            <v>0</v>
          </cell>
          <cell r="N11">
            <v>0</v>
          </cell>
          <cell r="O11">
            <v>0</v>
          </cell>
          <cell r="P11">
            <v>0</v>
          </cell>
          <cell r="R11">
            <v>0</v>
          </cell>
        </row>
        <row r="12">
          <cell r="B12" t="str">
            <v>Phones 4 You   Traditional</v>
          </cell>
          <cell r="C12" t="str">
            <v>Phones 4 You</v>
          </cell>
          <cell r="E12">
            <v>5467</v>
          </cell>
          <cell r="F12">
            <v>7161</v>
          </cell>
          <cell r="G12">
            <v>12033</v>
          </cell>
          <cell r="H12">
            <v>10646</v>
          </cell>
          <cell r="I12">
            <v>10847</v>
          </cell>
          <cell r="J12">
            <v>12437</v>
          </cell>
          <cell r="K12">
            <v>14297</v>
          </cell>
          <cell r="L12">
            <v>12030</v>
          </cell>
          <cell r="M12">
            <v>0</v>
          </cell>
          <cell r="N12">
            <v>0</v>
          </cell>
          <cell r="O12">
            <v>0</v>
          </cell>
          <cell r="P12">
            <v>0</v>
          </cell>
          <cell r="R12">
            <v>84918</v>
          </cell>
        </row>
        <row r="13">
          <cell r="B13" t="str">
            <v>Dixons Stores Group   Traditional</v>
          </cell>
          <cell r="C13" t="str">
            <v>Dixons Stores Group</v>
          </cell>
          <cell r="E13">
            <v>65</v>
          </cell>
          <cell r="F13">
            <v>76</v>
          </cell>
          <cell r="G13">
            <v>58</v>
          </cell>
          <cell r="H13">
            <v>60</v>
          </cell>
          <cell r="I13">
            <v>55</v>
          </cell>
          <cell r="J13">
            <v>50</v>
          </cell>
          <cell r="K13">
            <v>68</v>
          </cell>
          <cell r="L13">
            <v>37</v>
          </cell>
          <cell r="M13">
            <v>0</v>
          </cell>
          <cell r="N13">
            <v>0</v>
          </cell>
          <cell r="O13">
            <v>0</v>
          </cell>
          <cell r="P13">
            <v>0</v>
          </cell>
          <cell r="R13">
            <v>469</v>
          </cell>
        </row>
        <row r="14">
          <cell r="B14" t="str">
            <v>tbc   Traditional</v>
          </cell>
          <cell r="C14" t="str">
            <v>tbc</v>
          </cell>
          <cell r="E14">
            <v>0</v>
          </cell>
          <cell r="F14">
            <v>0</v>
          </cell>
          <cell r="G14">
            <v>0</v>
          </cell>
          <cell r="H14">
            <v>0</v>
          </cell>
          <cell r="I14">
            <v>0</v>
          </cell>
          <cell r="J14">
            <v>0</v>
          </cell>
          <cell r="K14">
            <v>0</v>
          </cell>
          <cell r="L14">
            <v>0</v>
          </cell>
          <cell r="M14">
            <v>0</v>
          </cell>
          <cell r="N14">
            <v>0</v>
          </cell>
          <cell r="O14">
            <v>0</v>
          </cell>
          <cell r="P14">
            <v>0</v>
          </cell>
          <cell r="R14">
            <v>0</v>
          </cell>
        </row>
        <row r="15">
          <cell r="B15" t="str">
            <v>Dial a Phone   Traditional</v>
          </cell>
          <cell r="C15" t="str">
            <v>Dial a Phone</v>
          </cell>
          <cell r="E15">
            <v>0</v>
          </cell>
          <cell r="F15">
            <v>0</v>
          </cell>
          <cell r="G15">
            <v>0</v>
          </cell>
          <cell r="H15">
            <v>0</v>
          </cell>
          <cell r="I15">
            <v>0</v>
          </cell>
          <cell r="J15">
            <v>0</v>
          </cell>
          <cell r="K15">
            <v>0</v>
          </cell>
          <cell r="L15">
            <v>0</v>
          </cell>
          <cell r="M15">
            <v>0</v>
          </cell>
          <cell r="N15">
            <v>0</v>
          </cell>
          <cell r="O15">
            <v>0</v>
          </cell>
          <cell r="P15">
            <v>0</v>
          </cell>
          <cell r="R15">
            <v>0</v>
          </cell>
        </row>
        <row r="16">
          <cell r="B16" t="str">
            <v>Argos   Traditional</v>
          </cell>
          <cell r="C16" t="str">
            <v>Argos</v>
          </cell>
          <cell r="E16">
            <v>3</v>
          </cell>
          <cell r="F16">
            <v>0</v>
          </cell>
          <cell r="G16">
            <v>1</v>
          </cell>
          <cell r="H16">
            <v>1</v>
          </cell>
          <cell r="I16">
            <v>1</v>
          </cell>
          <cell r="J16">
            <v>0</v>
          </cell>
          <cell r="K16">
            <v>1</v>
          </cell>
          <cell r="L16">
            <v>0</v>
          </cell>
          <cell r="M16">
            <v>0</v>
          </cell>
          <cell r="N16">
            <v>0</v>
          </cell>
          <cell r="O16">
            <v>0</v>
          </cell>
          <cell r="P16">
            <v>0</v>
          </cell>
          <cell r="R16">
            <v>7</v>
          </cell>
        </row>
        <row r="17">
          <cell r="B17" t="str">
            <v>Tesco   Traditional</v>
          </cell>
          <cell r="C17" t="str">
            <v>Tesco</v>
          </cell>
          <cell r="E17">
            <v>0</v>
          </cell>
          <cell r="F17">
            <v>0</v>
          </cell>
          <cell r="G17">
            <v>0</v>
          </cell>
          <cell r="H17">
            <v>508</v>
          </cell>
          <cell r="I17">
            <v>1173</v>
          </cell>
          <cell r="J17">
            <v>861</v>
          </cell>
          <cell r="K17">
            <v>929</v>
          </cell>
          <cell r="L17">
            <v>1058</v>
          </cell>
          <cell r="M17">
            <v>0</v>
          </cell>
          <cell r="N17">
            <v>0</v>
          </cell>
          <cell r="O17">
            <v>0</v>
          </cell>
          <cell r="P17">
            <v>0</v>
          </cell>
          <cell r="R17">
            <v>4529</v>
          </cell>
        </row>
        <row r="18">
          <cell r="B18" t="str">
            <v>Woolworths   Traditional</v>
          </cell>
          <cell r="C18" t="str">
            <v>Woolworths</v>
          </cell>
          <cell r="E18">
            <v>0</v>
          </cell>
          <cell r="F18">
            <v>0</v>
          </cell>
          <cell r="G18">
            <v>0</v>
          </cell>
          <cell r="H18">
            <v>0</v>
          </cell>
          <cell r="I18">
            <v>0</v>
          </cell>
          <cell r="J18">
            <v>0</v>
          </cell>
          <cell r="K18">
            <v>0</v>
          </cell>
          <cell r="L18">
            <v>0</v>
          </cell>
          <cell r="M18">
            <v>0</v>
          </cell>
          <cell r="N18">
            <v>0</v>
          </cell>
          <cell r="O18">
            <v>0</v>
          </cell>
          <cell r="P18">
            <v>0</v>
          </cell>
          <cell r="R18">
            <v>0</v>
          </cell>
        </row>
        <row r="19">
          <cell r="B19" t="str">
            <v>Littlewoods   Traditional</v>
          </cell>
          <cell r="C19" t="str">
            <v>Littlewoods</v>
          </cell>
          <cell r="E19">
            <v>0</v>
          </cell>
          <cell r="F19">
            <v>0</v>
          </cell>
          <cell r="G19">
            <v>0</v>
          </cell>
          <cell r="H19">
            <v>0</v>
          </cell>
          <cell r="I19">
            <v>0</v>
          </cell>
          <cell r="J19">
            <v>0</v>
          </cell>
          <cell r="K19">
            <v>0</v>
          </cell>
          <cell r="L19">
            <v>0</v>
          </cell>
          <cell r="M19">
            <v>0</v>
          </cell>
          <cell r="N19">
            <v>0</v>
          </cell>
          <cell r="O19">
            <v>0</v>
          </cell>
          <cell r="P19">
            <v>0</v>
          </cell>
          <cell r="R19">
            <v>0</v>
          </cell>
        </row>
        <row r="20">
          <cell r="B20" t="str">
            <v>Comet   Traditional</v>
          </cell>
          <cell r="C20" t="str">
            <v>Comet</v>
          </cell>
          <cell r="E20">
            <v>0</v>
          </cell>
          <cell r="F20">
            <v>0</v>
          </cell>
          <cell r="G20">
            <v>0</v>
          </cell>
          <cell r="H20">
            <v>0</v>
          </cell>
          <cell r="I20">
            <v>0</v>
          </cell>
          <cell r="J20">
            <v>0</v>
          </cell>
          <cell r="K20">
            <v>0</v>
          </cell>
          <cell r="L20">
            <v>1</v>
          </cell>
          <cell r="M20">
            <v>0</v>
          </cell>
          <cell r="N20">
            <v>0</v>
          </cell>
          <cell r="O20">
            <v>0</v>
          </cell>
          <cell r="P20">
            <v>0</v>
          </cell>
          <cell r="R20">
            <v>1</v>
          </cell>
        </row>
        <row r="21">
          <cell r="B21" t="str">
            <v>MobileShop   Traditional</v>
          </cell>
          <cell r="C21" t="str">
            <v>MobileShop</v>
          </cell>
          <cell r="E21">
            <v>26</v>
          </cell>
          <cell r="F21">
            <v>19</v>
          </cell>
          <cell r="G21">
            <v>20</v>
          </cell>
          <cell r="H21">
            <v>12</v>
          </cell>
          <cell r="I21">
            <v>13</v>
          </cell>
          <cell r="J21">
            <v>16</v>
          </cell>
          <cell r="K21">
            <v>17</v>
          </cell>
          <cell r="L21">
            <v>15</v>
          </cell>
          <cell r="M21">
            <v>0</v>
          </cell>
          <cell r="N21">
            <v>0</v>
          </cell>
          <cell r="O21">
            <v>0</v>
          </cell>
          <cell r="P21">
            <v>0</v>
          </cell>
          <cell r="R21">
            <v>138</v>
          </cell>
        </row>
        <row r="22">
          <cell r="B22" t="str">
            <v>Apple   Traditional</v>
          </cell>
          <cell r="C22" t="str">
            <v>Apple</v>
          </cell>
          <cell r="E22">
            <v>14</v>
          </cell>
          <cell r="F22">
            <v>17</v>
          </cell>
          <cell r="G22">
            <v>13</v>
          </cell>
          <cell r="H22">
            <v>9</v>
          </cell>
          <cell r="I22">
            <v>7</v>
          </cell>
          <cell r="J22">
            <v>14</v>
          </cell>
          <cell r="K22">
            <v>1</v>
          </cell>
          <cell r="L22">
            <v>3</v>
          </cell>
          <cell r="M22">
            <v>0</v>
          </cell>
          <cell r="N22">
            <v>0</v>
          </cell>
          <cell r="O22">
            <v>0</v>
          </cell>
          <cell r="P22">
            <v>0</v>
          </cell>
          <cell r="R22">
            <v>78</v>
          </cell>
        </row>
        <row r="23">
          <cell r="B23" t="str">
            <v>Other Mass Retail   Traditional</v>
          </cell>
          <cell r="C23" t="str">
            <v>Other Mass Retail</v>
          </cell>
          <cell r="E23">
            <v>359</v>
          </cell>
          <cell r="F23">
            <v>201</v>
          </cell>
          <cell r="G23">
            <v>222</v>
          </cell>
          <cell r="H23">
            <v>331</v>
          </cell>
          <cell r="I23">
            <v>317</v>
          </cell>
          <cell r="J23">
            <v>385</v>
          </cell>
          <cell r="K23">
            <v>565</v>
          </cell>
          <cell r="L23">
            <v>516</v>
          </cell>
          <cell r="M23">
            <v>0</v>
          </cell>
          <cell r="N23">
            <v>0</v>
          </cell>
          <cell r="O23">
            <v>0</v>
          </cell>
          <cell r="P23">
            <v>0</v>
          </cell>
          <cell r="R23">
            <v>2896</v>
          </cell>
        </row>
        <row r="24">
          <cell r="B24" t="str">
            <v>Prepay Distributors   Traditional</v>
          </cell>
          <cell r="C24" t="str">
            <v>Prepay Distributors</v>
          </cell>
          <cell r="E24">
            <v>0</v>
          </cell>
          <cell r="F24">
            <v>0</v>
          </cell>
          <cell r="G24">
            <v>0</v>
          </cell>
          <cell r="H24">
            <v>0</v>
          </cell>
          <cell r="I24">
            <v>0</v>
          </cell>
          <cell r="J24">
            <v>0</v>
          </cell>
          <cell r="K24">
            <v>0</v>
          </cell>
          <cell r="L24">
            <v>0</v>
          </cell>
          <cell r="M24">
            <v>0</v>
          </cell>
          <cell r="N24">
            <v>0</v>
          </cell>
          <cell r="O24">
            <v>0</v>
          </cell>
          <cell r="P24">
            <v>0</v>
          </cell>
          <cell r="R24">
            <v>0</v>
          </cell>
        </row>
        <row r="25">
          <cell r="B25" t="str">
            <v>Asda   Traditional</v>
          </cell>
          <cell r="C25" t="str">
            <v>Asda</v>
          </cell>
          <cell r="E25">
            <v>0</v>
          </cell>
          <cell r="F25">
            <v>0</v>
          </cell>
          <cell r="G25">
            <v>0</v>
          </cell>
          <cell r="H25">
            <v>0</v>
          </cell>
          <cell r="I25">
            <v>0</v>
          </cell>
          <cell r="J25">
            <v>0</v>
          </cell>
          <cell r="K25">
            <v>0</v>
          </cell>
          <cell r="L25">
            <v>0</v>
          </cell>
          <cell r="M25">
            <v>0</v>
          </cell>
          <cell r="N25">
            <v>0</v>
          </cell>
          <cell r="O25">
            <v>0</v>
          </cell>
          <cell r="P25">
            <v>0</v>
          </cell>
          <cell r="R25">
            <v>0</v>
          </cell>
        </row>
        <row r="26">
          <cell r="B26" t="str">
            <v>Next   Traditional</v>
          </cell>
          <cell r="C26" t="str">
            <v>Next</v>
          </cell>
          <cell r="E26">
            <v>0</v>
          </cell>
          <cell r="F26">
            <v>0</v>
          </cell>
          <cell r="G26">
            <v>0</v>
          </cell>
          <cell r="H26">
            <v>0</v>
          </cell>
          <cell r="I26">
            <v>0</v>
          </cell>
          <cell r="J26">
            <v>0</v>
          </cell>
          <cell r="K26">
            <v>0</v>
          </cell>
          <cell r="L26">
            <v>0</v>
          </cell>
          <cell r="M26">
            <v>0</v>
          </cell>
          <cell r="N26">
            <v>0</v>
          </cell>
          <cell r="O26">
            <v>0</v>
          </cell>
          <cell r="P26">
            <v>0</v>
          </cell>
          <cell r="R26">
            <v>0</v>
          </cell>
        </row>
        <row r="27">
          <cell r="B27" t="str">
            <v>Morrisons   Traditional</v>
          </cell>
          <cell r="C27" t="str">
            <v>Morrisons</v>
          </cell>
          <cell r="E27">
            <v>0</v>
          </cell>
          <cell r="F27">
            <v>0</v>
          </cell>
          <cell r="G27">
            <v>0</v>
          </cell>
          <cell r="H27">
            <v>0</v>
          </cell>
          <cell r="I27">
            <v>0</v>
          </cell>
          <cell r="J27">
            <v>0</v>
          </cell>
          <cell r="K27">
            <v>0</v>
          </cell>
          <cell r="L27">
            <v>0</v>
          </cell>
          <cell r="M27">
            <v>0</v>
          </cell>
          <cell r="N27">
            <v>0</v>
          </cell>
          <cell r="O27">
            <v>0</v>
          </cell>
          <cell r="P27">
            <v>0</v>
          </cell>
          <cell r="R27">
            <v>0</v>
          </cell>
        </row>
        <row r="28">
          <cell r="B28" t="str">
            <v>tbc   Traditional</v>
          </cell>
          <cell r="C28" t="str">
            <v>tbc</v>
          </cell>
          <cell r="E28">
            <v>0</v>
          </cell>
          <cell r="F28">
            <v>0</v>
          </cell>
          <cell r="G28">
            <v>0</v>
          </cell>
          <cell r="H28">
            <v>0</v>
          </cell>
          <cell r="I28">
            <v>0</v>
          </cell>
          <cell r="J28">
            <v>0</v>
          </cell>
          <cell r="K28">
            <v>0</v>
          </cell>
          <cell r="L28">
            <v>0</v>
          </cell>
          <cell r="M28">
            <v>0</v>
          </cell>
          <cell r="N28">
            <v>0</v>
          </cell>
          <cell r="O28">
            <v>0</v>
          </cell>
          <cell r="P28">
            <v>0</v>
          </cell>
          <cell r="R28">
            <v>0</v>
          </cell>
        </row>
        <row r="30">
          <cell r="C30" t="str">
            <v>TOTAL MASS RETAIL</v>
          </cell>
          <cell r="E30">
            <v>27394</v>
          </cell>
          <cell r="F30">
            <v>38110</v>
          </cell>
          <cell r="G30">
            <v>35939</v>
          </cell>
          <cell r="H30">
            <v>27099</v>
          </cell>
          <cell r="I30">
            <v>36368</v>
          </cell>
          <cell r="J30">
            <v>42247</v>
          </cell>
          <cell r="K30">
            <v>44672</v>
          </cell>
          <cell r="L30">
            <v>34591</v>
          </cell>
          <cell r="M30">
            <v>0</v>
          </cell>
          <cell r="N30">
            <v>0</v>
          </cell>
          <cell r="O30">
            <v>0</v>
          </cell>
          <cell r="P30">
            <v>0</v>
          </cell>
          <cell r="R30">
            <v>286420</v>
          </cell>
        </row>
        <row r="32">
          <cell r="C32" t="str">
            <v>BUSINESS (B. Dowd)</v>
          </cell>
        </row>
        <row r="34">
          <cell r="B34" t="str">
            <v>Exclusive Partners   Traditional</v>
          </cell>
          <cell r="C34" t="str">
            <v>Exclusive Partners</v>
          </cell>
          <cell r="E34">
            <v>961</v>
          </cell>
          <cell r="F34">
            <v>990</v>
          </cell>
          <cell r="G34">
            <v>1297</v>
          </cell>
          <cell r="H34">
            <v>1377</v>
          </cell>
          <cell r="I34">
            <v>974</v>
          </cell>
          <cell r="J34">
            <v>1552</v>
          </cell>
          <cell r="K34">
            <v>2140</v>
          </cell>
          <cell r="L34">
            <v>1522</v>
          </cell>
          <cell r="M34">
            <v>0</v>
          </cell>
          <cell r="N34">
            <v>0</v>
          </cell>
          <cell r="O34">
            <v>0</v>
          </cell>
          <cell r="P34">
            <v>0</v>
          </cell>
          <cell r="R34">
            <v>10813</v>
          </cell>
        </row>
        <row r="36">
          <cell r="C36" t="str">
            <v>Business Partners</v>
          </cell>
        </row>
        <row r="38">
          <cell r="B38" t="str">
            <v>Direct Independents   Traditional</v>
          </cell>
          <cell r="C38" t="str">
            <v>Direct Independents</v>
          </cell>
          <cell r="E38">
            <v>2262</v>
          </cell>
          <cell r="F38">
            <v>1871</v>
          </cell>
          <cell r="G38">
            <v>3925</v>
          </cell>
          <cell r="H38">
            <v>2038</v>
          </cell>
          <cell r="I38">
            <v>1920</v>
          </cell>
          <cell r="J38">
            <v>4334</v>
          </cell>
          <cell r="K38">
            <v>1221</v>
          </cell>
          <cell r="L38">
            <v>1316</v>
          </cell>
          <cell r="M38">
            <v>0</v>
          </cell>
          <cell r="N38">
            <v>0</v>
          </cell>
          <cell r="O38">
            <v>0</v>
          </cell>
          <cell r="P38">
            <v>0</v>
          </cell>
          <cell r="R38">
            <v>18887</v>
          </cell>
        </row>
        <row r="39">
          <cell r="B39" t="str">
            <v>Distributors   Traditional</v>
          </cell>
          <cell r="C39" t="str">
            <v>Distributors</v>
          </cell>
          <cell r="E39">
            <v>1166</v>
          </cell>
          <cell r="F39">
            <v>1786</v>
          </cell>
          <cell r="G39">
            <v>1838</v>
          </cell>
          <cell r="H39">
            <v>1470</v>
          </cell>
          <cell r="I39">
            <v>1836</v>
          </cell>
          <cell r="J39">
            <v>3366</v>
          </cell>
          <cell r="K39">
            <v>2538</v>
          </cell>
          <cell r="L39">
            <v>1855</v>
          </cell>
          <cell r="M39">
            <v>0</v>
          </cell>
          <cell r="N39">
            <v>0</v>
          </cell>
          <cell r="O39">
            <v>0</v>
          </cell>
          <cell r="P39">
            <v>0</v>
          </cell>
          <cell r="R39">
            <v>15855</v>
          </cell>
        </row>
        <row r="40">
          <cell r="B40" t="str">
            <v>Data Centre of Excellence   Traditional</v>
          </cell>
          <cell r="C40" t="str">
            <v>Data Centre of Excellence</v>
          </cell>
          <cell r="E40">
            <v>1624</v>
          </cell>
          <cell r="F40">
            <v>950</v>
          </cell>
          <cell r="G40">
            <v>4992</v>
          </cell>
          <cell r="H40">
            <v>1625</v>
          </cell>
          <cell r="I40">
            <v>1293</v>
          </cell>
          <cell r="J40">
            <v>3663</v>
          </cell>
          <cell r="K40">
            <v>2067</v>
          </cell>
          <cell r="L40">
            <v>1600</v>
          </cell>
          <cell r="M40">
            <v>0</v>
          </cell>
          <cell r="N40">
            <v>0</v>
          </cell>
          <cell r="O40">
            <v>0</v>
          </cell>
          <cell r="P40">
            <v>0</v>
          </cell>
          <cell r="R40">
            <v>17814</v>
          </cell>
        </row>
        <row r="41">
          <cell r="B41" t="str">
            <v>Vodafone   Traditional</v>
          </cell>
          <cell r="C41" t="str">
            <v>Vodafone</v>
          </cell>
          <cell r="E41">
            <v>179</v>
          </cell>
          <cell r="F41">
            <v>118</v>
          </cell>
          <cell r="G41">
            <v>168</v>
          </cell>
          <cell r="H41">
            <v>156</v>
          </cell>
          <cell r="I41">
            <v>173</v>
          </cell>
          <cell r="J41">
            <v>159</v>
          </cell>
          <cell r="K41">
            <v>147</v>
          </cell>
          <cell r="L41">
            <v>164</v>
          </cell>
          <cell r="M41">
            <v>0</v>
          </cell>
          <cell r="N41">
            <v>0</v>
          </cell>
          <cell r="O41">
            <v>0</v>
          </cell>
          <cell r="P41">
            <v>0</v>
          </cell>
          <cell r="R41">
            <v>1264</v>
          </cell>
        </row>
        <row r="42">
          <cell r="B42" t="str">
            <v>Managed Partners   Traditional</v>
          </cell>
          <cell r="C42" t="str">
            <v>Managed Partners</v>
          </cell>
          <cell r="E42">
            <v>378</v>
          </cell>
          <cell r="F42">
            <v>333</v>
          </cell>
          <cell r="G42">
            <v>835</v>
          </cell>
          <cell r="H42">
            <v>-93</v>
          </cell>
          <cell r="I42">
            <v>267</v>
          </cell>
          <cell r="J42">
            <v>560</v>
          </cell>
          <cell r="K42">
            <v>202</v>
          </cell>
          <cell r="L42">
            <v>182</v>
          </cell>
          <cell r="M42">
            <v>0</v>
          </cell>
          <cell r="N42">
            <v>0</v>
          </cell>
          <cell r="O42">
            <v>0</v>
          </cell>
          <cell r="P42">
            <v>0</v>
          </cell>
          <cell r="R42">
            <v>2664</v>
          </cell>
        </row>
        <row r="43">
          <cell r="B43" t="str">
            <v>BT SP   Traditional</v>
          </cell>
          <cell r="C43" t="str">
            <v>BT SP</v>
          </cell>
          <cell r="E43">
            <v>582</v>
          </cell>
          <cell r="F43">
            <v>579</v>
          </cell>
          <cell r="G43">
            <v>668</v>
          </cell>
          <cell r="H43">
            <v>473</v>
          </cell>
          <cell r="I43">
            <v>558</v>
          </cell>
          <cell r="J43">
            <v>482</v>
          </cell>
          <cell r="K43">
            <v>812</v>
          </cell>
          <cell r="L43">
            <v>488</v>
          </cell>
          <cell r="M43">
            <v>0</v>
          </cell>
          <cell r="N43">
            <v>0</v>
          </cell>
          <cell r="O43">
            <v>0</v>
          </cell>
          <cell r="P43">
            <v>0</v>
          </cell>
          <cell r="R43">
            <v>4642</v>
          </cell>
        </row>
        <row r="44">
          <cell r="B44" t="str">
            <v>Billing Partners - ISPs   Traditional</v>
          </cell>
          <cell r="C44" t="str">
            <v>Billing Partners - ISPs</v>
          </cell>
          <cell r="E44">
            <v>1</v>
          </cell>
          <cell r="F44">
            <v>0</v>
          </cell>
          <cell r="G44">
            <v>0</v>
          </cell>
          <cell r="H44">
            <v>0</v>
          </cell>
          <cell r="I44">
            <v>0</v>
          </cell>
          <cell r="J44">
            <v>0</v>
          </cell>
          <cell r="K44">
            <v>0</v>
          </cell>
          <cell r="L44">
            <v>0</v>
          </cell>
          <cell r="M44">
            <v>0</v>
          </cell>
          <cell r="N44">
            <v>0</v>
          </cell>
          <cell r="O44">
            <v>0</v>
          </cell>
          <cell r="P44">
            <v>0</v>
          </cell>
          <cell r="R44">
            <v>1</v>
          </cell>
        </row>
        <row r="45">
          <cell r="B45" t="str">
            <v>Genesis   Traditional</v>
          </cell>
          <cell r="C45" t="str">
            <v>Genesis</v>
          </cell>
          <cell r="E45">
            <v>85</v>
          </cell>
          <cell r="F45">
            <v>77</v>
          </cell>
          <cell r="G45">
            <v>88</v>
          </cell>
          <cell r="H45">
            <v>77</v>
          </cell>
          <cell r="I45">
            <v>62</v>
          </cell>
          <cell r="J45">
            <v>67</v>
          </cell>
          <cell r="K45">
            <v>90</v>
          </cell>
          <cell r="L45">
            <v>82</v>
          </cell>
          <cell r="M45">
            <v>0</v>
          </cell>
          <cell r="N45">
            <v>0</v>
          </cell>
          <cell r="O45">
            <v>0</v>
          </cell>
          <cell r="P45">
            <v>0</v>
          </cell>
          <cell r="R45">
            <v>628</v>
          </cell>
        </row>
        <row r="46">
          <cell r="B46" t="str">
            <v>tbc   Traditional</v>
          </cell>
          <cell r="C46" t="str">
            <v>tbc</v>
          </cell>
          <cell r="E46">
            <v>0</v>
          </cell>
          <cell r="F46">
            <v>0</v>
          </cell>
          <cell r="G46">
            <v>0</v>
          </cell>
          <cell r="H46">
            <v>0</v>
          </cell>
          <cell r="I46">
            <v>0</v>
          </cell>
          <cell r="J46">
            <v>0</v>
          </cell>
          <cell r="K46">
            <v>0</v>
          </cell>
          <cell r="L46">
            <v>0</v>
          </cell>
          <cell r="M46">
            <v>0</v>
          </cell>
          <cell r="N46">
            <v>0</v>
          </cell>
          <cell r="O46">
            <v>0</v>
          </cell>
          <cell r="P46">
            <v>0</v>
          </cell>
          <cell r="R46">
            <v>0</v>
          </cell>
        </row>
        <row r="47">
          <cell r="B47" t="str">
            <v>Ceased Independents   Traditional</v>
          </cell>
          <cell r="C47" t="str">
            <v>Ceased Independents</v>
          </cell>
          <cell r="E47">
            <v>44</v>
          </cell>
          <cell r="F47">
            <v>34</v>
          </cell>
          <cell r="G47">
            <v>33</v>
          </cell>
          <cell r="H47">
            <v>31</v>
          </cell>
          <cell r="I47">
            <v>35</v>
          </cell>
          <cell r="J47">
            <v>35</v>
          </cell>
          <cell r="K47">
            <v>51</v>
          </cell>
          <cell r="L47">
            <v>106</v>
          </cell>
          <cell r="M47">
            <v>0</v>
          </cell>
          <cell r="N47">
            <v>0</v>
          </cell>
          <cell r="O47">
            <v>0</v>
          </cell>
          <cell r="P47">
            <v>0</v>
          </cell>
          <cell r="R47">
            <v>369</v>
          </cell>
        </row>
        <row r="48">
          <cell r="B48" t="str">
            <v>tbc   Traditional</v>
          </cell>
          <cell r="C48" t="str">
            <v>tbc</v>
          </cell>
          <cell r="E48">
            <v>0</v>
          </cell>
          <cell r="F48">
            <v>0</v>
          </cell>
          <cell r="G48">
            <v>0</v>
          </cell>
          <cell r="H48">
            <v>0</v>
          </cell>
          <cell r="I48">
            <v>0</v>
          </cell>
          <cell r="J48">
            <v>0</v>
          </cell>
          <cell r="K48">
            <v>0</v>
          </cell>
          <cell r="L48">
            <v>0</v>
          </cell>
          <cell r="M48">
            <v>0</v>
          </cell>
          <cell r="N48">
            <v>0</v>
          </cell>
          <cell r="O48">
            <v>0</v>
          </cell>
          <cell r="P48">
            <v>0</v>
          </cell>
          <cell r="R48">
            <v>0</v>
          </cell>
        </row>
        <row r="50">
          <cell r="C50" t="str">
            <v>Total Business Partners</v>
          </cell>
          <cell r="E50">
            <v>6321</v>
          </cell>
          <cell r="F50">
            <v>5748</v>
          </cell>
          <cell r="G50">
            <v>12547</v>
          </cell>
          <cell r="H50">
            <v>5777</v>
          </cell>
          <cell r="I50">
            <v>6144</v>
          </cell>
          <cell r="J50">
            <v>12666</v>
          </cell>
          <cell r="K50">
            <v>7128</v>
          </cell>
          <cell r="L50">
            <v>5793</v>
          </cell>
          <cell r="M50">
            <v>0</v>
          </cell>
          <cell r="N50">
            <v>0</v>
          </cell>
          <cell r="O50">
            <v>0</v>
          </cell>
          <cell r="P50">
            <v>0</v>
          </cell>
          <cell r="R50">
            <v>62124</v>
          </cell>
        </row>
        <row r="52">
          <cell r="C52" t="str">
            <v>Direct</v>
          </cell>
        </row>
        <row r="54">
          <cell r="B54" t="str">
            <v>O2 Direct Sales - Corporate   Traditional</v>
          </cell>
          <cell r="C54" t="str">
            <v>O2 Direct Sales - Corporate</v>
          </cell>
          <cell r="E54">
            <v>9243</v>
          </cell>
          <cell r="F54">
            <v>12339</v>
          </cell>
          <cell r="G54">
            <v>10857</v>
          </cell>
          <cell r="H54">
            <v>8705</v>
          </cell>
          <cell r="I54">
            <v>9293</v>
          </cell>
          <cell r="J54">
            <v>16433</v>
          </cell>
          <cell r="K54">
            <v>11215</v>
          </cell>
          <cell r="L54">
            <v>15250</v>
          </cell>
          <cell r="M54">
            <v>0</v>
          </cell>
          <cell r="N54">
            <v>0</v>
          </cell>
          <cell r="O54">
            <v>0</v>
          </cell>
          <cell r="P54">
            <v>0</v>
          </cell>
          <cell r="R54">
            <v>93335</v>
          </cell>
        </row>
        <row r="55">
          <cell r="B55" t="str">
            <v>O2 Direct Sales - SME   Traditional</v>
          </cell>
          <cell r="C55" t="str">
            <v>O2 Direct Sales - SME</v>
          </cell>
          <cell r="E55">
            <v>5100</v>
          </cell>
          <cell r="F55">
            <v>6326</v>
          </cell>
          <cell r="G55">
            <v>6309</v>
          </cell>
          <cell r="H55">
            <v>5038</v>
          </cell>
          <cell r="I55">
            <v>4597</v>
          </cell>
          <cell r="J55">
            <v>5921</v>
          </cell>
          <cell r="K55">
            <v>5290</v>
          </cell>
          <cell r="L55">
            <v>3668</v>
          </cell>
          <cell r="M55">
            <v>0</v>
          </cell>
          <cell r="N55">
            <v>0</v>
          </cell>
          <cell r="O55">
            <v>0</v>
          </cell>
          <cell r="P55">
            <v>0</v>
          </cell>
          <cell r="R55">
            <v>42249</v>
          </cell>
        </row>
        <row r="56">
          <cell r="B56" t="str">
            <v>tbc   Traditional</v>
          </cell>
          <cell r="C56" t="str">
            <v>tbc</v>
          </cell>
          <cell r="E56">
            <v>0</v>
          </cell>
          <cell r="F56">
            <v>0</v>
          </cell>
          <cell r="G56">
            <v>0</v>
          </cell>
          <cell r="H56">
            <v>0</v>
          </cell>
          <cell r="I56">
            <v>0</v>
          </cell>
          <cell r="J56">
            <v>0</v>
          </cell>
          <cell r="K56">
            <v>0</v>
          </cell>
          <cell r="L56">
            <v>0</v>
          </cell>
          <cell r="M56">
            <v>0</v>
          </cell>
          <cell r="N56">
            <v>0</v>
          </cell>
          <cell r="O56">
            <v>0</v>
          </cell>
          <cell r="P56">
            <v>0</v>
          </cell>
          <cell r="R56">
            <v>0</v>
          </cell>
        </row>
        <row r="57">
          <cell r="B57" t="str">
            <v>tbc   Traditional</v>
          </cell>
          <cell r="C57" t="str">
            <v>tbc</v>
          </cell>
          <cell r="E57">
            <v>0</v>
          </cell>
          <cell r="F57">
            <v>0</v>
          </cell>
          <cell r="G57">
            <v>0</v>
          </cell>
          <cell r="H57">
            <v>0</v>
          </cell>
          <cell r="I57">
            <v>0</v>
          </cell>
          <cell r="J57">
            <v>0</v>
          </cell>
          <cell r="K57">
            <v>0</v>
          </cell>
          <cell r="L57">
            <v>0</v>
          </cell>
          <cell r="M57">
            <v>0</v>
          </cell>
          <cell r="N57">
            <v>0</v>
          </cell>
          <cell r="O57">
            <v>0</v>
          </cell>
          <cell r="P57">
            <v>0</v>
          </cell>
          <cell r="R57">
            <v>0</v>
          </cell>
        </row>
        <row r="58">
          <cell r="B58" t="str">
            <v>tbc   Traditional</v>
          </cell>
          <cell r="C58" t="str">
            <v>tbc</v>
          </cell>
          <cell r="E58">
            <v>0</v>
          </cell>
          <cell r="F58">
            <v>0</v>
          </cell>
          <cell r="G58">
            <v>0</v>
          </cell>
          <cell r="H58">
            <v>0</v>
          </cell>
          <cell r="I58">
            <v>0</v>
          </cell>
          <cell r="J58">
            <v>0</v>
          </cell>
          <cell r="K58">
            <v>0</v>
          </cell>
          <cell r="L58">
            <v>0</v>
          </cell>
          <cell r="M58">
            <v>0</v>
          </cell>
          <cell r="N58">
            <v>0</v>
          </cell>
          <cell r="O58">
            <v>0</v>
          </cell>
          <cell r="P58">
            <v>0</v>
          </cell>
          <cell r="R58">
            <v>0</v>
          </cell>
        </row>
        <row r="59">
          <cell r="B59" t="str">
            <v>tbc   Traditional</v>
          </cell>
          <cell r="C59" t="str">
            <v>tbc</v>
          </cell>
          <cell r="E59">
            <v>0</v>
          </cell>
          <cell r="F59">
            <v>0</v>
          </cell>
          <cell r="G59">
            <v>0</v>
          </cell>
          <cell r="H59">
            <v>0</v>
          </cell>
          <cell r="I59">
            <v>0</v>
          </cell>
          <cell r="J59">
            <v>0</v>
          </cell>
          <cell r="K59">
            <v>0</v>
          </cell>
          <cell r="L59">
            <v>0</v>
          </cell>
          <cell r="M59">
            <v>0</v>
          </cell>
          <cell r="N59">
            <v>0</v>
          </cell>
          <cell r="O59">
            <v>0</v>
          </cell>
          <cell r="P59">
            <v>0</v>
          </cell>
          <cell r="R59">
            <v>0</v>
          </cell>
        </row>
        <row r="60">
          <cell r="B60" t="str">
            <v>tbc   Traditional</v>
          </cell>
          <cell r="C60" t="str">
            <v>tbc</v>
          </cell>
          <cell r="E60">
            <v>0</v>
          </cell>
          <cell r="F60">
            <v>0</v>
          </cell>
          <cell r="G60">
            <v>0</v>
          </cell>
          <cell r="H60">
            <v>0</v>
          </cell>
          <cell r="I60">
            <v>0</v>
          </cell>
          <cell r="J60">
            <v>0</v>
          </cell>
          <cell r="K60">
            <v>0</v>
          </cell>
          <cell r="L60">
            <v>0</v>
          </cell>
          <cell r="M60">
            <v>0</v>
          </cell>
          <cell r="N60">
            <v>0</v>
          </cell>
          <cell r="O60">
            <v>0</v>
          </cell>
          <cell r="P60">
            <v>0</v>
          </cell>
          <cell r="R60">
            <v>0</v>
          </cell>
        </row>
        <row r="61">
          <cell r="B61" t="str">
            <v>tbc   Traditional</v>
          </cell>
          <cell r="C61" t="str">
            <v>tbc</v>
          </cell>
          <cell r="E61">
            <v>0</v>
          </cell>
          <cell r="F61">
            <v>0</v>
          </cell>
          <cell r="G61">
            <v>0</v>
          </cell>
          <cell r="H61">
            <v>0</v>
          </cell>
          <cell r="I61">
            <v>0</v>
          </cell>
          <cell r="J61">
            <v>0</v>
          </cell>
          <cell r="K61">
            <v>0</v>
          </cell>
          <cell r="L61">
            <v>0</v>
          </cell>
          <cell r="M61">
            <v>0</v>
          </cell>
          <cell r="N61">
            <v>0</v>
          </cell>
          <cell r="O61">
            <v>0</v>
          </cell>
          <cell r="P61">
            <v>0</v>
          </cell>
          <cell r="R61">
            <v>0</v>
          </cell>
        </row>
        <row r="62">
          <cell r="B62" t="str">
            <v>tbc   Traditional</v>
          </cell>
          <cell r="C62" t="str">
            <v>tbc</v>
          </cell>
          <cell r="E62">
            <v>0</v>
          </cell>
          <cell r="F62">
            <v>0</v>
          </cell>
          <cell r="G62">
            <v>0</v>
          </cell>
          <cell r="H62">
            <v>0</v>
          </cell>
          <cell r="I62">
            <v>0</v>
          </cell>
          <cell r="J62">
            <v>0</v>
          </cell>
          <cell r="K62">
            <v>0</v>
          </cell>
          <cell r="L62">
            <v>0</v>
          </cell>
          <cell r="M62">
            <v>0</v>
          </cell>
          <cell r="N62">
            <v>0</v>
          </cell>
          <cell r="O62">
            <v>0</v>
          </cell>
          <cell r="P62">
            <v>0</v>
          </cell>
          <cell r="R62">
            <v>0</v>
          </cell>
        </row>
        <row r="64">
          <cell r="C64" t="str">
            <v>Total Direct</v>
          </cell>
          <cell r="E64">
            <v>14343</v>
          </cell>
          <cell r="F64">
            <v>18665</v>
          </cell>
          <cell r="G64">
            <v>17166</v>
          </cell>
          <cell r="H64">
            <v>13743</v>
          </cell>
          <cell r="I64">
            <v>13890</v>
          </cell>
          <cell r="J64">
            <v>22354</v>
          </cell>
          <cell r="K64">
            <v>16505</v>
          </cell>
          <cell r="L64">
            <v>18918</v>
          </cell>
          <cell r="M64">
            <v>0</v>
          </cell>
          <cell r="N64">
            <v>0</v>
          </cell>
          <cell r="O64">
            <v>0</v>
          </cell>
          <cell r="P64">
            <v>0</v>
          </cell>
          <cell r="R64">
            <v>135584</v>
          </cell>
        </row>
        <row r="66">
          <cell r="C66" t="str">
            <v>TOTAL BUSINESS</v>
          </cell>
          <cell r="E66">
            <v>21625</v>
          </cell>
          <cell r="F66">
            <v>25403</v>
          </cell>
          <cell r="G66">
            <v>31010</v>
          </cell>
          <cell r="H66">
            <v>20897</v>
          </cell>
          <cell r="I66">
            <v>21008</v>
          </cell>
          <cell r="J66">
            <v>36572</v>
          </cell>
          <cell r="K66">
            <v>25773</v>
          </cell>
          <cell r="L66">
            <v>26233</v>
          </cell>
          <cell r="M66">
            <v>0</v>
          </cell>
          <cell r="N66">
            <v>0</v>
          </cell>
          <cell r="O66">
            <v>0</v>
          </cell>
          <cell r="P66">
            <v>0</v>
          </cell>
          <cell r="R66">
            <v>208521</v>
          </cell>
        </row>
        <row r="68">
          <cell r="C68" t="str">
            <v>O2 ONLINE (A. Benham)</v>
          </cell>
        </row>
        <row r="70">
          <cell r="B70" t="str">
            <v>O2 Online   Traditional</v>
          </cell>
          <cell r="C70" t="str">
            <v>O2 Online</v>
          </cell>
          <cell r="E70">
            <v>8135</v>
          </cell>
          <cell r="F70">
            <v>7826</v>
          </cell>
          <cell r="G70">
            <v>8008.1</v>
          </cell>
          <cell r="H70">
            <v>6683</v>
          </cell>
          <cell r="I70">
            <v>5265.25</v>
          </cell>
          <cell r="J70">
            <v>4461.3500000000004</v>
          </cell>
          <cell r="K70">
            <v>5100.6872478300165</v>
          </cell>
          <cell r="L70">
            <v>4419.5</v>
          </cell>
          <cell r="M70">
            <v>0</v>
          </cell>
          <cell r="N70">
            <v>0</v>
          </cell>
          <cell r="O70">
            <v>0</v>
          </cell>
          <cell r="P70">
            <v>0</v>
          </cell>
          <cell r="R70">
            <v>49898.887247830011</v>
          </cell>
        </row>
        <row r="71">
          <cell r="B71" t="str">
            <v>O2 Telesales   Traditional</v>
          </cell>
          <cell r="C71" t="str">
            <v>O2 Telesales</v>
          </cell>
          <cell r="E71">
            <v>3674</v>
          </cell>
          <cell r="F71">
            <v>3578</v>
          </cell>
          <cell r="G71">
            <v>3637.9</v>
          </cell>
          <cell r="H71">
            <v>3389</v>
          </cell>
          <cell r="I71">
            <v>3310.7499999999995</v>
          </cell>
          <cell r="J71">
            <v>2814.65</v>
          </cell>
          <cell r="K71">
            <v>2588.0327521699824</v>
          </cell>
          <cell r="L71">
            <v>2677.5</v>
          </cell>
          <cell r="M71">
            <v>0</v>
          </cell>
          <cell r="N71">
            <v>0</v>
          </cell>
          <cell r="O71">
            <v>0</v>
          </cell>
          <cell r="P71">
            <v>0</v>
          </cell>
          <cell r="R71">
            <v>25669.832752169983</v>
          </cell>
        </row>
        <row r="72">
          <cell r="B72" t="str">
            <v>tbc   Traditional</v>
          </cell>
          <cell r="C72" t="str">
            <v>tbc</v>
          </cell>
          <cell r="E72">
            <v>0</v>
          </cell>
          <cell r="F72">
            <v>0</v>
          </cell>
          <cell r="G72">
            <v>0</v>
          </cell>
          <cell r="H72">
            <v>0</v>
          </cell>
          <cell r="I72">
            <v>0</v>
          </cell>
          <cell r="J72">
            <v>0</v>
          </cell>
          <cell r="K72">
            <v>0</v>
          </cell>
          <cell r="L72">
            <v>0</v>
          </cell>
          <cell r="M72">
            <v>0</v>
          </cell>
          <cell r="N72">
            <v>0</v>
          </cell>
          <cell r="O72">
            <v>0</v>
          </cell>
          <cell r="P72">
            <v>0</v>
          </cell>
          <cell r="R72">
            <v>0</v>
          </cell>
        </row>
        <row r="73">
          <cell r="B73" t="str">
            <v>tbc   Traditional</v>
          </cell>
          <cell r="C73" t="str">
            <v>tbc</v>
          </cell>
          <cell r="E73">
            <v>0</v>
          </cell>
          <cell r="F73">
            <v>0</v>
          </cell>
          <cell r="G73">
            <v>0</v>
          </cell>
          <cell r="H73">
            <v>0</v>
          </cell>
          <cell r="I73">
            <v>0</v>
          </cell>
          <cell r="J73">
            <v>0</v>
          </cell>
          <cell r="K73">
            <v>0</v>
          </cell>
          <cell r="L73">
            <v>0</v>
          </cell>
          <cell r="M73">
            <v>0</v>
          </cell>
          <cell r="N73">
            <v>0</v>
          </cell>
          <cell r="O73">
            <v>0</v>
          </cell>
          <cell r="P73">
            <v>0</v>
          </cell>
          <cell r="R73">
            <v>0</v>
          </cell>
        </row>
        <row r="74">
          <cell r="B74" t="str">
            <v>tbc   Traditional</v>
          </cell>
          <cell r="C74" t="str">
            <v>tbc</v>
          </cell>
          <cell r="E74">
            <v>0</v>
          </cell>
          <cell r="F74">
            <v>0</v>
          </cell>
          <cell r="G74">
            <v>0</v>
          </cell>
          <cell r="H74">
            <v>0</v>
          </cell>
          <cell r="I74">
            <v>0</v>
          </cell>
          <cell r="J74">
            <v>0</v>
          </cell>
          <cell r="K74">
            <v>0</v>
          </cell>
          <cell r="L74">
            <v>0</v>
          </cell>
          <cell r="M74">
            <v>0</v>
          </cell>
          <cell r="N74">
            <v>0</v>
          </cell>
          <cell r="O74">
            <v>0</v>
          </cell>
          <cell r="P74">
            <v>0</v>
          </cell>
          <cell r="R74">
            <v>0</v>
          </cell>
        </row>
        <row r="75">
          <cell r="B75" t="str">
            <v>tbc   Traditional</v>
          </cell>
          <cell r="C75" t="str">
            <v>tbc</v>
          </cell>
          <cell r="E75">
            <v>0</v>
          </cell>
          <cell r="F75">
            <v>0</v>
          </cell>
          <cell r="G75">
            <v>0</v>
          </cell>
          <cell r="H75">
            <v>0</v>
          </cell>
          <cell r="I75">
            <v>0</v>
          </cell>
          <cell r="J75">
            <v>0</v>
          </cell>
          <cell r="K75">
            <v>0</v>
          </cell>
          <cell r="L75">
            <v>0</v>
          </cell>
          <cell r="M75">
            <v>0</v>
          </cell>
          <cell r="N75">
            <v>0</v>
          </cell>
          <cell r="O75">
            <v>0</v>
          </cell>
          <cell r="P75">
            <v>0</v>
          </cell>
          <cell r="R75">
            <v>0</v>
          </cell>
        </row>
        <row r="77">
          <cell r="C77" t="str">
            <v>TOTAL O2 ONLINE</v>
          </cell>
          <cell r="E77">
            <v>11809</v>
          </cell>
          <cell r="F77">
            <v>11404</v>
          </cell>
          <cell r="G77">
            <v>11646</v>
          </cell>
          <cell r="H77">
            <v>10072</v>
          </cell>
          <cell r="I77">
            <v>8576</v>
          </cell>
          <cell r="J77">
            <v>7276</v>
          </cell>
          <cell r="K77">
            <v>7688.7199999999993</v>
          </cell>
          <cell r="L77">
            <v>7097</v>
          </cell>
          <cell r="M77">
            <v>0</v>
          </cell>
          <cell r="N77">
            <v>0</v>
          </cell>
          <cell r="O77">
            <v>0</v>
          </cell>
          <cell r="P77">
            <v>0</v>
          </cell>
          <cell r="R77">
            <v>75568.72</v>
          </cell>
        </row>
        <row r="79">
          <cell r="C79" t="str">
            <v>O2 RETAIL (P. Cave)</v>
          </cell>
        </row>
        <row r="81">
          <cell r="B81" t="str">
            <v>O2 Retail   Traditional</v>
          </cell>
          <cell r="C81" t="str">
            <v>O2 Retail</v>
          </cell>
          <cell r="E81">
            <v>11083</v>
          </cell>
          <cell r="F81">
            <v>10755</v>
          </cell>
          <cell r="G81">
            <v>10569.48</v>
          </cell>
          <cell r="H81">
            <v>10480</v>
          </cell>
          <cell r="I81">
            <v>8853</v>
          </cell>
          <cell r="J81">
            <v>6050</v>
          </cell>
          <cell r="K81">
            <v>6878</v>
          </cell>
          <cell r="L81">
            <v>7195</v>
          </cell>
          <cell r="M81">
            <v>0</v>
          </cell>
          <cell r="N81">
            <v>0</v>
          </cell>
          <cell r="O81">
            <v>0</v>
          </cell>
          <cell r="P81">
            <v>0</v>
          </cell>
          <cell r="R81">
            <v>71863.48</v>
          </cell>
        </row>
        <row r="82">
          <cell r="B82" t="str">
            <v>O2 Franchise   Traditional</v>
          </cell>
          <cell r="C82" t="str">
            <v>O2 Franchise</v>
          </cell>
          <cell r="E82">
            <v>2044</v>
          </cell>
          <cell r="F82">
            <v>2156</v>
          </cell>
          <cell r="G82">
            <v>2161</v>
          </cell>
          <cell r="H82">
            <v>2319</v>
          </cell>
          <cell r="I82">
            <v>2247</v>
          </cell>
          <cell r="J82">
            <v>1921</v>
          </cell>
          <cell r="K82">
            <v>1998</v>
          </cell>
          <cell r="L82">
            <v>2057</v>
          </cell>
          <cell r="M82">
            <v>0</v>
          </cell>
          <cell r="N82">
            <v>0</v>
          </cell>
          <cell r="O82">
            <v>0</v>
          </cell>
          <cell r="P82">
            <v>0</v>
          </cell>
          <cell r="R82">
            <v>16903</v>
          </cell>
        </row>
        <row r="83">
          <cell r="B83" t="str">
            <v>tbc   Traditional</v>
          </cell>
          <cell r="C83" t="str">
            <v>tbc</v>
          </cell>
          <cell r="E83">
            <v>0</v>
          </cell>
          <cell r="F83">
            <v>0</v>
          </cell>
          <cell r="G83">
            <v>0</v>
          </cell>
          <cell r="H83">
            <v>0</v>
          </cell>
          <cell r="I83">
            <v>0</v>
          </cell>
          <cell r="J83">
            <v>0</v>
          </cell>
          <cell r="K83">
            <v>0</v>
          </cell>
          <cell r="L83">
            <v>0</v>
          </cell>
          <cell r="M83">
            <v>0</v>
          </cell>
          <cell r="N83">
            <v>0</v>
          </cell>
          <cell r="O83">
            <v>0</v>
          </cell>
          <cell r="P83">
            <v>0</v>
          </cell>
          <cell r="R83">
            <v>0</v>
          </cell>
        </row>
        <row r="84">
          <cell r="B84" t="str">
            <v>tbc   Traditional</v>
          </cell>
          <cell r="C84" t="str">
            <v>tbc</v>
          </cell>
          <cell r="E84">
            <v>0</v>
          </cell>
          <cell r="F84">
            <v>0</v>
          </cell>
          <cell r="G84">
            <v>0</v>
          </cell>
          <cell r="H84">
            <v>0</v>
          </cell>
          <cell r="I84">
            <v>0</v>
          </cell>
          <cell r="J84">
            <v>0</v>
          </cell>
          <cell r="K84">
            <v>0</v>
          </cell>
          <cell r="L84">
            <v>0</v>
          </cell>
          <cell r="M84">
            <v>0</v>
          </cell>
          <cell r="N84">
            <v>0</v>
          </cell>
          <cell r="O84">
            <v>0</v>
          </cell>
          <cell r="P84">
            <v>0</v>
          </cell>
          <cell r="R84">
            <v>0</v>
          </cell>
        </row>
        <row r="85">
          <cell r="B85" t="str">
            <v>tbc   Traditional</v>
          </cell>
          <cell r="C85" t="str">
            <v>tbc</v>
          </cell>
          <cell r="E85">
            <v>0</v>
          </cell>
          <cell r="F85">
            <v>0</v>
          </cell>
          <cell r="G85">
            <v>0</v>
          </cell>
          <cell r="H85">
            <v>0</v>
          </cell>
          <cell r="I85">
            <v>0</v>
          </cell>
          <cell r="J85">
            <v>0</v>
          </cell>
          <cell r="K85">
            <v>0</v>
          </cell>
          <cell r="L85">
            <v>0</v>
          </cell>
          <cell r="M85">
            <v>0</v>
          </cell>
          <cell r="N85">
            <v>0</v>
          </cell>
          <cell r="O85">
            <v>0</v>
          </cell>
          <cell r="P85">
            <v>0</v>
          </cell>
          <cell r="R85">
            <v>0</v>
          </cell>
        </row>
        <row r="86">
          <cell r="B86" t="str">
            <v>tbc   Traditional</v>
          </cell>
          <cell r="C86" t="str">
            <v>tbc</v>
          </cell>
          <cell r="E86">
            <v>0</v>
          </cell>
          <cell r="F86">
            <v>0</v>
          </cell>
          <cell r="G86">
            <v>0</v>
          </cell>
          <cell r="H86">
            <v>0</v>
          </cell>
          <cell r="I86">
            <v>0</v>
          </cell>
          <cell r="J86">
            <v>0</v>
          </cell>
          <cell r="K86">
            <v>0</v>
          </cell>
          <cell r="L86">
            <v>0</v>
          </cell>
          <cell r="M86">
            <v>0</v>
          </cell>
          <cell r="N86">
            <v>0</v>
          </cell>
          <cell r="O86">
            <v>0</v>
          </cell>
          <cell r="P86">
            <v>0</v>
          </cell>
          <cell r="R86">
            <v>0</v>
          </cell>
        </row>
        <row r="87">
          <cell r="B87" t="str">
            <v>tbc   Traditional</v>
          </cell>
          <cell r="C87" t="str">
            <v>tbc</v>
          </cell>
          <cell r="E87">
            <v>0</v>
          </cell>
          <cell r="F87">
            <v>0</v>
          </cell>
          <cell r="G87">
            <v>0</v>
          </cell>
          <cell r="H87">
            <v>0</v>
          </cell>
          <cell r="I87">
            <v>0</v>
          </cell>
          <cell r="J87">
            <v>0</v>
          </cell>
          <cell r="K87">
            <v>0</v>
          </cell>
          <cell r="L87">
            <v>0</v>
          </cell>
          <cell r="M87">
            <v>0</v>
          </cell>
          <cell r="N87">
            <v>0</v>
          </cell>
          <cell r="O87">
            <v>0</v>
          </cell>
          <cell r="P87">
            <v>0</v>
          </cell>
          <cell r="R87">
            <v>0</v>
          </cell>
        </row>
        <row r="89">
          <cell r="C89" t="str">
            <v>TOTAL O2 RETAIL</v>
          </cell>
          <cell r="E89">
            <v>13127</v>
          </cell>
          <cell r="F89">
            <v>12911</v>
          </cell>
          <cell r="G89">
            <v>12730.48</v>
          </cell>
          <cell r="H89">
            <v>12799</v>
          </cell>
          <cell r="I89">
            <v>11100</v>
          </cell>
          <cell r="J89">
            <v>7971</v>
          </cell>
          <cell r="K89">
            <v>8876</v>
          </cell>
          <cell r="L89">
            <v>9252</v>
          </cell>
          <cell r="M89">
            <v>0</v>
          </cell>
          <cell r="N89">
            <v>0</v>
          </cell>
          <cell r="O89">
            <v>0</v>
          </cell>
          <cell r="P89">
            <v>0</v>
          </cell>
          <cell r="R89">
            <v>88766.48</v>
          </cell>
        </row>
        <row r="91">
          <cell r="C91" t="str">
            <v>OTHER CHANNELS</v>
          </cell>
        </row>
        <row r="93">
          <cell r="B93" t="str">
            <v>Other   Traditional</v>
          </cell>
          <cell r="C93" t="str">
            <v>Other</v>
          </cell>
          <cell r="E93">
            <v>324</v>
          </cell>
          <cell r="F93">
            <v>807</v>
          </cell>
          <cell r="G93">
            <v>1029</v>
          </cell>
          <cell r="H93">
            <v>989</v>
          </cell>
          <cell r="I93">
            <v>997</v>
          </cell>
          <cell r="J93">
            <v>331</v>
          </cell>
          <cell r="K93">
            <v>40.000000000014552</v>
          </cell>
          <cell r="L93">
            <v>59</v>
          </cell>
          <cell r="M93">
            <v>0</v>
          </cell>
          <cell r="N93">
            <v>0</v>
          </cell>
          <cell r="O93">
            <v>0</v>
          </cell>
          <cell r="P93">
            <v>0</v>
          </cell>
          <cell r="R93">
            <v>4576.0000000000146</v>
          </cell>
        </row>
        <row r="94">
          <cell r="B94" t="str">
            <v>tbc   Traditional</v>
          </cell>
          <cell r="C94" t="str">
            <v>tbc</v>
          </cell>
          <cell r="E94">
            <v>0</v>
          </cell>
          <cell r="F94">
            <v>0</v>
          </cell>
          <cell r="G94">
            <v>0</v>
          </cell>
          <cell r="H94">
            <v>0</v>
          </cell>
          <cell r="I94">
            <v>0</v>
          </cell>
          <cell r="J94">
            <v>0</v>
          </cell>
          <cell r="K94">
            <v>0</v>
          </cell>
          <cell r="L94">
            <v>0</v>
          </cell>
          <cell r="M94">
            <v>0</v>
          </cell>
          <cell r="N94">
            <v>0</v>
          </cell>
          <cell r="O94">
            <v>0</v>
          </cell>
          <cell r="P94">
            <v>0</v>
          </cell>
          <cell r="R94">
            <v>0</v>
          </cell>
        </row>
        <row r="95">
          <cell r="B95" t="str">
            <v>tbc   Traditional</v>
          </cell>
          <cell r="C95" t="str">
            <v>tbc</v>
          </cell>
          <cell r="E95">
            <v>0</v>
          </cell>
          <cell r="F95">
            <v>0</v>
          </cell>
          <cell r="G95">
            <v>0</v>
          </cell>
          <cell r="H95">
            <v>0</v>
          </cell>
          <cell r="I95">
            <v>0</v>
          </cell>
          <cell r="J95">
            <v>0</v>
          </cell>
          <cell r="K95">
            <v>0</v>
          </cell>
          <cell r="L95">
            <v>0</v>
          </cell>
          <cell r="M95">
            <v>0</v>
          </cell>
          <cell r="N95">
            <v>0</v>
          </cell>
          <cell r="O95">
            <v>0</v>
          </cell>
          <cell r="P95">
            <v>0</v>
          </cell>
          <cell r="R95">
            <v>0</v>
          </cell>
        </row>
        <row r="96">
          <cell r="B96" t="str">
            <v>tbc   Traditional</v>
          </cell>
          <cell r="C96" t="str">
            <v>tbc</v>
          </cell>
          <cell r="E96">
            <v>0</v>
          </cell>
          <cell r="F96">
            <v>0</v>
          </cell>
          <cell r="G96">
            <v>0</v>
          </cell>
          <cell r="H96">
            <v>0</v>
          </cell>
          <cell r="I96">
            <v>0</v>
          </cell>
          <cell r="J96">
            <v>0</v>
          </cell>
          <cell r="K96">
            <v>0</v>
          </cell>
          <cell r="L96">
            <v>0</v>
          </cell>
          <cell r="M96">
            <v>0</v>
          </cell>
          <cell r="N96">
            <v>0</v>
          </cell>
          <cell r="O96">
            <v>0</v>
          </cell>
          <cell r="P96">
            <v>0</v>
          </cell>
          <cell r="R96">
            <v>0</v>
          </cell>
        </row>
        <row r="97">
          <cell r="B97" t="str">
            <v>tbc   Traditional</v>
          </cell>
          <cell r="C97" t="str">
            <v>tbc</v>
          </cell>
          <cell r="E97">
            <v>0</v>
          </cell>
          <cell r="F97">
            <v>0</v>
          </cell>
          <cell r="G97">
            <v>0</v>
          </cell>
          <cell r="H97">
            <v>0</v>
          </cell>
          <cell r="I97">
            <v>0</v>
          </cell>
          <cell r="J97">
            <v>0</v>
          </cell>
          <cell r="K97">
            <v>0</v>
          </cell>
          <cell r="L97">
            <v>0</v>
          </cell>
          <cell r="M97">
            <v>0</v>
          </cell>
          <cell r="N97">
            <v>0</v>
          </cell>
          <cell r="O97">
            <v>0</v>
          </cell>
          <cell r="P97">
            <v>0</v>
          </cell>
          <cell r="R97">
            <v>0</v>
          </cell>
        </row>
        <row r="98">
          <cell r="B98" t="str">
            <v>tbc   Traditional</v>
          </cell>
          <cell r="C98" t="str">
            <v>tbc</v>
          </cell>
          <cell r="E98">
            <v>0</v>
          </cell>
          <cell r="F98">
            <v>0</v>
          </cell>
          <cell r="G98">
            <v>0</v>
          </cell>
          <cell r="H98">
            <v>0</v>
          </cell>
          <cell r="I98">
            <v>0</v>
          </cell>
          <cell r="J98">
            <v>0</v>
          </cell>
          <cell r="K98">
            <v>0</v>
          </cell>
          <cell r="L98">
            <v>0</v>
          </cell>
          <cell r="M98">
            <v>0</v>
          </cell>
          <cell r="N98">
            <v>0</v>
          </cell>
          <cell r="O98">
            <v>0</v>
          </cell>
          <cell r="P98">
            <v>0</v>
          </cell>
          <cell r="R98">
            <v>0</v>
          </cell>
        </row>
        <row r="100">
          <cell r="C100" t="str">
            <v>TOTAL OTHER CHANNELS</v>
          </cell>
          <cell r="E100">
            <v>324</v>
          </cell>
          <cell r="F100">
            <v>807</v>
          </cell>
          <cell r="G100">
            <v>1029</v>
          </cell>
          <cell r="H100">
            <v>989</v>
          </cell>
          <cell r="I100">
            <v>997</v>
          </cell>
          <cell r="J100">
            <v>331</v>
          </cell>
          <cell r="K100">
            <v>40.000000000014552</v>
          </cell>
          <cell r="L100">
            <v>59</v>
          </cell>
          <cell r="M100">
            <v>0</v>
          </cell>
          <cell r="N100">
            <v>0</v>
          </cell>
          <cell r="O100">
            <v>0</v>
          </cell>
          <cell r="P100">
            <v>0</v>
          </cell>
          <cell r="R100">
            <v>4576.0000000000146</v>
          </cell>
        </row>
        <row r="102">
          <cell r="C102" t="str">
            <v>TRAD POSTPAY GROSS CONNS (Excl Renum)</v>
          </cell>
          <cell r="E102">
            <v>74279</v>
          </cell>
          <cell r="F102">
            <v>88635</v>
          </cell>
          <cell r="G102">
            <v>92354.48</v>
          </cell>
          <cell r="H102">
            <v>71856</v>
          </cell>
          <cell r="I102">
            <v>78049</v>
          </cell>
          <cell r="J102">
            <v>94397</v>
          </cell>
          <cell r="K102">
            <v>87049.720000000016</v>
          </cell>
          <cell r="L102">
            <v>77232</v>
          </cell>
          <cell r="M102">
            <v>0</v>
          </cell>
          <cell r="N102">
            <v>0</v>
          </cell>
          <cell r="O102">
            <v>0</v>
          </cell>
          <cell r="P102">
            <v>0</v>
          </cell>
          <cell r="R102">
            <v>663852.19999999995</v>
          </cell>
        </row>
        <row r="104">
          <cell r="B104" t="str">
            <v>Renumbering   Traditional</v>
          </cell>
          <cell r="C104" t="str">
            <v>Renumbering</v>
          </cell>
          <cell r="E104">
            <v>-9598</v>
          </cell>
          <cell r="F104">
            <v>-8429</v>
          </cell>
          <cell r="G104">
            <v>-8816</v>
          </cell>
          <cell r="H104">
            <v>-8879</v>
          </cell>
          <cell r="I104">
            <v>-8791</v>
          </cell>
          <cell r="J104">
            <v>-8578</v>
          </cell>
          <cell r="K104">
            <v>-9700</v>
          </cell>
          <cell r="L104">
            <v>-9358</v>
          </cell>
          <cell r="M104">
            <v>0</v>
          </cell>
          <cell r="N104">
            <v>0</v>
          </cell>
          <cell r="O104">
            <v>0</v>
          </cell>
          <cell r="P104">
            <v>0</v>
          </cell>
          <cell r="R104">
            <v>-72149</v>
          </cell>
        </row>
        <row r="106">
          <cell r="C106" t="str">
            <v>TRAD POSTPAY GROSS CONNS (Incl Renum)</v>
          </cell>
          <cell r="E106">
            <v>64681</v>
          </cell>
          <cell r="F106">
            <v>80206</v>
          </cell>
          <cell r="G106">
            <v>83538.48</v>
          </cell>
          <cell r="H106">
            <v>62977</v>
          </cell>
          <cell r="I106">
            <v>69258</v>
          </cell>
          <cell r="J106">
            <v>85819</v>
          </cell>
          <cell r="K106">
            <v>77349.720000000016</v>
          </cell>
          <cell r="L106">
            <v>67874</v>
          </cell>
          <cell r="M106">
            <v>0</v>
          </cell>
          <cell r="N106">
            <v>0</v>
          </cell>
          <cell r="O106">
            <v>0</v>
          </cell>
          <cell r="P106">
            <v>0</v>
          </cell>
          <cell r="R106">
            <v>591703.19999999995</v>
          </cell>
        </row>
        <row r="108">
          <cell r="C108" t="str">
            <v>POSTPAY SIMO</v>
          </cell>
          <cell r="E108">
            <v>39814</v>
          </cell>
          <cell r="F108">
            <v>39845</v>
          </cell>
          <cell r="G108">
            <v>39873</v>
          </cell>
          <cell r="H108">
            <v>39904</v>
          </cell>
          <cell r="I108">
            <v>39934</v>
          </cell>
          <cell r="J108">
            <v>39965</v>
          </cell>
          <cell r="K108">
            <v>39995</v>
          </cell>
          <cell r="L108">
            <v>40026</v>
          </cell>
          <cell r="M108">
            <v>40057</v>
          </cell>
          <cell r="N108">
            <v>40087</v>
          </cell>
          <cell r="O108">
            <v>40118</v>
          </cell>
          <cell r="P108">
            <v>40148</v>
          </cell>
          <cell r="R108" t="str">
            <v>Year to Date</v>
          </cell>
        </row>
        <row r="110">
          <cell r="E110" t="str">
            <v>Actual</v>
          </cell>
          <cell r="F110" t="str">
            <v>Actual</v>
          </cell>
          <cell r="G110" t="str">
            <v>Actual</v>
          </cell>
          <cell r="H110" t="str">
            <v>Actual</v>
          </cell>
          <cell r="I110" t="str">
            <v>Actual</v>
          </cell>
          <cell r="J110" t="str">
            <v>Actual</v>
          </cell>
          <cell r="K110" t="str">
            <v>Actual</v>
          </cell>
          <cell r="L110" t="str">
            <v>Actual</v>
          </cell>
          <cell r="M110" t="str">
            <v/>
          </cell>
          <cell r="N110" t="str">
            <v/>
          </cell>
          <cell r="O110" t="str">
            <v/>
          </cell>
          <cell r="P110" t="str">
            <v/>
          </cell>
        </row>
        <row r="112">
          <cell r="C112" t="str">
            <v>MASS RETAIL (S. Shurrock)</v>
          </cell>
        </row>
        <row r="114">
          <cell r="B114" t="str">
            <v>Carphone Warehouse - CPW Managed   SIMO</v>
          </cell>
          <cell r="C114" t="str">
            <v>Carphone Warehouse - CPW Managed</v>
          </cell>
          <cell r="E114">
            <v>20</v>
          </cell>
          <cell r="F114">
            <v>19</v>
          </cell>
          <cell r="G114">
            <v>18</v>
          </cell>
          <cell r="H114">
            <v>15</v>
          </cell>
          <cell r="I114">
            <v>19</v>
          </cell>
          <cell r="J114">
            <v>18</v>
          </cell>
          <cell r="K114">
            <v>22</v>
          </cell>
          <cell r="L114">
            <v>25</v>
          </cell>
          <cell r="M114">
            <v>0</v>
          </cell>
          <cell r="N114">
            <v>0</v>
          </cell>
          <cell r="O114">
            <v>0</v>
          </cell>
          <cell r="P114">
            <v>0</v>
          </cell>
          <cell r="R114">
            <v>156</v>
          </cell>
        </row>
        <row r="115">
          <cell r="B115" t="str">
            <v>Carphone Warehouse - O2 managed   SIMO</v>
          </cell>
          <cell r="C115" t="str">
            <v>Carphone Warehouse - O2 managed</v>
          </cell>
          <cell r="E115">
            <v>1482</v>
          </cell>
          <cell r="F115">
            <v>1349</v>
          </cell>
          <cell r="G115">
            <v>1395</v>
          </cell>
          <cell r="H115">
            <v>2043</v>
          </cell>
          <cell r="I115">
            <v>1705</v>
          </cell>
          <cell r="J115">
            <v>1588</v>
          </cell>
          <cell r="K115">
            <v>1604</v>
          </cell>
          <cell r="L115">
            <v>1509</v>
          </cell>
          <cell r="M115">
            <v>0</v>
          </cell>
          <cell r="N115">
            <v>0</v>
          </cell>
          <cell r="O115">
            <v>0</v>
          </cell>
          <cell r="P115">
            <v>0</v>
          </cell>
          <cell r="R115">
            <v>12675</v>
          </cell>
        </row>
        <row r="116">
          <cell r="B116" t="str">
            <v>tbc   SIMO</v>
          </cell>
          <cell r="C116" t="str">
            <v>tbc</v>
          </cell>
          <cell r="E116">
            <v>0</v>
          </cell>
          <cell r="F116">
            <v>0</v>
          </cell>
          <cell r="G116">
            <v>0</v>
          </cell>
          <cell r="H116">
            <v>0</v>
          </cell>
          <cell r="I116">
            <v>0</v>
          </cell>
          <cell r="J116">
            <v>0</v>
          </cell>
          <cell r="K116">
            <v>0</v>
          </cell>
          <cell r="L116">
            <v>0</v>
          </cell>
          <cell r="M116">
            <v>0</v>
          </cell>
          <cell r="N116">
            <v>0</v>
          </cell>
          <cell r="O116">
            <v>0</v>
          </cell>
          <cell r="P116">
            <v>0</v>
          </cell>
          <cell r="R116">
            <v>0</v>
          </cell>
        </row>
        <row r="117">
          <cell r="B117" t="str">
            <v>tbc   SIMO</v>
          </cell>
          <cell r="C117" t="str">
            <v>tbc</v>
          </cell>
          <cell r="E117">
            <v>0</v>
          </cell>
          <cell r="F117">
            <v>0</v>
          </cell>
          <cell r="G117">
            <v>0</v>
          </cell>
          <cell r="H117">
            <v>0</v>
          </cell>
          <cell r="I117">
            <v>0</v>
          </cell>
          <cell r="J117">
            <v>0</v>
          </cell>
          <cell r="K117">
            <v>0</v>
          </cell>
          <cell r="L117">
            <v>0</v>
          </cell>
          <cell r="M117">
            <v>0</v>
          </cell>
          <cell r="N117">
            <v>0</v>
          </cell>
          <cell r="O117">
            <v>0</v>
          </cell>
          <cell r="P117">
            <v>0</v>
          </cell>
          <cell r="R117">
            <v>0</v>
          </cell>
        </row>
        <row r="118">
          <cell r="B118" t="str">
            <v>Phones 4 You   SIMO</v>
          </cell>
          <cell r="C118" t="str">
            <v>Phones 4 You</v>
          </cell>
          <cell r="E118">
            <v>2652</v>
          </cell>
          <cell r="F118">
            <v>1027</v>
          </cell>
          <cell r="G118">
            <v>1032</v>
          </cell>
          <cell r="H118">
            <v>888</v>
          </cell>
          <cell r="I118">
            <v>1122</v>
          </cell>
          <cell r="J118">
            <v>1150</v>
          </cell>
          <cell r="K118">
            <v>1128</v>
          </cell>
          <cell r="L118">
            <v>951</v>
          </cell>
          <cell r="M118">
            <v>0</v>
          </cell>
          <cell r="N118">
            <v>0</v>
          </cell>
          <cell r="O118">
            <v>0</v>
          </cell>
          <cell r="P118">
            <v>0</v>
          </cell>
          <cell r="R118">
            <v>9950</v>
          </cell>
        </row>
        <row r="119">
          <cell r="B119" t="str">
            <v>Dixons Stores Group   SIMO</v>
          </cell>
          <cell r="C119" t="str">
            <v>Dixons Stores Group</v>
          </cell>
          <cell r="E119">
            <v>23</v>
          </cell>
          <cell r="F119">
            <v>21</v>
          </cell>
          <cell r="G119">
            <v>24</v>
          </cell>
          <cell r="H119">
            <v>20</v>
          </cell>
          <cell r="I119">
            <v>14</v>
          </cell>
          <cell r="J119">
            <v>27</v>
          </cell>
          <cell r="K119">
            <v>24</v>
          </cell>
          <cell r="L119">
            <v>22</v>
          </cell>
          <cell r="M119">
            <v>0</v>
          </cell>
          <cell r="N119">
            <v>0</v>
          </cell>
          <cell r="O119">
            <v>0</v>
          </cell>
          <cell r="P119">
            <v>0</v>
          </cell>
          <cell r="R119">
            <v>175</v>
          </cell>
        </row>
        <row r="120">
          <cell r="B120" t="str">
            <v>tbc   SIMO</v>
          </cell>
          <cell r="C120" t="str">
            <v>tbc</v>
          </cell>
          <cell r="E120">
            <v>0</v>
          </cell>
          <cell r="F120">
            <v>0</v>
          </cell>
          <cell r="G120">
            <v>0</v>
          </cell>
          <cell r="H120">
            <v>0</v>
          </cell>
          <cell r="I120">
            <v>0</v>
          </cell>
          <cell r="J120">
            <v>0</v>
          </cell>
          <cell r="K120">
            <v>0</v>
          </cell>
          <cell r="L120">
            <v>0</v>
          </cell>
          <cell r="M120">
            <v>0</v>
          </cell>
          <cell r="N120">
            <v>0</v>
          </cell>
          <cell r="O120">
            <v>0</v>
          </cell>
          <cell r="P120">
            <v>0</v>
          </cell>
          <cell r="R120">
            <v>0</v>
          </cell>
        </row>
        <row r="121">
          <cell r="B121" t="str">
            <v>Dial a Phone   SIMO</v>
          </cell>
          <cell r="C121" t="str">
            <v>Dial a Phone</v>
          </cell>
          <cell r="E121">
            <v>0</v>
          </cell>
          <cell r="F121">
            <v>0</v>
          </cell>
          <cell r="G121">
            <v>0</v>
          </cell>
          <cell r="H121">
            <v>0</v>
          </cell>
          <cell r="I121">
            <v>0</v>
          </cell>
          <cell r="J121">
            <v>0</v>
          </cell>
          <cell r="K121">
            <v>0</v>
          </cell>
          <cell r="L121">
            <v>0</v>
          </cell>
          <cell r="M121">
            <v>0</v>
          </cell>
          <cell r="N121">
            <v>0</v>
          </cell>
          <cell r="O121">
            <v>0</v>
          </cell>
          <cell r="P121">
            <v>0</v>
          </cell>
          <cell r="R121">
            <v>0</v>
          </cell>
        </row>
        <row r="122">
          <cell r="B122" t="str">
            <v>Argos   SIMO</v>
          </cell>
          <cell r="C122" t="str">
            <v>Argos</v>
          </cell>
          <cell r="E122">
            <v>0</v>
          </cell>
          <cell r="F122">
            <v>1</v>
          </cell>
          <cell r="G122">
            <v>0</v>
          </cell>
          <cell r="H122">
            <v>0</v>
          </cell>
          <cell r="I122">
            <v>0</v>
          </cell>
          <cell r="J122">
            <v>0</v>
          </cell>
          <cell r="K122">
            <v>0</v>
          </cell>
          <cell r="L122">
            <v>0</v>
          </cell>
          <cell r="M122">
            <v>0</v>
          </cell>
          <cell r="N122">
            <v>0</v>
          </cell>
          <cell r="O122">
            <v>0</v>
          </cell>
          <cell r="P122">
            <v>0</v>
          </cell>
          <cell r="R122">
            <v>1</v>
          </cell>
        </row>
        <row r="123">
          <cell r="B123" t="str">
            <v>Tesco   SIMO</v>
          </cell>
          <cell r="C123" t="str">
            <v>Tesco</v>
          </cell>
          <cell r="E123">
            <v>0</v>
          </cell>
          <cell r="F123">
            <v>0</v>
          </cell>
          <cell r="G123">
            <v>0</v>
          </cell>
          <cell r="H123">
            <v>20</v>
          </cell>
          <cell r="I123">
            <v>23</v>
          </cell>
          <cell r="J123">
            <v>26</v>
          </cell>
          <cell r="K123">
            <v>20</v>
          </cell>
          <cell r="L123">
            <v>21</v>
          </cell>
          <cell r="M123">
            <v>0</v>
          </cell>
          <cell r="N123">
            <v>0</v>
          </cell>
          <cell r="O123">
            <v>0</v>
          </cell>
          <cell r="P123">
            <v>0</v>
          </cell>
          <cell r="R123">
            <v>110</v>
          </cell>
        </row>
        <row r="124">
          <cell r="B124" t="str">
            <v>Woolworths   SIMO</v>
          </cell>
          <cell r="C124" t="str">
            <v>Woolworths</v>
          </cell>
          <cell r="E124">
            <v>0</v>
          </cell>
          <cell r="F124">
            <v>0</v>
          </cell>
          <cell r="G124">
            <v>0</v>
          </cell>
          <cell r="H124">
            <v>0</v>
          </cell>
          <cell r="I124">
            <v>0</v>
          </cell>
          <cell r="J124">
            <v>0</v>
          </cell>
          <cell r="K124">
            <v>0</v>
          </cell>
          <cell r="L124">
            <v>0</v>
          </cell>
          <cell r="M124">
            <v>0</v>
          </cell>
          <cell r="N124">
            <v>0</v>
          </cell>
          <cell r="O124">
            <v>0</v>
          </cell>
          <cell r="P124">
            <v>0</v>
          </cell>
          <cell r="R124">
            <v>0</v>
          </cell>
        </row>
        <row r="125">
          <cell r="B125" t="str">
            <v>Littlewoods   SIMO</v>
          </cell>
          <cell r="C125" t="str">
            <v>Littlewoods</v>
          </cell>
          <cell r="E125">
            <v>0</v>
          </cell>
          <cell r="F125">
            <v>0</v>
          </cell>
          <cell r="G125">
            <v>0</v>
          </cell>
          <cell r="H125">
            <v>0</v>
          </cell>
          <cell r="I125">
            <v>0</v>
          </cell>
          <cell r="J125">
            <v>0</v>
          </cell>
          <cell r="K125">
            <v>0</v>
          </cell>
          <cell r="L125">
            <v>0</v>
          </cell>
          <cell r="M125">
            <v>0</v>
          </cell>
          <cell r="N125">
            <v>0</v>
          </cell>
          <cell r="O125">
            <v>0</v>
          </cell>
          <cell r="P125">
            <v>0</v>
          </cell>
          <cell r="R125">
            <v>0</v>
          </cell>
        </row>
        <row r="126">
          <cell r="B126" t="str">
            <v>Comet   SIMO</v>
          </cell>
          <cell r="C126" t="str">
            <v>Comet</v>
          </cell>
          <cell r="E126">
            <v>0</v>
          </cell>
          <cell r="F126">
            <v>0</v>
          </cell>
          <cell r="G126">
            <v>0</v>
          </cell>
          <cell r="H126">
            <v>0</v>
          </cell>
          <cell r="I126">
            <v>0</v>
          </cell>
          <cell r="J126">
            <v>0</v>
          </cell>
          <cell r="K126">
            <v>0</v>
          </cell>
          <cell r="L126">
            <v>0</v>
          </cell>
          <cell r="M126">
            <v>0</v>
          </cell>
          <cell r="N126">
            <v>0</v>
          </cell>
          <cell r="O126">
            <v>0</v>
          </cell>
          <cell r="P126">
            <v>0</v>
          </cell>
          <cell r="R126">
            <v>0</v>
          </cell>
        </row>
        <row r="127">
          <cell r="B127" t="str">
            <v>MobileShop   SIMO</v>
          </cell>
          <cell r="C127" t="str">
            <v>MobileShop</v>
          </cell>
          <cell r="E127">
            <v>4</v>
          </cell>
          <cell r="F127">
            <v>0</v>
          </cell>
          <cell r="G127">
            <v>1</v>
          </cell>
          <cell r="H127">
            <v>2</v>
          </cell>
          <cell r="I127">
            <v>2</v>
          </cell>
          <cell r="J127">
            <v>1</v>
          </cell>
          <cell r="K127">
            <v>1</v>
          </cell>
          <cell r="L127">
            <v>1</v>
          </cell>
          <cell r="M127">
            <v>0</v>
          </cell>
          <cell r="N127">
            <v>0</v>
          </cell>
          <cell r="O127">
            <v>0</v>
          </cell>
          <cell r="P127">
            <v>0</v>
          </cell>
          <cell r="R127">
            <v>12</v>
          </cell>
        </row>
        <row r="128">
          <cell r="B128" t="str">
            <v>Apple   SIMO</v>
          </cell>
          <cell r="C128" t="str">
            <v>Apple</v>
          </cell>
          <cell r="E128">
            <v>0</v>
          </cell>
          <cell r="F128">
            <v>1</v>
          </cell>
          <cell r="G128">
            <v>1</v>
          </cell>
          <cell r="H128">
            <v>0</v>
          </cell>
          <cell r="I128">
            <v>0</v>
          </cell>
          <cell r="J128">
            <v>0</v>
          </cell>
          <cell r="K128">
            <v>0</v>
          </cell>
          <cell r="L128">
            <v>1</v>
          </cell>
          <cell r="M128">
            <v>0</v>
          </cell>
          <cell r="N128">
            <v>0</v>
          </cell>
          <cell r="O128">
            <v>0</v>
          </cell>
          <cell r="P128">
            <v>0</v>
          </cell>
          <cell r="R128">
            <v>3</v>
          </cell>
        </row>
        <row r="129">
          <cell r="B129" t="str">
            <v>Other Mass Retail   SIMO</v>
          </cell>
          <cell r="C129" t="str">
            <v>Other Mass Retail</v>
          </cell>
          <cell r="E129">
            <v>0</v>
          </cell>
          <cell r="F129">
            <v>0</v>
          </cell>
          <cell r="G129">
            <v>0</v>
          </cell>
          <cell r="H129">
            <v>0</v>
          </cell>
          <cell r="I129">
            <v>0</v>
          </cell>
          <cell r="J129">
            <v>0</v>
          </cell>
          <cell r="K129">
            <v>0</v>
          </cell>
          <cell r="L129">
            <v>0</v>
          </cell>
          <cell r="M129">
            <v>0</v>
          </cell>
          <cell r="N129">
            <v>0</v>
          </cell>
          <cell r="O129">
            <v>0</v>
          </cell>
          <cell r="P129">
            <v>0</v>
          </cell>
          <cell r="R129">
            <v>0</v>
          </cell>
        </row>
        <row r="130">
          <cell r="B130" t="str">
            <v>Prepay Distributors   SIMO</v>
          </cell>
          <cell r="C130" t="str">
            <v>Prepay Distributors</v>
          </cell>
          <cell r="E130">
            <v>0</v>
          </cell>
          <cell r="F130">
            <v>0</v>
          </cell>
          <cell r="G130">
            <v>0</v>
          </cell>
          <cell r="H130">
            <v>0</v>
          </cell>
          <cell r="I130">
            <v>0</v>
          </cell>
          <cell r="J130">
            <v>0</v>
          </cell>
          <cell r="K130">
            <v>0</v>
          </cell>
          <cell r="L130">
            <v>0</v>
          </cell>
          <cell r="M130">
            <v>0</v>
          </cell>
          <cell r="N130">
            <v>0</v>
          </cell>
          <cell r="O130">
            <v>0</v>
          </cell>
          <cell r="P130">
            <v>0</v>
          </cell>
          <cell r="R130">
            <v>0</v>
          </cell>
        </row>
        <row r="131">
          <cell r="B131" t="str">
            <v>Asda   SIMO</v>
          </cell>
          <cell r="C131" t="str">
            <v>Asda</v>
          </cell>
          <cell r="E131">
            <v>0</v>
          </cell>
          <cell r="F131">
            <v>0</v>
          </cell>
          <cell r="G131">
            <v>0</v>
          </cell>
          <cell r="H131">
            <v>0</v>
          </cell>
          <cell r="I131">
            <v>0</v>
          </cell>
          <cell r="J131">
            <v>0</v>
          </cell>
          <cell r="K131">
            <v>0</v>
          </cell>
          <cell r="L131">
            <v>0</v>
          </cell>
          <cell r="M131">
            <v>0</v>
          </cell>
          <cell r="N131">
            <v>0</v>
          </cell>
          <cell r="O131">
            <v>0</v>
          </cell>
          <cell r="P131">
            <v>0</v>
          </cell>
          <cell r="R131">
            <v>0</v>
          </cell>
        </row>
        <row r="132">
          <cell r="B132" t="str">
            <v>Next   SIMO</v>
          </cell>
          <cell r="C132" t="str">
            <v>Next</v>
          </cell>
          <cell r="E132">
            <v>0</v>
          </cell>
          <cell r="F132">
            <v>0</v>
          </cell>
          <cell r="G132">
            <v>0</v>
          </cell>
          <cell r="H132">
            <v>0</v>
          </cell>
          <cell r="I132">
            <v>0</v>
          </cell>
          <cell r="J132">
            <v>0</v>
          </cell>
          <cell r="K132">
            <v>0</v>
          </cell>
          <cell r="L132">
            <v>0</v>
          </cell>
          <cell r="M132">
            <v>0</v>
          </cell>
          <cell r="N132">
            <v>0</v>
          </cell>
          <cell r="O132">
            <v>0</v>
          </cell>
          <cell r="P132">
            <v>0</v>
          </cell>
          <cell r="R132">
            <v>0</v>
          </cell>
        </row>
        <row r="133">
          <cell r="B133" t="str">
            <v>Morrisons   SIMO</v>
          </cell>
          <cell r="C133" t="str">
            <v>Morrisons</v>
          </cell>
          <cell r="E133">
            <v>0</v>
          </cell>
          <cell r="F133">
            <v>0</v>
          </cell>
          <cell r="G133">
            <v>0</v>
          </cell>
          <cell r="H133">
            <v>0</v>
          </cell>
          <cell r="I133">
            <v>0</v>
          </cell>
          <cell r="J133">
            <v>0</v>
          </cell>
          <cell r="K133">
            <v>0</v>
          </cell>
          <cell r="L133">
            <v>0</v>
          </cell>
          <cell r="M133">
            <v>0</v>
          </cell>
          <cell r="N133">
            <v>0</v>
          </cell>
          <cell r="O133">
            <v>0</v>
          </cell>
          <cell r="P133">
            <v>0</v>
          </cell>
          <cell r="R133">
            <v>0</v>
          </cell>
        </row>
        <row r="134">
          <cell r="B134" t="str">
            <v>tbc   SIMO</v>
          </cell>
          <cell r="C134" t="str">
            <v>tbc</v>
          </cell>
          <cell r="E134">
            <v>0</v>
          </cell>
          <cell r="F134">
            <v>0</v>
          </cell>
          <cell r="G134">
            <v>0</v>
          </cell>
          <cell r="H134">
            <v>0</v>
          </cell>
          <cell r="I134">
            <v>0</v>
          </cell>
          <cell r="J134">
            <v>0</v>
          </cell>
          <cell r="K134">
            <v>0</v>
          </cell>
          <cell r="L134">
            <v>0</v>
          </cell>
          <cell r="M134">
            <v>0</v>
          </cell>
          <cell r="N134">
            <v>0</v>
          </cell>
          <cell r="O134">
            <v>0</v>
          </cell>
          <cell r="P134">
            <v>0</v>
          </cell>
          <cell r="R134">
            <v>0</v>
          </cell>
        </row>
        <row r="136">
          <cell r="C136" t="str">
            <v>TOTAL MASS RETAIL</v>
          </cell>
          <cell r="E136">
            <v>4181</v>
          </cell>
          <cell r="F136">
            <v>2418</v>
          </cell>
          <cell r="G136">
            <v>2471</v>
          </cell>
          <cell r="H136">
            <v>2988</v>
          </cell>
          <cell r="I136">
            <v>2885</v>
          </cell>
          <cell r="J136">
            <v>2810</v>
          </cell>
          <cell r="K136">
            <v>2799</v>
          </cell>
          <cell r="L136">
            <v>2530</v>
          </cell>
          <cell r="M136">
            <v>0</v>
          </cell>
          <cell r="N136">
            <v>0</v>
          </cell>
          <cell r="O136">
            <v>0</v>
          </cell>
          <cell r="P136">
            <v>0</v>
          </cell>
          <cell r="R136">
            <v>23082</v>
          </cell>
        </row>
        <row r="138">
          <cell r="C138" t="str">
            <v>BUSINESS (B. Dowd)</v>
          </cell>
        </row>
        <row r="140">
          <cell r="B140" t="str">
            <v>Exclusive Partners   SIMO</v>
          </cell>
          <cell r="C140" t="str">
            <v>Exclusive Partners</v>
          </cell>
          <cell r="E140">
            <v>3</v>
          </cell>
          <cell r="F140">
            <v>0</v>
          </cell>
          <cell r="G140">
            <v>2</v>
          </cell>
          <cell r="H140">
            <v>9</v>
          </cell>
          <cell r="I140">
            <v>4</v>
          </cell>
          <cell r="J140">
            <v>14</v>
          </cell>
          <cell r="K140">
            <v>11</v>
          </cell>
          <cell r="L140">
            <v>12</v>
          </cell>
          <cell r="M140">
            <v>0</v>
          </cell>
          <cell r="N140">
            <v>0</v>
          </cell>
          <cell r="O140">
            <v>0</v>
          </cell>
          <cell r="P140">
            <v>0</v>
          </cell>
          <cell r="R140">
            <v>55</v>
          </cell>
        </row>
        <row r="142">
          <cell r="C142" t="str">
            <v>Business Partners</v>
          </cell>
        </row>
        <row r="144">
          <cell r="B144" t="str">
            <v>Direct Independents   SIMO</v>
          </cell>
          <cell r="C144" t="str">
            <v>Direct Independents</v>
          </cell>
          <cell r="E144">
            <v>2</v>
          </cell>
          <cell r="F144">
            <v>4</v>
          </cell>
          <cell r="G144">
            <v>0</v>
          </cell>
          <cell r="H144">
            <v>9</v>
          </cell>
          <cell r="I144">
            <v>53</v>
          </cell>
          <cell r="J144">
            <v>34</v>
          </cell>
          <cell r="K144">
            <v>3</v>
          </cell>
          <cell r="L144">
            <v>6</v>
          </cell>
          <cell r="M144">
            <v>0</v>
          </cell>
          <cell r="N144">
            <v>0</v>
          </cell>
          <cell r="O144">
            <v>0</v>
          </cell>
          <cell r="P144">
            <v>0</v>
          </cell>
          <cell r="R144">
            <v>111</v>
          </cell>
        </row>
        <row r="145">
          <cell r="B145" t="str">
            <v>Distributors   SIMO</v>
          </cell>
          <cell r="C145" t="str">
            <v>Distributors</v>
          </cell>
          <cell r="E145">
            <v>2</v>
          </cell>
          <cell r="F145">
            <v>10</v>
          </cell>
          <cell r="G145">
            <v>7</v>
          </cell>
          <cell r="H145">
            <v>6</v>
          </cell>
          <cell r="I145">
            <v>9</v>
          </cell>
          <cell r="J145">
            <v>1</v>
          </cell>
          <cell r="K145">
            <v>12</v>
          </cell>
          <cell r="L145">
            <v>4</v>
          </cell>
          <cell r="M145">
            <v>0</v>
          </cell>
          <cell r="N145">
            <v>0</v>
          </cell>
          <cell r="O145">
            <v>0</v>
          </cell>
          <cell r="P145">
            <v>0</v>
          </cell>
          <cell r="R145">
            <v>51</v>
          </cell>
        </row>
        <row r="146">
          <cell r="B146" t="str">
            <v>Data Centre of Excellence   SIMO</v>
          </cell>
          <cell r="C146" t="str">
            <v>Data Centre of Excellence</v>
          </cell>
          <cell r="E146">
            <v>0</v>
          </cell>
          <cell r="F146">
            <v>0</v>
          </cell>
          <cell r="G146">
            <v>0</v>
          </cell>
          <cell r="H146">
            <v>0</v>
          </cell>
          <cell r="I146">
            <v>1</v>
          </cell>
          <cell r="J146">
            <v>0</v>
          </cell>
          <cell r="K146">
            <v>0</v>
          </cell>
          <cell r="L146">
            <v>0</v>
          </cell>
          <cell r="M146">
            <v>0</v>
          </cell>
          <cell r="N146">
            <v>0</v>
          </cell>
          <cell r="O146">
            <v>0</v>
          </cell>
          <cell r="P146">
            <v>0</v>
          </cell>
          <cell r="R146">
            <v>1</v>
          </cell>
        </row>
        <row r="147">
          <cell r="B147" t="str">
            <v>Vodafone   SIMO</v>
          </cell>
          <cell r="C147" t="str">
            <v>Vodafone</v>
          </cell>
          <cell r="E147">
            <v>0</v>
          </cell>
          <cell r="F147">
            <v>0</v>
          </cell>
          <cell r="G147">
            <v>0</v>
          </cell>
          <cell r="H147">
            <v>0</v>
          </cell>
          <cell r="I147">
            <v>0</v>
          </cell>
          <cell r="J147">
            <v>0</v>
          </cell>
          <cell r="K147">
            <v>0</v>
          </cell>
          <cell r="L147">
            <v>0</v>
          </cell>
          <cell r="M147">
            <v>0</v>
          </cell>
          <cell r="N147">
            <v>0</v>
          </cell>
          <cell r="O147">
            <v>0</v>
          </cell>
          <cell r="P147">
            <v>0</v>
          </cell>
          <cell r="R147">
            <v>0</v>
          </cell>
        </row>
        <row r="148">
          <cell r="B148" t="str">
            <v>Managed Partners   SIMO</v>
          </cell>
          <cell r="C148" t="str">
            <v>Managed Partners</v>
          </cell>
          <cell r="E148">
            <v>1</v>
          </cell>
          <cell r="F148">
            <v>0</v>
          </cell>
          <cell r="G148">
            <v>0</v>
          </cell>
          <cell r="H148">
            <v>0</v>
          </cell>
          <cell r="I148">
            <v>0</v>
          </cell>
          <cell r="J148">
            <v>0</v>
          </cell>
          <cell r="K148">
            <v>1</v>
          </cell>
          <cell r="L148">
            <v>0</v>
          </cell>
          <cell r="M148">
            <v>0</v>
          </cell>
          <cell r="N148">
            <v>0</v>
          </cell>
          <cell r="O148">
            <v>0</v>
          </cell>
          <cell r="P148">
            <v>0</v>
          </cell>
          <cell r="R148">
            <v>2</v>
          </cell>
        </row>
        <row r="149">
          <cell r="B149" t="str">
            <v>BT SP   SIMO</v>
          </cell>
          <cell r="C149" t="str">
            <v>BT SP</v>
          </cell>
          <cell r="E149">
            <v>0</v>
          </cell>
          <cell r="F149">
            <v>0</v>
          </cell>
          <cell r="G149">
            <v>0</v>
          </cell>
          <cell r="H149">
            <v>0</v>
          </cell>
          <cell r="I149">
            <v>0</v>
          </cell>
          <cell r="J149">
            <v>0</v>
          </cell>
          <cell r="K149">
            <v>0</v>
          </cell>
          <cell r="L149">
            <v>0</v>
          </cell>
          <cell r="M149">
            <v>0</v>
          </cell>
          <cell r="N149">
            <v>0</v>
          </cell>
          <cell r="O149">
            <v>0</v>
          </cell>
          <cell r="P149">
            <v>0</v>
          </cell>
          <cell r="R149">
            <v>0</v>
          </cell>
        </row>
        <row r="150">
          <cell r="B150" t="str">
            <v>Billing Partners - ISPs   SIMO</v>
          </cell>
          <cell r="C150" t="str">
            <v>Billing Partners - ISPs</v>
          </cell>
          <cell r="E150">
            <v>0</v>
          </cell>
          <cell r="F150">
            <v>0</v>
          </cell>
          <cell r="G150">
            <v>0</v>
          </cell>
          <cell r="H150">
            <v>0</v>
          </cell>
          <cell r="I150">
            <v>0</v>
          </cell>
          <cell r="J150">
            <v>0</v>
          </cell>
          <cell r="K150">
            <v>0</v>
          </cell>
          <cell r="L150">
            <v>0</v>
          </cell>
          <cell r="M150">
            <v>0</v>
          </cell>
          <cell r="N150">
            <v>0</v>
          </cell>
          <cell r="O150">
            <v>0</v>
          </cell>
          <cell r="P150">
            <v>0</v>
          </cell>
          <cell r="R150">
            <v>0</v>
          </cell>
        </row>
        <row r="151">
          <cell r="B151" t="str">
            <v>Genesis   SIMO</v>
          </cell>
          <cell r="C151" t="str">
            <v>Genesis</v>
          </cell>
          <cell r="E151">
            <v>0</v>
          </cell>
          <cell r="F151">
            <v>0</v>
          </cell>
          <cell r="G151">
            <v>0</v>
          </cell>
          <cell r="H151">
            <v>0</v>
          </cell>
          <cell r="I151">
            <v>0</v>
          </cell>
          <cell r="J151">
            <v>0</v>
          </cell>
          <cell r="K151">
            <v>0</v>
          </cell>
          <cell r="L151">
            <v>0</v>
          </cell>
          <cell r="M151">
            <v>0</v>
          </cell>
          <cell r="N151">
            <v>0</v>
          </cell>
          <cell r="O151">
            <v>0</v>
          </cell>
          <cell r="P151">
            <v>0</v>
          </cell>
          <cell r="R151">
            <v>0</v>
          </cell>
        </row>
        <row r="152">
          <cell r="B152" t="str">
            <v>tbc   SIMO</v>
          </cell>
          <cell r="C152" t="str">
            <v>tbc</v>
          </cell>
          <cell r="E152">
            <v>0</v>
          </cell>
          <cell r="F152">
            <v>0</v>
          </cell>
          <cell r="G152">
            <v>0</v>
          </cell>
          <cell r="H152">
            <v>0</v>
          </cell>
          <cell r="I152">
            <v>0</v>
          </cell>
          <cell r="J152">
            <v>0</v>
          </cell>
          <cell r="K152">
            <v>0</v>
          </cell>
          <cell r="L152">
            <v>0</v>
          </cell>
          <cell r="M152">
            <v>0</v>
          </cell>
          <cell r="N152">
            <v>0</v>
          </cell>
          <cell r="O152">
            <v>0</v>
          </cell>
          <cell r="P152">
            <v>0</v>
          </cell>
          <cell r="R152">
            <v>0</v>
          </cell>
        </row>
        <row r="153">
          <cell r="B153" t="str">
            <v>Ceased Independents   SIMO</v>
          </cell>
          <cell r="C153" t="str">
            <v>Ceased Independents</v>
          </cell>
          <cell r="E153">
            <v>3</v>
          </cell>
          <cell r="F153">
            <v>5</v>
          </cell>
          <cell r="G153">
            <v>5</v>
          </cell>
          <cell r="H153">
            <v>2</v>
          </cell>
          <cell r="I153">
            <v>2</v>
          </cell>
          <cell r="J153">
            <v>5</v>
          </cell>
          <cell r="K153">
            <v>1</v>
          </cell>
          <cell r="L153">
            <v>12</v>
          </cell>
          <cell r="M153">
            <v>0</v>
          </cell>
          <cell r="N153">
            <v>0</v>
          </cell>
          <cell r="O153">
            <v>0</v>
          </cell>
          <cell r="P153">
            <v>0</v>
          </cell>
          <cell r="R153">
            <v>35</v>
          </cell>
        </row>
        <row r="154">
          <cell r="B154" t="str">
            <v>tbc   SIMO</v>
          </cell>
          <cell r="C154" t="str">
            <v>tbc</v>
          </cell>
          <cell r="E154">
            <v>0</v>
          </cell>
          <cell r="F154">
            <v>0</v>
          </cell>
          <cell r="G154">
            <v>0</v>
          </cell>
          <cell r="H154">
            <v>0</v>
          </cell>
          <cell r="I154">
            <v>0</v>
          </cell>
          <cell r="J154">
            <v>0</v>
          </cell>
          <cell r="K154">
            <v>0</v>
          </cell>
          <cell r="L154">
            <v>0</v>
          </cell>
          <cell r="M154">
            <v>0</v>
          </cell>
          <cell r="N154">
            <v>0</v>
          </cell>
          <cell r="O154">
            <v>0</v>
          </cell>
          <cell r="P154">
            <v>0</v>
          </cell>
          <cell r="R154">
            <v>0</v>
          </cell>
        </row>
        <row r="156">
          <cell r="C156" t="str">
            <v>Total Business Partners</v>
          </cell>
          <cell r="E156">
            <v>8</v>
          </cell>
          <cell r="F156">
            <v>19</v>
          </cell>
          <cell r="G156">
            <v>12</v>
          </cell>
          <cell r="H156">
            <v>17</v>
          </cell>
          <cell r="I156">
            <v>65</v>
          </cell>
          <cell r="J156">
            <v>40</v>
          </cell>
          <cell r="K156">
            <v>17</v>
          </cell>
          <cell r="L156">
            <v>22</v>
          </cell>
          <cell r="M156">
            <v>0</v>
          </cell>
          <cell r="N156">
            <v>0</v>
          </cell>
          <cell r="O156">
            <v>0</v>
          </cell>
          <cell r="P156">
            <v>0</v>
          </cell>
          <cell r="R156">
            <v>200</v>
          </cell>
        </row>
        <row r="158">
          <cell r="C158" t="str">
            <v>Direct</v>
          </cell>
        </row>
        <row r="160">
          <cell r="B160" t="str">
            <v>O2 Direct Sales - Corporate   SIMO</v>
          </cell>
          <cell r="C160" t="str">
            <v>O2 Direct Sales - Corporate</v>
          </cell>
          <cell r="E160">
            <v>4</v>
          </cell>
          <cell r="F160">
            <v>1</v>
          </cell>
          <cell r="G160">
            <v>3</v>
          </cell>
          <cell r="H160">
            <v>2</v>
          </cell>
          <cell r="I160">
            <v>8</v>
          </cell>
          <cell r="J160">
            <v>2</v>
          </cell>
          <cell r="K160">
            <v>2</v>
          </cell>
          <cell r="L160">
            <v>2</v>
          </cell>
          <cell r="M160">
            <v>0</v>
          </cell>
          <cell r="N160">
            <v>0</v>
          </cell>
          <cell r="O160">
            <v>0</v>
          </cell>
          <cell r="P160">
            <v>0</v>
          </cell>
          <cell r="R160">
            <v>24</v>
          </cell>
        </row>
        <row r="161">
          <cell r="B161" t="str">
            <v>O2 Direct Sales - SME   SIMO</v>
          </cell>
          <cell r="C161" t="str">
            <v>O2 Direct Sales - SME</v>
          </cell>
          <cell r="E161">
            <v>191</v>
          </cell>
          <cell r="F161">
            <v>210</v>
          </cell>
          <cell r="G161">
            <v>267</v>
          </cell>
          <cell r="H161">
            <v>248</v>
          </cell>
          <cell r="I161">
            <v>263</v>
          </cell>
          <cell r="J161">
            <v>524</v>
          </cell>
          <cell r="K161">
            <v>501</v>
          </cell>
          <cell r="L161">
            <v>558</v>
          </cell>
          <cell r="M161">
            <v>0</v>
          </cell>
          <cell r="N161">
            <v>0</v>
          </cell>
          <cell r="O161">
            <v>0</v>
          </cell>
          <cell r="P161">
            <v>0</v>
          </cell>
          <cell r="R161">
            <v>2762</v>
          </cell>
        </row>
        <row r="162">
          <cell r="B162" t="str">
            <v>tbc   SIMO</v>
          </cell>
          <cell r="C162" t="str">
            <v>tbc</v>
          </cell>
          <cell r="E162">
            <v>0</v>
          </cell>
          <cell r="F162">
            <v>0</v>
          </cell>
          <cell r="G162">
            <v>0</v>
          </cell>
          <cell r="H162">
            <v>0</v>
          </cell>
          <cell r="I162">
            <v>0</v>
          </cell>
          <cell r="J162">
            <v>0</v>
          </cell>
          <cell r="K162">
            <v>0</v>
          </cell>
          <cell r="L162">
            <v>0</v>
          </cell>
          <cell r="M162">
            <v>0</v>
          </cell>
          <cell r="N162">
            <v>0</v>
          </cell>
          <cell r="O162">
            <v>0</v>
          </cell>
          <cell r="P162">
            <v>0</v>
          </cell>
          <cell r="R162">
            <v>0</v>
          </cell>
        </row>
        <row r="163">
          <cell r="B163" t="str">
            <v>tbc   SIMO</v>
          </cell>
          <cell r="C163" t="str">
            <v>tbc</v>
          </cell>
          <cell r="E163">
            <v>0</v>
          </cell>
          <cell r="F163">
            <v>0</v>
          </cell>
          <cell r="G163">
            <v>0</v>
          </cell>
          <cell r="H163">
            <v>0</v>
          </cell>
          <cell r="I163">
            <v>0</v>
          </cell>
          <cell r="J163">
            <v>0</v>
          </cell>
          <cell r="K163">
            <v>0</v>
          </cell>
          <cell r="L163">
            <v>0</v>
          </cell>
          <cell r="M163">
            <v>0</v>
          </cell>
          <cell r="N163">
            <v>0</v>
          </cell>
          <cell r="O163">
            <v>0</v>
          </cell>
          <cell r="P163">
            <v>0</v>
          </cell>
          <cell r="R163">
            <v>0</v>
          </cell>
        </row>
        <row r="164">
          <cell r="B164" t="str">
            <v>tbc   SIMO</v>
          </cell>
          <cell r="C164" t="str">
            <v>tbc</v>
          </cell>
          <cell r="E164">
            <v>0</v>
          </cell>
          <cell r="F164">
            <v>0</v>
          </cell>
          <cell r="G164">
            <v>0</v>
          </cell>
          <cell r="H164">
            <v>0</v>
          </cell>
          <cell r="I164">
            <v>0</v>
          </cell>
          <cell r="J164">
            <v>0</v>
          </cell>
          <cell r="K164">
            <v>0</v>
          </cell>
          <cell r="L164">
            <v>0</v>
          </cell>
          <cell r="M164">
            <v>0</v>
          </cell>
          <cell r="N164">
            <v>0</v>
          </cell>
          <cell r="O164">
            <v>0</v>
          </cell>
          <cell r="P164">
            <v>0</v>
          </cell>
          <cell r="R164">
            <v>0</v>
          </cell>
        </row>
        <row r="165">
          <cell r="B165" t="str">
            <v>tbc   SIMO</v>
          </cell>
          <cell r="C165" t="str">
            <v>tbc</v>
          </cell>
          <cell r="E165">
            <v>0</v>
          </cell>
          <cell r="F165">
            <v>0</v>
          </cell>
          <cell r="G165">
            <v>0</v>
          </cell>
          <cell r="H165">
            <v>0</v>
          </cell>
          <cell r="I165">
            <v>0</v>
          </cell>
          <cell r="J165">
            <v>0</v>
          </cell>
          <cell r="K165">
            <v>0</v>
          </cell>
          <cell r="L165">
            <v>0</v>
          </cell>
          <cell r="M165">
            <v>0</v>
          </cell>
          <cell r="N165">
            <v>0</v>
          </cell>
          <cell r="O165">
            <v>0</v>
          </cell>
          <cell r="P165">
            <v>0</v>
          </cell>
          <cell r="R165">
            <v>0</v>
          </cell>
        </row>
        <row r="166">
          <cell r="B166" t="str">
            <v>tbc   SIMO</v>
          </cell>
          <cell r="C166" t="str">
            <v>tbc</v>
          </cell>
          <cell r="E166">
            <v>0</v>
          </cell>
          <cell r="F166">
            <v>0</v>
          </cell>
          <cell r="G166">
            <v>0</v>
          </cell>
          <cell r="H166">
            <v>0</v>
          </cell>
          <cell r="I166">
            <v>0</v>
          </cell>
          <cell r="J166">
            <v>0</v>
          </cell>
          <cell r="K166">
            <v>0</v>
          </cell>
          <cell r="L166">
            <v>0</v>
          </cell>
          <cell r="M166">
            <v>0</v>
          </cell>
          <cell r="N166">
            <v>0</v>
          </cell>
          <cell r="O166">
            <v>0</v>
          </cell>
          <cell r="P166">
            <v>0</v>
          </cell>
          <cell r="R166">
            <v>0</v>
          </cell>
        </row>
        <row r="167">
          <cell r="B167" t="str">
            <v>tbc   SIMO</v>
          </cell>
          <cell r="C167" t="str">
            <v>tbc</v>
          </cell>
          <cell r="E167">
            <v>0</v>
          </cell>
          <cell r="F167">
            <v>0</v>
          </cell>
          <cell r="G167">
            <v>0</v>
          </cell>
          <cell r="H167">
            <v>0</v>
          </cell>
          <cell r="I167">
            <v>0</v>
          </cell>
          <cell r="J167">
            <v>0</v>
          </cell>
          <cell r="K167">
            <v>0</v>
          </cell>
          <cell r="L167">
            <v>0</v>
          </cell>
          <cell r="M167">
            <v>0</v>
          </cell>
          <cell r="N167">
            <v>0</v>
          </cell>
          <cell r="O167">
            <v>0</v>
          </cell>
          <cell r="P167">
            <v>0</v>
          </cell>
          <cell r="R167">
            <v>0</v>
          </cell>
        </row>
        <row r="168">
          <cell r="B168" t="str">
            <v>tbc   SIMO</v>
          </cell>
          <cell r="C168" t="str">
            <v>tbc</v>
          </cell>
          <cell r="E168">
            <v>0</v>
          </cell>
          <cell r="F168">
            <v>0</v>
          </cell>
          <cell r="G168">
            <v>0</v>
          </cell>
          <cell r="H168">
            <v>0</v>
          </cell>
          <cell r="I168">
            <v>0</v>
          </cell>
          <cell r="J168">
            <v>0</v>
          </cell>
          <cell r="K168">
            <v>0</v>
          </cell>
          <cell r="L168">
            <v>0</v>
          </cell>
          <cell r="M168">
            <v>0</v>
          </cell>
          <cell r="N168">
            <v>0</v>
          </cell>
          <cell r="O168">
            <v>0</v>
          </cell>
          <cell r="P168">
            <v>0</v>
          </cell>
          <cell r="R168">
            <v>0</v>
          </cell>
        </row>
        <row r="170">
          <cell r="C170" t="str">
            <v>Total Direct</v>
          </cell>
          <cell r="E170">
            <v>195</v>
          </cell>
          <cell r="F170">
            <v>211</v>
          </cell>
          <cell r="G170">
            <v>270</v>
          </cell>
          <cell r="H170">
            <v>250</v>
          </cell>
          <cell r="I170">
            <v>271</v>
          </cell>
          <cell r="J170">
            <v>526</v>
          </cell>
          <cell r="K170">
            <v>503</v>
          </cell>
          <cell r="L170">
            <v>560</v>
          </cell>
          <cell r="M170">
            <v>0</v>
          </cell>
          <cell r="N170">
            <v>0</v>
          </cell>
          <cell r="O170">
            <v>0</v>
          </cell>
          <cell r="P170">
            <v>0</v>
          </cell>
          <cell r="R170">
            <v>2786</v>
          </cell>
        </row>
        <row r="172">
          <cell r="C172" t="str">
            <v>TOTAL BUSINESS</v>
          </cell>
          <cell r="E172">
            <v>206</v>
          </cell>
          <cell r="F172">
            <v>230</v>
          </cell>
          <cell r="G172">
            <v>284</v>
          </cell>
          <cell r="H172">
            <v>276</v>
          </cell>
          <cell r="I172">
            <v>340</v>
          </cell>
          <cell r="J172">
            <v>580</v>
          </cell>
          <cell r="K172">
            <v>531</v>
          </cell>
          <cell r="L172">
            <v>594</v>
          </cell>
          <cell r="M172">
            <v>0</v>
          </cell>
          <cell r="N172">
            <v>0</v>
          </cell>
          <cell r="O172">
            <v>0</v>
          </cell>
          <cell r="P172">
            <v>0</v>
          </cell>
          <cell r="R172">
            <v>3041</v>
          </cell>
        </row>
        <row r="174">
          <cell r="C174" t="str">
            <v>O2 ONLINE (A. Benham)</v>
          </cell>
        </row>
        <row r="176">
          <cell r="B176" t="str">
            <v>O2 Online   SIMO</v>
          </cell>
          <cell r="C176" t="str">
            <v>O2 Online</v>
          </cell>
          <cell r="E176">
            <v>6406</v>
          </cell>
          <cell r="F176">
            <v>6886</v>
          </cell>
          <cell r="G176">
            <v>8245</v>
          </cell>
          <cell r="H176">
            <v>8698</v>
          </cell>
          <cell r="I176">
            <v>9602.15</v>
          </cell>
          <cell r="J176">
            <v>10681.35</v>
          </cell>
          <cell r="K176">
            <v>9267.2013023226336</v>
          </cell>
          <cell r="L176">
            <v>11085.75</v>
          </cell>
          <cell r="M176">
            <v>0</v>
          </cell>
          <cell r="N176">
            <v>0</v>
          </cell>
          <cell r="O176">
            <v>0</v>
          </cell>
          <cell r="P176">
            <v>0</v>
          </cell>
          <cell r="R176">
            <v>70871.451302322632</v>
          </cell>
        </row>
        <row r="177">
          <cell r="B177" t="str">
            <v>O2 Telesales   SIMO</v>
          </cell>
          <cell r="C177" t="str">
            <v>O2 Telesales</v>
          </cell>
          <cell r="E177">
            <v>7507</v>
          </cell>
          <cell r="F177">
            <v>6866</v>
          </cell>
          <cell r="G177">
            <v>8246</v>
          </cell>
          <cell r="H177">
            <v>7420</v>
          </cell>
          <cell r="I177">
            <v>5704.8499999999995</v>
          </cell>
          <cell r="J177">
            <v>6246.65</v>
          </cell>
          <cell r="K177">
            <v>8201.2986976773682</v>
          </cell>
          <cell r="L177">
            <v>6548.25</v>
          </cell>
          <cell r="M177">
            <v>0</v>
          </cell>
          <cell r="N177">
            <v>0</v>
          </cell>
          <cell r="O177">
            <v>0</v>
          </cell>
          <cell r="P177">
            <v>0</v>
          </cell>
          <cell r="R177">
            <v>56740.048697677368</v>
          </cell>
        </row>
        <row r="178">
          <cell r="C178" t="str">
            <v>tbc</v>
          </cell>
          <cell r="E178">
            <v>0</v>
          </cell>
          <cell r="F178">
            <v>0</v>
          </cell>
          <cell r="G178">
            <v>0</v>
          </cell>
          <cell r="H178">
            <v>0</v>
          </cell>
          <cell r="I178">
            <v>0</v>
          </cell>
          <cell r="J178">
            <v>0</v>
          </cell>
          <cell r="K178">
            <v>0</v>
          </cell>
          <cell r="L178">
            <v>0</v>
          </cell>
          <cell r="M178">
            <v>0</v>
          </cell>
          <cell r="N178">
            <v>0</v>
          </cell>
          <cell r="O178">
            <v>0</v>
          </cell>
          <cell r="P178">
            <v>0</v>
          </cell>
          <cell r="R178">
            <v>0</v>
          </cell>
        </row>
        <row r="179">
          <cell r="C179" t="str">
            <v>tbc</v>
          </cell>
          <cell r="E179">
            <v>0</v>
          </cell>
          <cell r="F179">
            <v>0</v>
          </cell>
          <cell r="G179">
            <v>0</v>
          </cell>
          <cell r="H179">
            <v>0</v>
          </cell>
          <cell r="I179">
            <v>0</v>
          </cell>
          <cell r="J179">
            <v>0</v>
          </cell>
          <cell r="K179">
            <v>0</v>
          </cell>
          <cell r="L179">
            <v>0</v>
          </cell>
          <cell r="M179">
            <v>0</v>
          </cell>
          <cell r="N179">
            <v>0</v>
          </cell>
          <cell r="O179">
            <v>0</v>
          </cell>
          <cell r="P179">
            <v>0</v>
          </cell>
          <cell r="R179">
            <v>0</v>
          </cell>
        </row>
        <row r="180">
          <cell r="C180" t="str">
            <v>tbc</v>
          </cell>
          <cell r="E180">
            <v>0</v>
          </cell>
          <cell r="F180">
            <v>0</v>
          </cell>
          <cell r="G180">
            <v>0</v>
          </cell>
          <cell r="H180">
            <v>0</v>
          </cell>
          <cell r="I180">
            <v>0</v>
          </cell>
          <cell r="J180">
            <v>0</v>
          </cell>
          <cell r="K180">
            <v>0</v>
          </cell>
          <cell r="L180">
            <v>0</v>
          </cell>
          <cell r="M180">
            <v>0</v>
          </cell>
          <cell r="N180">
            <v>0</v>
          </cell>
          <cell r="O180">
            <v>0</v>
          </cell>
          <cell r="P180">
            <v>0</v>
          </cell>
          <cell r="R180">
            <v>0</v>
          </cell>
        </row>
        <row r="181">
          <cell r="C181" t="str">
            <v>tbc</v>
          </cell>
          <cell r="E181">
            <v>0</v>
          </cell>
          <cell r="F181">
            <v>0</v>
          </cell>
          <cell r="G181">
            <v>0</v>
          </cell>
          <cell r="H181">
            <v>0</v>
          </cell>
          <cell r="I181">
            <v>0</v>
          </cell>
          <cell r="J181">
            <v>0</v>
          </cell>
          <cell r="K181">
            <v>0</v>
          </cell>
          <cell r="L181">
            <v>0</v>
          </cell>
          <cell r="M181">
            <v>0</v>
          </cell>
          <cell r="N181">
            <v>0</v>
          </cell>
          <cell r="O181">
            <v>0</v>
          </cell>
          <cell r="P181">
            <v>0</v>
          </cell>
          <cell r="R181">
            <v>0</v>
          </cell>
        </row>
        <row r="183">
          <cell r="C183" t="str">
            <v>TOTAL O2 ONLINE</v>
          </cell>
          <cell r="E183">
            <v>13913</v>
          </cell>
          <cell r="F183">
            <v>13752</v>
          </cell>
          <cell r="G183">
            <v>16491</v>
          </cell>
          <cell r="H183">
            <v>16118</v>
          </cell>
          <cell r="I183">
            <v>15307</v>
          </cell>
          <cell r="J183">
            <v>16928</v>
          </cell>
          <cell r="K183">
            <v>17468.5</v>
          </cell>
          <cell r="L183">
            <v>17634</v>
          </cell>
          <cell r="M183">
            <v>0</v>
          </cell>
          <cell r="N183">
            <v>0</v>
          </cell>
          <cell r="O183">
            <v>0</v>
          </cell>
          <cell r="P183">
            <v>0</v>
          </cell>
          <cell r="R183">
            <v>127611.5</v>
          </cell>
        </row>
        <row r="185">
          <cell r="C185" t="str">
            <v>O2 RETAIL (P. Cave)</v>
          </cell>
        </row>
        <row r="187">
          <cell r="B187" t="str">
            <v>O2 Retail   SIMO</v>
          </cell>
          <cell r="C187" t="str">
            <v>O2 Retail</v>
          </cell>
          <cell r="E187">
            <v>8302</v>
          </cell>
          <cell r="F187">
            <v>9110</v>
          </cell>
          <cell r="G187">
            <v>9129.5</v>
          </cell>
          <cell r="H187">
            <v>7778</v>
          </cell>
          <cell r="I187">
            <v>8462</v>
          </cell>
          <cell r="J187">
            <v>7650</v>
          </cell>
          <cell r="K187">
            <v>7482</v>
          </cell>
          <cell r="L187">
            <v>9350</v>
          </cell>
          <cell r="M187">
            <v>0</v>
          </cell>
          <cell r="N187">
            <v>0</v>
          </cell>
          <cell r="O187">
            <v>0</v>
          </cell>
          <cell r="P187">
            <v>0</v>
          </cell>
          <cell r="R187">
            <v>67263.5</v>
          </cell>
        </row>
        <row r="188">
          <cell r="B188" t="str">
            <v>O2 Franchise   SIMO</v>
          </cell>
          <cell r="C188" t="str">
            <v>O2 Franchise</v>
          </cell>
          <cell r="E188">
            <v>1193</v>
          </cell>
          <cell r="F188">
            <v>1290</v>
          </cell>
          <cell r="G188">
            <v>1349</v>
          </cell>
          <cell r="H188">
            <v>1158</v>
          </cell>
          <cell r="I188">
            <v>1331</v>
          </cell>
          <cell r="J188">
            <v>1271</v>
          </cell>
          <cell r="K188">
            <v>1257</v>
          </cell>
          <cell r="L188">
            <v>1475</v>
          </cell>
          <cell r="M188">
            <v>0</v>
          </cell>
          <cell r="N188">
            <v>0</v>
          </cell>
          <cell r="O188">
            <v>0</v>
          </cell>
          <cell r="P188">
            <v>0</v>
          </cell>
          <cell r="R188">
            <v>10324</v>
          </cell>
        </row>
        <row r="189">
          <cell r="B189" t="str">
            <v>tbc   SIMO</v>
          </cell>
          <cell r="C189" t="str">
            <v>tbc</v>
          </cell>
          <cell r="E189">
            <v>0</v>
          </cell>
          <cell r="F189">
            <v>0</v>
          </cell>
          <cell r="G189">
            <v>0</v>
          </cell>
          <cell r="H189">
            <v>0</v>
          </cell>
          <cell r="I189">
            <v>0</v>
          </cell>
          <cell r="J189">
            <v>0</v>
          </cell>
          <cell r="K189">
            <v>0</v>
          </cell>
          <cell r="L189">
            <v>0</v>
          </cell>
          <cell r="M189">
            <v>0</v>
          </cell>
          <cell r="N189">
            <v>0</v>
          </cell>
          <cell r="O189">
            <v>0</v>
          </cell>
          <cell r="P189">
            <v>0</v>
          </cell>
          <cell r="R189">
            <v>0</v>
          </cell>
        </row>
        <row r="190">
          <cell r="B190" t="str">
            <v>tbc   SIMO</v>
          </cell>
          <cell r="C190" t="str">
            <v>tbc</v>
          </cell>
          <cell r="E190">
            <v>0</v>
          </cell>
          <cell r="F190">
            <v>0</v>
          </cell>
          <cell r="G190">
            <v>0</v>
          </cell>
          <cell r="H190">
            <v>0</v>
          </cell>
          <cell r="I190">
            <v>0</v>
          </cell>
          <cell r="J190">
            <v>0</v>
          </cell>
          <cell r="K190">
            <v>0</v>
          </cell>
          <cell r="L190">
            <v>0</v>
          </cell>
          <cell r="M190">
            <v>0</v>
          </cell>
          <cell r="N190">
            <v>0</v>
          </cell>
          <cell r="O190">
            <v>0</v>
          </cell>
          <cell r="P190">
            <v>0</v>
          </cell>
          <cell r="R190">
            <v>0</v>
          </cell>
        </row>
        <row r="191">
          <cell r="B191" t="str">
            <v>tbc   SIMO</v>
          </cell>
          <cell r="C191" t="str">
            <v>tbc</v>
          </cell>
          <cell r="E191">
            <v>0</v>
          </cell>
          <cell r="F191">
            <v>0</v>
          </cell>
          <cell r="G191">
            <v>0</v>
          </cell>
          <cell r="H191">
            <v>0</v>
          </cell>
          <cell r="I191">
            <v>0</v>
          </cell>
          <cell r="J191">
            <v>0</v>
          </cell>
          <cell r="K191">
            <v>0</v>
          </cell>
          <cell r="L191">
            <v>0</v>
          </cell>
          <cell r="M191">
            <v>0</v>
          </cell>
          <cell r="N191">
            <v>0</v>
          </cell>
          <cell r="O191">
            <v>0</v>
          </cell>
          <cell r="P191">
            <v>0</v>
          </cell>
          <cell r="R191">
            <v>0</v>
          </cell>
        </row>
        <row r="192">
          <cell r="B192" t="str">
            <v>tbc   SIMO</v>
          </cell>
          <cell r="C192" t="str">
            <v>tbc</v>
          </cell>
          <cell r="E192">
            <v>0</v>
          </cell>
          <cell r="F192">
            <v>0</v>
          </cell>
          <cell r="G192">
            <v>0</v>
          </cell>
          <cell r="H192">
            <v>0</v>
          </cell>
          <cell r="I192">
            <v>0</v>
          </cell>
          <cell r="J192">
            <v>0</v>
          </cell>
          <cell r="K192">
            <v>0</v>
          </cell>
          <cell r="L192">
            <v>0</v>
          </cell>
          <cell r="M192">
            <v>0</v>
          </cell>
          <cell r="N192">
            <v>0</v>
          </cell>
          <cell r="O192">
            <v>0</v>
          </cell>
          <cell r="P192">
            <v>0</v>
          </cell>
          <cell r="R192">
            <v>0</v>
          </cell>
        </row>
        <row r="193">
          <cell r="B193" t="str">
            <v>tbc   SIMO</v>
          </cell>
          <cell r="C193" t="str">
            <v>tbc</v>
          </cell>
          <cell r="E193">
            <v>0</v>
          </cell>
          <cell r="F193">
            <v>0</v>
          </cell>
          <cell r="G193">
            <v>0</v>
          </cell>
          <cell r="H193">
            <v>0</v>
          </cell>
          <cell r="I193">
            <v>0</v>
          </cell>
          <cell r="J193">
            <v>0</v>
          </cell>
          <cell r="K193">
            <v>0</v>
          </cell>
          <cell r="L193">
            <v>0</v>
          </cell>
          <cell r="M193">
            <v>0</v>
          </cell>
          <cell r="N193">
            <v>0</v>
          </cell>
          <cell r="O193">
            <v>0</v>
          </cell>
          <cell r="P193">
            <v>0</v>
          </cell>
          <cell r="R193">
            <v>0</v>
          </cell>
        </row>
        <row r="195">
          <cell r="C195" t="str">
            <v>TOTAL O2 RETAIL</v>
          </cell>
          <cell r="E195">
            <v>9495</v>
          </cell>
          <cell r="F195">
            <v>10400</v>
          </cell>
          <cell r="G195">
            <v>10478.5</v>
          </cell>
          <cell r="H195">
            <v>8936</v>
          </cell>
          <cell r="I195">
            <v>9793</v>
          </cell>
          <cell r="J195">
            <v>8921</v>
          </cell>
          <cell r="K195">
            <v>8739</v>
          </cell>
          <cell r="L195">
            <v>10825</v>
          </cell>
          <cell r="M195">
            <v>0</v>
          </cell>
          <cell r="N195">
            <v>0</v>
          </cell>
          <cell r="O195">
            <v>0</v>
          </cell>
          <cell r="P195">
            <v>0</v>
          </cell>
          <cell r="R195">
            <v>77587.5</v>
          </cell>
        </row>
        <row r="197">
          <cell r="C197" t="str">
            <v>OTHER CHANNELS</v>
          </cell>
        </row>
        <row r="199">
          <cell r="B199" t="str">
            <v>Other   SIMO</v>
          </cell>
          <cell r="C199" t="str">
            <v>Other</v>
          </cell>
          <cell r="E199">
            <v>124</v>
          </cell>
          <cell r="F199">
            <v>89</v>
          </cell>
          <cell r="G199">
            <v>79</v>
          </cell>
          <cell r="H199">
            <v>129</v>
          </cell>
          <cell r="I199">
            <v>157</v>
          </cell>
          <cell r="J199">
            <v>196</v>
          </cell>
          <cell r="K199">
            <v>92</v>
          </cell>
          <cell r="L199">
            <v>31</v>
          </cell>
          <cell r="M199">
            <v>0</v>
          </cell>
          <cell r="N199">
            <v>0</v>
          </cell>
          <cell r="O199">
            <v>0</v>
          </cell>
          <cell r="P199">
            <v>0</v>
          </cell>
          <cell r="R199">
            <v>897</v>
          </cell>
        </row>
        <row r="200">
          <cell r="B200" t="str">
            <v>tbc   SIMO</v>
          </cell>
          <cell r="C200" t="str">
            <v>tbc</v>
          </cell>
          <cell r="E200">
            <v>0</v>
          </cell>
          <cell r="F200">
            <v>0</v>
          </cell>
          <cell r="G200">
            <v>0</v>
          </cell>
          <cell r="H200">
            <v>0</v>
          </cell>
          <cell r="I200">
            <v>0</v>
          </cell>
          <cell r="J200">
            <v>0</v>
          </cell>
          <cell r="K200">
            <v>0</v>
          </cell>
          <cell r="L200">
            <v>0</v>
          </cell>
          <cell r="M200">
            <v>0</v>
          </cell>
          <cell r="N200">
            <v>0</v>
          </cell>
          <cell r="O200">
            <v>0</v>
          </cell>
          <cell r="P200">
            <v>0</v>
          </cell>
          <cell r="R200">
            <v>0</v>
          </cell>
        </row>
        <row r="201">
          <cell r="B201" t="str">
            <v>tbc   SIMO</v>
          </cell>
          <cell r="C201" t="str">
            <v>tbc</v>
          </cell>
          <cell r="E201">
            <v>0</v>
          </cell>
          <cell r="F201">
            <v>0</v>
          </cell>
          <cell r="G201">
            <v>0</v>
          </cell>
          <cell r="H201">
            <v>0</v>
          </cell>
          <cell r="I201">
            <v>0</v>
          </cell>
          <cell r="J201">
            <v>0</v>
          </cell>
          <cell r="K201">
            <v>0</v>
          </cell>
          <cell r="L201">
            <v>0</v>
          </cell>
          <cell r="M201">
            <v>0</v>
          </cell>
          <cell r="N201">
            <v>0</v>
          </cell>
          <cell r="O201">
            <v>0</v>
          </cell>
          <cell r="P201">
            <v>0</v>
          </cell>
          <cell r="R201">
            <v>0</v>
          </cell>
        </row>
        <row r="202">
          <cell r="B202" t="str">
            <v>tbc   SIMO</v>
          </cell>
          <cell r="C202" t="str">
            <v>tbc</v>
          </cell>
          <cell r="E202">
            <v>0</v>
          </cell>
          <cell r="F202">
            <v>0</v>
          </cell>
          <cell r="G202">
            <v>0</v>
          </cell>
          <cell r="H202">
            <v>0</v>
          </cell>
          <cell r="I202">
            <v>0</v>
          </cell>
          <cell r="J202">
            <v>0</v>
          </cell>
          <cell r="K202">
            <v>0</v>
          </cell>
          <cell r="L202">
            <v>0</v>
          </cell>
          <cell r="M202">
            <v>0</v>
          </cell>
          <cell r="N202">
            <v>0</v>
          </cell>
          <cell r="O202">
            <v>0</v>
          </cell>
          <cell r="P202">
            <v>0</v>
          </cell>
          <cell r="R202">
            <v>0</v>
          </cell>
        </row>
        <row r="203">
          <cell r="B203" t="str">
            <v>tbc   SIMO</v>
          </cell>
          <cell r="C203" t="str">
            <v>tbc</v>
          </cell>
          <cell r="E203">
            <v>0</v>
          </cell>
          <cell r="F203">
            <v>0</v>
          </cell>
          <cell r="G203">
            <v>0</v>
          </cell>
          <cell r="H203">
            <v>0</v>
          </cell>
          <cell r="I203">
            <v>0</v>
          </cell>
          <cell r="J203">
            <v>0</v>
          </cell>
          <cell r="K203">
            <v>0</v>
          </cell>
          <cell r="L203">
            <v>0</v>
          </cell>
          <cell r="M203">
            <v>0</v>
          </cell>
          <cell r="N203">
            <v>0</v>
          </cell>
          <cell r="O203">
            <v>0</v>
          </cell>
          <cell r="P203">
            <v>0</v>
          </cell>
          <cell r="R203">
            <v>0</v>
          </cell>
        </row>
        <row r="204">
          <cell r="B204" t="str">
            <v>tbc   SIMO</v>
          </cell>
          <cell r="C204" t="str">
            <v>tbc</v>
          </cell>
          <cell r="E204">
            <v>0</v>
          </cell>
          <cell r="F204">
            <v>0</v>
          </cell>
          <cell r="G204">
            <v>0</v>
          </cell>
          <cell r="H204">
            <v>0</v>
          </cell>
          <cell r="I204">
            <v>0</v>
          </cell>
          <cell r="J204">
            <v>0</v>
          </cell>
          <cell r="K204">
            <v>0</v>
          </cell>
          <cell r="L204">
            <v>0</v>
          </cell>
          <cell r="M204">
            <v>0</v>
          </cell>
          <cell r="N204">
            <v>0</v>
          </cell>
          <cell r="O204">
            <v>0</v>
          </cell>
          <cell r="P204">
            <v>0</v>
          </cell>
          <cell r="R204">
            <v>0</v>
          </cell>
        </row>
        <row r="206">
          <cell r="C206" t="str">
            <v>TOTAL OTHER CHANNELS</v>
          </cell>
          <cell r="E206">
            <v>124</v>
          </cell>
          <cell r="F206">
            <v>89</v>
          </cell>
          <cell r="G206">
            <v>79</v>
          </cell>
          <cell r="H206">
            <v>129</v>
          </cell>
          <cell r="I206">
            <v>157</v>
          </cell>
          <cell r="J206">
            <v>196</v>
          </cell>
          <cell r="K206">
            <v>92</v>
          </cell>
          <cell r="L206">
            <v>31</v>
          </cell>
          <cell r="M206">
            <v>0</v>
          </cell>
          <cell r="N206">
            <v>0</v>
          </cell>
          <cell r="O206">
            <v>0</v>
          </cell>
          <cell r="P206">
            <v>0</v>
          </cell>
          <cell r="R206">
            <v>897</v>
          </cell>
        </row>
        <row r="208">
          <cell r="C208" t="str">
            <v>SIMO POSTPAY GROSS CONNECTIONS</v>
          </cell>
          <cell r="E208">
            <v>27919</v>
          </cell>
          <cell r="F208">
            <v>26889</v>
          </cell>
          <cell r="G208">
            <v>29803.5</v>
          </cell>
          <cell r="H208">
            <v>28447</v>
          </cell>
          <cell r="I208">
            <v>28482</v>
          </cell>
          <cell r="J208">
            <v>29435</v>
          </cell>
          <cell r="K208">
            <v>29629.5</v>
          </cell>
          <cell r="L208">
            <v>31614</v>
          </cell>
          <cell r="M208">
            <v>0</v>
          </cell>
          <cell r="N208">
            <v>0</v>
          </cell>
          <cell r="O208">
            <v>0</v>
          </cell>
          <cell r="P208">
            <v>0</v>
          </cell>
          <cell r="R208">
            <v>232219</v>
          </cell>
        </row>
        <row r="210">
          <cell r="C210" t="str">
            <v>POSTPAY iPHONE</v>
          </cell>
          <cell r="E210">
            <v>39814</v>
          </cell>
          <cell r="F210">
            <v>39845</v>
          </cell>
          <cell r="G210">
            <v>39873</v>
          </cell>
          <cell r="H210">
            <v>39904</v>
          </cell>
          <cell r="I210">
            <v>39934</v>
          </cell>
          <cell r="J210">
            <v>39965</v>
          </cell>
          <cell r="K210">
            <v>39995</v>
          </cell>
          <cell r="L210">
            <v>40026</v>
          </cell>
          <cell r="M210">
            <v>40057</v>
          </cell>
          <cell r="N210">
            <v>40087</v>
          </cell>
          <cell r="O210">
            <v>40118</v>
          </cell>
          <cell r="P210">
            <v>40148</v>
          </cell>
          <cell r="R210" t="str">
            <v>Year to Date</v>
          </cell>
        </row>
        <row r="212">
          <cell r="E212" t="str">
            <v>Actual</v>
          </cell>
          <cell r="F212" t="str">
            <v>Actual</v>
          </cell>
          <cell r="G212" t="str">
            <v>Actual</v>
          </cell>
          <cell r="H212" t="str">
            <v>Actual</v>
          </cell>
          <cell r="I212" t="str">
            <v>Actual</v>
          </cell>
          <cell r="J212" t="str">
            <v>Actual</v>
          </cell>
          <cell r="K212" t="str">
            <v>Actual</v>
          </cell>
          <cell r="L212" t="str">
            <v>Actual</v>
          </cell>
          <cell r="M212" t="str">
            <v/>
          </cell>
          <cell r="N212" t="str">
            <v/>
          </cell>
          <cell r="O212" t="str">
            <v/>
          </cell>
          <cell r="P212" t="str">
            <v/>
          </cell>
        </row>
        <row r="214">
          <cell r="C214" t="str">
            <v>MASS RETAIL (S. Shurrock)</v>
          </cell>
        </row>
        <row r="216">
          <cell r="B216" t="str">
            <v>Carphone Warehouse - CPW Managed   iPhone</v>
          </cell>
          <cell r="C216" t="str">
            <v>Carphone Warehouse - CPW Managed</v>
          </cell>
          <cell r="E216">
            <v>0</v>
          </cell>
          <cell r="F216">
            <v>0</v>
          </cell>
          <cell r="G216">
            <v>0</v>
          </cell>
          <cell r="H216">
            <v>0</v>
          </cell>
          <cell r="I216">
            <v>0</v>
          </cell>
          <cell r="J216">
            <v>0</v>
          </cell>
          <cell r="K216">
            <v>0</v>
          </cell>
          <cell r="L216">
            <v>0</v>
          </cell>
          <cell r="M216">
            <v>0</v>
          </cell>
          <cell r="N216">
            <v>0</v>
          </cell>
          <cell r="O216">
            <v>0</v>
          </cell>
          <cell r="P216">
            <v>0</v>
          </cell>
          <cell r="R216">
            <v>0</v>
          </cell>
        </row>
        <row r="217">
          <cell r="B217" t="str">
            <v>Carphone Warehouse - O2 managed   iPhone</v>
          </cell>
          <cell r="C217" t="str">
            <v>Carphone Warehouse - O2 managed</v>
          </cell>
          <cell r="E217">
            <v>10746</v>
          </cell>
          <cell r="F217">
            <v>9994</v>
          </cell>
          <cell r="G217">
            <v>12806</v>
          </cell>
          <cell r="H217">
            <v>17887</v>
          </cell>
          <cell r="I217">
            <v>18304</v>
          </cell>
          <cell r="J217">
            <v>26695</v>
          </cell>
          <cell r="K217">
            <v>22497</v>
          </cell>
          <cell r="L217">
            <v>19614</v>
          </cell>
          <cell r="M217">
            <v>0</v>
          </cell>
          <cell r="N217">
            <v>0</v>
          </cell>
          <cell r="O217">
            <v>0</v>
          </cell>
          <cell r="P217">
            <v>0</v>
          </cell>
          <cell r="R217">
            <v>138543</v>
          </cell>
        </row>
        <row r="218">
          <cell r="B218" t="str">
            <v>tbc   iPhone</v>
          </cell>
          <cell r="C218" t="str">
            <v>tbc</v>
          </cell>
          <cell r="E218">
            <v>0</v>
          </cell>
          <cell r="F218">
            <v>0</v>
          </cell>
          <cell r="G218">
            <v>0</v>
          </cell>
          <cell r="H218">
            <v>0</v>
          </cell>
          <cell r="I218">
            <v>0</v>
          </cell>
          <cell r="J218">
            <v>0</v>
          </cell>
          <cell r="K218">
            <v>0</v>
          </cell>
          <cell r="L218">
            <v>0</v>
          </cell>
          <cell r="M218">
            <v>0</v>
          </cell>
          <cell r="N218">
            <v>0</v>
          </cell>
          <cell r="O218">
            <v>0</v>
          </cell>
          <cell r="P218">
            <v>0</v>
          </cell>
          <cell r="R218">
            <v>0</v>
          </cell>
        </row>
        <row r="219">
          <cell r="B219" t="str">
            <v>tbc   iPhone</v>
          </cell>
          <cell r="C219" t="str">
            <v>tbc</v>
          </cell>
          <cell r="E219">
            <v>0</v>
          </cell>
          <cell r="F219">
            <v>0</v>
          </cell>
          <cell r="G219">
            <v>0</v>
          </cell>
          <cell r="H219">
            <v>0</v>
          </cell>
          <cell r="I219">
            <v>0</v>
          </cell>
          <cell r="J219">
            <v>0</v>
          </cell>
          <cell r="K219">
            <v>0</v>
          </cell>
          <cell r="L219">
            <v>0</v>
          </cell>
          <cell r="M219">
            <v>0</v>
          </cell>
          <cell r="N219">
            <v>0</v>
          </cell>
          <cell r="O219">
            <v>0</v>
          </cell>
          <cell r="P219">
            <v>0</v>
          </cell>
          <cell r="R219">
            <v>0</v>
          </cell>
        </row>
        <row r="220">
          <cell r="B220" t="str">
            <v>Phones 4 You   iPhone</v>
          </cell>
          <cell r="C220" t="str">
            <v>Phones 4 You</v>
          </cell>
          <cell r="E220">
            <v>0</v>
          </cell>
          <cell r="F220">
            <v>0</v>
          </cell>
          <cell r="G220">
            <v>0</v>
          </cell>
          <cell r="H220">
            <v>0</v>
          </cell>
          <cell r="I220">
            <v>0</v>
          </cell>
          <cell r="J220">
            <v>0</v>
          </cell>
          <cell r="K220">
            <v>0</v>
          </cell>
          <cell r="L220">
            <v>0</v>
          </cell>
          <cell r="M220">
            <v>0</v>
          </cell>
          <cell r="N220">
            <v>0</v>
          </cell>
          <cell r="O220">
            <v>0</v>
          </cell>
          <cell r="P220">
            <v>0</v>
          </cell>
          <cell r="R220">
            <v>0</v>
          </cell>
        </row>
        <row r="221">
          <cell r="B221" t="str">
            <v>Dixons Stores Group   iPhone</v>
          </cell>
          <cell r="C221" t="str">
            <v>Dixons Stores Group</v>
          </cell>
          <cell r="E221">
            <v>0</v>
          </cell>
          <cell r="F221">
            <v>0</v>
          </cell>
          <cell r="G221">
            <v>0</v>
          </cell>
          <cell r="H221">
            <v>0</v>
          </cell>
          <cell r="I221">
            <v>0</v>
          </cell>
          <cell r="J221">
            <v>0</v>
          </cell>
          <cell r="K221">
            <v>0</v>
          </cell>
          <cell r="L221">
            <v>0</v>
          </cell>
          <cell r="M221">
            <v>0</v>
          </cell>
          <cell r="N221">
            <v>0</v>
          </cell>
          <cell r="O221">
            <v>0</v>
          </cell>
          <cell r="P221">
            <v>0</v>
          </cell>
          <cell r="R221">
            <v>0</v>
          </cell>
        </row>
        <row r="222">
          <cell r="B222" t="str">
            <v>tbc   iPhone</v>
          </cell>
          <cell r="C222" t="str">
            <v>tbc</v>
          </cell>
          <cell r="E222">
            <v>0</v>
          </cell>
          <cell r="F222">
            <v>0</v>
          </cell>
          <cell r="G222">
            <v>0</v>
          </cell>
          <cell r="H222">
            <v>0</v>
          </cell>
          <cell r="I222">
            <v>0</v>
          </cell>
          <cell r="J222">
            <v>0</v>
          </cell>
          <cell r="K222">
            <v>0</v>
          </cell>
          <cell r="L222">
            <v>0</v>
          </cell>
          <cell r="M222">
            <v>0</v>
          </cell>
          <cell r="N222">
            <v>0</v>
          </cell>
          <cell r="O222">
            <v>0</v>
          </cell>
          <cell r="P222">
            <v>0</v>
          </cell>
          <cell r="R222">
            <v>0</v>
          </cell>
        </row>
        <row r="223">
          <cell r="B223" t="str">
            <v>Dial a Phone   iPhone</v>
          </cell>
          <cell r="C223" t="str">
            <v>Dial a Phone</v>
          </cell>
          <cell r="E223">
            <v>0</v>
          </cell>
          <cell r="F223">
            <v>0</v>
          </cell>
          <cell r="G223">
            <v>0</v>
          </cell>
          <cell r="H223">
            <v>0</v>
          </cell>
          <cell r="I223">
            <v>0</v>
          </cell>
          <cell r="J223">
            <v>0</v>
          </cell>
          <cell r="K223">
            <v>0</v>
          </cell>
          <cell r="L223">
            <v>0</v>
          </cell>
          <cell r="M223">
            <v>0</v>
          </cell>
          <cell r="N223">
            <v>0</v>
          </cell>
          <cell r="O223">
            <v>0</v>
          </cell>
          <cell r="P223">
            <v>0</v>
          </cell>
          <cell r="R223">
            <v>0</v>
          </cell>
        </row>
        <row r="224">
          <cell r="B224" t="str">
            <v>Argos   iPhone</v>
          </cell>
          <cell r="C224" t="str">
            <v>Argos</v>
          </cell>
          <cell r="E224">
            <v>0</v>
          </cell>
          <cell r="F224">
            <v>0</v>
          </cell>
          <cell r="G224">
            <v>0</v>
          </cell>
          <cell r="H224">
            <v>0</v>
          </cell>
          <cell r="I224">
            <v>0</v>
          </cell>
          <cell r="J224">
            <v>0</v>
          </cell>
          <cell r="K224">
            <v>0</v>
          </cell>
          <cell r="L224">
            <v>0</v>
          </cell>
          <cell r="M224">
            <v>0</v>
          </cell>
          <cell r="N224">
            <v>0</v>
          </cell>
          <cell r="O224">
            <v>0</v>
          </cell>
          <cell r="P224">
            <v>0</v>
          </cell>
          <cell r="R224">
            <v>0</v>
          </cell>
        </row>
        <row r="225">
          <cell r="B225" t="str">
            <v>Tesco   iPhone</v>
          </cell>
          <cell r="C225" t="str">
            <v>Tesco</v>
          </cell>
          <cell r="E225">
            <v>0</v>
          </cell>
          <cell r="F225">
            <v>0</v>
          </cell>
          <cell r="G225">
            <v>0</v>
          </cell>
          <cell r="H225">
            <v>0</v>
          </cell>
          <cell r="I225">
            <v>0</v>
          </cell>
          <cell r="J225">
            <v>0</v>
          </cell>
          <cell r="K225">
            <v>0</v>
          </cell>
          <cell r="L225">
            <v>0</v>
          </cell>
          <cell r="M225">
            <v>0</v>
          </cell>
          <cell r="N225">
            <v>0</v>
          </cell>
          <cell r="O225">
            <v>0</v>
          </cell>
          <cell r="P225">
            <v>0</v>
          </cell>
          <cell r="R225">
            <v>0</v>
          </cell>
        </row>
        <row r="226">
          <cell r="B226" t="str">
            <v>Woolworths   iPhone</v>
          </cell>
          <cell r="C226" t="str">
            <v>Woolworths</v>
          </cell>
          <cell r="E226">
            <v>0</v>
          </cell>
          <cell r="F226">
            <v>0</v>
          </cell>
          <cell r="G226">
            <v>0</v>
          </cell>
          <cell r="H226">
            <v>0</v>
          </cell>
          <cell r="I226">
            <v>0</v>
          </cell>
          <cell r="J226">
            <v>0</v>
          </cell>
          <cell r="K226">
            <v>0</v>
          </cell>
          <cell r="L226">
            <v>0</v>
          </cell>
          <cell r="M226">
            <v>0</v>
          </cell>
          <cell r="N226">
            <v>0</v>
          </cell>
          <cell r="O226">
            <v>0</v>
          </cell>
          <cell r="P226">
            <v>0</v>
          </cell>
          <cell r="R226">
            <v>0</v>
          </cell>
        </row>
        <row r="227">
          <cell r="B227" t="str">
            <v>Littlewoods   iPhone</v>
          </cell>
          <cell r="C227" t="str">
            <v>Littlewoods</v>
          </cell>
          <cell r="E227">
            <v>0</v>
          </cell>
          <cell r="F227">
            <v>0</v>
          </cell>
          <cell r="G227">
            <v>0</v>
          </cell>
          <cell r="H227">
            <v>0</v>
          </cell>
          <cell r="I227">
            <v>0</v>
          </cell>
          <cell r="J227">
            <v>0</v>
          </cell>
          <cell r="K227">
            <v>0</v>
          </cell>
          <cell r="L227">
            <v>0</v>
          </cell>
          <cell r="M227">
            <v>0</v>
          </cell>
          <cell r="N227">
            <v>0</v>
          </cell>
          <cell r="O227">
            <v>0</v>
          </cell>
          <cell r="P227">
            <v>0</v>
          </cell>
          <cell r="R227">
            <v>0</v>
          </cell>
        </row>
        <row r="228">
          <cell r="B228" t="str">
            <v>Comet   iPhone</v>
          </cell>
          <cell r="C228" t="str">
            <v>Comet</v>
          </cell>
          <cell r="E228">
            <v>0</v>
          </cell>
          <cell r="F228">
            <v>0</v>
          </cell>
          <cell r="G228">
            <v>0</v>
          </cell>
          <cell r="H228">
            <v>0</v>
          </cell>
          <cell r="I228">
            <v>0</v>
          </cell>
          <cell r="J228">
            <v>0</v>
          </cell>
          <cell r="K228">
            <v>0</v>
          </cell>
          <cell r="L228">
            <v>0</v>
          </cell>
          <cell r="M228">
            <v>0</v>
          </cell>
          <cell r="N228">
            <v>0</v>
          </cell>
          <cell r="O228">
            <v>0</v>
          </cell>
          <cell r="P228">
            <v>0</v>
          </cell>
          <cell r="R228">
            <v>0</v>
          </cell>
        </row>
        <row r="229">
          <cell r="B229" t="str">
            <v>MobileShop   iPhone</v>
          </cell>
          <cell r="C229" t="str">
            <v>MobileShop</v>
          </cell>
          <cell r="E229">
            <v>0</v>
          </cell>
          <cell r="F229">
            <v>0</v>
          </cell>
          <cell r="G229">
            <v>0</v>
          </cell>
          <cell r="H229">
            <v>0</v>
          </cell>
          <cell r="I229">
            <v>0</v>
          </cell>
          <cell r="J229">
            <v>0</v>
          </cell>
          <cell r="K229">
            <v>0</v>
          </cell>
          <cell r="L229">
            <v>0</v>
          </cell>
          <cell r="M229">
            <v>0</v>
          </cell>
          <cell r="N229">
            <v>0</v>
          </cell>
          <cell r="O229">
            <v>0</v>
          </cell>
          <cell r="P229">
            <v>0</v>
          </cell>
          <cell r="R229">
            <v>0</v>
          </cell>
        </row>
        <row r="230">
          <cell r="B230" t="str">
            <v>Apple   iPhone</v>
          </cell>
          <cell r="C230" t="str">
            <v>Apple</v>
          </cell>
          <cell r="E230">
            <v>1494</v>
          </cell>
          <cell r="F230">
            <v>1278</v>
          </cell>
          <cell r="G230">
            <v>1323</v>
          </cell>
          <cell r="H230">
            <v>1041</v>
          </cell>
          <cell r="I230">
            <v>1076</v>
          </cell>
          <cell r="J230">
            <v>3732</v>
          </cell>
          <cell r="K230">
            <v>4374</v>
          </cell>
          <cell r="L230">
            <v>5886</v>
          </cell>
          <cell r="M230">
            <v>0</v>
          </cell>
          <cell r="N230">
            <v>0</v>
          </cell>
          <cell r="O230">
            <v>0</v>
          </cell>
          <cell r="P230">
            <v>0</v>
          </cell>
          <cell r="R230">
            <v>20204</v>
          </cell>
        </row>
        <row r="231">
          <cell r="B231" t="str">
            <v>Other Mass Retail   iPhone</v>
          </cell>
          <cell r="C231" t="str">
            <v>Other Mass Retail</v>
          </cell>
          <cell r="E231">
            <v>0</v>
          </cell>
          <cell r="F231">
            <v>0</v>
          </cell>
          <cell r="G231">
            <v>0</v>
          </cell>
          <cell r="H231">
            <v>0</v>
          </cell>
          <cell r="I231">
            <v>0</v>
          </cell>
          <cell r="J231">
            <v>0</v>
          </cell>
          <cell r="K231">
            <v>0</v>
          </cell>
          <cell r="L231">
            <v>22</v>
          </cell>
          <cell r="M231">
            <v>0</v>
          </cell>
          <cell r="N231">
            <v>0</v>
          </cell>
          <cell r="O231">
            <v>0</v>
          </cell>
          <cell r="P231">
            <v>0</v>
          </cell>
          <cell r="R231">
            <v>22</v>
          </cell>
        </row>
        <row r="232">
          <cell r="B232" t="str">
            <v>Prepay Distributors   iPhone</v>
          </cell>
          <cell r="C232" t="str">
            <v>Prepay Distributors</v>
          </cell>
          <cell r="E232">
            <v>0</v>
          </cell>
          <cell r="F232">
            <v>0</v>
          </cell>
          <cell r="G232">
            <v>0</v>
          </cell>
          <cell r="H232">
            <v>0</v>
          </cell>
          <cell r="I232">
            <v>0</v>
          </cell>
          <cell r="J232">
            <v>0</v>
          </cell>
          <cell r="K232">
            <v>0</v>
          </cell>
          <cell r="L232">
            <v>0</v>
          </cell>
          <cell r="M232">
            <v>0</v>
          </cell>
          <cell r="N232">
            <v>0</v>
          </cell>
          <cell r="O232">
            <v>0</v>
          </cell>
          <cell r="P232">
            <v>0</v>
          </cell>
          <cell r="R232">
            <v>0</v>
          </cell>
        </row>
        <row r="233">
          <cell r="B233" t="str">
            <v>Asda   iPhone</v>
          </cell>
          <cell r="C233" t="str">
            <v>Asda</v>
          </cell>
          <cell r="E233">
            <v>0</v>
          </cell>
          <cell r="F233">
            <v>0</v>
          </cell>
          <cell r="G233">
            <v>0</v>
          </cell>
          <cell r="H233">
            <v>0</v>
          </cell>
          <cell r="I233">
            <v>0</v>
          </cell>
          <cell r="J233">
            <v>0</v>
          </cell>
          <cell r="K233">
            <v>0</v>
          </cell>
          <cell r="L233">
            <v>0</v>
          </cell>
          <cell r="M233">
            <v>0</v>
          </cell>
          <cell r="N233">
            <v>0</v>
          </cell>
          <cell r="O233">
            <v>0</v>
          </cell>
          <cell r="P233">
            <v>0</v>
          </cell>
          <cell r="R233">
            <v>0</v>
          </cell>
        </row>
        <row r="234">
          <cell r="B234" t="str">
            <v>Next   iPhone</v>
          </cell>
          <cell r="C234" t="str">
            <v>Next</v>
          </cell>
          <cell r="E234">
            <v>0</v>
          </cell>
          <cell r="F234">
            <v>0</v>
          </cell>
          <cell r="G234">
            <v>0</v>
          </cell>
          <cell r="H234">
            <v>0</v>
          </cell>
          <cell r="I234">
            <v>0</v>
          </cell>
          <cell r="J234">
            <v>0</v>
          </cell>
          <cell r="K234">
            <v>0</v>
          </cell>
          <cell r="L234">
            <v>0</v>
          </cell>
          <cell r="M234">
            <v>0</v>
          </cell>
          <cell r="N234">
            <v>0</v>
          </cell>
          <cell r="O234">
            <v>0</v>
          </cell>
          <cell r="P234">
            <v>0</v>
          </cell>
          <cell r="R234">
            <v>0</v>
          </cell>
        </row>
        <row r="235">
          <cell r="B235" t="str">
            <v>Morrisons   iPhone</v>
          </cell>
          <cell r="C235" t="str">
            <v>Morrisons</v>
          </cell>
          <cell r="E235">
            <v>0</v>
          </cell>
          <cell r="F235">
            <v>0</v>
          </cell>
          <cell r="G235">
            <v>0</v>
          </cell>
          <cell r="H235">
            <v>0</v>
          </cell>
          <cell r="I235">
            <v>0</v>
          </cell>
          <cell r="J235">
            <v>0</v>
          </cell>
          <cell r="K235">
            <v>0</v>
          </cell>
          <cell r="L235">
            <v>0</v>
          </cell>
          <cell r="M235">
            <v>0</v>
          </cell>
          <cell r="N235">
            <v>0</v>
          </cell>
          <cell r="O235">
            <v>0</v>
          </cell>
          <cell r="P235">
            <v>0</v>
          </cell>
          <cell r="R235">
            <v>0</v>
          </cell>
        </row>
        <row r="236">
          <cell r="B236" t="str">
            <v>tbc   iPhone</v>
          </cell>
          <cell r="C236" t="str">
            <v>tbc</v>
          </cell>
          <cell r="E236">
            <v>0</v>
          </cell>
          <cell r="F236">
            <v>0</v>
          </cell>
          <cell r="G236">
            <v>0</v>
          </cell>
          <cell r="H236">
            <v>0</v>
          </cell>
          <cell r="I236">
            <v>0</v>
          </cell>
          <cell r="J236">
            <v>0</v>
          </cell>
          <cell r="K236">
            <v>0</v>
          </cell>
          <cell r="L236">
            <v>0</v>
          </cell>
          <cell r="M236">
            <v>0</v>
          </cell>
          <cell r="N236">
            <v>0</v>
          </cell>
          <cell r="O236">
            <v>0</v>
          </cell>
          <cell r="P236">
            <v>0</v>
          </cell>
          <cell r="R236">
            <v>0</v>
          </cell>
        </row>
        <row r="238">
          <cell r="C238" t="str">
            <v>TOTAL MASS RETAIL</v>
          </cell>
          <cell r="E238">
            <v>12240</v>
          </cell>
          <cell r="F238">
            <v>11272</v>
          </cell>
          <cell r="G238">
            <v>14129</v>
          </cell>
          <cell r="H238">
            <v>18928</v>
          </cell>
          <cell r="I238">
            <v>19380</v>
          </cell>
          <cell r="J238">
            <v>30427</v>
          </cell>
          <cell r="K238">
            <v>26871</v>
          </cell>
          <cell r="L238">
            <v>25522</v>
          </cell>
          <cell r="M238">
            <v>0</v>
          </cell>
          <cell r="N238">
            <v>0</v>
          </cell>
          <cell r="O238">
            <v>0</v>
          </cell>
          <cell r="P238">
            <v>0</v>
          </cell>
          <cell r="R238">
            <v>158769</v>
          </cell>
        </row>
        <row r="240">
          <cell r="C240" t="str">
            <v>BUSINESS (B. Dowd)</v>
          </cell>
        </row>
        <row r="242">
          <cell r="B242" t="str">
            <v>Exclusive Partners   iPhone</v>
          </cell>
          <cell r="C242" t="str">
            <v>Exclusive Partners</v>
          </cell>
          <cell r="E242">
            <v>88</v>
          </cell>
          <cell r="F242">
            <v>115</v>
          </cell>
          <cell r="G242">
            <v>160</v>
          </cell>
          <cell r="H242">
            <v>112</v>
          </cell>
          <cell r="I242">
            <v>192</v>
          </cell>
          <cell r="J242">
            <v>182</v>
          </cell>
          <cell r="K242">
            <v>300</v>
          </cell>
          <cell r="L242">
            <v>296</v>
          </cell>
          <cell r="M242">
            <v>0</v>
          </cell>
          <cell r="N242">
            <v>0</v>
          </cell>
          <cell r="O242">
            <v>0</v>
          </cell>
          <cell r="P242">
            <v>0</v>
          </cell>
          <cell r="R242">
            <v>1445</v>
          </cell>
        </row>
        <row r="244">
          <cell r="C244" t="str">
            <v>Business Partners</v>
          </cell>
        </row>
        <row r="246">
          <cell r="B246" t="str">
            <v>Direct Independents   iPhone</v>
          </cell>
          <cell r="C246" t="str">
            <v>Direct Independents</v>
          </cell>
          <cell r="E246">
            <v>0</v>
          </cell>
          <cell r="F246">
            <v>0</v>
          </cell>
          <cell r="G246">
            <v>0</v>
          </cell>
          <cell r="H246">
            <v>0</v>
          </cell>
          <cell r="I246">
            <v>0</v>
          </cell>
          <cell r="J246">
            <v>0</v>
          </cell>
          <cell r="K246">
            <v>0</v>
          </cell>
          <cell r="L246">
            <v>45</v>
          </cell>
          <cell r="M246">
            <v>0</v>
          </cell>
          <cell r="N246">
            <v>0</v>
          </cell>
          <cell r="O246">
            <v>0</v>
          </cell>
          <cell r="P246">
            <v>0</v>
          </cell>
          <cell r="R246">
            <v>45</v>
          </cell>
        </row>
        <row r="247">
          <cell r="B247" t="str">
            <v>Distributors   iPhone</v>
          </cell>
          <cell r="C247" t="str">
            <v>Distributors</v>
          </cell>
          <cell r="E247">
            <v>0</v>
          </cell>
          <cell r="F247">
            <v>0</v>
          </cell>
          <cell r="G247">
            <v>0</v>
          </cell>
          <cell r="H247">
            <v>0</v>
          </cell>
          <cell r="I247">
            <v>0</v>
          </cell>
          <cell r="J247">
            <v>0</v>
          </cell>
          <cell r="K247">
            <v>0</v>
          </cell>
          <cell r="L247">
            <v>54</v>
          </cell>
          <cell r="M247">
            <v>0</v>
          </cell>
          <cell r="N247">
            <v>0</v>
          </cell>
          <cell r="O247">
            <v>0</v>
          </cell>
          <cell r="P247">
            <v>0</v>
          </cell>
          <cell r="R247">
            <v>54</v>
          </cell>
        </row>
        <row r="248">
          <cell r="B248" t="str">
            <v>Data Centre of Excellence   iPhone</v>
          </cell>
          <cell r="C248" t="str">
            <v>Data Centre of Excellence</v>
          </cell>
          <cell r="E248">
            <v>0</v>
          </cell>
          <cell r="F248">
            <v>0</v>
          </cell>
          <cell r="G248">
            <v>0</v>
          </cell>
          <cell r="H248">
            <v>0</v>
          </cell>
          <cell r="I248">
            <v>0</v>
          </cell>
          <cell r="J248">
            <v>0</v>
          </cell>
          <cell r="K248">
            <v>0</v>
          </cell>
          <cell r="L248">
            <v>3</v>
          </cell>
          <cell r="M248">
            <v>0</v>
          </cell>
          <cell r="N248">
            <v>0</v>
          </cell>
          <cell r="O248">
            <v>0</v>
          </cell>
          <cell r="P248">
            <v>0</v>
          </cell>
          <cell r="R248">
            <v>3</v>
          </cell>
        </row>
        <row r="249">
          <cell r="B249" t="str">
            <v>Vodafone   iPhone</v>
          </cell>
          <cell r="C249" t="str">
            <v>Vodafone</v>
          </cell>
          <cell r="E249">
            <v>0</v>
          </cell>
          <cell r="F249">
            <v>0</v>
          </cell>
          <cell r="G249">
            <v>0</v>
          </cell>
          <cell r="H249">
            <v>0</v>
          </cell>
          <cell r="I249">
            <v>0</v>
          </cell>
          <cell r="J249">
            <v>0</v>
          </cell>
          <cell r="K249">
            <v>0</v>
          </cell>
          <cell r="L249">
            <v>0</v>
          </cell>
          <cell r="M249">
            <v>0</v>
          </cell>
          <cell r="N249">
            <v>0</v>
          </cell>
          <cell r="O249">
            <v>0</v>
          </cell>
          <cell r="P249">
            <v>0</v>
          </cell>
          <cell r="R249">
            <v>0</v>
          </cell>
        </row>
        <row r="250">
          <cell r="B250" t="str">
            <v>Managed Partners   iPhone</v>
          </cell>
          <cell r="C250" t="str">
            <v>Managed Partners</v>
          </cell>
          <cell r="E250">
            <v>0</v>
          </cell>
          <cell r="F250">
            <v>0</v>
          </cell>
          <cell r="G250">
            <v>0</v>
          </cell>
          <cell r="H250">
            <v>0</v>
          </cell>
          <cell r="I250">
            <v>0</v>
          </cell>
          <cell r="J250">
            <v>0</v>
          </cell>
          <cell r="K250">
            <v>0</v>
          </cell>
          <cell r="L250">
            <v>0</v>
          </cell>
          <cell r="M250">
            <v>0</v>
          </cell>
          <cell r="N250">
            <v>0</v>
          </cell>
          <cell r="O250">
            <v>0</v>
          </cell>
          <cell r="P250">
            <v>0</v>
          </cell>
          <cell r="R250">
            <v>0</v>
          </cell>
        </row>
        <row r="251">
          <cell r="B251" t="str">
            <v>BT SP   iPhone</v>
          </cell>
          <cell r="C251" t="str">
            <v>BT SP</v>
          </cell>
          <cell r="E251">
            <v>0</v>
          </cell>
          <cell r="F251">
            <v>0</v>
          </cell>
          <cell r="G251">
            <v>0</v>
          </cell>
          <cell r="H251">
            <v>0</v>
          </cell>
          <cell r="I251">
            <v>0</v>
          </cell>
          <cell r="J251">
            <v>0</v>
          </cell>
          <cell r="K251">
            <v>0</v>
          </cell>
          <cell r="L251">
            <v>0</v>
          </cell>
          <cell r="M251">
            <v>0</v>
          </cell>
          <cell r="N251">
            <v>0</v>
          </cell>
          <cell r="O251">
            <v>0</v>
          </cell>
          <cell r="P251">
            <v>0</v>
          </cell>
          <cell r="R251">
            <v>0</v>
          </cell>
        </row>
        <row r="252">
          <cell r="B252" t="str">
            <v>Billing Partners - ISPs   iPhone</v>
          </cell>
          <cell r="C252" t="str">
            <v>Billing Partners - ISPs</v>
          </cell>
          <cell r="E252">
            <v>0</v>
          </cell>
          <cell r="F252">
            <v>0</v>
          </cell>
          <cell r="G252">
            <v>0</v>
          </cell>
          <cell r="H252">
            <v>0</v>
          </cell>
          <cell r="I252">
            <v>0</v>
          </cell>
          <cell r="J252">
            <v>0</v>
          </cell>
          <cell r="K252">
            <v>0</v>
          </cell>
          <cell r="L252">
            <v>0</v>
          </cell>
          <cell r="M252">
            <v>0</v>
          </cell>
          <cell r="N252">
            <v>0</v>
          </cell>
          <cell r="O252">
            <v>0</v>
          </cell>
          <cell r="P252">
            <v>0</v>
          </cell>
          <cell r="R252">
            <v>0</v>
          </cell>
        </row>
        <row r="253">
          <cell r="B253" t="str">
            <v>Genesis   iPhone</v>
          </cell>
          <cell r="C253" t="str">
            <v>Genesis</v>
          </cell>
          <cell r="E253">
            <v>0</v>
          </cell>
          <cell r="F253">
            <v>0</v>
          </cell>
          <cell r="G253">
            <v>0</v>
          </cell>
          <cell r="H253">
            <v>0</v>
          </cell>
          <cell r="I253">
            <v>0</v>
          </cell>
          <cell r="J253">
            <v>0</v>
          </cell>
          <cell r="K253">
            <v>0</v>
          </cell>
          <cell r="L253">
            <v>0</v>
          </cell>
          <cell r="M253">
            <v>0</v>
          </cell>
          <cell r="N253">
            <v>0</v>
          </cell>
          <cell r="O253">
            <v>0</v>
          </cell>
          <cell r="P253">
            <v>0</v>
          </cell>
          <cell r="R253">
            <v>0</v>
          </cell>
        </row>
        <row r="254">
          <cell r="B254" t="str">
            <v>tbc   iPhone</v>
          </cell>
          <cell r="C254" t="str">
            <v>tbc</v>
          </cell>
          <cell r="E254">
            <v>0</v>
          </cell>
          <cell r="F254">
            <v>0</v>
          </cell>
          <cell r="G254">
            <v>0</v>
          </cell>
          <cell r="H254">
            <v>0</v>
          </cell>
          <cell r="I254">
            <v>0</v>
          </cell>
          <cell r="J254">
            <v>0</v>
          </cell>
          <cell r="K254">
            <v>0</v>
          </cell>
          <cell r="L254">
            <v>0</v>
          </cell>
          <cell r="M254">
            <v>0</v>
          </cell>
          <cell r="N254">
            <v>0</v>
          </cell>
          <cell r="O254">
            <v>0</v>
          </cell>
          <cell r="P254">
            <v>0</v>
          </cell>
          <cell r="R254">
            <v>0</v>
          </cell>
        </row>
        <row r="255">
          <cell r="B255" t="str">
            <v>Ceased Independents   iPhone</v>
          </cell>
          <cell r="C255" t="str">
            <v>Ceased Independents</v>
          </cell>
          <cell r="E255">
            <v>0</v>
          </cell>
          <cell r="F255">
            <v>0</v>
          </cell>
          <cell r="G255">
            <v>0</v>
          </cell>
          <cell r="H255">
            <v>0</v>
          </cell>
          <cell r="I255">
            <v>0</v>
          </cell>
          <cell r="J255">
            <v>0</v>
          </cell>
          <cell r="K255">
            <v>0</v>
          </cell>
          <cell r="L255">
            <v>2</v>
          </cell>
          <cell r="M255">
            <v>0</v>
          </cell>
          <cell r="N255">
            <v>0</v>
          </cell>
          <cell r="O255">
            <v>0</v>
          </cell>
          <cell r="P255">
            <v>0</v>
          </cell>
          <cell r="R255">
            <v>2</v>
          </cell>
        </row>
        <row r="256">
          <cell r="B256" t="str">
            <v>tbc   iPhone</v>
          </cell>
          <cell r="C256" t="str">
            <v>tbc</v>
          </cell>
          <cell r="E256">
            <v>0</v>
          </cell>
          <cell r="F256">
            <v>0</v>
          </cell>
          <cell r="G256">
            <v>0</v>
          </cell>
          <cell r="H256">
            <v>0</v>
          </cell>
          <cell r="I256">
            <v>0</v>
          </cell>
          <cell r="J256">
            <v>0</v>
          </cell>
          <cell r="K256">
            <v>0</v>
          </cell>
          <cell r="L256">
            <v>0</v>
          </cell>
          <cell r="M256">
            <v>0</v>
          </cell>
          <cell r="N256">
            <v>0</v>
          </cell>
          <cell r="O256">
            <v>0</v>
          </cell>
          <cell r="P256">
            <v>0</v>
          </cell>
          <cell r="R256">
            <v>0</v>
          </cell>
        </row>
        <row r="258">
          <cell r="C258" t="str">
            <v>Total Business Partners</v>
          </cell>
          <cell r="E258">
            <v>0</v>
          </cell>
          <cell r="F258">
            <v>0</v>
          </cell>
          <cell r="G258">
            <v>0</v>
          </cell>
          <cell r="H258">
            <v>0</v>
          </cell>
          <cell r="I258">
            <v>0</v>
          </cell>
          <cell r="J258">
            <v>0</v>
          </cell>
          <cell r="K258">
            <v>0</v>
          </cell>
          <cell r="L258">
            <v>104</v>
          </cell>
          <cell r="M258">
            <v>0</v>
          </cell>
          <cell r="N258">
            <v>0</v>
          </cell>
          <cell r="O258">
            <v>0</v>
          </cell>
          <cell r="P258">
            <v>0</v>
          </cell>
          <cell r="R258">
            <v>104</v>
          </cell>
        </row>
        <row r="260">
          <cell r="C260" t="str">
            <v>Direct</v>
          </cell>
        </row>
        <row r="262">
          <cell r="B262" t="str">
            <v>O2 Direct Sales - Corporate   iPhone</v>
          </cell>
          <cell r="C262" t="str">
            <v>O2 Direct Sales - Corporate</v>
          </cell>
          <cell r="E262">
            <v>206</v>
          </cell>
          <cell r="F262">
            <v>247</v>
          </cell>
          <cell r="G262">
            <v>375</v>
          </cell>
          <cell r="H262">
            <v>469</v>
          </cell>
          <cell r="I262">
            <v>302</v>
          </cell>
          <cell r="J262">
            <v>268</v>
          </cell>
          <cell r="K262">
            <v>481</v>
          </cell>
          <cell r="L262">
            <v>377</v>
          </cell>
          <cell r="M262">
            <v>0</v>
          </cell>
          <cell r="N262">
            <v>0</v>
          </cell>
          <cell r="O262">
            <v>0</v>
          </cell>
          <cell r="P262">
            <v>0</v>
          </cell>
          <cell r="R262">
            <v>2725</v>
          </cell>
        </row>
        <row r="263">
          <cell r="B263" t="str">
            <v>O2 Direct Sales - SME   iPhone</v>
          </cell>
          <cell r="C263" t="str">
            <v>O2 Direct Sales - SME</v>
          </cell>
          <cell r="E263">
            <v>1378</v>
          </cell>
          <cell r="F263">
            <v>1757</v>
          </cell>
          <cell r="G263">
            <v>2165</v>
          </cell>
          <cell r="H263">
            <v>1665</v>
          </cell>
          <cell r="I263">
            <v>1702</v>
          </cell>
          <cell r="J263">
            <v>2344</v>
          </cell>
          <cell r="K263">
            <v>2816</v>
          </cell>
          <cell r="L263">
            <v>2478</v>
          </cell>
          <cell r="M263">
            <v>0</v>
          </cell>
          <cell r="N263">
            <v>0</v>
          </cell>
          <cell r="O263">
            <v>0</v>
          </cell>
          <cell r="P263">
            <v>0</v>
          </cell>
          <cell r="R263">
            <v>16305</v>
          </cell>
        </row>
        <row r="264">
          <cell r="B264" t="str">
            <v>tbc   iPhone</v>
          </cell>
          <cell r="C264" t="str">
            <v>tbc</v>
          </cell>
          <cell r="E264">
            <v>0</v>
          </cell>
          <cell r="F264">
            <v>0</v>
          </cell>
          <cell r="G264">
            <v>0</v>
          </cell>
          <cell r="H264">
            <v>0</v>
          </cell>
          <cell r="I264">
            <v>0</v>
          </cell>
          <cell r="J264">
            <v>0</v>
          </cell>
          <cell r="K264">
            <v>0</v>
          </cell>
          <cell r="L264">
            <v>0</v>
          </cell>
          <cell r="M264">
            <v>0</v>
          </cell>
          <cell r="N264">
            <v>0</v>
          </cell>
          <cell r="O264">
            <v>0</v>
          </cell>
          <cell r="P264">
            <v>0</v>
          </cell>
          <cell r="R264">
            <v>0</v>
          </cell>
        </row>
        <row r="265">
          <cell r="B265" t="str">
            <v>tbc   iPhone</v>
          </cell>
          <cell r="C265" t="str">
            <v>tbc</v>
          </cell>
          <cell r="E265">
            <v>0</v>
          </cell>
          <cell r="F265">
            <v>0</v>
          </cell>
          <cell r="G265">
            <v>0</v>
          </cell>
          <cell r="H265">
            <v>0</v>
          </cell>
          <cell r="I265">
            <v>0</v>
          </cell>
          <cell r="J265">
            <v>0</v>
          </cell>
          <cell r="K265">
            <v>0</v>
          </cell>
          <cell r="L265">
            <v>0</v>
          </cell>
          <cell r="M265">
            <v>0</v>
          </cell>
          <cell r="N265">
            <v>0</v>
          </cell>
          <cell r="O265">
            <v>0</v>
          </cell>
          <cell r="P265">
            <v>0</v>
          </cell>
          <cell r="R265">
            <v>0</v>
          </cell>
        </row>
        <row r="266">
          <cell r="B266" t="str">
            <v>tbc   iPhone</v>
          </cell>
          <cell r="C266" t="str">
            <v>tbc</v>
          </cell>
          <cell r="E266">
            <v>0</v>
          </cell>
          <cell r="F266">
            <v>0</v>
          </cell>
          <cell r="G266">
            <v>0</v>
          </cell>
          <cell r="H266">
            <v>0</v>
          </cell>
          <cell r="I266">
            <v>0</v>
          </cell>
          <cell r="J266">
            <v>0</v>
          </cell>
          <cell r="K266">
            <v>0</v>
          </cell>
          <cell r="L266">
            <v>0</v>
          </cell>
          <cell r="M266">
            <v>0</v>
          </cell>
          <cell r="N266">
            <v>0</v>
          </cell>
          <cell r="O266">
            <v>0</v>
          </cell>
          <cell r="P266">
            <v>0</v>
          </cell>
          <cell r="R266">
            <v>0</v>
          </cell>
        </row>
        <row r="267">
          <cell r="B267" t="str">
            <v>tbc   iPhone</v>
          </cell>
          <cell r="C267" t="str">
            <v>tbc</v>
          </cell>
          <cell r="E267">
            <v>0</v>
          </cell>
          <cell r="F267">
            <v>0</v>
          </cell>
          <cell r="G267">
            <v>0</v>
          </cell>
          <cell r="H267">
            <v>0</v>
          </cell>
          <cell r="I267">
            <v>0</v>
          </cell>
          <cell r="J267">
            <v>0</v>
          </cell>
          <cell r="K267">
            <v>0</v>
          </cell>
          <cell r="L267">
            <v>0</v>
          </cell>
          <cell r="M267">
            <v>0</v>
          </cell>
          <cell r="N267">
            <v>0</v>
          </cell>
          <cell r="O267">
            <v>0</v>
          </cell>
          <cell r="P267">
            <v>0</v>
          </cell>
          <cell r="R267">
            <v>0</v>
          </cell>
        </row>
        <row r="268">
          <cell r="B268" t="str">
            <v>tbc   iPhone</v>
          </cell>
          <cell r="C268" t="str">
            <v>tbc</v>
          </cell>
          <cell r="E268">
            <v>0</v>
          </cell>
          <cell r="F268">
            <v>0</v>
          </cell>
          <cell r="G268">
            <v>0</v>
          </cell>
          <cell r="H268">
            <v>0</v>
          </cell>
          <cell r="I268">
            <v>0</v>
          </cell>
          <cell r="J268">
            <v>0</v>
          </cell>
          <cell r="K268">
            <v>0</v>
          </cell>
          <cell r="L268">
            <v>0</v>
          </cell>
          <cell r="M268">
            <v>0</v>
          </cell>
          <cell r="N268">
            <v>0</v>
          </cell>
          <cell r="O268">
            <v>0</v>
          </cell>
          <cell r="P268">
            <v>0</v>
          </cell>
          <cell r="R268">
            <v>0</v>
          </cell>
        </row>
        <row r="269">
          <cell r="B269" t="str">
            <v>tbc   iPhone</v>
          </cell>
          <cell r="C269" t="str">
            <v>tbc</v>
          </cell>
          <cell r="E269">
            <v>0</v>
          </cell>
          <cell r="F269">
            <v>0</v>
          </cell>
          <cell r="G269">
            <v>0</v>
          </cell>
          <cell r="H269">
            <v>0</v>
          </cell>
          <cell r="I269">
            <v>0</v>
          </cell>
          <cell r="J269">
            <v>0</v>
          </cell>
          <cell r="K269">
            <v>0</v>
          </cell>
          <cell r="L269">
            <v>0</v>
          </cell>
          <cell r="M269">
            <v>0</v>
          </cell>
          <cell r="N269">
            <v>0</v>
          </cell>
          <cell r="O269">
            <v>0</v>
          </cell>
          <cell r="P269">
            <v>0</v>
          </cell>
          <cell r="R269">
            <v>0</v>
          </cell>
        </row>
        <row r="270">
          <cell r="B270" t="str">
            <v>tbc   iPhone</v>
          </cell>
          <cell r="C270" t="str">
            <v>tbc</v>
          </cell>
          <cell r="E270">
            <v>0</v>
          </cell>
          <cell r="F270">
            <v>0</v>
          </cell>
          <cell r="G270">
            <v>0</v>
          </cell>
          <cell r="H270">
            <v>0</v>
          </cell>
          <cell r="I270">
            <v>0</v>
          </cell>
          <cell r="J270">
            <v>0</v>
          </cell>
          <cell r="K270">
            <v>0</v>
          </cell>
          <cell r="L270">
            <v>0</v>
          </cell>
          <cell r="M270">
            <v>0</v>
          </cell>
          <cell r="N270">
            <v>0</v>
          </cell>
          <cell r="O270">
            <v>0</v>
          </cell>
          <cell r="P270">
            <v>0</v>
          </cell>
          <cell r="R270">
            <v>0</v>
          </cell>
        </row>
        <row r="272">
          <cell r="C272" t="str">
            <v>Total Direct</v>
          </cell>
          <cell r="E272">
            <v>1584</v>
          </cell>
          <cell r="F272">
            <v>2004</v>
          </cell>
          <cell r="G272">
            <v>2540</v>
          </cell>
          <cell r="H272">
            <v>2134</v>
          </cell>
          <cell r="I272">
            <v>2004</v>
          </cell>
          <cell r="J272">
            <v>2612</v>
          </cell>
          <cell r="K272">
            <v>3297</v>
          </cell>
          <cell r="L272">
            <v>2855</v>
          </cell>
          <cell r="M272">
            <v>0</v>
          </cell>
          <cell r="N272">
            <v>0</v>
          </cell>
          <cell r="O272">
            <v>0</v>
          </cell>
          <cell r="P272">
            <v>0</v>
          </cell>
          <cell r="R272">
            <v>19030</v>
          </cell>
        </row>
        <row r="274">
          <cell r="C274" t="str">
            <v>TOTAL BUSINESS</v>
          </cell>
          <cell r="E274">
            <v>1672</v>
          </cell>
          <cell r="F274">
            <v>2119</v>
          </cell>
          <cell r="G274">
            <v>2700</v>
          </cell>
          <cell r="H274">
            <v>2246</v>
          </cell>
          <cell r="I274">
            <v>2196</v>
          </cell>
          <cell r="J274">
            <v>2794</v>
          </cell>
          <cell r="K274">
            <v>3597</v>
          </cell>
          <cell r="L274">
            <v>3255</v>
          </cell>
          <cell r="M274">
            <v>0</v>
          </cell>
          <cell r="N274">
            <v>0</v>
          </cell>
          <cell r="O274">
            <v>0</v>
          </cell>
          <cell r="P274">
            <v>0</v>
          </cell>
          <cell r="R274">
            <v>20579</v>
          </cell>
        </row>
        <row r="276">
          <cell r="C276" t="str">
            <v>O2 ONLINE (A. Benham)</v>
          </cell>
        </row>
        <row r="278">
          <cell r="B278" t="str">
            <v>O2 Online   iPhone</v>
          </cell>
          <cell r="C278" t="str">
            <v>O2 Online</v>
          </cell>
          <cell r="E278">
            <v>5076</v>
          </cell>
          <cell r="F278">
            <v>4834</v>
          </cell>
          <cell r="G278">
            <v>5579.5</v>
          </cell>
          <cell r="H278">
            <v>6834</v>
          </cell>
          <cell r="I278">
            <v>5153.2000000000007</v>
          </cell>
          <cell r="J278">
            <v>6370.65</v>
          </cell>
          <cell r="K278">
            <v>7476.5626923133696</v>
          </cell>
          <cell r="L278">
            <v>6021.6</v>
          </cell>
          <cell r="M278">
            <v>0</v>
          </cell>
          <cell r="N278">
            <v>0</v>
          </cell>
          <cell r="O278">
            <v>0</v>
          </cell>
          <cell r="P278">
            <v>0</v>
          </cell>
          <cell r="R278">
            <v>47345.512692313365</v>
          </cell>
        </row>
        <row r="279">
          <cell r="B279" t="str">
            <v>O2 Telesales   iPhone</v>
          </cell>
          <cell r="C279" t="str">
            <v>O2 Telesales</v>
          </cell>
          <cell r="E279">
            <v>1999</v>
          </cell>
          <cell r="F279">
            <v>1961</v>
          </cell>
          <cell r="G279">
            <v>2197.5</v>
          </cell>
          <cell r="H279">
            <v>2932</v>
          </cell>
          <cell r="I279">
            <v>3308.7999999999997</v>
          </cell>
          <cell r="J279">
            <v>3826.35</v>
          </cell>
          <cell r="K279">
            <v>4074.4373076866309</v>
          </cell>
          <cell r="L279">
            <v>3689.3999999999996</v>
          </cell>
          <cell r="M279">
            <v>0</v>
          </cell>
          <cell r="N279">
            <v>0</v>
          </cell>
          <cell r="O279">
            <v>0</v>
          </cell>
          <cell r="P279">
            <v>0</v>
          </cell>
          <cell r="R279">
            <v>23988.487307686628</v>
          </cell>
        </row>
        <row r="280">
          <cell r="B280" t="str">
            <v>tbc   iPhone</v>
          </cell>
          <cell r="C280" t="str">
            <v>tbc</v>
          </cell>
          <cell r="E280">
            <v>0</v>
          </cell>
          <cell r="F280">
            <v>0</v>
          </cell>
          <cell r="G280">
            <v>0</v>
          </cell>
          <cell r="H280">
            <v>0</v>
          </cell>
          <cell r="I280">
            <v>0</v>
          </cell>
          <cell r="J280">
            <v>0</v>
          </cell>
          <cell r="K280">
            <v>0</v>
          </cell>
          <cell r="L280">
            <v>0</v>
          </cell>
          <cell r="M280">
            <v>0</v>
          </cell>
          <cell r="N280">
            <v>0</v>
          </cell>
          <cell r="O280">
            <v>0</v>
          </cell>
          <cell r="P280">
            <v>0</v>
          </cell>
          <cell r="R280">
            <v>0</v>
          </cell>
        </row>
        <row r="281">
          <cell r="B281" t="str">
            <v>tbc   iPhone</v>
          </cell>
          <cell r="C281" t="str">
            <v>tbc</v>
          </cell>
          <cell r="E281">
            <v>0</v>
          </cell>
          <cell r="F281">
            <v>0</v>
          </cell>
          <cell r="G281">
            <v>0</v>
          </cell>
          <cell r="H281">
            <v>0</v>
          </cell>
          <cell r="I281">
            <v>0</v>
          </cell>
          <cell r="J281">
            <v>0</v>
          </cell>
          <cell r="K281">
            <v>0</v>
          </cell>
          <cell r="L281">
            <v>0</v>
          </cell>
          <cell r="M281">
            <v>0</v>
          </cell>
          <cell r="N281">
            <v>0</v>
          </cell>
          <cell r="O281">
            <v>0</v>
          </cell>
          <cell r="P281">
            <v>0</v>
          </cell>
          <cell r="R281">
            <v>0</v>
          </cell>
        </row>
        <row r="282">
          <cell r="B282" t="str">
            <v>tbc   iPhone</v>
          </cell>
          <cell r="C282" t="str">
            <v>tbc</v>
          </cell>
          <cell r="E282">
            <v>0</v>
          </cell>
          <cell r="F282">
            <v>0</v>
          </cell>
          <cell r="G282">
            <v>0</v>
          </cell>
          <cell r="H282">
            <v>0</v>
          </cell>
          <cell r="I282">
            <v>0</v>
          </cell>
          <cell r="J282">
            <v>0</v>
          </cell>
          <cell r="K282">
            <v>0</v>
          </cell>
          <cell r="L282">
            <v>0</v>
          </cell>
          <cell r="M282">
            <v>0</v>
          </cell>
          <cell r="N282">
            <v>0</v>
          </cell>
          <cell r="O282">
            <v>0</v>
          </cell>
          <cell r="P282">
            <v>0</v>
          </cell>
          <cell r="R282">
            <v>0</v>
          </cell>
        </row>
        <row r="283">
          <cell r="B283" t="str">
            <v>tbc   iPhone</v>
          </cell>
          <cell r="C283" t="str">
            <v>tbc</v>
          </cell>
          <cell r="E283">
            <v>0</v>
          </cell>
          <cell r="F283">
            <v>0</v>
          </cell>
          <cell r="G283">
            <v>0</v>
          </cell>
          <cell r="H283">
            <v>0</v>
          </cell>
          <cell r="I283">
            <v>0</v>
          </cell>
          <cell r="J283">
            <v>0</v>
          </cell>
          <cell r="K283">
            <v>0</v>
          </cell>
          <cell r="L283">
            <v>0</v>
          </cell>
          <cell r="M283">
            <v>0</v>
          </cell>
          <cell r="N283">
            <v>0</v>
          </cell>
          <cell r="O283">
            <v>0</v>
          </cell>
          <cell r="P283">
            <v>0</v>
          </cell>
          <cell r="R283">
            <v>0</v>
          </cell>
        </row>
        <row r="285">
          <cell r="C285" t="str">
            <v>TOTAL O2 ONLINE</v>
          </cell>
          <cell r="E285">
            <v>7075</v>
          </cell>
          <cell r="F285">
            <v>6795</v>
          </cell>
          <cell r="G285">
            <v>7777</v>
          </cell>
          <cell r="H285">
            <v>9766</v>
          </cell>
          <cell r="I285">
            <v>8462</v>
          </cell>
          <cell r="J285">
            <v>10197</v>
          </cell>
          <cell r="K285">
            <v>11551</v>
          </cell>
          <cell r="L285">
            <v>9711</v>
          </cell>
          <cell r="M285">
            <v>0</v>
          </cell>
          <cell r="N285">
            <v>0</v>
          </cell>
          <cell r="O285">
            <v>0</v>
          </cell>
          <cell r="P285">
            <v>0</v>
          </cell>
          <cell r="R285">
            <v>71334</v>
          </cell>
        </row>
        <row r="287">
          <cell r="C287" t="str">
            <v>O2 RETAIL (P. Cave)</v>
          </cell>
        </row>
        <row r="289">
          <cell r="B289" t="str">
            <v>O2 Retail   iPhone</v>
          </cell>
          <cell r="C289" t="str">
            <v>O2 Retail</v>
          </cell>
          <cell r="E289">
            <v>18362</v>
          </cell>
          <cell r="F289">
            <v>16770</v>
          </cell>
          <cell r="G289">
            <v>19450</v>
          </cell>
          <cell r="H289">
            <v>22465</v>
          </cell>
          <cell r="I289">
            <v>23062</v>
          </cell>
          <cell r="J289">
            <v>25264</v>
          </cell>
          <cell r="K289">
            <v>30045</v>
          </cell>
          <cell r="L289">
            <v>26641</v>
          </cell>
          <cell r="M289">
            <v>0</v>
          </cell>
          <cell r="N289">
            <v>0</v>
          </cell>
          <cell r="O289">
            <v>0</v>
          </cell>
          <cell r="P289">
            <v>0</v>
          </cell>
          <cell r="R289">
            <v>182059</v>
          </cell>
        </row>
        <row r="290">
          <cell r="B290" t="str">
            <v>O2 Franchise   iPhone</v>
          </cell>
          <cell r="C290" t="str">
            <v>O2 Franchise</v>
          </cell>
          <cell r="E290">
            <v>1914</v>
          </cell>
          <cell r="F290">
            <v>1795</v>
          </cell>
          <cell r="G290">
            <v>2019</v>
          </cell>
          <cell r="H290">
            <v>2507</v>
          </cell>
          <cell r="I290">
            <v>2710</v>
          </cell>
          <cell r="J290">
            <v>3728</v>
          </cell>
          <cell r="K290">
            <v>4764</v>
          </cell>
          <cell r="L290">
            <v>4110</v>
          </cell>
          <cell r="M290">
            <v>0</v>
          </cell>
          <cell r="N290">
            <v>0</v>
          </cell>
          <cell r="O290">
            <v>0</v>
          </cell>
          <cell r="P290">
            <v>0</v>
          </cell>
          <cell r="R290">
            <v>23547</v>
          </cell>
        </row>
        <row r="291">
          <cell r="B291" t="str">
            <v>tbc   iPhone</v>
          </cell>
          <cell r="C291" t="str">
            <v>tbc</v>
          </cell>
          <cell r="E291">
            <v>0</v>
          </cell>
          <cell r="F291">
            <v>0</v>
          </cell>
          <cell r="G291">
            <v>0</v>
          </cell>
          <cell r="H291">
            <v>0</v>
          </cell>
          <cell r="I291">
            <v>0</v>
          </cell>
          <cell r="J291">
            <v>0</v>
          </cell>
          <cell r="K291">
            <v>0</v>
          </cell>
          <cell r="L291">
            <v>0</v>
          </cell>
          <cell r="M291">
            <v>0</v>
          </cell>
          <cell r="N291">
            <v>0</v>
          </cell>
          <cell r="O291">
            <v>0</v>
          </cell>
          <cell r="P291">
            <v>0</v>
          </cell>
          <cell r="R291">
            <v>0</v>
          </cell>
        </row>
        <row r="292">
          <cell r="B292" t="str">
            <v>tbc   iPhone</v>
          </cell>
          <cell r="C292" t="str">
            <v>tbc</v>
          </cell>
          <cell r="E292">
            <v>0</v>
          </cell>
          <cell r="F292">
            <v>0</v>
          </cell>
          <cell r="G292">
            <v>0</v>
          </cell>
          <cell r="H292">
            <v>0</v>
          </cell>
          <cell r="I292">
            <v>0</v>
          </cell>
          <cell r="J292">
            <v>0</v>
          </cell>
          <cell r="K292">
            <v>0</v>
          </cell>
          <cell r="L292">
            <v>0</v>
          </cell>
          <cell r="M292">
            <v>0</v>
          </cell>
          <cell r="N292">
            <v>0</v>
          </cell>
          <cell r="O292">
            <v>0</v>
          </cell>
          <cell r="P292">
            <v>0</v>
          </cell>
          <cell r="R292">
            <v>0</v>
          </cell>
        </row>
        <row r="293">
          <cell r="B293" t="str">
            <v>tbc   iPhone</v>
          </cell>
          <cell r="C293" t="str">
            <v>tbc</v>
          </cell>
          <cell r="E293">
            <v>0</v>
          </cell>
          <cell r="F293">
            <v>0</v>
          </cell>
          <cell r="G293">
            <v>0</v>
          </cell>
          <cell r="H293">
            <v>0</v>
          </cell>
          <cell r="I293">
            <v>0</v>
          </cell>
          <cell r="J293">
            <v>0</v>
          </cell>
          <cell r="K293">
            <v>0</v>
          </cell>
          <cell r="L293">
            <v>0</v>
          </cell>
          <cell r="M293">
            <v>0</v>
          </cell>
          <cell r="N293">
            <v>0</v>
          </cell>
          <cell r="O293">
            <v>0</v>
          </cell>
          <cell r="P293">
            <v>0</v>
          </cell>
          <cell r="R293">
            <v>0</v>
          </cell>
        </row>
        <row r="294">
          <cell r="B294" t="str">
            <v>tbc   iPhone</v>
          </cell>
          <cell r="C294" t="str">
            <v>tbc</v>
          </cell>
          <cell r="E294">
            <v>0</v>
          </cell>
          <cell r="F294">
            <v>0</v>
          </cell>
          <cell r="G294">
            <v>0</v>
          </cell>
          <cell r="H294">
            <v>0</v>
          </cell>
          <cell r="I294">
            <v>0</v>
          </cell>
          <cell r="J294">
            <v>0</v>
          </cell>
          <cell r="K294">
            <v>0</v>
          </cell>
          <cell r="L294">
            <v>0</v>
          </cell>
          <cell r="M294">
            <v>0</v>
          </cell>
          <cell r="N294">
            <v>0</v>
          </cell>
          <cell r="O294">
            <v>0</v>
          </cell>
          <cell r="P294">
            <v>0</v>
          </cell>
          <cell r="R294">
            <v>0</v>
          </cell>
        </row>
        <row r="295">
          <cell r="B295" t="str">
            <v>tbc   iPhone</v>
          </cell>
          <cell r="C295" t="str">
            <v>tbc</v>
          </cell>
          <cell r="E295">
            <v>0</v>
          </cell>
          <cell r="F295">
            <v>0</v>
          </cell>
          <cell r="G295">
            <v>0</v>
          </cell>
          <cell r="H295">
            <v>0</v>
          </cell>
          <cell r="I295">
            <v>0</v>
          </cell>
          <cell r="J295">
            <v>0</v>
          </cell>
          <cell r="K295">
            <v>0</v>
          </cell>
          <cell r="L295">
            <v>0</v>
          </cell>
          <cell r="M295">
            <v>0</v>
          </cell>
          <cell r="N295">
            <v>0</v>
          </cell>
          <cell r="O295">
            <v>0</v>
          </cell>
          <cell r="P295">
            <v>0</v>
          </cell>
          <cell r="R295">
            <v>0</v>
          </cell>
        </row>
        <row r="297">
          <cell r="C297" t="str">
            <v>TOTAL O2 RETAIL</v>
          </cell>
          <cell r="E297">
            <v>20276</v>
          </cell>
          <cell r="F297">
            <v>18565</v>
          </cell>
          <cell r="G297">
            <v>21469</v>
          </cell>
          <cell r="H297">
            <v>24972</v>
          </cell>
          <cell r="I297">
            <v>25772</v>
          </cell>
          <cell r="J297">
            <v>28992</v>
          </cell>
          <cell r="K297">
            <v>34809</v>
          </cell>
          <cell r="L297">
            <v>30751</v>
          </cell>
          <cell r="M297">
            <v>0</v>
          </cell>
          <cell r="N297">
            <v>0</v>
          </cell>
          <cell r="O297">
            <v>0</v>
          </cell>
          <cell r="P297">
            <v>0</v>
          </cell>
          <cell r="R297">
            <v>205606</v>
          </cell>
        </row>
        <row r="299">
          <cell r="C299" t="str">
            <v>OTHER CHANNELS</v>
          </cell>
        </row>
        <row r="301">
          <cell r="B301" t="str">
            <v>Other   iPhone</v>
          </cell>
          <cell r="C301" t="str">
            <v>Other</v>
          </cell>
          <cell r="E301">
            <v>543</v>
          </cell>
          <cell r="F301">
            <v>440</v>
          </cell>
          <cell r="G301">
            <v>540</v>
          </cell>
          <cell r="H301">
            <v>554</v>
          </cell>
          <cell r="I301">
            <v>591</v>
          </cell>
          <cell r="J301">
            <v>923</v>
          </cell>
          <cell r="K301">
            <v>1117</v>
          </cell>
          <cell r="L301">
            <v>778</v>
          </cell>
          <cell r="M301">
            <v>0</v>
          </cell>
          <cell r="N301">
            <v>0</v>
          </cell>
          <cell r="O301">
            <v>0</v>
          </cell>
          <cell r="P301">
            <v>0</v>
          </cell>
          <cell r="R301">
            <v>5486</v>
          </cell>
        </row>
        <row r="302">
          <cell r="B302" t="str">
            <v>tbc   iPhone</v>
          </cell>
          <cell r="C302" t="str">
            <v>tbc</v>
          </cell>
          <cell r="E302">
            <v>0</v>
          </cell>
          <cell r="F302">
            <v>0</v>
          </cell>
          <cell r="G302">
            <v>0</v>
          </cell>
          <cell r="H302">
            <v>0</v>
          </cell>
          <cell r="I302">
            <v>0</v>
          </cell>
          <cell r="J302">
            <v>0</v>
          </cell>
          <cell r="K302">
            <v>0</v>
          </cell>
          <cell r="L302">
            <v>0</v>
          </cell>
          <cell r="M302">
            <v>0</v>
          </cell>
          <cell r="N302">
            <v>0</v>
          </cell>
          <cell r="O302">
            <v>0</v>
          </cell>
          <cell r="P302">
            <v>0</v>
          </cell>
          <cell r="R302">
            <v>0</v>
          </cell>
        </row>
        <row r="303">
          <cell r="B303" t="str">
            <v>tbc   iPhone</v>
          </cell>
          <cell r="C303" t="str">
            <v>tbc</v>
          </cell>
          <cell r="E303">
            <v>0</v>
          </cell>
          <cell r="F303">
            <v>0</v>
          </cell>
          <cell r="G303">
            <v>0</v>
          </cell>
          <cell r="H303">
            <v>0</v>
          </cell>
          <cell r="I303">
            <v>0</v>
          </cell>
          <cell r="J303">
            <v>0</v>
          </cell>
          <cell r="K303">
            <v>0</v>
          </cell>
          <cell r="L303">
            <v>0</v>
          </cell>
          <cell r="M303">
            <v>0</v>
          </cell>
          <cell r="N303">
            <v>0</v>
          </cell>
          <cell r="O303">
            <v>0</v>
          </cell>
          <cell r="P303">
            <v>0</v>
          </cell>
          <cell r="R303">
            <v>0</v>
          </cell>
        </row>
        <row r="304">
          <cell r="B304" t="str">
            <v>tbc   iPhone</v>
          </cell>
          <cell r="C304" t="str">
            <v>tbc</v>
          </cell>
          <cell r="E304">
            <v>0</v>
          </cell>
          <cell r="F304">
            <v>0</v>
          </cell>
          <cell r="G304">
            <v>0</v>
          </cell>
          <cell r="H304">
            <v>0</v>
          </cell>
          <cell r="I304">
            <v>0</v>
          </cell>
          <cell r="J304">
            <v>0</v>
          </cell>
          <cell r="K304">
            <v>0</v>
          </cell>
          <cell r="L304">
            <v>0</v>
          </cell>
          <cell r="M304">
            <v>0</v>
          </cell>
          <cell r="N304">
            <v>0</v>
          </cell>
          <cell r="O304">
            <v>0</v>
          </cell>
          <cell r="P304">
            <v>0</v>
          </cell>
          <cell r="R304">
            <v>0</v>
          </cell>
        </row>
        <row r="305">
          <cell r="B305" t="str">
            <v>tbc   iPhone</v>
          </cell>
          <cell r="C305" t="str">
            <v>tbc</v>
          </cell>
          <cell r="E305">
            <v>0</v>
          </cell>
          <cell r="F305">
            <v>0</v>
          </cell>
          <cell r="G305">
            <v>0</v>
          </cell>
          <cell r="H305">
            <v>0</v>
          </cell>
          <cell r="I305">
            <v>0</v>
          </cell>
          <cell r="J305">
            <v>0</v>
          </cell>
          <cell r="K305">
            <v>0</v>
          </cell>
          <cell r="L305">
            <v>0</v>
          </cell>
          <cell r="M305">
            <v>0</v>
          </cell>
          <cell r="N305">
            <v>0</v>
          </cell>
          <cell r="O305">
            <v>0</v>
          </cell>
          <cell r="P305">
            <v>0</v>
          </cell>
          <cell r="R305">
            <v>0</v>
          </cell>
        </row>
        <row r="306">
          <cell r="B306" t="str">
            <v>tbc   iPhone</v>
          </cell>
          <cell r="C306" t="str">
            <v>tbc</v>
          </cell>
          <cell r="E306">
            <v>0</v>
          </cell>
          <cell r="F306">
            <v>0</v>
          </cell>
          <cell r="G306">
            <v>0</v>
          </cell>
          <cell r="H306">
            <v>0</v>
          </cell>
          <cell r="I306">
            <v>0</v>
          </cell>
          <cell r="J306">
            <v>0</v>
          </cell>
          <cell r="K306">
            <v>0</v>
          </cell>
          <cell r="L306">
            <v>0</v>
          </cell>
          <cell r="M306">
            <v>0</v>
          </cell>
          <cell r="N306">
            <v>0</v>
          </cell>
          <cell r="O306">
            <v>0</v>
          </cell>
          <cell r="P306">
            <v>0</v>
          </cell>
          <cell r="R306">
            <v>0</v>
          </cell>
        </row>
        <row r="308">
          <cell r="C308" t="str">
            <v>TOTAL OTHER CHANNELS</v>
          </cell>
          <cell r="E308">
            <v>543</v>
          </cell>
          <cell r="F308">
            <v>440</v>
          </cell>
          <cell r="G308">
            <v>540</v>
          </cell>
          <cell r="H308">
            <v>554</v>
          </cell>
          <cell r="I308">
            <v>591</v>
          </cell>
          <cell r="J308">
            <v>923</v>
          </cell>
          <cell r="K308">
            <v>1117</v>
          </cell>
          <cell r="L308">
            <v>778</v>
          </cell>
          <cell r="M308">
            <v>0</v>
          </cell>
          <cell r="N308">
            <v>0</v>
          </cell>
          <cell r="O308">
            <v>0</v>
          </cell>
          <cell r="P308">
            <v>0</v>
          </cell>
          <cell r="R308">
            <v>5486</v>
          </cell>
        </row>
        <row r="310">
          <cell r="C310" t="str">
            <v>iPHONE POSTPAY GROSS CONNECTIONS</v>
          </cell>
          <cell r="E310">
            <v>41806</v>
          </cell>
          <cell r="F310">
            <v>39191</v>
          </cell>
          <cell r="G310">
            <v>46615</v>
          </cell>
          <cell r="H310">
            <v>56466</v>
          </cell>
          <cell r="I310">
            <v>56401</v>
          </cell>
          <cell r="J310">
            <v>73333</v>
          </cell>
          <cell r="K310">
            <v>77945</v>
          </cell>
          <cell r="L310">
            <v>70017</v>
          </cell>
          <cell r="M310">
            <v>0</v>
          </cell>
          <cell r="N310">
            <v>0</v>
          </cell>
          <cell r="O310">
            <v>0</v>
          </cell>
          <cell r="P310">
            <v>0</v>
          </cell>
          <cell r="R310">
            <v>461774</v>
          </cell>
        </row>
        <row r="312">
          <cell r="C312" t="str">
            <v>POSTPAY LAPTOPS</v>
          </cell>
          <cell r="E312">
            <v>39814</v>
          </cell>
          <cell r="F312">
            <v>39845</v>
          </cell>
          <cell r="G312">
            <v>39873</v>
          </cell>
          <cell r="H312">
            <v>39904</v>
          </cell>
          <cell r="I312">
            <v>39934</v>
          </cell>
          <cell r="J312">
            <v>39965</v>
          </cell>
          <cell r="K312">
            <v>39995</v>
          </cell>
          <cell r="L312">
            <v>40026</v>
          </cell>
          <cell r="M312">
            <v>40057</v>
          </cell>
          <cell r="N312">
            <v>40087</v>
          </cell>
          <cell r="O312">
            <v>40118</v>
          </cell>
          <cell r="P312">
            <v>40148</v>
          </cell>
          <cell r="R312" t="str">
            <v>Year to Date</v>
          </cell>
        </row>
        <row r="314">
          <cell r="E314" t="str">
            <v>Actual</v>
          </cell>
          <cell r="F314" t="str">
            <v>Actual</v>
          </cell>
          <cell r="G314" t="str">
            <v>Actual</v>
          </cell>
          <cell r="H314" t="str">
            <v>Actual</v>
          </cell>
          <cell r="I314" t="str">
            <v>Actual</v>
          </cell>
          <cell r="J314" t="str">
            <v>Actual</v>
          </cell>
          <cell r="K314" t="str">
            <v>Actual</v>
          </cell>
          <cell r="L314" t="str">
            <v>Actual</v>
          </cell>
          <cell r="M314" t="str">
            <v/>
          </cell>
          <cell r="N314" t="str">
            <v/>
          </cell>
          <cell r="O314" t="str">
            <v/>
          </cell>
          <cell r="P314" t="str">
            <v/>
          </cell>
        </row>
        <row r="316">
          <cell r="C316" t="str">
            <v>MASS RETAIL (S. Shurrock)</v>
          </cell>
        </row>
        <row r="318">
          <cell r="B318" t="str">
            <v>Carphone Warehouse - CPW Managed   Laptops</v>
          </cell>
          <cell r="C318" t="str">
            <v>Carphone Warehouse - CPW Managed</v>
          </cell>
          <cell r="E318">
            <v>0</v>
          </cell>
          <cell r="F318">
            <v>0</v>
          </cell>
          <cell r="G318">
            <v>0</v>
          </cell>
          <cell r="H318">
            <v>0</v>
          </cell>
          <cell r="I318">
            <v>0</v>
          </cell>
          <cell r="J318">
            <v>0</v>
          </cell>
          <cell r="K318">
            <v>0</v>
          </cell>
          <cell r="L318">
            <v>0</v>
          </cell>
          <cell r="M318">
            <v>0</v>
          </cell>
          <cell r="N318">
            <v>0</v>
          </cell>
          <cell r="O318">
            <v>0</v>
          </cell>
          <cell r="P318">
            <v>0</v>
          </cell>
          <cell r="R318">
            <v>0</v>
          </cell>
        </row>
        <row r="319">
          <cell r="B319" t="str">
            <v>Carphone Warehouse - O2 managed   Laptops</v>
          </cell>
          <cell r="C319" t="str">
            <v>Carphone Warehouse - O2 managed</v>
          </cell>
          <cell r="E319">
            <v>1483</v>
          </cell>
          <cell r="F319">
            <v>1295</v>
          </cell>
          <cell r="G319">
            <v>1303</v>
          </cell>
          <cell r="H319">
            <v>1236</v>
          </cell>
          <cell r="I319">
            <v>1270</v>
          </cell>
          <cell r="J319">
            <v>902</v>
          </cell>
          <cell r="K319">
            <v>888</v>
          </cell>
          <cell r="L319">
            <v>727</v>
          </cell>
          <cell r="M319">
            <v>0</v>
          </cell>
          <cell r="N319">
            <v>0</v>
          </cell>
          <cell r="O319">
            <v>0</v>
          </cell>
          <cell r="P319">
            <v>0</v>
          </cell>
          <cell r="R319">
            <v>9104</v>
          </cell>
        </row>
        <row r="320">
          <cell r="B320" t="str">
            <v>tbc   Laptops</v>
          </cell>
          <cell r="C320" t="str">
            <v>tbc</v>
          </cell>
          <cell r="E320">
            <v>0</v>
          </cell>
          <cell r="F320">
            <v>0</v>
          </cell>
          <cell r="G320">
            <v>0</v>
          </cell>
          <cell r="H320">
            <v>0</v>
          </cell>
          <cell r="I320">
            <v>0</v>
          </cell>
          <cell r="J320">
            <v>0</v>
          </cell>
          <cell r="K320">
            <v>0</v>
          </cell>
          <cell r="L320">
            <v>0</v>
          </cell>
          <cell r="M320">
            <v>0</v>
          </cell>
          <cell r="N320">
            <v>0</v>
          </cell>
          <cell r="O320">
            <v>0</v>
          </cell>
          <cell r="P320">
            <v>0</v>
          </cell>
          <cell r="R320">
            <v>0</v>
          </cell>
        </row>
        <row r="321">
          <cell r="B321" t="str">
            <v>tbc   Laptops</v>
          </cell>
          <cell r="C321" t="str">
            <v>tbc</v>
          </cell>
          <cell r="E321">
            <v>0</v>
          </cell>
          <cell r="F321">
            <v>0</v>
          </cell>
          <cell r="G321">
            <v>0</v>
          </cell>
          <cell r="H321">
            <v>0</v>
          </cell>
          <cell r="I321">
            <v>0</v>
          </cell>
          <cell r="J321">
            <v>0</v>
          </cell>
          <cell r="K321">
            <v>0</v>
          </cell>
          <cell r="L321">
            <v>0</v>
          </cell>
          <cell r="M321">
            <v>0</v>
          </cell>
          <cell r="N321">
            <v>0</v>
          </cell>
          <cell r="O321">
            <v>0</v>
          </cell>
          <cell r="P321">
            <v>0</v>
          </cell>
          <cell r="R321">
            <v>0</v>
          </cell>
        </row>
        <row r="322">
          <cell r="B322" t="str">
            <v>Phones 4 You   Laptops</v>
          </cell>
          <cell r="C322" t="str">
            <v>Phones 4 You</v>
          </cell>
          <cell r="E322">
            <v>1676</v>
          </cell>
          <cell r="F322">
            <v>1201</v>
          </cell>
          <cell r="G322">
            <v>1072</v>
          </cell>
          <cell r="H322">
            <v>608</v>
          </cell>
          <cell r="I322">
            <v>539</v>
          </cell>
          <cell r="J322">
            <v>415</v>
          </cell>
          <cell r="K322">
            <v>661</v>
          </cell>
          <cell r="L322">
            <v>777</v>
          </cell>
          <cell r="M322">
            <v>0</v>
          </cell>
          <cell r="N322">
            <v>0</v>
          </cell>
          <cell r="O322">
            <v>0</v>
          </cell>
          <cell r="P322">
            <v>0</v>
          </cell>
          <cell r="R322">
            <v>6949</v>
          </cell>
        </row>
        <row r="323">
          <cell r="B323" t="str">
            <v>Dixons Stores Group   Laptops</v>
          </cell>
          <cell r="C323" t="str">
            <v>Dixons Stores Group</v>
          </cell>
          <cell r="E323">
            <v>0</v>
          </cell>
          <cell r="F323">
            <v>0</v>
          </cell>
          <cell r="G323">
            <v>0</v>
          </cell>
          <cell r="H323">
            <v>0</v>
          </cell>
          <cell r="I323">
            <v>0</v>
          </cell>
          <cell r="J323">
            <v>0</v>
          </cell>
          <cell r="K323">
            <v>0</v>
          </cell>
          <cell r="L323">
            <v>0</v>
          </cell>
          <cell r="M323">
            <v>0</v>
          </cell>
          <cell r="N323">
            <v>0</v>
          </cell>
          <cell r="O323">
            <v>0</v>
          </cell>
          <cell r="P323">
            <v>0</v>
          </cell>
          <cell r="R323">
            <v>0</v>
          </cell>
        </row>
        <row r="324">
          <cell r="B324" t="str">
            <v>tbc   Laptops</v>
          </cell>
          <cell r="C324" t="str">
            <v>tbc</v>
          </cell>
          <cell r="E324">
            <v>0</v>
          </cell>
          <cell r="F324">
            <v>0</v>
          </cell>
          <cell r="G324">
            <v>0</v>
          </cell>
          <cell r="H324">
            <v>0</v>
          </cell>
          <cell r="I324">
            <v>0</v>
          </cell>
          <cell r="J324">
            <v>0</v>
          </cell>
          <cell r="K324">
            <v>0</v>
          </cell>
          <cell r="L324">
            <v>0</v>
          </cell>
          <cell r="M324">
            <v>0</v>
          </cell>
          <cell r="N324">
            <v>0</v>
          </cell>
          <cell r="O324">
            <v>0</v>
          </cell>
          <cell r="P324">
            <v>0</v>
          </cell>
          <cell r="R324">
            <v>0</v>
          </cell>
        </row>
        <row r="325">
          <cell r="B325" t="str">
            <v>Dial a Phone   Laptops</v>
          </cell>
          <cell r="C325" t="str">
            <v>Dial a Phone</v>
          </cell>
          <cell r="E325">
            <v>0</v>
          </cell>
          <cell r="F325">
            <v>0</v>
          </cell>
          <cell r="G325">
            <v>0</v>
          </cell>
          <cell r="H325">
            <v>0</v>
          </cell>
          <cell r="I325">
            <v>0</v>
          </cell>
          <cell r="J325">
            <v>0</v>
          </cell>
          <cell r="K325">
            <v>0</v>
          </cell>
          <cell r="L325">
            <v>0</v>
          </cell>
          <cell r="M325">
            <v>0</v>
          </cell>
          <cell r="N325">
            <v>0</v>
          </cell>
          <cell r="O325">
            <v>0</v>
          </cell>
          <cell r="P325">
            <v>0</v>
          </cell>
          <cell r="R325">
            <v>0</v>
          </cell>
        </row>
        <row r="326">
          <cell r="B326" t="str">
            <v>Argos   Laptops</v>
          </cell>
          <cell r="C326" t="str">
            <v>Argos</v>
          </cell>
          <cell r="E326">
            <v>0</v>
          </cell>
          <cell r="F326">
            <v>0</v>
          </cell>
          <cell r="G326">
            <v>0</v>
          </cell>
          <cell r="H326">
            <v>0</v>
          </cell>
          <cell r="I326">
            <v>0</v>
          </cell>
          <cell r="J326">
            <v>0</v>
          </cell>
          <cell r="K326">
            <v>0</v>
          </cell>
          <cell r="L326">
            <v>0</v>
          </cell>
          <cell r="M326">
            <v>0</v>
          </cell>
          <cell r="N326">
            <v>0</v>
          </cell>
          <cell r="O326">
            <v>0</v>
          </cell>
          <cell r="P326">
            <v>0</v>
          </cell>
          <cell r="R326">
            <v>0</v>
          </cell>
        </row>
        <row r="327">
          <cell r="B327" t="str">
            <v>Tesco   Laptops</v>
          </cell>
          <cell r="C327" t="str">
            <v>Tesco</v>
          </cell>
          <cell r="E327">
            <v>0</v>
          </cell>
          <cell r="F327">
            <v>0</v>
          </cell>
          <cell r="G327">
            <v>0</v>
          </cell>
          <cell r="H327">
            <v>0</v>
          </cell>
          <cell r="I327">
            <v>0</v>
          </cell>
          <cell r="J327">
            <v>0</v>
          </cell>
          <cell r="K327">
            <v>0</v>
          </cell>
          <cell r="L327">
            <v>0</v>
          </cell>
          <cell r="M327">
            <v>0</v>
          </cell>
          <cell r="N327">
            <v>0</v>
          </cell>
          <cell r="O327">
            <v>0</v>
          </cell>
          <cell r="P327">
            <v>0</v>
          </cell>
          <cell r="R327">
            <v>0</v>
          </cell>
        </row>
        <row r="328">
          <cell r="B328" t="str">
            <v>Woolworths   Laptops</v>
          </cell>
          <cell r="C328" t="str">
            <v>Woolworths</v>
          </cell>
          <cell r="E328">
            <v>0</v>
          </cell>
          <cell r="F328">
            <v>0</v>
          </cell>
          <cell r="G328">
            <v>0</v>
          </cell>
          <cell r="H328">
            <v>0</v>
          </cell>
          <cell r="I328">
            <v>0</v>
          </cell>
          <cell r="J328">
            <v>0</v>
          </cell>
          <cell r="K328">
            <v>0</v>
          </cell>
          <cell r="L328">
            <v>0</v>
          </cell>
          <cell r="M328">
            <v>0</v>
          </cell>
          <cell r="N328">
            <v>0</v>
          </cell>
          <cell r="O328">
            <v>0</v>
          </cell>
          <cell r="P328">
            <v>0</v>
          </cell>
          <cell r="R328">
            <v>0</v>
          </cell>
        </row>
        <row r="329">
          <cell r="B329" t="str">
            <v>Littlewoods   Laptops</v>
          </cell>
          <cell r="C329" t="str">
            <v>Littlewoods</v>
          </cell>
          <cell r="E329">
            <v>0</v>
          </cell>
          <cell r="F329">
            <v>0</v>
          </cell>
          <cell r="G329">
            <v>0</v>
          </cell>
          <cell r="H329">
            <v>0</v>
          </cell>
          <cell r="I329">
            <v>0</v>
          </cell>
          <cell r="J329">
            <v>0</v>
          </cell>
          <cell r="K329">
            <v>0</v>
          </cell>
          <cell r="L329">
            <v>0</v>
          </cell>
          <cell r="M329">
            <v>0</v>
          </cell>
          <cell r="N329">
            <v>0</v>
          </cell>
          <cell r="O329">
            <v>0</v>
          </cell>
          <cell r="P329">
            <v>0</v>
          </cell>
          <cell r="R329">
            <v>0</v>
          </cell>
        </row>
        <row r="330">
          <cell r="B330" t="str">
            <v>Comet   Laptops</v>
          </cell>
          <cell r="C330" t="str">
            <v>Comet</v>
          </cell>
          <cell r="E330">
            <v>0</v>
          </cell>
          <cell r="F330">
            <v>0</v>
          </cell>
          <cell r="G330">
            <v>0</v>
          </cell>
          <cell r="H330">
            <v>0</v>
          </cell>
          <cell r="I330">
            <v>0</v>
          </cell>
          <cell r="J330">
            <v>0</v>
          </cell>
          <cell r="K330">
            <v>0</v>
          </cell>
          <cell r="L330">
            <v>0</v>
          </cell>
          <cell r="M330">
            <v>0</v>
          </cell>
          <cell r="N330">
            <v>0</v>
          </cell>
          <cell r="O330">
            <v>0</v>
          </cell>
          <cell r="P330">
            <v>0</v>
          </cell>
          <cell r="R330">
            <v>0</v>
          </cell>
        </row>
        <row r="331">
          <cell r="B331" t="str">
            <v>MobileShop   Laptops</v>
          </cell>
          <cell r="C331" t="str">
            <v>MobileShop</v>
          </cell>
          <cell r="E331">
            <v>0</v>
          </cell>
          <cell r="F331">
            <v>0</v>
          </cell>
          <cell r="G331">
            <v>0</v>
          </cell>
          <cell r="H331">
            <v>0</v>
          </cell>
          <cell r="I331">
            <v>0</v>
          </cell>
          <cell r="J331">
            <v>0</v>
          </cell>
          <cell r="K331">
            <v>0</v>
          </cell>
          <cell r="L331">
            <v>0</v>
          </cell>
          <cell r="M331">
            <v>0</v>
          </cell>
          <cell r="N331">
            <v>0</v>
          </cell>
          <cell r="O331">
            <v>0</v>
          </cell>
          <cell r="P331">
            <v>0</v>
          </cell>
          <cell r="R331">
            <v>0</v>
          </cell>
        </row>
        <row r="332">
          <cell r="B332" t="str">
            <v>Apple   Laptops</v>
          </cell>
          <cell r="C332" t="str">
            <v>Apple</v>
          </cell>
          <cell r="E332">
            <v>0</v>
          </cell>
          <cell r="F332">
            <v>0</v>
          </cell>
          <cell r="G332">
            <v>0</v>
          </cell>
          <cell r="H332">
            <v>0</v>
          </cell>
          <cell r="I332">
            <v>0</v>
          </cell>
          <cell r="J332">
            <v>0</v>
          </cell>
          <cell r="K332">
            <v>0</v>
          </cell>
          <cell r="L332">
            <v>0</v>
          </cell>
          <cell r="M332">
            <v>0</v>
          </cell>
          <cell r="N332">
            <v>0</v>
          </cell>
          <cell r="O332">
            <v>0</v>
          </cell>
          <cell r="P332">
            <v>0</v>
          </cell>
          <cell r="R332">
            <v>0</v>
          </cell>
        </row>
        <row r="333">
          <cell r="B333" t="str">
            <v>Other Mass Retail   Laptops</v>
          </cell>
          <cell r="C333" t="str">
            <v>Other Mass Retail</v>
          </cell>
          <cell r="E333">
            <v>0</v>
          </cell>
          <cell r="F333">
            <v>0</v>
          </cell>
          <cell r="G333">
            <v>0</v>
          </cell>
          <cell r="H333">
            <v>0</v>
          </cell>
          <cell r="I333">
            <v>0</v>
          </cell>
          <cell r="J333">
            <v>0</v>
          </cell>
          <cell r="K333">
            <v>0</v>
          </cell>
          <cell r="L333">
            <v>0</v>
          </cell>
          <cell r="M333">
            <v>0</v>
          </cell>
          <cell r="N333">
            <v>0</v>
          </cell>
          <cell r="O333">
            <v>0</v>
          </cell>
          <cell r="P333">
            <v>0</v>
          </cell>
          <cell r="R333">
            <v>0</v>
          </cell>
        </row>
        <row r="334">
          <cell r="B334" t="str">
            <v>Prepay Distributors   Laptops</v>
          </cell>
          <cell r="C334" t="str">
            <v>Prepay Distributors</v>
          </cell>
          <cell r="E334">
            <v>0</v>
          </cell>
          <cell r="F334">
            <v>0</v>
          </cell>
          <cell r="G334">
            <v>0</v>
          </cell>
          <cell r="H334">
            <v>0</v>
          </cell>
          <cell r="I334">
            <v>0</v>
          </cell>
          <cell r="J334">
            <v>0</v>
          </cell>
          <cell r="K334">
            <v>0</v>
          </cell>
          <cell r="L334">
            <v>0</v>
          </cell>
          <cell r="M334">
            <v>0</v>
          </cell>
          <cell r="N334">
            <v>0</v>
          </cell>
          <cell r="O334">
            <v>0</v>
          </cell>
          <cell r="P334">
            <v>0</v>
          </cell>
          <cell r="R334">
            <v>0</v>
          </cell>
        </row>
        <row r="335">
          <cell r="B335" t="str">
            <v>Asda   Laptops</v>
          </cell>
          <cell r="C335" t="str">
            <v>Asda</v>
          </cell>
          <cell r="E335">
            <v>0</v>
          </cell>
          <cell r="F335">
            <v>0</v>
          </cell>
          <cell r="G335">
            <v>0</v>
          </cell>
          <cell r="H335">
            <v>0</v>
          </cell>
          <cell r="I335">
            <v>0</v>
          </cell>
          <cell r="J335">
            <v>0</v>
          </cell>
          <cell r="K335">
            <v>0</v>
          </cell>
          <cell r="L335">
            <v>0</v>
          </cell>
          <cell r="M335">
            <v>0</v>
          </cell>
          <cell r="N335">
            <v>0</v>
          </cell>
          <cell r="O335">
            <v>0</v>
          </cell>
          <cell r="P335">
            <v>0</v>
          </cell>
          <cell r="R335">
            <v>0</v>
          </cell>
        </row>
        <row r="336">
          <cell r="B336" t="str">
            <v>Next   Laptops</v>
          </cell>
          <cell r="C336" t="str">
            <v>Next</v>
          </cell>
          <cell r="E336">
            <v>0</v>
          </cell>
          <cell r="F336">
            <v>0</v>
          </cell>
          <cell r="G336">
            <v>0</v>
          </cell>
          <cell r="H336">
            <v>0</v>
          </cell>
          <cell r="I336">
            <v>0</v>
          </cell>
          <cell r="J336">
            <v>0</v>
          </cell>
          <cell r="K336">
            <v>0</v>
          </cell>
          <cell r="L336">
            <v>0</v>
          </cell>
          <cell r="M336">
            <v>0</v>
          </cell>
          <cell r="N336">
            <v>0</v>
          </cell>
          <cell r="O336">
            <v>0</v>
          </cell>
          <cell r="P336">
            <v>0</v>
          </cell>
          <cell r="R336">
            <v>0</v>
          </cell>
        </row>
        <row r="337">
          <cell r="B337" t="str">
            <v>Morrisons   Laptops</v>
          </cell>
          <cell r="C337" t="str">
            <v>Morrisons</v>
          </cell>
          <cell r="E337">
            <v>0</v>
          </cell>
          <cell r="F337">
            <v>0</v>
          </cell>
          <cell r="G337">
            <v>0</v>
          </cell>
          <cell r="H337">
            <v>0</v>
          </cell>
          <cell r="I337">
            <v>0</v>
          </cell>
          <cell r="J337">
            <v>0</v>
          </cell>
          <cell r="K337">
            <v>0</v>
          </cell>
          <cell r="L337">
            <v>0</v>
          </cell>
          <cell r="M337">
            <v>0</v>
          </cell>
          <cell r="N337">
            <v>0</v>
          </cell>
          <cell r="O337">
            <v>0</v>
          </cell>
          <cell r="P337">
            <v>0</v>
          </cell>
          <cell r="R337">
            <v>0</v>
          </cell>
        </row>
        <row r="338">
          <cell r="B338" t="str">
            <v>tbc   Laptops</v>
          </cell>
          <cell r="C338" t="str">
            <v>tbc</v>
          </cell>
          <cell r="E338">
            <v>0</v>
          </cell>
          <cell r="F338">
            <v>0</v>
          </cell>
          <cell r="G338">
            <v>0</v>
          </cell>
          <cell r="H338">
            <v>0</v>
          </cell>
          <cell r="I338">
            <v>0</v>
          </cell>
          <cell r="J338">
            <v>0</v>
          </cell>
          <cell r="K338">
            <v>0</v>
          </cell>
          <cell r="L338">
            <v>0</v>
          </cell>
          <cell r="M338">
            <v>0</v>
          </cell>
          <cell r="N338">
            <v>0</v>
          </cell>
          <cell r="O338">
            <v>0</v>
          </cell>
          <cell r="P338">
            <v>0</v>
          </cell>
          <cell r="R338">
            <v>0</v>
          </cell>
        </row>
        <row r="340">
          <cell r="C340" t="str">
            <v>TOTAL MASS RETAIL</v>
          </cell>
          <cell r="E340">
            <v>3159</v>
          </cell>
          <cell r="F340">
            <v>2496</v>
          </cell>
          <cell r="G340">
            <v>2375</v>
          </cell>
          <cell r="H340">
            <v>1844</v>
          </cell>
          <cell r="I340">
            <v>1809</v>
          </cell>
          <cell r="J340">
            <v>1317</v>
          </cell>
          <cell r="K340">
            <v>1549</v>
          </cell>
          <cell r="L340">
            <v>1504</v>
          </cell>
          <cell r="M340">
            <v>0</v>
          </cell>
          <cell r="N340">
            <v>0</v>
          </cell>
          <cell r="O340">
            <v>0</v>
          </cell>
          <cell r="P340">
            <v>0</v>
          </cell>
          <cell r="R340">
            <v>16053</v>
          </cell>
        </row>
        <row r="342">
          <cell r="C342" t="str">
            <v>BUSINESS (B. Dowd)</v>
          </cell>
        </row>
        <row r="344">
          <cell r="B344" t="str">
            <v>Exclusive Partners   Laptops</v>
          </cell>
          <cell r="C344" t="str">
            <v>Exclusive Partners</v>
          </cell>
          <cell r="E344">
            <v>0</v>
          </cell>
          <cell r="F344">
            <v>0</v>
          </cell>
          <cell r="G344">
            <v>0</v>
          </cell>
          <cell r="H344">
            <v>3</v>
          </cell>
          <cell r="I344">
            <v>15</v>
          </cell>
          <cell r="J344">
            <v>45</v>
          </cell>
          <cell r="K344">
            <v>26</v>
          </cell>
          <cell r="L344">
            <v>21</v>
          </cell>
          <cell r="M344">
            <v>0</v>
          </cell>
          <cell r="N344">
            <v>0</v>
          </cell>
          <cell r="O344">
            <v>0</v>
          </cell>
          <cell r="P344">
            <v>0</v>
          </cell>
          <cell r="R344">
            <v>110</v>
          </cell>
        </row>
        <row r="346">
          <cell r="C346" t="str">
            <v>Business Partners</v>
          </cell>
        </row>
        <row r="348">
          <cell r="B348" t="str">
            <v>Direct Independents   Laptops</v>
          </cell>
          <cell r="C348" t="str">
            <v>Direct Independents</v>
          </cell>
          <cell r="E348">
            <v>0</v>
          </cell>
          <cell r="F348">
            <v>0</v>
          </cell>
          <cell r="G348">
            <v>0</v>
          </cell>
          <cell r="H348">
            <v>8</v>
          </cell>
          <cell r="I348">
            <v>40</v>
          </cell>
          <cell r="J348">
            <v>30</v>
          </cell>
          <cell r="K348">
            <v>11</v>
          </cell>
          <cell r="L348">
            <v>15</v>
          </cell>
          <cell r="M348">
            <v>0</v>
          </cell>
          <cell r="N348">
            <v>0</v>
          </cell>
          <cell r="O348">
            <v>0</v>
          </cell>
          <cell r="P348">
            <v>0</v>
          </cell>
          <cell r="R348">
            <v>104</v>
          </cell>
        </row>
        <row r="349">
          <cell r="B349" t="str">
            <v>Distributors   Laptops</v>
          </cell>
          <cell r="C349" t="str">
            <v>Distributors</v>
          </cell>
          <cell r="E349">
            <v>0</v>
          </cell>
          <cell r="F349">
            <v>0</v>
          </cell>
          <cell r="G349">
            <v>0</v>
          </cell>
          <cell r="H349">
            <v>2</v>
          </cell>
          <cell r="I349">
            <v>2</v>
          </cell>
          <cell r="J349">
            <v>11</v>
          </cell>
          <cell r="K349">
            <v>10</v>
          </cell>
          <cell r="L349">
            <v>13</v>
          </cell>
          <cell r="M349">
            <v>0</v>
          </cell>
          <cell r="N349">
            <v>0</v>
          </cell>
          <cell r="O349">
            <v>0</v>
          </cell>
          <cell r="P349">
            <v>0</v>
          </cell>
          <cell r="R349">
            <v>38</v>
          </cell>
        </row>
        <row r="350">
          <cell r="B350" t="str">
            <v>Data Centre of Excellence   Laptops</v>
          </cell>
          <cell r="C350" t="str">
            <v>Data Centre of Excellence</v>
          </cell>
          <cell r="E350">
            <v>0</v>
          </cell>
          <cell r="F350">
            <v>0</v>
          </cell>
          <cell r="G350">
            <v>0</v>
          </cell>
          <cell r="H350">
            <v>0</v>
          </cell>
          <cell r="I350">
            <v>0</v>
          </cell>
          <cell r="J350">
            <v>0</v>
          </cell>
          <cell r="K350">
            <v>0</v>
          </cell>
          <cell r="L350">
            <v>0</v>
          </cell>
          <cell r="M350">
            <v>0</v>
          </cell>
          <cell r="N350">
            <v>0</v>
          </cell>
          <cell r="O350">
            <v>0</v>
          </cell>
          <cell r="P350">
            <v>0</v>
          </cell>
          <cell r="R350">
            <v>0</v>
          </cell>
        </row>
        <row r="351">
          <cell r="B351" t="str">
            <v>Vodafone   Laptops</v>
          </cell>
          <cell r="C351" t="str">
            <v>Vodafone</v>
          </cell>
          <cell r="E351">
            <v>0</v>
          </cell>
          <cell r="F351">
            <v>0</v>
          </cell>
          <cell r="G351">
            <v>0</v>
          </cell>
          <cell r="H351">
            <v>0</v>
          </cell>
          <cell r="I351">
            <v>0</v>
          </cell>
          <cell r="J351">
            <v>0</v>
          </cell>
          <cell r="K351">
            <v>0</v>
          </cell>
          <cell r="L351">
            <v>0</v>
          </cell>
          <cell r="M351">
            <v>0</v>
          </cell>
          <cell r="N351">
            <v>0</v>
          </cell>
          <cell r="O351">
            <v>0</v>
          </cell>
          <cell r="P351">
            <v>0</v>
          </cell>
          <cell r="R351">
            <v>0</v>
          </cell>
        </row>
        <row r="352">
          <cell r="B352" t="str">
            <v>Managed Partners   Laptops</v>
          </cell>
          <cell r="C352" t="str">
            <v>Managed Partners</v>
          </cell>
          <cell r="E352">
            <v>0</v>
          </cell>
          <cell r="F352">
            <v>0</v>
          </cell>
          <cell r="G352">
            <v>0</v>
          </cell>
          <cell r="H352">
            <v>0</v>
          </cell>
          <cell r="I352">
            <v>0</v>
          </cell>
          <cell r="J352">
            <v>0</v>
          </cell>
          <cell r="K352">
            <v>0</v>
          </cell>
          <cell r="L352">
            <v>0</v>
          </cell>
          <cell r="M352">
            <v>0</v>
          </cell>
          <cell r="N352">
            <v>0</v>
          </cell>
          <cell r="O352">
            <v>0</v>
          </cell>
          <cell r="P352">
            <v>0</v>
          </cell>
          <cell r="R352">
            <v>0</v>
          </cell>
        </row>
        <row r="353">
          <cell r="B353" t="str">
            <v>BT SP   Laptops</v>
          </cell>
          <cell r="C353" t="str">
            <v>BT SP</v>
          </cell>
          <cell r="E353">
            <v>0</v>
          </cell>
          <cell r="F353">
            <v>0</v>
          </cell>
          <cell r="G353">
            <v>0</v>
          </cell>
          <cell r="H353">
            <v>0</v>
          </cell>
          <cell r="I353">
            <v>0</v>
          </cell>
          <cell r="J353">
            <v>0</v>
          </cell>
          <cell r="K353">
            <v>0</v>
          </cell>
          <cell r="L353">
            <v>0</v>
          </cell>
          <cell r="M353">
            <v>0</v>
          </cell>
          <cell r="N353">
            <v>0</v>
          </cell>
          <cell r="O353">
            <v>0</v>
          </cell>
          <cell r="P353">
            <v>0</v>
          </cell>
          <cell r="R353">
            <v>0</v>
          </cell>
        </row>
        <row r="354">
          <cell r="B354" t="str">
            <v>Billing Partners - ISPs   Laptops</v>
          </cell>
          <cell r="C354" t="str">
            <v>Billing Partners - ISPs</v>
          </cell>
          <cell r="E354">
            <v>0</v>
          </cell>
          <cell r="F354">
            <v>0</v>
          </cell>
          <cell r="G354">
            <v>0</v>
          </cell>
          <cell r="H354">
            <v>0</v>
          </cell>
          <cell r="I354">
            <v>0</v>
          </cell>
          <cell r="J354">
            <v>0</v>
          </cell>
          <cell r="K354">
            <v>0</v>
          </cell>
          <cell r="L354">
            <v>0</v>
          </cell>
          <cell r="M354">
            <v>0</v>
          </cell>
          <cell r="N354">
            <v>0</v>
          </cell>
          <cell r="O354">
            <v>0</v>
          </cell>
          <cell r="P354">
            <v>0</v>
          </cell>
          <cell r="R354">
            <v>0</v>
          </cell>
        </row>
        <row r="355">
          <cell r="B355" t="str">
            <v>Genesis   Laptops</v>
          </cell>
          <cell r="C355" t="str">
            <v>Genesis</v>
          </cell>
          <cell r="E355">
            <v>0</v>
          </cell>
          <cell r="F355">
            <v>0</v>
          </cell>
          <cell r="G355">
            <v>0</v>
          </cell>
          <cell r="H355">
            <v>0</v>
          </cell>
          <cell r="I355">
            <v>0</v>
          </cell>
          <cell r="J355">
            <v>0</v>
          </cell>
          <cell r="K355">
            <v>0</v>
          </cell>
          <cell r="L355">
            <v>0</v>
          </cell>
          <cell r="M355">
            <v>0</v>
          </cell>
          <cell r="N355">
            <v>0</v>
          </cell>
          <cell r="O355">
            <v>0</v>
          </cell>
          <cell r="P355">
            <v>0</v>
          </cell>
          <cell r="R355">
            <v>0</v>
          </cell>
        </row>
        <row r="356">
          <cell r="B356" t="str">
            <v>tbc   Laptops</v>
          </cell>
          <cell r="C356" t="str">
            <v>tbc</v>
          </cell>
          <cell r="E356">
            <v>0</v>
          </cell>
          <cell r="F356">
            <v>0</v>
          </cell>
          <cell r="G356">
            <v>0</v>
          </cell>
          <cell r="H356">
            <v>0</v>
          </cell>
          <cell r="I356">
            <v>0</v>
          </cell>
          <cell r="J356">
            <v>0</v>
          </cell>
          <cell r="K356">
            <v>0</v>
          </cell>
          <cell r="L356">
            <v>0</v>
          </cell>
          <cell r="M356">
            <v>0</v>
          </cell>
          <cell r="N356">
            <v>0</v>
          </cell>
          <cell r="O356">
            <v>0</v>
          </cell>
          <cell r="P356">
            <v>0</v>
          </cell>
          <cell r="R356">
            <v>0</v>
          </cell>
        </row>
        <row r="357">
          <cell r="B357" t="str">
            <v>Ceased Independents   Laptops</v>
          </cell>
          <cell r="C357" t="str">
            <v>Ceased Independents</v>
          </cell>
          <cell r="E357">
            <v>0</v>
          </cell>
          <cell r="F357">
            <v>0</v>
          </cell>
          <cell r="G357">
            <v>0</v>
          </cell>
          <cell r="H357">
            <v>0</v>
          </cell>
          <cell r="I357">
            <v>0</v>
          </cell>
          <cell r="J357">
            <v>1</v>
          </cell>
          <cell r="K357">
            <v>1</v>
          </cell>
          <cell r="L357">
            <v>0</v>
          </cell>
          <cell r="M357">
            <v>0</v>
          </cell>
          <cell r="N357">
            <v>0</v>
          </cell>
          <cell r="O357">
            <v>0</v>
          </cell>
          <cell r="P357">
            <v>0</v>
          </cell>
          <cell r="R357">
            <v>2</v>
          </cell>
        </row>
        <row r="358">
          <cell r="B358" t="str">
            <v>tbc   Laptops</v>
          </cell>
          <cell r="C358" t="str">
            <v>tbc</v>
          </cell>
          <cell r="E358">
            <v>0</v>
          </cell>
          <cell r="F358">
            <v>0</v>
          </cell>
          <cell r="G358">
            <v>0</v>
          </cell>
          <cell r="H358">
            <v>0</v>
          </cell>
          <cell r="I358">
            <v>0</v>
          </cell>
          <cell r="J358">
            <v>0</v>
          </cell>
          <cell r="K358">
            <v>0</v>
          </cell>
          <cell r="L358">
            <v>0</v>
          </cell>
          <cell r="M358">
            <v>0</v>
          </cell>
          <cell r="N358">
            <v>0</v>
          </cell>
          <cell r="O358">
            <v>0</v>
          </cell>
          <cell r="P358">
            <v>0</v>
          </cell>
          <cell r="R358">
            <v>0</v>
          </cell>
        </row>
        <row r="360">
          <cell r="C360" t="str">
            <v>Total Business Partners</v>
          </cell>
          <cell r="E360">
            <v>0</v>
          </cell>
          <cell r="F360">
            <v>0</v>
          </cell>
          <cell r="G360">
            <v>0</v>
          </cell>
          <cell r="H360">
            <v>10</v>
          </cell>
          <cell r="I360">
            <v>42</v>
          </cell>
          <cell r="J360">
            <v>42</v>
          </cell>
          <cell r="K360">
            <v>22</v>
          </cell>
          <cell r="L360">
            <v>28</v>
          </cell>
          <cell r="M360">
            <v>0</v>
          </cell>
          <cell r="N360">
            <v>0</v>
          </cell>
          <cell r="O360">
            <v>0</v>
          </cell>
          <cell r="P360">
            <v>0</v>
          </cell>
          <cell r="R360">
            <v>144</v>
          </cell>
        </row>
        <row r="362">
          <cell r="C362" t="str">
            <v>Direct</v>
          </cell>
        </row>
        <row r="364">
          <cell r="B364" t="str">
            <v>O2 Direct Sales - Corporate   Laptops</v>
          </cell>
          <cell r="C364" t="str">
            <v>O2 Direct Sales - Corporate</v>
          </cell>
          <cell r="E364">
            <v>0</v>
          </cell>
          <cell r="F364">
            <v>0</v>
          </cell>
          <cell r="G364">
            <v>0</v>
          </cell>
          <cell r="H364">
            <v>1</v>
          </cell>
          <cell r="I364">
            <v>12</v>
          </cell>
          <cell r="J364">
            <v>88</v>
          </cell>
          <cell r="K364">
            <v>30</v>
          </cell>
          <cell r="L364">
            <v>51</v>
          </cell>
          <cell r="M364">
            <v>0</v>
          </cell>
          <cell r="N364">
            <v>0</v>
          </cell>
          <cell r="O364">
            <v>0</v>
          </cell>
          <cell r="P364">
            <v>0</v>
          </cell>
          <cell r="R364">
            <v>182</v>
          </cell>
        </row>
        <row r="365">
          <cell r="B365" t="str">
            <v>O2 Direct Sales - SME   Laptops</v>
          </cell>
          <cell r="C365" t="str">
            <v>O2 Direct Sales - SME</v>
          </cell>
          <cell r="E365">
            <v>0</v>
          </cell>
          <cell r="F365">
            <v>0</v>
          </cell>
          <cell r="G365">
            <v>45</v>
          </cell>
          <cell r="H365">
            <v>260</v>
          </cell>
          <cell r="I365">
            <v>168</v>
          </cell>
          <cell r="J365">
            <v>125</v>
          </cell>
          <cell r="K365">
            <v>91</v>
          </cell>
          <cell r="L365">
            <v>104</v>
          </cell>
          <cell r="M365">
            <v>0</v>
          </cell>
          <cell r="N365">
            <v>0</v>
          </cell>
          <cell r="O365">
            <v>0</v>
          </cell>
          <cell r="P365">
            <v>0</v>
          </cell>
          <cell r="R365">
            <v>793</v>
          </cell>
        </row>
        <row r="366">
          <cell r="B366" t="str">
            <v>tbc   Laptops</v>
          </cell>
          <cell r="C366" t="str">
            <v>tbc</v>
          </cell>
          <cell r="E366">
            <v>0</v>
          </cell>
          <cell r="F366">
            <v>0</v>
          </cell>
          <cell r="G366">
            <v>0</v>
          </cell>
          <cell r="H366">
            <v>0</v>
          </cell>
          <cell r="I366">
            <v>0</v>
          </cell>
          <cell r="J366">
            <v>0</v>
          </cell>
          <cell r="K366">
            <v>0</v>
          </cell>
          <cell r="L366">
            <v>0</v>
          </cell>
          <cell r="M366">
            <v>0</v>
          </cell>
          <cell r="N366">
            <v>0</v>
          </cell>
          <cell r="O366">
            <v>0</v>
          </cell>
          <cell r="P366">
            <v>0</v>
          </cell>
          <cell r="R366">
            <v>0</v>
          </cell>
        </row>
        <row r="367">
          <cell r="B367" t="str">
            <v>tbc   Laptops</v>
          </cell>
          <cell r="C367" t="str">
            <v>tbc</v>
          </cell>
          <cell r="E367">
            <v>0</v>
          </cell>
          <cell r="F367">
            <v>0</v>
          </cell>
          <cell r="G367">
            <v>0</v>
          </cell>
          <cell r="H367">
            <v>0</v>
          </cell>
          <cell r="I367">
            <v>0</v>
          </cell>
          <cell r="J367">
            <v>0</v>
          </cell>
          <cell r="K367">
            <v>0</v>
          </cell>
          <cell r="L367">
            <v>0</v>
          </cell>
          <cell r="M367">
            <v>0</v>
          </cell>
          <cell r="N367">
            <v>0</v>
          </cell>
          <cell r="O367">
            <v>0</v>
          </cell>
          <cell r="P367">
            <v>0</v>
          </cell>
          <cell r="R367">
            <v>0</v>
          </cell>
        </row>
        <row r="368">
          <cell r="B368" t="str">
            <v>tbc   Laptops</v>
          </cell>
          <cell r="C368" t="str">
            <v>tbc</v>
          </cell>
          <cell r="E368">
            <v>0</v>
          </cell>
          <cell r="F368">
            <v>0</v>
          </cell>
          <cell r="G368">
            <v>0</v>
          </cell>
          <cell r="H368">
            <v>0</v>
          </cell>
          <cell r="I368">
            <v>0</v>
          </cell>
          <cell r="J368">
            <v>0</v>
          </cell>
          <cell r="K368">
            <v>0</v>
          </cell>
          <cell r="L368">
            <v>0</v>
          </cell>
          <cell r="M368">
            <v>0</v>
          </cell>
          <cell r="N368">
            <v>0</v>
          </cell>
          <cell r="O368">
            <v>0</v>
          </cell>
          <cell r="P368">
            <v>0</v>
          </cell>
          <cell r="R368">
            <v>0</v>
          </cell>
        </row>
        <row r="369">
          <cell r="B369" t="str">
            <v>tbc   Laptops</v>
          </cell>
          <cell r="C369" t="str">
            <v>tbc</v>
          </cell>
          <cell r="E369">
            <v>0</v>
          </cell>
          <cell r="F369">
            <v>0</v>
          </cell>
          <cell r="G369">
            <v>0</v>
          </cell>
          <cell r="H369">
            <v>0</v>
          </cell>
          <cell r="I369">
            <v>0</v>
          </cell>
          <cell r="J369">
            <v>0</v>
          </cell>
          <cell r="K369">
            <v>0</v>
          </cell>
          <cell r="L369">
            <v>0</v>
          </cell>
          <cell r="M369">
            <v>0</v>
          </cell>
          <cell r="N369">
            <v>0</v>
          </cell>
          <cell r="O369">
            <v>0</v>
          </cell>
          <cell r="P369">
            <v>0</v>
          </cell>
          <cell r="R369">
            <v>0</v>
          </cell>
        </row>
        <row r="370">
          <cell r="B370" t="str">
            <v>tbc   Laptops</v>
          </cell>
          <cell r="C370" t="str">
            <v>tbc</v>
          </cell>
          <cell r="E370">
            <v>0</v>
          </cell>
          <cell r="F370">
            <v>0</v>
          </cell>
          <cell r="G370">
            <v>0</v>
          </cell>
          <cell r="H370">
            <v>0</v>
          </cell>
          <cell r="I370">
            <v>0</v>
          </cell>
          <cell r="J370">
            <v>0</v>
          </cell>
          <cell r="K370">
            <v>0</v>
          </cell>
          <cell r="L370">
            <v>0</v>
          </cell>
          <cell r="M370">
            <v>0</v>
          </cell>
          <cell r="N370">
            <v>0</v>
          </cell>
          <cell r="O370">
            <v>0</v>
          </cell>
          <cell r="P370">
            <v>0</v>
          </cell>
          <cell r="R370">
            <v>0</v>
          </cell>
        </row>
        <row r="371">
          <cell r="B371" t="str">
            <v>tbc   Laptops</v>
          </cell>
          <cell r="C371" t="str">
            <v>tbc</v>
          </cell>
          <cell r="E371">
            <v>0</v>
          </cell>
          <cell r="F371">
            <v>0</v>
          </cell>
          <cell r="G371">
            <v>0</v>
          </cell>
          <cell r="H371">
            <v>0</v>
          </cell>
          <cell r="I371">
            <v>0</v>
          </cell>
          <cell r="J371">
            <v>0</v>
          </cell>
          <cell r="K371">
            <v>0</v>
          </cell>
          <cell r="L371">
            <v>0</v>
          </cell>
          <cell r="M371">
            <v>0</v>
          </cell>
          <cell r="N371">
            <v>0</v>
          </cell>
          <cell r="O371">
            <v>0</v>
          </cell>
          <cell r="P371">
            <v>0</v>
          </cell>
          <cell r="R371">
            <v>0</v>
          </cell>
        </row>
        <row r="372">
          <cell r="B372" t="str">
            <v>tbc   Laptops</v>
          </cell>
          <cell r="C372" t="str">
            <v>tbc</v>
          </cell>
          <cell r="E372">
            <v>0</v>
          </cell>
          <cell r="F372">
            <v>0</v>
          </cell>
          <cell r="G372">
            <v>0</v>
          </cell>
          <cell r="H372">
            <v>0</v>
          </cell>
          <cell r="I372">
            <v>0</v>
          </cell>
          <cell r="J372">
            <v>0</v>
          </cell>
          <cell r="K372">
            <v>0</v>
          </cell>
          <cell r="L372">
            <v>0</v>
          </cell>
          <cell r="M372">
            <v>0</v>
          </cell>
          <cell r="N372">
            <v>0</v>
          </cell>
          <cell r="O372">
            <v>0</v>
          </cell>
          <cell r="P372">
            <v>0</v>
          </cell>
          <cell r="R372">
            <v>0</v>
          </cell>
        </row>
        <row r="374">
          <cell r="C374" t="str">
            <v>Total Direct</v>
          </cell>
          <cell r="E374">
            <v>0</v>
          </cell>
          <cell r="F374">
            <v>0</v>
          </cell>
          <cell r="G374">
            <v>45</v>
          </cell>
          <cell r="H374">
            <v>261</v>
          </cell>
          <cell r="I374">
            <v>180</v>
          </cell>
          <cell r="J374">
            <v>213</v>
          </cell>
          <cell r="K374">
            <v>121</v>
          </cell>
          <cell r="L374">
            <v>155</v>
          </cell>
          <cell r="M374">
            <v>0</v>
          </cell>
          <cell r="N374">
            <v>0</v>
          </cell>
          <cell r="O374">
            <v>0</v>
          </cell>
          <cell r="P374">
            <v>0</v>
          </cell>
          <cell r="R374">
            <v>975</v>
          </cell>
        </row>
        <row r="376">
          <cell r="C376" t="str">
            <v>TOTAL BUSINESS</v>
          </cell>
          <cell r="E376">
            <v>0</v>
          </cell>
          <cell r="F376">
            <v>0</v>
          </cell>
          <cell r="G376">
            <v>45</v>
          </cell>
          <cell r="H376">
            <v>274</v>
          </cell>
          <cell r="I376">
            <v>237</v>
          </cell>
          <cell r="J376">
            <v>300</v>
          </cell>
          <cell r="K376">
            <v>169</v>
          </cell>
          <cell r="L376">
            <v>204</v>
          </cell>
          <cell r="M376">
            <v>0</v>
          </cell>
          <cell r="N376">
            <v>0</v>
          </cell>
          <cell r="O376">
            <v>0</v>
          </cell>
          <cell r="P376">
            <v>0</v>
          </cell>
          <cell r="R376">
            <v>1229</v>
          </cell>
        </row>
        <row r="378">
          <cell r="C378" t="str">
            <v>O2 ONLINE (A. Benham)</v>
          </cell>
        </row>
        <row r="380">
          <cell r="B380" t="str">
            <v>O2 Online   Laptops</v>
          </cell>
          <cell r="C380" t="str">
            <v>O2 Online</v>
          </cell>
          <cell r="E380">
            <v>0</v>
          </cell>
          <cell r="F380">
            <v>0</v>
          </cell>
          <cell r="G380">
            <v>1163.49</v>
          </cell>
          <cell r="H380">
            <v>742.03908794788276</v>
          </cell>
          <cell r="I380">
            <v>641.54999999999995</v>
          </cell>
          <cell r="J380">
            <v>154.05000000000001</v>
          </cell>
          <cell r="K380">
            <v>414.78040968489313</v>
          </cell>
          <cell r="L380">
            <v>488.4</v>
          </cell>
          <cell r="M380">
            <v>0</v>
          </cell>
          <cell r="N380">
            <v>0</v>
          </cell>
          <cell r="O380">
            <v>0</v>
          </cell>
          <cell r="P380">
            <v>0</v>
          </cell>
          <cell r="R380">
            <v>3604.3094976327761</v>
          </cell>
        </row>
        <row r="381">
          <cell r="B381" t="str">
            <v>O2 Telesales   Laptops</v>
          </cell>
          <cell r="C381" t="str">
            <v>O2 Telesales</v>
          </cell>
          <cell r="E381">
            <v>0</v>
          </cell>
          <cell r="F381">
            <v>0</v>
          </cell>
          <cell r="G381">
            <v>688.51</v>
          </cell>
          <cell r="H381">
            <v>538.96091205211724</v>
          </cell>
          <cell r="I381">
            <v>348.45</v>
          </cell>
          <cell r="J381">
            <v>84.949999999999989</v>
          </cell>
          <cell r="K381">
            <v>465.21959031510681</v>
          </cell>
          <cell r="L381">
            <v>493.6</v>
          </cell>
          <cell r="M381">
            <v>0</v>
          </cell>
          <cell r="N381">
            <v>0</v>
          </cell>
          <cell r="O381">
            <v>0</v>
          </cell>
          <cell r="P381">
            <v>0</v>
          </cell>
          <cell r="R381">
            <v>2619.6905023672239</v>
          </cell>
        </row>
        <row r="382">
          <cell r="B382" t="str">
            <v>tbc   Laptops</v>
          </cell>
          <cell r="C382" t="str">
            <v>tbc</v>
          </cell>
          <cell r="E382">
            <v>0</v>
          </cell>
          <cell r="F382">
            <v>0</v>
          </cell>
          <cell r="G382">
            <v>0</v>
          </cell>
          <cell r="H382">
            <v>0</v>
          </cell>
          <cell r="I382">
            <v>0</v>
          </cell>
          <cell r="J382">
            <v>0</v>
          </cell>
          <cell r="K382">
            <v>0</v>
          </cell>
          <cell r="L382">
            <v>0</v>
          </cell>
          <cell r="M382">
            <v>0</v>
          </cell>
          <cell r="N382">
            <v>0</v>
          </cell>
          <cell r="O382">
            <v>0</v>
          </cell>
          <cell r="P382">
            <v>0</v>
          </cell>
          <cell r="R382">
            <v>0</v>
          </cell>
        </row>
        <row r="383">
          <cell r="B383" t="str">
            <v>tbc   Laptops</v>
          </cell>
          <cell r="C383" t="str">
            <v>tbc</v>
          </cell>
          <cell r="E383">
            <v>0</v>
          </cell>
          <cell r="F383">
            <v>0</v>
          </cell>
          <cell r="G383">
            <v>0</v>
          </cell>
          <cell r="H383">
            <v>0</v>
          </cell>
          <cell r="I383">
            <v>0</v>
          </cell>
          <cell r="J383">
            <v>0</v>
          </cell>
          <cell r="K383">
            <v>0</v>
          </cell>
          <cell r="L383">
            <v>0</v>
          </cell>
          <cell r="M383">
            <v>0</v>
          </cell>
          <cell r="N383">
            <v>0</v>
          </cell>
          <cell r="O383">
            <v>0</v>
          </cell>
          <cell r="P383">
            <v>0</v>
          </cell>
          <cell r="R383">
            <v>0</v>
          </cell>
        </row>
        <row r="384">
          <cell r="B384" t="str">
            <v>tbc   Laptops</v>
          </cell>
          <cell r="C384" t="str">
            <v>tbc</v>
          </cell>
          <cell r="E384">
            <v>0</v>
          </cell>
          <cell r="F384">
            <v>0</v>
          </cell>
          <cell r="G384">
            <v>0</v>
          </cell>
          <cell r="H384">
            <v>0</v>
          </cell>
          <cell r="I384">
            <v>0</v>
          </cell>
          <cell r="J384">
            <v>0</v>
          </cell>
          <cell r="K384">
            <v>0</v>
          </cell>
          <cell r="L384">
            <v>0</v>
          </cell>
          <cell r="M384">
            <v>0</v>
          </cell>
          <cell r="N384">
            <v>0</v>
          </cell>
          <cell r="O384">
            <v>0</v>
          </cell>
          <cell r="P384">
            <v>0</v>
          </cell>
          <cell r="R384">
            <v>0</v>
          </cell>
        </row>
        <row r="385">
          <cell r="B385" t="str">
            <v>tbc   Laptops</v>
          </cell>
          <cell r="C385" t="str">
            <v>tbc</v>
          </cell>
          <cell r="E385">
            <v>0</v>
          </cell>
          <cell r="F385">
            <v>0</v>
          </cell>
          <cell r="G385">
            <v>0</v>
          </cell>
          <cell r="H385">
            <v>0</v>
          </cell>
          <cell r="I385">
            <v>0</v>
          </cell>
          <cell r="J385">
            <v>0</v>
          </cell>
          <cell r="K385">
            <v>0</v>
          </cell>
          <cell r="L385">
            <v>0</v>
          </cell>
          <cell r="M385">
            <v>0</v>
          </cell>
          <cell r="N385">
            <v>0</v>
          </cell>
          <cell r="O385">
            <v>0</v>
          </cell>
          <cell r="P385">
            <v>0</v>
          </cell>
          <cell r="R385">
            <v>0</v>
          </cell>
        </row>
        <row r="387">
          <cell r="C387" t="str">
            <v>TOTAL O2 ONLINE</v>
          </cell>
          <cell r="E387">
            <v>0</v>
          </cell>
          <cell r="F387">
            <v>0</v>
          </cell>
          <cell r="G387">
            <v>1852</v>
          </cell>
          <cell r="H387">
            <v>1281</v>
          </cell>
          <cell r="I387">
            <v>990</v>
          </cell>
          <cell r="J387">
            <v>239</v>
          </cell>
          <cell r="K387">
            <v>880</v>
          </cell>
          <cell r="L387">
            <v>982</v>
          </cell>
          <cell r="M387">
            <v>0</v>
          </cell>
          <cell r="N387">
            <v>0</v>
          </cell>
          <cell r="O387">
            <v>0</v>
          </cell>
          <cell r="P387">
            <v>0</v>
          </cell>
          <cell r="R387">
            <v>6224</v>
          </cell>
        </row>
        <row r="389">
          <cell r="C389" t="str">
            <v>O2 RETAIL (P. Cave)</v>
          </cell>
        </row>
        <row r="391">
          <cell r="B391" t="str">
            <v>O2 Retail   Laptops</v>
          </cell>
          <cell r="C391" t="str">
            <v>O2 Retail</v>
          </cell>
          <cell r="E391">
            <v>0</v>
          </cell>
          <cell r="F391">
            <v>316</v>
          </cell>
          <cell r="G391">
            <v>3111</v>
          </cell>
          <cell r="H391">
            <v>1808</v>
          </cell>
          <cell r="I391">
            <v>1395</v>
          </cell>
          <cell r="J391">
            <v>512</v>
          </cell>
          <cell r="K391">
            <v>913</v>
          </cell>
          <cell r="L391">
            <v>1045</v>
          </cell>
          <cell r="M391">
            <v>0</v>
          </cell>
          <cell r="N391">
            <v>0</v>
          </cell>
          <cell r="O391">
            <v>0</v>
          </cell>
          <cell r="P391">
            <v>0</v>
          </cell>
          <cell r="R391">
            <v>9100</v>
          </cell>
        </row>
        <row r="392">
          <cell r="B392" t="str">
            <v>O2 Franchise   Laptops</v>
          </cell>
          <cell r="C392" t="str">
            <v>O2 Franchise</v>
          </cell>
          <cell r="E392">
            <v>0</v>
          </cell>
          <cell r="F392">
            <v>45</v>
          </cell>
          <cell r="G392">
            <v>535</v>
          </cell>
          <cell r="H392">
            <v>392</v>
          </cell>
          <cell r="I392">
            <v>370</v>
          </cell>
          <cell r="J392">
            <v>167</v>
          </cell>
          <cell r="K392">
            <v>228</v>
          </cell>
          <cell r="L392">
            <v>271</v>
          </cell>
          <cell r="M392">
            <v>0</v>
          </cell>
          <cell r="N392">
            <v>0</v>
          </cell>
          <cell r="O392">
            <v>0</v>
          </cell>
          <cell r="P392">
            <v>0</v>
          </cell>
          <cell r="R392">
            <v>2008</v>
          </cell>
        </row>
        <row r="393">
          <cell r="B393" t="str">
            <v>tbc   Laptops</v>
          </cell>
          <cell r="C393" t="str">
            <v>tbc</v>
          </cell>
          <cell r="E393">
            <v>0</v>
          </cell>
          <cell r="F393">
            <v>0</v>
          </cell>
          <cell r="G393">
            <v>0</v>
          </cell>
          <cell r="H393">
            <v>0</v>
          </cell>
          <cell r="I393">
            <v>0</v>
          </cell>
          <cell r="J393">
            <v>0</v>
          </cell>
          <cell r="K393">
            <v>0</v>
          </cell>
          <cell r="L393">
            <v>0</v>
          </cell>
          <cell r="M393">
            <v>0</v>
          </cell>
          <cell r="N393">
            <v>0</v>
          </cell>
          <cell r="O393">
            <v>0</v>
          </cell>
          <cell r="P393">
            <v>0</v>
          </cell>
          <cell r="R393">
            <v>0</v>
          </cell>
        </row>
        <row r="394">
          <cell r="B394" t="str">
            <v>tbc   Laptops</v>
          </cell>
          <cell r="C394" t="str">
            <v>tbc</v>
          </cell>
          <cell r="E394">
            <v>0</v>
          </cell>
          <cell r="F394">
            <v>0</v>
          </cell>
          <cell r="G394">
            <v>0</v>
          </cell>
          <cell r="H394">
            <v>0</v>
          </cell>
          <cell r="I394">
            <v>0</v>
          </cell>
          <cell r="J394">
            <v>0</v>
          </cell>
          <cell r="K394">
            <v>0</v>
          </cell>
          <cell r="L394">
            <v>0</v>
          </cell>
          <cell r="M394">
            <v>0</v>
          </cell>
          <cell r="N394">
            <v>0</v>
          </cell>
          <cell r="O394">
            <v>0</v>
          </cell>
          <cell r="P394">
            <v>0</v>
          </cell>
          <cell r="R394">
            <v>0</v>
          </cell>
        </row>
        <row r="395">
          <cell r="B395" t="str">
            <v>tbc   Laptops</v>
          </cell>
          <cell r="C395" t="str">
            <v>tbc</v>
          </cell>
          <cell r="E395">
            <v>0</v>
          </cell>
          <cell r="F395">
            <v>0</v>
          </cell>
          <cell r="G395">
            <v>0</v>
          </cell>
          <cell r="H395">
            <v>0</v>
          </cell>
          <cell r="I395">
            <v>0</v>
          </cell>
          <cell r="J395">
            <v>0</v>
          </cell>
          <cell r="K395">
            <v>0</v>
          </cell>
          <cell r="L395">
            <v>0</v>
          </cell>
          <cell r="M395">
            <v>0</v>
          </cell>
          <cell r="N395">
            <v>0</v>
          </cell>
          <cell r="O395">
            <v>0</v>
          </cell>
          <cell r="P395">
            <v>0</v>
          </cell>
          <cell r="R395">
            <v>0</v>
          </cell>
        </row>
        <row r="396">
          <cell r="B396" t="str">
            <v>tbc   Laptops</v>
          </cell>
          <cell r="C396" t="str">
            <v>tbc</v>
          </cell>
          <cell r="E396">
            <v>0</v>
          </cell>
          <cell r="F396">
            <v>0</v>
          </cell>
          <cell r="G396">
            <v>0</v>
          </cell>
          <cell r="H396">
            <v>0</v>
          </cell>
          <cell r="I396">
            <v>0</v>
          </cell>
          <cell r="J396">
            <v>0</v>
          </cell>
          <cell r="K396">
            <v>0</v>
          </cell>
          <cell r="L396">
            <v>0</v>
          </cell>
          <cell r="M396">
            <v>0</v>
          </cell>
          <cell r="N396">
            <v>0</v>
          </cell>
          <cell r="O396">
            <v>0</v>
          </cell>
          <cell r="P396">
            <v>0</v>
          </cell>
          <cell r="R396">
            <v>0</v>
          </cell>
        </row>
        <row r="397">
          <cell r="B397" t="str">
            <v>tbc   Laptops</v>
          </cell>
          <cell r="C397" t="str">
            <v>tbc</v>
          </cell>
          <cell r="E397">
            <v>0</v>
          </cell>
          <cell r="F397">
            <v>0</v>
          </cell>
          <cell r="G397">
            <v>0</v>
          </cell>
          <cell r="H397">
            <v>0</v>
          </cell>
          <cell r="I397">
            <v>0</v>
          </cell>
          <cell r="J397">
            <v>0</v>
          </cell>
          <cell r="K397">
            <v>0</v>
          </cell>
          <cell r="L397">
            <v>0</v>
          </cell>
          <cell r="M397">
            <v>0</v>
          </cell>
          <cell r="N397">
            <v>0</v>
          </cell>
          <cell r="O397">
            <v>0</v>
          </cell>
          <cell r="P397">
            <v>0</v>
          </cell>
          <cell r="R397">
            <v>0</v>
          </cell>
        </row>
        <row r="399">
          <cell r="C399" t="str">
            <v>TOTAL O2 RETAIL</v>
          </cell>
          <cell r="E399">
            <v>0</v>
          </cell>
          <cell r="F399">
            <v>361</v>
          </cell>
          <cell r="G399">
            <v>3646</v>
          </cell>
          <cell r="H399">
            <v>2200</v>
          </cell>
          <cell r="I399">
            <v>1765</v>
          </cell>
          <cell r="J399">
            <v>679</v>
          </cell>
          <cell r="K399">
            <v>1141</v>
          </cell>
          <cell r="L399">
            <v>1316</v>
          </cell>
          <cell r="M399">
            <v>0</v>
          </cell>
          <cell r="N399">
            <v>0</v>
          </cell>
          <cell r="O399">
            <v>0</v>
          </cell>
          <cell r="P399">
            <v>0</v>
          </cell>
          <cell r="R399">
            <v>11108</v>
          </cell>
        </row>
        <row r="401">
          <cell r="C401" t="str">
            <v>OTHER CHANNELS</v>
          </cell>
        </row>
        <row r="403">
          <cell r="B403" t="str">
            <v>Other   Laptops</v>
          </cell>
          <cell r="C403" t="str">
            <v>Other</v>
          </cell>
          <cell r="E403">
            <v>0</v>
          </cell>
          <cell r="F403">
            <v>0</v>
          </cell>
          <cell r="G403">
            <v>9</v>
          </cell>
          <cell r="H403">
            <v>5</v>
          </cell>
          <cell r="I403">
            <v>1</v>
          </cell>
          <cell r="J403">
            <v>3</v>
          </cell>
          <cell r="K403">
            <v>2</v>
          </cell>
          <cell r="L403">
            <v>2</v>
          </cell>
          <cell r="M403">
            <v>0</v>
          </cell>
          <cell r="N403">
            <v>0</v>
          </cell>
          <cell r="O403">
            <v>0</v>
          </cell>
          <cell r="P403">
            <v>0</v>
          </cell>
          <cell r="R403">
            <v>22</v>
          </cell>
        </row>
        <row r="404">
          <cell r="B404" t="str">
            <v>tbc   Laptops</v>
          </cell>
          <cell r="C404" t="str">
            <v>tbc</v>
          </cell>
          <cell r="E404">
            <v>0</v>
          </cell>
          <cell r="F404">
            <v>0</v>
          </cell>
          <cell r="G404">
            <v>0</v>
          </cell>
          <cell r="H404">
            <v>0</v>
          </cell>
          <cell r="I404">
            <v>0</v>
          </cell>
          <cell r="J404">
            <v>0</v>
          </cell>
          <cell r="K404">
            <v>0</v>
          </cell>
          <cell r="L404">
            <v>0</v>
          </cell>
          <cell r="M404">
            <v>0</v>
          </cell>
          <cell r="N404">
            <v>0</v>
          </cell>
          <cell r="O404">
            <v>0</v>
          </cell>
          <cell r="P404">
            <v>0</v>
          </cell>
          <cell r="R404">
            <v>0</v>
          </cell>
        </row>
        <row r="405">
          <cell r="B405" t="str">
            <v>tbc   Laptops</v>
          </cell>
          <cell r="C405" t="str">
            <v>tbc</v>
          </cell>
          <cell r="E405">
            <v>0</v>
          </cell>
          <cell r="F405">
            <v>0</v>
          </cell>
          <cell r="G405">
            <v>0</v>
          </cell>
          <cell r="H405">
            <v>0</v>
          </cell>
          <cell r="I405">
            <v>0</v>
          </cell>
          <cell r="J405">
            <v>0</v>
          </cell>
          <cell r="K405">
            <v>0</v>
          </cell>
          <cell r="L405">
            <v>0</v>
          </cell>
          <cell r="M405">
            <v>0</v>
          </cell>
          <cell r="N405">
            <v>0</v>
          </cell>
          <cell r="O405">
            <v>0</v>
          </cell>
          <cell r="P405">
            <v>0</v>
          </cell>
          <cell r="R405">
            <v>0</v>
          </cell>
        </row>
        <row r="406">
          <cell r="B406" t="str">
            <v>tbc   Laptops</v>
          </cell>
          <cell r="C406" t="str">
            <v>tbc</v>
          </cell>
          <cell r="E406">
            <v>0</v>
          </cell>
          <cell r="F406">
            <v>0</v>
          </cell>
          <cell r="G406">
            <v>0</v>
          </cell>
          <cell r="H406">
            <v>0</v>
          </cell>
          <cell r="I406">
            <v>0</v>
          </cell>
          <cell r="J406">
            <v>0</v>
          </cell>
          <cell r="K406">
            <v>0</v>
          </cell>
          <cell r="L406">
            <v>0</v>
          </cell>
          <cell r="M406">
            <v>0</v>
          </cell>
          <cell r="N406">
            <v>0</v>
          </cell>
          <cell r="O406">
            <v>0</v>
          </cell>
          <cell r="P406">
            <v>0</v>
          </cell>
          <cell r="R406">
            <v>0</v>
          </cell>
        </row>
        <row r="407">
          <cell r="B407" t="str">
            <v>tbc   Laptops</v>
          </cell>
          <cell r="C407" t="str">
            <v>tbc</v>
          </cell>
          <cell r="E407">
            <v>0</v>
          </cell>
          <cell r="F407">
            <v>0</v>
          </cell>
          <cell r="G407">
            <v>0</v>
          </cell>
          <cell r="H407">
            <v>0</v>
          </cell>
          <cell r="I407">
            <v>0</v>
          </cell>
          <cell r="J407">
            <v>0</v>
          </cell>
          <cell r="K407">
            <v>0</v>
          </cell>
          <cell r="L407">
            <v>0</v>
          </cell>
          <cell r="M407">
            <v>0</v>
          </cell>
          <cell r="N407">
            <v>0</v>
          </cell>
          <cell r="O407">
            <v>0</v>
          </cell>
          <cell r="P407">
            <v>0</v>
          </cell>
          <cell r="R407">
            <v>0</v>
          </cell>
        </row>
        <row r="408">
          <cell r="B408" t="str">
            <v>tbc   Laptops</v>
          </cell>
          <cell r="C408" t="str">
            <v>tbc</v>
          </cell>
          <cell r="E408">
            <v>0</v>
          </cell>
          <cell r="F408">
            <v>0</v>
          </cell>
          <cell r="G408">
            <v>0</v>
          </cell>
          <cell r="H408">
            <v>0</v>
          </cell>
          <cell r="I408">
            <v>0</v>
          </cell>
          <cell r="J408">
            <v>0</v>
          </cell>
          <cell r="K408">
            <v>0</v>
          </cell>
          <cell r="L408">
            <v>0</v>
          </cell>
          <cell r="M408">
            <v>0</v>
          </cell>
          <cell r="N408">
            <v>0</v>
          </cell>
          <cell r="O408">
            <v>0</v>
          </cell>
          <cell r="P408">
            <v>0</v>
          </cell>
          <cell r="R408">
            <v>0</v>
          </cell>
        </row>
        <row r="410">
          <cell r="C410" t="str">
            <v>TOTAL OTHER CHANNELS</v>
          </cell>
          <cell r="E410">
            <v>0</v>
          </cell>
          <cell r="F410">
            <v>0</v>
          </cell>
          <cell r="G410">
            <v>9</v>
          </cell>
          <cell r="H410">
            <v>5</v>
          </cell>
          <cell r="I410">
            <v>1</v>
          </cell>
          <cell r="J410">
            <v>3</v>
          </cell>
          <cell r="K410">
            <v>2</v>
          </cell>
          <cell r="L410">
            <v>2</v>
          </cell>
          <cell r="M410">
            <v>0</v>
          </cell>
          <cell r="N410">
            <v>0</v>
          </cell>
          <cell r="O410">
            <v>0</v>
          </cell>
          <cell r="P410">
            <v>0</v>
          </cell>
          <cell r="R410">
            <v>22</v>
          </cell>
        </row>
        <row r="412">
          <cell r="C412" t="str">
            <v>LAPTOPS POSTPAY GROSS CONNECTIONS</v>
          </cell>
          <cell r="E412">
            <v>3159</v>
          </cell>
          <cell r="F412">
            <v>2857</v>
          </cell>
          <cell r="G412">
            <v>7927</v>
          </cell>
          <cell r="H412">
            <v>5604</v>
          </cell>
          <cell r="I412">
            <v>4802</v>
          </cell>
          <cell r="J412">
            <v>2538</v>
          </cell>
          <cell r="K412">
            <v>3741</v>
          </cell>
          <cell r="L412">
            <v>4008</v>
          </cell>
          <cell r="M412">
            <v>0</v>
          </cell>
          <cell r="N412">
            <v>0</v>
          </cell>
          <cell r="O412">
            <v>0</v>
          </cell>
          <cell r="P412">
            <v>0</v>
          </cell>
          <cell r="R412">
            <v>34636</v>
          </cell>
        </row>
        <row r="414">
          <cell r="C414" t="str">
            <v>POSTPAY Mobile BB</v>
          </cell>
          <cell r="E414">
            <v>39814</v>
          </cell>
          <cell r="F414">
            <v>39845</v>
          </cell>
          <cell r="G414">
            <v>39873</v>
          </cell>
          <cell r="H414">
            <v>39904</v>
          </cell>
          <cell r="I414">
            <v>39934</v>
          </cell>
          <cell r="J414">
            <v>39965</v>
          </cell>
          <cell r="K414">
            <v>39995</v>
          </cell>
          <cell r="L414">
            <v>40026</v>
          </cell>
          <cell r="M414">
            <v>40057</v>
          </cell>
          <cell r="N414">
            <v>40087</v>
          </cell>
          <cell r="O414">
            <v>40118</v>
          </cell>
          <cell r="P414">
            <v>40148</v>
          </cell>
          <cell r="R414" t="str">
            <v>Year to Date</v>
          </cell>
        </row>
        <row r="416">
          <cell r="E416" t="str">
            <v>Actual</v>
          </cell>
          <cell r="F416" t="str">
            <v>Actual</v>
          </cell>
          <cell r="G416" t="str">
            <v>Actual</v>
          </cell>
          <cell r="H416" t="str">
            <v>Actual</v>
          </cell>
          <cell r="I416" t="str">
            <v>Actual</v>
          </cell>
          <cell r="J416" t="str">
            <v>Actual</v>
          </cell>
          <cell r="K416" t="str">
            <v>Actual</v>
          </cell>
          <cell r="L416" t="str">
            <v>Actual</v>
          </cell>
          <cell r="M416" t="str">
            <v/>
          </cell>
          <cell r="N416" t="str">
            <v/>
          </cell>
          <cell r="O416" t="str">
            <v/>
          </cell>
          <cell r="P416" t="str">
            <v/>
          </cell>
        </row>
        <row r="418">
          <cell r="C418" t="str">
            <v>MASS RETAIL (S. Shurrock)</v>
          </cell>
        </row>
        <row r="420">
          <cell r="B420" t="str">
            <v>Carphone Warehouse - CPW Managed   Mobile BB</v>
          </cell>
          <cell r="C420" t="str">
            <v>Carphone Warehouse - CPW Managed</v>
          </cell>
          <cell r="E420">
            <v>1</v>
          </cell>
          <cell r="F420">
            <v>0</v>
          </cell>
          <cell r="G420">
            <v>1</v>
          </cell>
          <cell r="H420">
            <v>0</v>
          </cell>
          <cell r="I420">
            <v>1</v>
          </cell>
          <cell r="J420">
            <v>0</v>
          </cell>
          <cell r="K420">
            <v>1</v>
          </cell>
          <cell r="L420">
            <v>0</v>
          </cell>
          <cell r="M420">
            <v>0</v>
          </cell>
          <cell r="N420">
            <v>0</v>
          </cell>
          <cell r="O420">
            <v>0</v>
          </cell>
          <cell r="P420">
            <v>0</v>
          </cell>
          <cell r="R420">
            <v>4</v>
          </cell>
        </row>
        <row r="421">
          <cell r="B421" t="str">
            <v>Carphone Warehouse - O2 managed   Mobile BB</v>
          </cell>
          <cell r="C421" t="str">
            <v>Carphone Warehouse - O2 managed</v>
          </cell>
          <cell r="E421">
            <v>795</v>
          </cell>
          <cell r="F421">
            <v>520</v>
          </cell>
          <cell r="G421">
            <v>526</v>
          </cell>
          <cell r="H421">
            <v>330</v>
          </cell>
          <cell r="I421">
            <v>305</v>
          </cell>
          <cell r="J421">
            <v>228</v>
          </cell>
          <cell r="K421">
            <v>267</v>
          </cell>
          <cell r="L421">
            <v>214</v>
          </cell>
          <cell r="M421">
            <v>0</v>
          </cell>
          <cell r="N421">
            <v>0</v>
          </cell>
          <cell r="O421">
            <v>0</v>
          </cell>
          <cell r="P421">
            <v>0</v>
          </cell>
          <cell r="R421">
            <v>3185</v>
          </cell>
        </row>
        <row r="422">
          <cell r="B422" t="str">
            <v>tbc   Mobile BB</v>
          </cell>
          <cell r="C422" t="str">
            <v>tbc</v>
          </cell>
          <cell r="E422">
            <v>0</v>
          </cell>
          <cell r="F422">
            <v>0</v>
          </cell>
          <cell r="G422">
            <v>0</v>
          </cell>
          <cell r="H422">
            <v>0</v>
          </cell>
          <cell r="I422">
            <v>0</v>
          </cell>
          <cell r="J422">
            <v>0</v>
          </cell>
          <cell r="K422">
            <v>0</v>
          </cell>
          <cell r="L422">
            <v>0</v>
          </cell>
          <cell r="M422">
            <v>0</v>
          </cell>
          <cell r="N422">
            <v>0</v>
          </cell>
          <cell r="O422">
            <v>0</v>
          </cell>
          <cell r="P422">
            <v>0</v>
          </cell>
          <cell r="R422">
            <v>0</v>
          </cell>
        </row>
        <row r="423">
          <cell r="B423" t="str">
            <v>tbc   Mobile BB</v>
          </cell>
          <cell r="C423" t="str">
            <v>tbc</v>
          </cell>
          <cell r="E423">
            <v>0</v>
          </cell>
          <cell r="F423">
            <v>0</v>
          </cell>
          <cell r="G423">
            <v>0</v>
          </cell>
          <cell r="H423">
            <v>0</v>
          </cell>
          <cell r="I423">
            <v>0</v>
          </cell>
          <cell r="J423">
            <v>0</v>
          </cell>
          <cell r="K423">
            <v>0</v>
          </cell>
          <cell r="L423">
            <v>0</v>
          </cell>
          <cell r="M423">
            <v>0</v>
          </cell>
          <cell r="N423">
            <v>0</v>
          </cell>
          <cell r="O423">
            <v>0</v>
          </cell>
          <cell r="P423">
            <v>0</v>
          </cell>
          <cell r="R423">
            <v>0</v>
          </cell>
        </row>
        <row r="424">
          <cell r="B424" t="str">
            <v>Phones 4 You   Mobile BB</v>
          </cell>
          <cell r="C424" t="str">
            <v>Phones 4 You</v>
          </cell>
          <cell r="E424">
            <v>555</v>
          </cell>
          <cell r="F424">
            <v>325</v>
          </cell>
          <cell r="G424">
            <v>321</v>
          </cell>
          <cell r="H424">
            <v>188</v>
          </cell>
          <cell r="I424">
            <v>134</v>
          </cell>
          <cell r="J424">
            <v>125</v>
          </cell>
          <cell r="K424">
            <v>124</v>
          </cell>
          <cell r="L424">
            <v>91</v>
          </cell>
          <cell r="M424">
            <v>0</v>
          </cell>
          <cell r="N424">
            <v>0</v>
          </cell>
          <cell r="O424">
            <v>0</v>
          </cell>
          <cell r="P424">
            <v>0</v>
          </cell>
          <cell r="R424">
            <v>1863</v>
          </cell>
        </row>
        <row r="425">
          <cell r="B425" t="str">
            <v>Dixons Stores Group   Mobile BB</v>
          </cell>
          <cell r="C425" t="str">
            <v>Dixons Stores Group</v>
          </cell>
          <cell r="E425">
            <v>0</v>
          </cell>
          <cell r="F425">
            <v>0</v>
          </cell>
          <cell r="G425">
            <v>0</v>
          </cell>
          <cell r="H425">
            <v>0</v>
          </cell>
          <cell r="I425">
            <v>0</v>
          </cell>
          <cell r="J425">
            <v>0</v>
          </cell>
          <cell r="K425">
            <v>0</v>
          </cell>
          <cell r="L425">
            <v>0</v>
          </cell>
          <cell r="M425">
            <v>0</v>
          </cell>
          <cell r="N425">
            <v>0</v>
          </cell>
          <cell r="O425">
            <v>0</v>
          </cell>
          <cell r="P425">
            <v>0</v>
          </cell>
          <cell r="R425">
            <v>0</v>
          </cell>
        </row>
        <row r="426">
          <cell r="B426" t="str">
            <v>tbc   Mobile BB</v>
          </cell>
          <cell r="C426" t="str">
            <v>tbc</v>
          </cell>
          <cell r="E426">
            <v>0</v>
          </cell>
          <cell r="F426">
            <v>0</v>
          </cell>
          <cell r="G426">
            <v>0</v>
          </cell>
          <cell r="H426">
            <v>0</v>
          </cell>
          <cell r="I426">
            <v>0</v>
          </cell>
          <cell r="J426">
            <v>0</v>
          </cell>
          <cell r="K426">
            <v>0</v>
          </cell>
          <cell r="L426">
            <v>0</v>
          </cell>
          <cell r="M426">
            <v>0</v>
          </cell>
          <cell r="N426">
            <v>0</v>
          </cell>
          <cell r="O426">
            <v>0</v>
          </cell>
          <cell r="P426">
            <v>0</v>
          </cell>
          <cell r="R426">
            <v>0</v>
          </cell>
        </row>
        <row r="427">
          <cell r="B427" t="str">
            <v>Dial a Phone   Mobile BB</v>
          </cell>
          <cell r="C427" t="str">
            <v>Dial a Phone</v>
          </cell>
          <cell r="E427">
            <v>0</v>
          </cell>
          <cell r="F427">
            <v>0</v>
          </cell>
          <cell r="G427">
            <v>0</v>
          </cell>
          <cell r="H427">
            <v>0</v>
          </cell>
          <cell r="I427">
            <v>0</v>
          </cell>
          <cell r="J427">
            <v>0</v>
          </cell>
          <cell r="K427">
            <v>0</v>
          </cell>
          <cell r="L427">
            <v>0</v>
          </cell>
          <cell r="M427">
            <v>0</v>
          </cell>
          <cell r="N427">
            <v>0</v>
          </cell>
          <cell r="O427">
            <v>0</v>
          </cell>
          <cell r="P427">
            <v>0</v>
          </cell>
          <cell r="R427">
            <v>0</v>
          </cell>
        </row>
        <row r="428">
          <cell r="B428" t="str">
            <v>Argos   Mobile BB</v>
          </cell>
          <cell r="C428" t="str">
            <v>Argos</v>
          </cell>
          <cell r="E428">
            <v>0</v>
          </cell>
          <cell r="F428">
            <v>0</v>
          </cell>
          <cell r="G428">
            <v>0</v>
          </cell>
          <cell r="H428">
            <v>0</v>
          </cell>
          <cell r="I428">
            <v>0</v>
          </cell>
          <cell r="J428">
            <v>0</v>
          </cell>
          <cell r="K428">
            <v>0</v>
          </cell>
          <cell r="L428">
            <v>0</v>
          </cell>
          <cell r="M428">
            <v>0</v>
          </cell>
          <cell r="N428">
            <v>0</v>
          </cell>
          <cell r="O428">
            <v>0</v>
          </cell>
          <cell r="P428">
            <v>0</v>
          </cell>
          <cell r="R428">
            <v>0</v>
          </cell>
        </row>
        <row r="429">
          <cell r="B429" t="str">
            <v>Tesco   Mobile BB</v>
          </cell>
          <cell r="C429" t="str">
            <v>Tesco</v>
          </cell>
          <cell r="E429">
            <v>0</v>
          </cell>
          <cell r="F429">
            <v>0</v>
          </cell>
          <cell r="G429">
            <v>0</v>
          </cell>
          <cell r="H429">
            <v>3</v>
          </cell>
          <cell r="I429">
            <v>8</v>
          </cell>
          <cell r="J429">
            <v>4</v>
          </cell>
          <cell r="K429">
            <v>1</v>
          </cell>
          <cell r="L429">
            <v>3</v>
          </cell>
          <cell r="M429">
            <v>0</v>
          </cell>
          <cell r="N429">
            <v>0</v>
          </cell>
          <cell r="O429">
            <v>0</v>
          </cell>
          <cell r="P429">
            <v>0</v>
          </cell>
          <cell r="R429">
            <v>19</v>
          </cell>
        </row>
        <row r="430">
          <cell r="B430" t="str">
            <v>Woolworths   Mobile BB</v>
          </cell>
          <cell r="C430" t="str">
            <v>Woolworths</v>
          </cell>
          <cell r="E430">
            <v>0</v>
          </cell>
          <cell r="F430">
            <v>0</v>
          </cell>
          <cell r="G430">
            <v>0</v>
          </cell>
          <cell r="H430">
            <v>0</v>
          </cell>
          <cell r="I430">
            <v>0</v>
          </cell>
          <cell r="J430">
            <v>0</v>
          </cell>
          <cell r="K430">
            <v>0</v>
          </cell>
          <cell r="L430">
            <v>0</v>
          </cell>
          <cell r="M430">
            <v>0</v>
          </cell>
          <cell r="N430">
            <v>0</v>
          </cell>
          <cell r="O430">
            <v>0</v>
          </cell>
          <cell r="P430">
            <v>0</v>
          </cell>
          <cell r="R430">
            <v>0</v>
          </cell>
        </row>
        <row r="431">
          <cell r="B431" t="str">
            <v>Littlewoods   Mobile BB</v>
          </cell>
          <cell r="C431" t="str">
            <v>Littlewoods</v>
          </cell>
          <cell r="E431">
            <v>0</v>
          </cell>
          <cell r="F431">
            <v>0</v>
          </cell>
          <cell r="G431">
            <v>0</v>
          </cell>
          <cell r="H431">
            <v>0</v>
          </cell>
          <cell r="I431">
            <v>0</v>
          </cell>
          <cell r="J431">
            <v>0</v>
          </cell>
          <cell r="K431">
            <v>0</v>
          </cell>
          <cell r="L431">
            <v>0</v>
          </cell>
          <cell r="M431">
            <v>0</v>
          </cell>
          <cell r="N431">
            <v>0</v>
          </cell>
          <cell r="O431">
            <v>0</v>
          </cell>
          <cell r="P431">
            <v>0</v>
          </cell>
          <cell r="R431">
            <v>0</v>
          </cell>
        </row>
        <row r="432">
          <cell r="B432" t="str">
            <v>Comet   Mobile BB</v>
          </cell>
          <cell r="C432" t="str">
            <v>Comet</v>
          </cell>
          <cell r="E432">
            <v>0</v>
          </cell>
          <cell r="F432">
            <v>0</v>
          </cell>
          <cell r="G432">
            <v>0</v>
          </cell>
          <cell r="H432">
            <v>0</v>
          </cell>
          <cell r="I432">
            <v>0</v>
          </cell>
          <cell r="J432">
            <v>0</v>
          </cell>
          <cell r="K432">
            <v>0</v>
          </cell>
          <cell r="L432">
            <v>0</v>
          </cell>
          <cell r="M432">
            <v>0</v>
          </cell>
          <cell r="N432">
            <v>0</v>
          </cell>
          <cell r="O432">
            <v>0</v>
          </cell>
          <cell r="P432">
            <v>0</v>
          </cell>
          <cell r="R432">
            <v>0</v>
          </cell>
        </row>
        <row r="433">
          <cell r="B433" t="str">
            <v>MobileShop   Mobile BB</v>
          </cell>
          <cell r="C433" t="str">
            <v>MobileShop</v>
          </cell>
          <cell r="E433">
            <v>0</v>
          </cell>
          <cell r="F433">
            <v>0</v>
          </cell>
          <cell r="G433">
            <v>0</v>
          </cell>
          <cell r="H433">
            <v>1</v>
          </cell>
          <cell r="I433">
            <v>0</v>
          </cell>
          <cell r="J433">
            <v>0</v>
          </cell>
          <cell r="K433">
            <v>0</v>
          </cell>
          <cell r="L433">
            <v>0</v>
          </cell>
          <cell r="M433">
            <v>0</v>
          </cell>
          <cell r="N433">
            <v>0</v>
          </cell>
          <cell r="O433">
            <v>0</v>
          </cell>
          <cell r="P433">
            <v>0</v>
          </cell>
          <cell r="R433">
            <v>1</v>
          </cell>
        </row>
        <row r="434">
          <cell r="B434" t="str">
            <v>Apple   Mobile BB</v>
          </cell>
          <cell r="C434" t="str">
            <v>Apple</v>
          </cell>
          <cell r="E434">
            <v>1</v>
          </cell>
          <cell r="F434">
            <v>0</v>
          </cell>
          <cell r="G434">
            <v>0</v>
          </cell>
          <cell r="H434">
            <v>0</v>
          </cell>
          <cell r="I434">
            <v>0</v>
          </cell>
          <cell r="J434">
            <v>0</v>
          </cell>
          <cell r="K434">
            <v>0</v>
          </cell>
          <cell r="L434">
            <v>0</v>
          </cell>
          <cell r="M434">
            <v>0</v>
          </cell>
          <cell r="N434">
            <v>0</v>
          </cell>
          <cell r="O434">
            <v>0</v>
          </cell>
          <cell r="P434">
            <v>0</v>
          </cell>
          <cell r="R434">
            <v>1</v>
          </cell>
        </row>
        <row r="435">
          <cell r="B435" t="str">
            <v>Other Mass Retail   Mobile BB</v>
          </cell>
          <cell r="C435" t="str">
            <v>Other Mass Retail</v>
          </cell>
          <cell r="E435">
            <v>0</v>
          </cell>
          <cell r="F435">
            <v>0</v>
          </cell>
          <cell r="G435">
            <v>1</v>
          </cell>
          <cell r="H435">
            <v>0</v>
          </cell>
          <cell r="I435">
            <v>0</v>
          </cell>
          <cell r="J435">
            <v>0</v>
          </cell>
          <cell r="K435">
            <v>0</v>
          </cell>
          <cell r="L435">
            <v>0</v>
          </cell>
          <cell r="M435">
            <v>0</v>
          </cell>
          <cell r="N435">
            <v>0</v>
          </cell>
          <cell r="O435">
            <v>0</v>
          </cell>
          <cell r="P435">
            <v>0</v>
          </cell>
          <cell r="R435">
            <v>1</v>
          </cell>
        </row>
        <row r="436">
          <cell r="B436" t="str">
            <v>Prepay Distributors   Mobile BB</v>
          </cell>
          <cell r="C436" t="str">
            <v>Prepay Distributors</v>
          </cell>
          <cell r="E436">
            <v>0</v>
          </cell>
          <cell r="F436">
            <v>0</v>
          </cell>
          <cell r="G436">
            <v>0</v>
          </cell>
          <cell r="H436">
            <v>0</v>
          </cell>
          <cell r="I436">
            <v>0</v>
          </cell>
          <cell r="J436">
            <v>0</v>
          </cell>
          <cell r="K436">
            <v>0</v>
          </cell>
          <cell r="L436">
            <v>0</v>
          </cell>
          <cell r="M436">
            <v>0</v>
          </cell>
          <cell r="N436">
            <v>0</v>
          </cell>
          <cell r="O436">
            <v>0</v>
          </cell>
          <cell r="P436">
            <v>0</v>
          </cell>
          <cell r="R436">
            <v>0</v>
          </cell>
        </row>
        <row r="437">
          <cell r="B437" t="str">
            <v>Asda   Mobile BB</v>
          </cell>
          <cell r="C437" t="str">
            <v>Asda</v>
          </cell>
          <cell r="E437">
            <v>0</v>
          </cell>
          <cell r="F437">
            <v>0</v>
          </cell>
          <cell r="G437">
            <v>0</v>
          </cell>
          <cell r="H437">
            <v>0</v>
          </cell>
          <cell r="I437">
            <v>0</v>
          </cell>
          <cell r="J437">
            <v>0</v>
          </cell>
          <cell r="K437">
            <v>0</v>
          </cell>
          <cell r="L437">
            <v>0</v>
          </cell>
          <cell r="M437">
            <v>0</v>
          </cell>
          <cell r="N437">
            <v>0</v>
          </cell>
          <cell r="O437">
            <v>0</v>
          </cell>
          <cell r="P437">
            <v>0</v>
          </cell>
          <cell r="R437">
            <v>0</v>
          </cell>
        </row>
        <row r="438">
          <cell r="B438" t="str">
            <v>Next   Mobile BB</v>
          </cell>
          <cell r="C438" t="str">
            <v>Next</v>
          </cell>
          <cell r="E438">
            <v>0</v>
          </cell>
          <cell r="F438">
            <v>0</v>
          </cell>
          <cell r="G438">
            <v>0</v>
          </cell>
          <cell r="H438">
            <v>0</v>
          </cell>
          <cell r="I438">
            <v>0</v>
          </cell>
          <cell r="J438">
            <v>0</v>
          </cell>
          <cell r="K438">
            <v>0</v>
          </cell>
          <cell r="L438">
            <v>0</v>
          </cell>
          <cell r="M438">
            <v>0</v>
          </cell>
          <cell r="N438">
            <v>0</v>
          </cell>
          <cell r="O438">
            <v>0</v>
          </cell>
          <cell r="P438">
            <v>0</v>
          </cell>
          <cell r="R438">
            <v>0</v>
          </cell>
        </row>
        <row r="439">
          <cell r="B439" t="str">
            <v>Morrisons   Mobile BB</v>
          </cell>
          <cell r="C439" t="str">
            <v>Morrisons</v>
          </cell>
          <cell r="E439">
            <v>0</v>
          </cell>
          <cell r="F439">
            <v>0</v>
          </cell>
          <cell r="G439">
            <v>0</v>
          </cell>
          <cell r="H439">
            <v>0</v>
          </cell>
          <cell r="I439">
            <v>0</v>
          </cell>
          <cell r="J439">
            <v>0</v>
          </cell>
          <cell r="K439">
            <v>0</v>
          </cell>
          <cell r="L439">
            <v>0</v>
          </cell>
          <cell r="M439">
            <v>0</v>
          </cell>
          <cell r="N439">
            <v>0</v>
          </cell>
          <cell r="O439">
            <v>0</v>
          </cell>
          <cell r="P439">
            <v>0</v>
          </cell>
          <cell r="R439">
            <v>0</v>
          </cell>
        </row>
        <row r="440">
          <cell r="B440" t="str">
            <v>tbc   Mobile BB</v>
          </cell>
          <cell r="C440" t="str">
            <v>tbc</v>
          </cell>
          <cell r="E440">
            <v>0</v>
          </cell>
          <cell r="F440">
            <v>0</v>
          </cell>
          <cell r="G440">
            <v>0</v>
          </cell>
          <cell r="H440">
            <v>0</v>
          </cell>
          <cell r="I440">
            <v>0</v>
          </cell>
          <cell r="J440">
            <v>0</v>
          </cell>
          <cell r="K440">
            <v>0</v>
          </cell>
          <cell r="L440">
            <v>0</v>
          </cell>
          <cell r="M440">
            <v>0</v>
          </cell>
          <cell r="N440">
            <v>0</v>
          </cell>
          <cell r="O440">
            <v>0</v>
          </cell>
          <cell r="P440">
            <v>0</v>
          </cell>
          <cell r="R440">
            <v>0</v>
          </cell>
        </row>
        <row r="442">
          <cell r="C442" t="str">
            <v>TOTAL MASS RETAIL</v>
          </cell>
          <cell r="E442">
            <v>1352</v>
          </cell>
          <cell r="F442">
            <v>845</v>
          </cell>
          <cell r="G442">
            <v>849</v>
          </cell>
          <cell r="H442">
            <v>522</v>
          </cell>
          <cell r="I442">
            <v>448</v>
          </cell>
          <cell r="J442">
            <v>357</v>
          </cell>
          <cell r="K442">
            <v>393</v>
          </cell>
          <cell r="L442">
            <v>308</v>
          </cell>
          <cell r="M442">
            <v>0</v>
          </cell>
          <cell r="N442">
            <v>0</v>
          </cell>
          <cell r="O442">
            <v>0</v>
          </cell>
          <cell r="P442">
            <v>0</v>
          </cell>
          <cell r="R442">
            <v>5074</v>
          </cell>
        </row>
        <row r="444">
          <cell r="C444" t="str">
            <v>BUSINESS (B. Dowd)</v>
          </cell>
        </row>
        <row r="446">
          <cell r="B446" t="str">
            <v>Exclusive Partners   Mobile BB</v>
          </cell>
          <cell r="C446" t="str">
            <v>Exclusive Partners</v>
          </cell>
          <cell r="E446">
            <v>220</v>
          </cell>
          <cell r="F446">
            <v>253</v>
          </cell>
          <cell r="G446">
            <v>330</v>
          </cell>
          <cell r="H446">
            <v>248</v>
          </cell>
          <cell r="I446">
            <v>296</v>
          </cell>
          <cell r="J446">
            <v>528</v>
          </cell>
          <cell r="K446">
            <v>259</v>
          </cell>
          <cell r="L446">
            <v>291</v>
          </cell>
          <cell r="M446">
            <v>0</v>
          </cell>
          <cell r="N446">
            <v>0</v>
          </cell>
          <cell r="O446">
            <v>0</v>
          </cell>
          <cell r="P446">
            <v>0</v>
          </cell>
          <cell r="R446">
            <v>2425</v>
          </cell>
        </row>
        <row r="448">
          <cell r="C448" t="str">
            <v>Business Partners</v>
          </cell>
        </row>
        <row r="450">
          <cell r="B450" t="str">
            <v>Direct Independents   Mobile BB</v>
          </cell>
          <cell r="C450" t="str">
            <v>Direct Independents</v>
          </cell>
          <cell r="E450">
            <v>270</v>
          </cell>
          <cell r="F450">
            <v>584</v>
          </cell>
          <cell r="G450">
            <v>582</v>
          </cell>
          <cell r="H450">
            <v>508</v>
          </cell>
          <cell r="I450">
            <v>501</v>
          </cell>
          <cell r="J450">
            <v>660</v>
          </cell>
          <cell r="K450">
            <v>314</v>
          </cell>
          <cell r="L450">
            <v>353</v>
          </cell>
          <cell r="M450">
            <v>0</v>
          </cell>
          <cell r="N450">
            <v>0</v>
          </cell>
          <cell r="O450">
            <v>0</v>
          </cell>
          <cell r="P450">
            <v>0</v>
          </cell>
          <cell r="R450">
            <v>3772</v>
          </cell>
        </row>
        <row r="451">
          <cell r="B451" t="str">
            <v>Distributors   Mobile BB</v>
          </cell>
          <cell r="C451" t="str">
            <v>Distributors</v>
          </cell>
          <cell r="E451">
            <v>144</v>
          </cell>
          <cell r="F451">
            <v>153</v>
          </cell>
          <cell r="G451">
            <v>147</v>
          </cell>
          <cell r="H451">
            <v>205</v>
          </cell>
          <cell r="I451">
            <v>291</v>
          </cell>
          <cell r="J451">
            <v>338</v>
          </cell>
          <cell r="K451">
            <v>307</v>
          </cell>
          <cell r="L451">
            <v>193</v>
          </cell>
          <cell r="M451">
            <v>0</v>
          </cell>
          <cell r="N451">
            <v>0</v>
          </cell>
          <cell r="O451">
            <v>0</v>
          </cell>
          <cell r="P451">
            <v>0</v>
          </cell>
          <cell r="R451">
            <v>1778</v>
          </cell>
        </row>
        <row r="452">
          <cell r="B452" t="str">
            <v>Data Centre of Excellence   Mobile BB</v>
          </cell>
          <cell r="C452" t="str">
            <v>Data Centre of Excellence</v>
          </cell>
          <cell r="E452">
            <v>29</v>
          </cell>
          <cell r="F452">
            <v>138</v>
          </cell>
          <cell r="G452">
            <v>612</v>
          </cell>
          <cell r="H452">
            <v>150</v>
          </cell>
          <cell r="I452">
            <v>183</v>
          </cell>
          <cell r="J452">
            <v>376</v>
          </cell>
          <cell r="K452">
            <v>1288</v>
          </cell>
          <cell r="L452">
            <v>285</v>
          </cell>
          <cell r="M452">
            <v>0</v>
          </cell>
          <cell r="N452">
            <v>0</v>
          </cell>
          <cell r="O452">
            <v>0</v>
          </cell>
          <cell r="P452">
            <v>0</v>
          </cell>
          <cell r="R452">
            <v>3061</v>
          </cell>
        </row>
        <row r="453">
          <cell r="B453" t="str">
            <v>Vodafone   Mobile BB</v>
          </cell>
          <cell r="C453" t="str">
            <v>Vodafone</v>
          </cell>
          <cell r="E453">
            <v>0</v>
          </cell>
          <cell r="F453">
            <v>4</v>
          </cell>
          <cell r="G453">
            <v>0</v>
          </cell>
          <cell r="H453">
            <v>0</v>
          </cell>
          <cell r="I453">
            <v>0</v>
          </cell>
          <cell r="J453">
            <v>4</v>
          </cell>
          <cell r="K453">
            <v>6</v>
          </cell>
          <cell r="L453">
            <v>0</v>
          </cell>
          <cell r="M453">
            <v>0</v>
          </cell>
          <cell r="N453">
            <v>0</v>
          </cell>
          <cell r="O453">
            <v>0</v>
          </cell>
          <cell r="P453">
            <v>0</v>
          </cell>
          <cell r="R453">
            <v>14</v>
          </cell>
        </row>
        <row r="454">
          <cell r="B454" t="str">
            <v>Managed Partners   Mobile BB</v>
          </cell>
          <cell r="C454" t="str">
            <v>Managed Partners</v>
          </cell>
          <cell r="E454">
            <v>2</v>
          </cell>
          <cell r="F454">
            <v>19</v>
          </cell>
          <cell r="G454">
            <v>1028</v>
          </cell>
          <cell r="H454">
            <v>1079</v>
          </cell>
          <cell r="I454">
            <v>1215</v>
          </cell>
          <cell r="J454">
            <v>4177</v>
          </cell>
          <cell r="K454">
            <v>56</v>
          </cell>
          <cell r="L454">
            <v>27</v>
          </cell>
          <cell r="M454">
            <v>0</v>
          </cell>
          <cell r="N454">
            <v>0</v>
          </cell>
          <cell r="O454">
            <v>0</v>
          </cell>
          <cell r="P454">
            <v>0</v>
          </cell>
          <cell r="R454">
            <v>7603</v>
          </cell>
        </row>
        <row r="455">
          <cell r="B455" t="str">
            <v>BT SP   Mobile BB</v>
          </cell>
          <cell r="C455" t="str">
            <v>BT SP</v>
          </cell>
          <cell r="E455">
            <v>0</v>
          </cell>
          <cell r="F455">
            <v>0</v>
          </cell>
          <cell r="G455">
            <v>0</v>
          </cell>
          <cell r="H455">
            <v>0</v>
          </cell>
          <cell r="I455">
            <v>2</v>
          </cell>
          <cell r="J455">
            <v>5</v>
          </cell>
          <cell r="K455">
            <v>10</v>
          </cell>
          <cell r="L455">
            <v>11</v>
          </cell>
          <cell r="M455">
            <v>0</v>
          </cell>
          <cell r="N455">
            <v>0</v>
          </cell>
          <cell r="O455">
            <v>0</v>
          </cell>
          <cell r="P455">
            <v>0</v>
          </cell>
          <cell r="R455">
            <v>28</v>
          </cell>
        </row>
        <row r="456">
          <cell r="B456" t="str">
            <v>Billing Partners - ISPs   Mobile BB</v>
          </cell>
          <cell r="C456" t="str">
            <v>Billing Partners - ISPs</v>
          </cell>
          <cell r="E456">
            <v>0</v>
          </cell>
          <cell r="F456">
            <v>0</v>
          </cell>
          <cell r="G456">
            <v>0</v>
          </cell>
          <cell r="H456">
            <v>0</v>
          </cell>
          <cell r="I456">
            <v>0</v>
          </cell>
          <cell r="J456">
            <v>0</v>
          </cell>
          <cell r="K456">
            <v>0</v>
          </cell>
          <cell r="L456">
            <v>0</v>
          </cell>
          <cell r="M456">
            <v>0</v>
          </cell>
          <cell r="N456">
            <v>0</v>
          </cell>
          <cell r="O456">
            <v>0</v>
          </cell>
          <cell r="P456">
            <v>0</v>
          </cell>
          <cell r="R456">
            <v>0</v>
          </cell>
        </row>
        <row r="457">
          <cell r="B457" t="str">
            <v>Genesis   Mobile BB</v>
          </cell>
          <cell r="C457" t="str">
            <v>Genesis</v>
          </cell>
          <cell r="E457">
            <v>0</v>
          </cell>
          <cell r="F457">
            <v>13</v>
          </cell>
          <cell r="G457">
            <v>50</v>
          </cell>
          <cell r="H457">
            <v>4</v>
          </cell>
          <cell r="I457">
            <v>16</v>
          </cell>
          <cell r="J457">
            <v>6</v>
          </cell>
          <cell r="K457">
            <v>15</v>
          </cell>
          <cell r="L457">
            <v>5</v>
          </cell>
          <cell r="M457">
            <v>0</v>
          </cell>
          <cell r="N457">
            <v>0</v>
          </cell>
          <cell r="O457">
            <v>0</v>
          </cell>
          <cell r="P457">
            <v>0</v>
          </cell>
          <cell r="R457">
            <v>109</v>
          </cell>
        </row>
        <row r="458">
          <cell r="B458" t="str">
            <v>tbc   Mobile BB</v>
          </cell>
          <cell r="C458" t="str">
            <v>tbc</v>
          </cell>
          <cell r="E458">
            <v>0</v>
          </cell>
          <cell r="F458">
            <v>0</v>
          </cell>
          <cell r="G458">
            <v>0</v>
          </cell>
          <cell r="H458">
            <v>0</v>
          </cell>
          <cell r="I458">
            <v>0</v>
          </cell>
          <cell r="J458">
            <v>0</v>
          </cell>
          <cell r="K458">
            <v>0</v>
          </cell>
          <cell r="L458">
            <v>0</v>
          </cell>
          <cell r="M458">
            <v>0</v>
          </cell>
          <cell r="N458">
            <v>0</v>
          </cell>
          <cell r="O458">
            <v>0</v>
          </cell>
          <cell r="P458">
            <v>0</v>
          </cell>
          <cell r="R458">
            <v>0</v>
          </cell>
        </row>
        <row r="459">
          <cell r="B459" t="str">
            <v>Ceased Independents   Mobile BB</v>
          </cell>
          <cell r="C459" t="str">
            <v>Ceased Independents</v>
          </cell>
          <cell r="E459">
            <v>0</v>
          </cell>
          <cell r="F459">
            <v>1</v>
          </cell>
          <cell r="G459">
            <v>0</v>
          </cell>
          <cell r="H459">
            <v>0</v>
          </cell>
          <cell r="I459">
            <v>1</v>
          </cell>
          <cell r="J459">
            <v>0</v>
          </cell>
          <cell r="K459">
            <v>0</v>
          </cell>
          <cell r="L459">
            <v>493</v>
          </cell>
          <cell r="M459">
            <v>0</v>
          </cell>
          <cell r="N459">
            <v>0</v>
          </cell>
          <cell r="O459">
            <v>0</v>
          </cell>
          <cell r="P459">
            <v>0</v>
          </cell>
          <cell r="R459">
            <v>495</v>
          </cell>
        </row>
        <row r="460">
          <cell r="B460" t="str">
            <v>tbc   Mobile BB</v>
          </cell>
          <cell r="C460" t="str">
            <v>tbc</v>
          </cell>
          <cell r="E460">
            <v>0</v>
          </cell>
          <cell r="F460">
            <v>0</v>
          </cell>
          <cell r="G460">
            <v>0</v>
          </cell>
          <cell r="H460">
            <v>0</v>
          </cell>
          <cell r="I460">
            <v>0</v>
          </cell>
          <cell r="J460">
            <v>0</v>
          </cell>
          <cell r="K460">
            <v>0</v>
          </cell>
          <cell r="L460">
            <v>0</v>
          </cell>
          <cell r="M460">
            <v>0</v>
          </cell>
          <cell r="N460">
            <v>0</v>
          </cell>
          <cell r="O460">
            <v>0</v>
          </cell>
          <cell r="P460">
            <v>0</v>
          </cell>
          <cell r="R460">
            <v>0</v>
          </cell>
        </row>
        <row r="462">
          <cell r="C462" t="str">
            <v>Total Business Partners</v>
          </cell>
          <cell r="E462">
            <v>445</v>
          </cell>
          <cell r="F462">
            <v>912</v>
          </cell>
          <cell r="G462">
            <v>2419</v>
          </cell>
          <cell r="H462">
            <v>1946</v>
          </cell>
          <cell r="I462">
            <v>2209</v>
          </cell>
          <cell r="J462">
            <v>5566</v>
          </cell>
          <cell r="K462">
            <v>1996</v>
          </cell>
          <cell r="L462">
            <v>1367</v>
          </cell>
          <cell r="M462">
            <v>0</v>
          </cell>
          <cell r="N462">
            <v>0</v>
          </cell>
          <cell r="O462">
            <v>0</v>
          </cell>
          <cell r="P462">
            <v>0</v>
          </cell>
          <cell r="R462">
            <v>16860</v>
          </cell>
        </row>
        <row r="464">
          <cell r="C464" t="str">
            <v>Direct</v>
          </cell>
        </row>
        <row r="466">
          <cell r="B466" t="str">
            <v>O2 Direct Sales - Corporate   Mobile BB</v>
          </cell>
          <cell r="C466" t="str">
            <v>O2 Direct Sales - Corporate</v>
          </cell>
          <cell r="E466">
            <v>329</v>
          </cell>
          <cell r="F466">
            <v>822</v>
          </cell>
          <cell r="G466">
            <v>947</v>
          </cell>
          <cell r="H466">
            <v>628</v>
          </cell>
          <cell r="I466">
            <v>1026</v>
          </cell>
          <cell r="J466">
            <v>813</v>
          </cell>
          <cell r="K466">
            <v>762</v>
          </cell>
          <cell r="L466">
            <v>744</v>
          </cell>
          <cell r="M466">
            <v>0</v>
          </cell>
          <cell r="N466">
            <v>0</v>
          </cell>
          <cell r="O466">
            <v>0</v>
          </cell>
          <cell r="P466">
            <v>0</v>
          </cell>
          <cell r="R466">
            <v>6071</v>
          </cell>
        </row>
        <row r="467">
          <cell r="B467" t="str">
            <v>O2 Direct Sales - SME   Mobile BB</v>
          </cell>
          <cell r="C467" t="str">
            <v>O2 Direct Sales - SME</v>
          </cell>
          <cell r="E467">
            <v>1256</v>
          </cell>
          <cell r="F467">
            <v>1850</v>
          </cell>
          <cell r="G467">
            <v>2075</v>
          </cell>
          <cell r="H467">
            <v>1635</v>
          </cell>
          <cell r="I467">
            <v>1368</v>
          </cell>
          <cell r="J467">
            <v>1985</v>
          </cell>
          <cell r="K467">
            <v>1129</v>
          </cell>
          <cell r="L467">
            <v>1088</v>
          </cell>
          <cell r="M467">
            <v>0</v>
          </cell>
          <cell r="N467">
            <v>0</v>
          </cell>
          <cell r="O467">
            <v>0</v>
          </cell>
          <cell r="P467">
            <v>0</v>
          </cell>
          <cell r="R467">
            <v>12386</v>
          </cell>
        </row>
        <row r="468">
          <cell r="B468" t="str">
            <v>tbc   Mobile BB</v>
          </cell>
          <cell r="C468" t="str">
            <v>tbc</v>
          </cell>
          <cell r="E468">
            <v>0</v>
          </cell>
          <cell r="F468">
            <v>0</v>
          </cell>
          <cell r="G468">
            <v>0</v>
          </cell>
          <cell r="H468">
            <v>0</v>
          </cell>
          <cell r="I468">
            <v>0</v>
          </cell>
          <cell r="J468">
            <v>0</v>
          </cell>
          <cell r="K468">
            <v>0</v>
          </cell>
          <cell r="L468">
            <v>0</v>
          </cell>
          <cell r="M468">
            <v>0</v>
          </cell>
          <cell r="N468">
            <v>0</v>
          </cell>
          <cell r="O468">
            <v>0</v>
          </cell>
          <cell r="P468">
            <v>0</v>
          </cell>
          <cell r="R468">
            <v>0</v>
          </cell>
        </row>
        <row r="469">
          <cell r="B469" t="str">
            <v>tbc   Mobile BB</v>
          </cell>
          <cell r="C469" t="str">
            <v>tbc</v>
          </cell>
          <cell r="E469">
            <v>0</v>
          </cell>
          <cell r="F469">
            <v>0</v>
          </cell>
          <cell r="G469">
            <v>0</v>
          </cell>
          <cell r="H469">
            <v>0</v>
          </cell>
          <cell r="I469">
            <v>0</v>
          </cell>
          <cell r="J469">
            <v>0</v>
          </cell>
          <cell r="K469">
            <v>0</v>
          </cell>
          <cell r="L469">
            <v>0</v>
          </cell>
          <cell r="M469">
            <v>0</v>
          </cell>
          <cell r="N469">
            <v>0</v>
          </cell>
          <cell r="O469">
            <v>0</v>
          </cell>
          <cell r="P469">
            <v>0</v>
          </cell>
          <cell r="R469">
            <v>0</v>
          </cell>
        </row>
        <row r="470">
          <cell r="B470" t="str">
            <v>tbc   Mobile BB</v>
          </cell>
          <cell r="C470" t="str">
            <v>tbc</v>
          </cell>
          <cell r="E470">
            <v>0</v>
          </cell>
          <cell r="F470">
            <v>0</v>
          </cell>
          <cell r="G470">
            <v>0</v>
          </cell>
          <cell r="H470">
            <v>0</v>
          </cell>
          <cell r="I470">
            <v>0</v>
          </cell>
          <cell r="J470">
            <v>0</v>
          </cell>
          <cell r="K470">
            <v>0</v>
          </cell>
          <cell r="L470">
            <v>0</v>
          </cell>
          <cell r="M470">
            <v>0</v>
          </cell>
          <cell r="N470">
            <v>0</v>
          </cell>
          <cell r="O470">
            <v>0</v>
          </cell>
          <cell r="P470">
            <v>0</v>
          </cell>
          <cell r="R470">
            <v>0</v>
          </cell>
        </row>
        <row r="471">
          <cell r="B471" t="str">
            <v>tbc   Mobile BB</v>
          </cell>
          <cell r="C471" t="str">
            <v>tbc</v>
          </cell>
          <cell r="E471">
            <v>0</v>
          </cell>
          <cell r="F471">
            <v>0</v>
          </cell>
          <cell r="G471">
            <v>0</v>
          </cell>
          <cell r="H471">
            <v>0</v>
          </cell>
          <cell r="I471">
            <v>0</v>
          </cell>
          <cell r="J471">
            <v>0</v>
          </cell>
          <cell r="K471">
            <v>0</v>
          </cell>
          <cell r="L471">
            <v>0</v>
          </cell>
          <cell r="M471">
            <v>0</v>
          </cell>
          <cell r="N471">
            <v>0</v>
          </cell>
          <cell r="O471">
            <v>0</v>
          </cell>
          <cell r="P471">
            <v>0</v>
          </cell>
          <cell r="R471">
            <v>0</v>
          </cell>
        </row>
        <row r="472">
          <cell r="B472" t="str">
            <v>tbc   Mobile BB</v>
          </cell>
          <cell r="C472" t="str">
            <v>tbc</v>
          </cell>
          <cell r="E472">
            <v>0</v>
          </cell>
          <cell r="F472">
            <v>0</v>
          </cell>
          <cell r="G472">
            <v>0</v>
          </cell>
          <cell r="H472">
            <v>0</v>
          </cell>
          <cell r="I472">
            <v>0</v>
          </cell>
          <cell r="J472">
            <v>0</v>
          </cell>
          <cell r="K472">
            <v>0</v>
          </cell>
          <cell r="L472">
            <v>0</v>
          </cell>
          <cell r="M472">
            <v>0</v>
          </cell>
          <cell r="N472">
            <v>0</v>
          </cell>
          <cell r="O472">
            <v>0</v>
          </cell>
          <cell r="P472">
            <v>0</v>
          </cell>
          <cell r="R472">
            <v>0</v>
          </cell>
        </row>
        <row r="473">
          <cell r="B473" t="str">
            <v>tbc   Mobile BB</v>
          </cell>
          <cell r="C473" t="str">
            <v>tbc</v>
          </cell>
          <cell r="E473">
            <v>0</v>
          </cell>
          <cell r="F473">
            <v>0</v>
          </cell>
          <cell r="G473">
            <v>0</v>
          </cell>
          <cell r="H473">
            <v>0</v>
          </cell>
          <cell r="I473">
            <v>0</v>
          </cell>
          <cell r="J473">
            <v>0</v>
          </cell>
          <cell r="K473">
            <v>0</v>
          </cell>
          <cell r="L473">
            <v>0</v>
          </cell>
          <cell r="M473">
            <v>0</v>
          </cell>
          <cell r="N473">
            <v>0</v>
          </cell>
          <cell r="O473">
            <v>0</v>
          </cell>
          <cell r="P473">
            <v>0</v>
          </cell>
          <cell r="R473">
            <v>0</v>
          </cell>
        </row>
        <row r="474">
          <cell r="B474" t="str">
            <v>tbc   Mobile BB</v>
          </cell>
          <cell r="C474" t="str">
            <v>tbc</v>
          </cell>
          <cell r="E474">
            <v>0</v>
          </cell>
          <cell r="F474">
            <v>0</v>
          </cell>
          <cell r="G474">
            <v>0</v>
          </cell>
          <cell r="H474">
            <v>0</v>
          </cell>
          <cell r="I474">
            <v>0</v>
          </cell>
          <cell r="J474">
            <v>0</v>
          </cell>
          <cell r="K474">
            <v>0</v>
          </cell>
          <cell r="L474">
            <v>0</v>
          </cell>
          <cell r="M474">
            <v>0</v>
          </cell>
          <cell r="N474">
            <v>0</v>
          </cell>
          <cell r="O474">
            <v>0</v>
          </cell>
          <cell r="P474">
            <v>0</v>
          </cell>
          <cell r="R474">
            <v>0</v>
          </cell>
        </row>
        <row r="476">
          <cell r="C476" t="str">
            <v>Total Direct</v>
          </cell>
          <cell r="E476">
            <v>1585</v>
          </cell>
          <cell r="F476">
            <v>2672</v>
          </cell>
          <cell r="G476">
            <v>3022</v>
          </cell>
          <cell r="H476">
            <v>2263</v>
          </cell>
          <cell r="I476">
            <v>2394</v>
          </cell>
          <cell r="J476">
            <v>2798</v>
          </cell>
          <cell r="K476">
            <v>1891</v>
          </cell>
          <cell r="L476">
            <v>1832</v>
          </cell>
          <cell r="M476">
            <v>0</v>
          </cell>
          <cell r="N476">
            <v>0</v>
          </cell>
          <cell r="O476">
            <v>0</v>
          </cell>
          <cell r="P476">
            <v>0</v>
          </cell>
          <cell r="R476">
            <v>18457</v>
          </cell>
        </row>
        <row r="478">
          <cell r="C478" t="str">
            <v>TOTAL BUSINESS</v>
          </cell>
          <cell r="E478">
            <v>2250</v>
          </cell>
          <cell r="F478">
            <v>3837</v>
          </cell>
          <cell r="G478">
            <v>5771</v>
          </cell>
          <cell r="H478">
            <v>4457</v>
          </cell>
          <cell r="I478">
            <v>4899</v>
          </cell>
          <cell r="J478">
            <v>8892</v>
          </cell>
          <cell r="K478">
            <v>4146</v>
          </cell>
          <cell r="L478">
            <v>3490</v>
          </cell>
          <cell r="M478">
            <v>0</v>
          </cell>
          <cell r="N478">
            <v>0</v>
          </cell>
          <cell r="O478">
            <v>0</v>
          </cell>
          <cell r="P478">
            <v>0</v>
          </cell>
          <cell r="R478">
            <v>37742</v>
          </cell>
        </row>
        <row r="480">
          <cell r="C480" t="str">
            <v>O2 ONLINE (A. Benham)</v>
          </cell>
        </row>
        <row r="482">
          <cell r="B482" t="str">
            <v>O2 Online   Mobile BB</v>
          </cell>
          <cell r="C482" t="str">
            <v>O2 Online</v>
          </cell>
          <cell r="E482">
            <v>1132</v>
          </cell>
          <cell r="F482">
            <v>1031</v>
          </cell>
          <cell r="G482">
            <v>857.48</v>
          </cell>
          <cell r="H482">
            <v>517</v>
          </cell>
          <cell r="I482">
            <v>538.85</v>
          </cell>
          <cell r="J482">
            <v>480.35</v>
          </cell>
          <cell r="K482">
            <v>437.22479420321827</v>
          </cell>
          <cell r="L482">
            <v>494</v>
          </cell>
          <cell r="M482">
            <v>0</v>
          </cell>
          <cell r="N482">
            <v>0</v>
          </cell>
          <cell r="O482">
            <v>0</v>
          </cell>
          <cell r="P482">
            <v>0</v>
          </cell>
          <cell r="R482">
            <v>5487.9047942032184</v>
          </cell>
        </row>
        <row r="483">
          <cell r="B483" t="str">
            <v>O2 Telesales   Mobile BB</v>
          </cell>
          <cell r="C483" t="str">
            <v>O2 Telesales</v>
          </cell>
          <cell r="E483">
            <v>932</v>
          </cell>
          <cell r="F483">
            <v>854</v>
          </cell>
          <cell r="G483">
            <v>765.52</v>
          </cell>
          <cell r="H483">
            <v>764</v>
          </cell>
          <cell r="I483">
            <v>326.14999999999998</v>
          </cell>
          <cell r="J483">
            <v>269.64999999999998</v>
          </cell>
          <cell r="K483">
            <v>339.77520579678173</v>
          </cell>
          <cell r="L483">
            <v>277</v>
          </cell>
          <cell r="M483">
            <v>0</v>
          </cell>
          <cell r="N483">
            <v>0</v>
          </cell>
          <cell r="O483">
            <v>0</v>
          </cell>
          <cell r="P483">
            <v>0</v>
          </cell>
          <cell r="R483">
            <v>4528.0952057967816</v>
          </cell>
        </row>
        <row r="484">
          <cell r="B484" t="str">
            <v>tbc   Mobile BB</v>
          </cell>
          <cell r="C484" t="str">
            <v>tbc</v>
          </cell>
          <cell r="E484">
            <v>0</v>
          </cell>
          <cell r="F484">
            <v>0</v>
          </cell>
          <cell r="G484">
            <v>0</v>
          </cell>
          <cell r="H484">
            <v>0</v>
          </cell>
          <cell r="I484">
            <v>0</v>
          </cell>
          <cell r="J484">
            <v>0</v>
          </cell>
          <cell r="K484">
            <v>0</v>
          </cell>
          <cell r="L484">
            <v>0</v>
          </cell>
          <cell r="M484">
            <v>0</v>
          </cell>
          <cell r="N484">
            <v>0</v>
          </cell>
          <cell r="O484">
            <v>0</v>
          </cell>
          <cell r="P484">
            <v>0</v>
          </cell>
          <cell r="R484">
            <v>0</v>
          </cell>
        </row>
        <row r="485">
          <cell r="B485" t="str">
            <v>tbc   Mobile BB</v>
          </cell>
          <cell r="C485" t="str">
            <v>tbc</v>
          </cell>
          <cell r="E485">
            <v>0</v>
          </cell>
          <cell r="F485">
            <v>0</v>
          </cell>
          <cell r="G485">
            <v>0</v>
          </cell>
          <cell r="H485">
            <v>0</v>
          </cell>
          <cell r="I485">
            <v>0</v>
          </cell>
          <cell r="J485">
            <v>0</v>
          </cell>
          <cell r="K485">
            <v>0</v>
          </cell>
          <cell r="L485">
            <v>0</v>
          </cell>
          <cell r="M485">
            <v>0</v>
          </cell>
          <cell r="N485">
            <v>0</v>
          </cell>
          <cell r="O485">
            <v>0</v>
          </cell>
          <cell r="P485">
            <v>0</v>
          </cell>
          <cell r="R485">
            <v>0</v>
          </cell>
        </row>
        <row r="486">
          <cell r="B486" t="str">
            <v>tbc   Mobile BB</v>
          </cell>
          <cell r="C486" t="str">
            <v>tbc</v>
          </cell>
          <cell r="E486">
            <v>0</v>
          </cell>
          <cell r="F486">
            <v>0</v>
          </cell>
          <cell r="G486">
            <v>0</v>
          </cell>
          <cell r="H486">
            <v>0</v>
          </cell>
          <cell r="I486">
            <v>0</v>
          </cell>
          <cell r="J486">
            <v>0</v>
          </cell>
          <cell r="K486">
            <v>0</v>
          </cell>
          <cell r="L486">
            <v>0</v>
          </cell>
          <cell r="M486">
            <v>0</v>
          </cell>
          <cell r="N486">
            <v>0</v>
          </cell>
          <cell r="O486">
            <v>0</v>
          </cell>
          <cell r="P486">
            <v>0</v>
          </cell>
          <cell r="R486">
            <v>0</v>
          </cell>
        </row>
        <row r="487">
          <cell r="B487" t="str">
            <v>tbc   Mobile BB</v>
          </cell>
          <cell r="C487" t="str">
            <v>tbc</v>
          </cell>
          <cell r="E487">
            <v>0</v>
          </cell>
          <cell r="F487">
            <v>0</v>
          </cell>
          <cell r="G487">
            <v>0</v>
          </cell>
          <cell r="H487">
            <v>0</v>
          </cell>
          <cell r="I487">
            <v>0</v>
          </cell>
          <cell r="J487">
            <v>0</v>
          </cell>
          <cell r="K487">
            <v>0</v>
          </cell>
          <cell r="L487">
            <v>0</v>
          </cell>
          <cell r="M487">
            <v>0</v>
          </cell>
          <cell r="N487">
            <v>0</v>
          </cell>
          <cell r="O487">
            <v>0</v>
          </cell>
          <cell r="P487">
            <v>0</v>
          </cell>
          <cell r="R487">
            <v>0</v>
          </cell>
        </row>
        <row r="489">
          <cell r="C489" t="str">
            <v>TOTAL O2 ONLINE</v>
          </cell>
          <cell r="E489">
            <v>2064</v>
          </cell>
          <cell r="F489">
            <v>1885</v>
          </cell>
          <cell r="G489">
            <v>1623</v>
          </cell>
          <cell r="H489">
            <v>1281</v>
          </cell>
          <cell r="I489">
            <v>865</v>
          </cell>
          <cell r="J489">
            <v>750</v>
          </cell>
          <cell r="K489">
            <v>777</v>
          </cell>
          <cell r="L489">
            <v>771</v>
          </cell>
          <cell r="M489">
            <v>0</v>
          </cell>
          <cell r="N489">
            <v>0</v>
          </cell>
          <cell r="O489">
            <v>0</v>
          </cell>
          <cell r="P489">
            <v>0</v>
          </cell>
          <cell r="R489">
            <v>10016</v>
          </cell>
        </row>
        <row r="491">
          <cell r="C491" t="str">
            <v>O2 RETAIL (P. Cave)</v>
          </cell>
        </row>
        <row r="493">
          <cell r="B493" t="str">
            <v>O2 Retail   Mobile BB</v>
          </cell>
          <cell r="C493" t="str">
            <v>O2 Retail</v>
          </cell>
          <cell r="E493">
            <v>2436</v>
          </cell>
          <cell r="F493">
            <v>2843</v>
          </cell>
          <cell r="G493">
            <v>1635</v>
          </cell>
          <cell r="H493">
            <v>1259</v>
          </cell>
          <cell r="I493">
            <v>1142</v>
          </cell>
          <cell r="J493">
            <v>850</v>
          </cell>
          <cell r="K493">
            <v>749</v>
          </cell>
          <cell r="L493">
            <v>849</v>
          </cell>
          <cell r="M493">
            <v>0</v>
          </cell>
          <cell r="N493">
            <v>0</v>
          </cell>
          <cell r="O493">
            <v>0</v>
          </cell>
          <cell r="P493">
            <v>0</v>
          </cell>
          <cell r="R493">
            <v>11763</v>
          </cell>
        </row>
        <row r="494">
          <cell r="B494" t="str">
            <v>O2 Franchise   Mobile BB</v>
          </cell>
          <cell r="C494" t="str">
            <v>O2 Franchise</v>
          </cell>
          <cell r="E494">
            <v>470</v>
          </cell>
          <cell r="F494">
            <v>437</v>
          </cell>
          <cell r="G494">
            <v>280</v>
          </cell>
          <cell r="H494">
            <v>263</v>
          </cell>
          <cell r="I494">
            <v>253</v>
          </cell>
          <cell r="J494">
            <v>198</v>
          </cell>
          <cell r="K494">
            <v>240</v>
          </cell>
          <cell r="L494">
            <v>225</v>
          </cell>
          <cell r="M494">
            <v>0</v>
          </cell>
          <cell r="N494">
            <v>0</v>
          </cell>
          <cell r="O494">
            <v>0</v>
          </cell>
          <cell r="P494">
            <v>0</v>
          </cell>
          <cell r="R494">
            <v>2366</v>
          </cell>
        </row>
        <row r="495">
          <cell r="B495" t="str">
            <v>tbc   Mobile BB</v>
          </cell>
          <cell r="C495" t="str">
            <v>tbc</v>
          </cell>
          <cell r="E495">
            <v>0</v>
          </cell>
          <cell r="F495">
            <v>0</v>
          </cell>
          <cell r="G495">
            <v>0</v>
          </cell>
          <cell r="H495">
            <v>0</v>
          </cell>
          <cell r="I495">
            <v>0</v>
          </cell>
          <cell r="J495">
            <v>0</v>
          </cell>
          <cell r="K495">
            <v>0</v>
          </cell>
          <cell r="L495">
            <v>0</v>
          </cell>
          <cell r="M495">
            <v>0</v>
          </cell>
          <cell r="N495">
            <v>0</v>
          </cell>
          <cell r="O495">
            <v>0</v>
          </cell>
          <cell r="P495">
            <v>0</v>
          </cell>
          <cell r="R495">
            <v>0</v>
          </cell>
        </row>
        <row r="496">
          <cell r="B496" t="str">
            <v>tbc   Mobile BB</v>
          </cell>
          <cell r="C496" t="str">
            <v>tbc</v>
          </cell>
          <cell r="E496">
            <v>0</v>
          </cell>
          <cell r="F496">
            <v>0</v>
          </cell>
          <cell r="G496">
            <v>0</v>
          </cell>
          <cell r="H496">
            <v>0</v>
          </cell>
          <cell r="I496">
            <v>0</v>
          </cell>
          <cell r="J496">
            <v>0</v>
          </cell>
          <cell r="K496">
            <v>0</v>
          </cell>
          <cell r="L496">
            <v>0</v>
          </cell>
          <cell r="M496">
            <v>0</v>
          </cell>
          <cell r="N496">
            <v>0</v>
          </cell>
          <cell r="O496">
            <v>0</v>
          </cell>
          <cell r="P496">
            <v>0</v>
          </cell>
          <cell r="R496">
            <v>0</v>
          </cell>
        </row>
        <row r="497">
          <cell r="B497" t="str">
            <v>tbc   Mobile BB</v>
          </cell>
          <cell r="C497" t="str">
            <v>tbc</v>
          </cell>
          <cell r="E497">
            <v>0</v>
          </cell>
          <cell r="F497">
            <v>0</v>
          </cell>
          <cell r="G497">
            <v>0</v>
          </cell>
          <cell r="H497">
            <v>0</v>
          </cell>
          <cell r="I497">
            <v>0</v>
          </cell>
          <cell r="J497">
            <v>0</v>
          </cell>
          <cell r="K497">
            <v>0</v>
          </cell>
          <cell r="L497">
            <v>0</v>
          </cell>
          <cell r="M497">
            <v>0</v>
          </cell>
          <cell r="N497">
            <v>0</v>
          </cell>
          <cell r="O497">
            <v>0</v>
          </cell>
          <cell r="P497">
            <v>0</v>
          </cell>
          <cell r="R497">
            <v>0</v>
          </cell>
        </row>
        <row r="498">
          <cell r="B498" t="str">
            <v>tbc   Mobile BB</v>
          </cell>
          <cell r="C498" t="str">
            <v>tbc</v>
          </cell>
          <cell r="E498">
            <v>0</v>
          </cell>
          <cell r="F498">
            <v>0</v>
          </cell>
          <cell r="G498">
            <v>0</v>
          </cell>
          <cell r="H498">
            <v>0</v>
          </cell>
          <cell r="I498">
            <v>0</v>
          </cell>
          <cell r="J498">
            <v>0</v>
          </cell>
          <cell r="K498">
            <v>0</v>
          </cell>
          <cell r="L498">
            <v>0</v>
          </cell>
          <cell r="M498">
            <v>0</v>
          </cell>
          <cell r="N498">
            <v>0</v>
          </cell>
          <cell r="O498">
            <v>0</v>
          </cell>
          <cell r="P498">
            <v>0</v>
          </cell>
          <cell r="R498">
            <v>0</v>
          </cell>
        </row>
        <row r="499">
          <cell r="B499" t="str">
            <v>tbc   Mobile BB</v>
          </cell>
          <cell r="C499" t="str">
            <v>tbc</v>
          </cell>
          <cell r="E499">
            <v>0</v>
          </cell>
          <cell r="F499">
            <v>0</v>
          </cell>
          <cell r="G499">
            <v>0</v>
          </cell>
          <cell r="H499">
            <v>0</v>
          </cell>
          <cell r="I499">
            <v>0</v>
          </cell>
          <cell r="J499">
            <v>0</v>
          </cell>
          <cell r="K499">
            <v>0</v>
          </cell>
          <cell r="L499">
            <v>0</v>
          </cell>
          <cell r="M499">
            <v>0</v>
          </cell>
          <cell r="N499">
            <v>0</v>
          </cell>
          <cell r="O499">
            <v>0</v>
          </cell>
          <cell r="P499">
            <v>0</v>
          </cell>
          <cell r="R499">
            <v>0</v>
          </cell>
        </row>
        <row r="501">
          <cell r="C501" t="str">
            <v>TOTAL O2 RETAIL</v>
          </cell>
          <cell r="E501">
            <v>2906</v>
          </cell>
          <cell r="F501">
            <v>3280</v>
          </cell>
          <cell r="G501">
            <v>1915</v>
          </cell>
          <cell r="H501">
            <v>1522</v>
          </cell>
          <cell r="I501">
            <v>1395</v>
          </cell>
          <cell r="J501">
            <v>1048</v>
          </cell>
          <cell r="K501">
            <v>989</v>
          </cell>
          <cell r="L501">
            <v>1074</v>
          </cell>
          <cell r="M501">
            <v>0</v>
          </cell>
          <cell r="N501">
            <v>0</v>
          </cell>
          <cell r="O501">
            <v>0</v>
          </cell>
          <cell r="P501">
            <v>0</v>
          </cell>
          <cell r="R501">
            <v>14129</v>
          </cell>
        </row>
        <row r="503">
          <cell r="C503" t="str">
            <v>OTHER CHANNELS</v>
          </cell>
        </row>
        <row r="505">
          <cell r="B505" t="str">
            <v>Other   Mobile BB</v>
          </cell>
          <cell r="C505" t="str">
            <v>Other</v>
          </cell>
          <cell r="E505">
            <v>57</v>
          </cell>
          <cell r="F505">
            <v>-644</v>
          </cell>
          <cell r="G505">
            <v>-489</v>
          </cell>
          <cell r="H505">
            <v>-559</v>
          </cell>
          <cell r="I505">
            <v>-868</v>
          </cell>
          <cell r="J505">
            <v>29</v>
          </cell>
          <cell r="K505">
            <v>39</v>
          </cell>
          <cell r="L505">
            <v>32</v>
          </cell>
          <cell r="M505">
            <v>0</v>
          </cell>
          <cell r="N505">
            <v>0</v>
          </cell>
          <cell r="O505">
            <v>0</v>
          </cell>
          <cell r="P505">
            <v>0</v>
          </cell>
          <cell r="R505">
            <v>-2403</v>
          </cell>
        </row>
        <row r="506">
          <cell r="B506" t="str">
            <v>tbc   Mobile BB</v>
          </cell>
          <cell r="C506" t="str">
            <v>tbc</v>
          </cell>
          <cell r="E506">
            <v>0</v>
          </cell>
          <cell r="F506">
            <v>0</v>
          </cell>
          <cell r="G506">
            <v>0</v>
          </cell>
          <cell r="H506">
            <v>0</v>
          </cell>
          <cell r="I506">
            <v>0</v>
          </cell>
          <cell r="J506">
            <v>0</v>
          </cell>
          <cell r="K506">
            <v>0</v>
          </cell>
          <cell r="L506">
            <v>0</v>
          </cell>
          <cell r="M506">
            <v>0</v>
          </cell>
          <cell r="N506">
            <v>0</v>
          </cell>
          <cell r="O506">
            <v>0</v>
          </cell>
          <cell r="P506">
            <v>0</v>
          </cell>
          <cell r="R506">
            <v>0</v>
          </cell>
        </row>
        <row r="507">
          <cell r="B507" t="str">
            <v>tbc   Mobile BB</v>
          </cell>
          <cell r="C507" t="str">
            <v>tbc</v>
          </cell>
          <cell r="E507">
            <v>0</v>
          </cell>
          <cell r="F507">
            <v>0</v>
          </cell>
          <cell r="G507">
            <v>0</v>
          </cell>
          <cell r="H507">
            <v>0</v>
          </cell>
          <cell r="I507">
            <v>0</v>
          </cell>
          <cell r="J507">
            <v>0</v>
          </cell>
          <cell r="K507">
            <v>0</v>
          </cell>
          <cell r="L507">
            <v>0</v>
          </cell>
          <cell r="M507">
            <v>0</v>
          </cell>
          <cell r="N507">
            <v>0</v>
          </cell>
          <cell r="O507">
            <v>0</v>
          </cell>
          <cell r="P507">
            <v>0</v>
          </cell>
          <cell r="R507">
            <v>0</v>
          </cell>
        </row>
        <row r="508">
          <cell r="B508" t="str">
            <v>tbc   Mobile BB</v>
          </cell>
          <cell r="C508" t="str">
            <v>tbc</v>
          </cell>
          <cell r="E508">
            <v>0</v>
          </cell>
          <cell r="F508">
            <v>0</v>
          </cell>
          <cell r="G508">
            <v>0</v>
          </cell>
          <cell r="H508">
            <v>0</v>
          </cell>
          <cell r="I508">
            <v>0</v>
          </cell>
          <cell r="J508">
            <v>0</v>
          </cell>
          <cell r="K508">
            <v>0</v>
          </cell>
          <cell r="L508">
            <v>0</v>
          </cell>
          <cell r="M508">
            <v>0</v>
          </cell>
          <cell r="N508">
            <v>0</v>
          </cell>
          <cell r="O508">
            <v>0</v>
          </cell>
          <cell r="P508">
            <v>0</v>
          </cell>
          <cell r="R508">
            <v>0</v>
          </cell>
        </row>
        <row r="509">
          <cell r="B509" t="str">
            <v>tbc   Mobile BB</v>
          </cell>
          <cell r="C509" t="str">
            <v>tbc</v>
          </cell>
          <cell r="E509">
            <v>0</v>
          </cell>
          <cell r="F509">
            <v>0</v>
          </cell>
          <cell r="G509">
            <v>0</v>
          </cell>
          <cell r="H509">
            <v>0</v>
          </cell>
          <cell r="I509">
            <v>0</v>
          </cell>
          <cell r="J509">
            <v>0</v>
          </cell>
          <cell r="K509">
            <v>0</v>
          </cell>
          <cell r="L509">
            <v>0</v>
          </cell>
          <cell r="M509">
            <v>0</v>
          </cell>
          <cell r="N509">
            <v>0</v>
          </cell>
          <cell r="O509">
            <v>0</v>
          </cell>
          <cell r="P509">
            <v>0</v>
          </cell>
          <cell r="R509">
            <v>0</v>
          </cell>
        </row>
        <row r="510">
          <cell r="B510" t="str">
            <v>tbc   Mobile BB</v>
          </cell>
          <cell r="C510" t="str">
            <v>tbc</v>
          </cell>
          <cell r="E510">
            <v>0</v>
          </cell>
          <cell r="F510">
            <v>0</v>
          </cell>
          <cell r="G510">
            <v>0</v>
          </cell>
          <cell r="H510">
            <v>0</v>
          </cell>
          <cell r="I510">
            <v>0</v>
          </cell>
          <cell r="J510">
            <v>0</v>
          </cell>
          <cell r="K510">
            <v>0</v>
          </cell>
          <cell r="L510">
            <v>0</v>
          </cell>
          <cell r="M510">
            <v>0</v>
          </cell>
          <cell r="N510">
            <v>0</v>
          </cell>
          <cell r="O510">
            <v>0</v>
          </cell>
          <cell r="P510">
            <v>0</v>
          </cell>
          <cell r="R510">
            <v>0</v>
          </cell>
        </row>
        <row r="512">
          <cell r="C512" t="str">
            <v>TOTAL OTHER CHANNELS</v>
          </cell>
          <cell r="E512">
            <v>57</v>
          </cell>
          <cell r="F512">
            <v>-644</v>
          </cell>
          <cell r="G512">
            <v>-489</v>
          </cell>
          <cell r="H512">
            <v>-559</v>
          </cell>
          <cell r="I512">
            <v>-868</v>
          </cell>
          <cell r="J512">
            <v>29</v>
          </cell>
          <cell r="K512">
            <v>39</v>
          </cell>
          <cell r="L512">
            <v>32</v>
          </cell>
          <cell r="M512">
            <v>0</v>
          </cell>
          <cell r="N512">
            <v>0</v>
          </cell>
          <cell r="O512">
            <v>0</v>
          </cell>
          <cell r="P512">
            <v>0</v>
          </cell>
          <cell r="R512">
            <v>-2403</v>
          </cell>
        </row>
        <row r="514">
          <cell r="C514" t="str">
            <v>Mobile BB POSTPAY GROSS CONNECTIONS</v>
          </cell>
          <cell r="E514">
            <v>8629</v>
          </cell>
          <cell r="F514">
            <v>9203</v>
          </cell>
          <cell r="G514">
            <v>9669</v>
          </cell>
          <cell r="H514">
            <v>7223</v>
          </cell>
          <cell r="I514">
            <v>6739</v>
          </cell>
          <cell r="J514">
            <v>11076</v>
          </cell>
          <cell r="K514">
            <v>6344</v>
          </cell>
          <cell r="L514">
            <v>5675</v>
          </cell>
          <cell r="M514">
            <v>0</v>
          </cell>
          <cell r="N514">
            <v>0</v>
          </cell>
          <cell r="O514">
            <v>0</v>
          </cell>
          <cell r="P514">
            <v>0</v>
          </cell>
          <cell r="R514">
            <v>64558</v>
          </cell>
        </row>
        <row r="516">
          <cell r="C516" t="str">
            <v>TOTAL POSTPAY</v>
          </cell>
          <cell r="E516">
            <v>39814</v>
          </cell>
          <cell r="F516">
            <v>39845</v>
          </cell>
          <cell r="G516">
            <v>39873</v>
          </cell>
          <cell r="H516">
            <v>39904</v>
          </cell>
          <cell r="I516">
            <v>39934</v>
          </cell>
          <cell r="J516">
            <v>39965</v>
          </cell>
          <cell r="K516">
            <v>39995</v>
          </cell>
          <cell r="L516">
            <v>40026</v>
          </cell>
          <cell r="M516">
            <v>40057</v>
          </cell>
          <cell r="N516">
            <v>40087</v>
          </cell>
          <cell r="O516">
            <v>40118</v>
          </cell>
          <cell r="P516">
            <v>40148</v>
          </cell>
          <cell r="R516" t="str">
            <v>Year to Date</v>
          </cell>
        </row>
        <row r="518">
          <cell r="E518" t="str">
            <v>Actual</v>
          </cell>
          <cell r="F518" t="str">
            <v>Actual</v>
          </cell>
          <cell r="G518" t="str">
            <v>Actual</v>
          </cell>
          <cell r="H518" t="str">
            <v>Actual</v>
          </cell>
          <cell r="I518" t="str">
            <v>Actual</v>
          </cell>
          <cell r="J518" t="str">
            <v>Actual</v>
          </cell>
          <cell r="K518" t="str">
            <v>Actual</v>
          </cell>
          <cell r="L518" t="str">
            <v>Actual</v>
          </cell>
          <cell r="M518" t="str">
            <v/>
          </cell>
          <cell r="N518" t="str">
            <v/>
          </cell>
          <cell r="O518" t="str">
            <v/>
          </cell>
          <cell r="P518" t="str">
            <v/>
          </cell>
        </row>
        <row r="520">
          <cell r="C520" t="str">
            <v>MASS RETAIL (S. Shurrock)</v>
          </cell>
        </row>
        <row r="522">
          <cell r="C522" t="str">
            <v>Carphone Warehouse - CPW Managed</v>
          </cell>
          <cell r="E522">
            <v>771</v>
          </cell>
          <cell r="F522">
            <v>603</v>
          </cell>
          <cell r="G522">
            <v>543</v>
          </cell>
          <cell r="H522">
            <v>517</v>
          </cell>
          <cell r="I522">
            <v>530</v>
          </cell>
          <cell r="J522">
            <v>508</v>
          </cell>
          <cell r="K522">
            <v>555</v>
          </cell>
          <cell r="L522">
            <v>491</v>
          </cell>
          <cell r="M522">
            <v>0</v>
          </cell>
          <cell r="N522">
            <v>0</v>
          </cell>
          <cell r="O522">
            <v>0</v>
          </cell>
          <cell r="P522">
            <v>0</v>
          </cell>
          <cell r="R522">
            <v>4518</v>
          </cell>
        </row>
        <row r="523">
          <cell r="C523" t="str">
            <v>Carphone Warehouse - O2 managed</v>
          </cell>
          <cell r="E523">
            <v>35216</v>
          </cell>
          <cell r="F523">
            <v>43210</v>
          </cell>
          <cell r="G523">
            <v>39098</v>
          </cell>
          <cell r="H523">
            <v>36526</v>
          </cell>
          <cell r="I523">
            <v>45029</v>
          </cell>
          <cell r="J523">
            <v>57407</v>
          </cell>
          <cell r="K523">
            <v>53518</v>
          </cell>
          <cell r="L523">
            <v>42529</v>
          </cell>
          <cell r="M523">
            <v>0</v>
          </cell>
          <cell r="N523">
            <v>0</v>
          </cell>
          <cell r="O523">
            <v>0</v>
          </cell>
          <cell r="P523">
            <v>0</v>
          </cell>
          <cell r="R523">
            <v>352533</v>
          </cell>
        </row>
        <row r="524">
          <cell r="C524" t="str">
            <v>tbc</v>
          </cell>
          <cell r="E524">
            <v>0</v>
          </cell>
          <cell r="F524">
            <v>0</v>
          </cell>
          <cell r="G524">
            <v>0</v>
          </cell>
          <cell r="H524">
            <v>0</v>
          </cell>
          <cell r="I524">
            <v>0</v>
          </cell>
          <cell r="J524">
            <v>0</v>
          </cell>
          <cell r="K524">
            <v>0</v>
          </cell>
          <cell r="L524">
            <v>0</v>
          </cell>
          <cell r="M524">
            <v>0</v>
          </cell>
          <cell r="N524">
            <v>0</v>
          </cell>
          <cell r="O524">
            <v>0</v>
          </cell>
          <cell r="P524">
            <v>0</v>
          </cell>
          <cell r="R524">
            <v>0</v>
          </cell>
        </row>
        <row r="525">
          <cell r="C525" t="str">
            <v>tbc</v>
          </cell>
          <cell r="E525">
            <v>0</v>
          </cell>
          <cell r="F525">
            <v>0</v>
          </cell>
          <cell r="G525">
            <v>0</v>
          </cell>
          <cell r="H525">
            <v>0</v>
          </cell>
          <cell r="I525">
            <v>0</v>
          </cell>
          <cell r="J525">
            <v>0</v>
          </cell>
          <cell r="K525">
            <v>0</v>
          </cell>
          <cell r="L525">
            <v>0</v>
          </cell>
          <cell r="M525">
            <v>0</v>
          </cell>
          <cell r="N525">
            <v>0</v>
          </cell>
          <cell r="O525">
            <v>0</v>
          </cell>
          <cell r="P525">
            <v>0</v>
          </cell>
          <cell r="R525">
            <v>0</v>
          </cell>
        </row>
        <row r="526">
          <cell r="C526" t="str">
            <v>Phones 4 You</v>
          </cell>
          <cell r="E526">
            <v>10350</v>
          </cell>
          <cell r="F526">
            <v>9714</v>
          </cell>
          <cell r="G526">
            <v>14458</v>
          </cell>
          <cell r="H526">
            <v>12330</v>
          </cell>
          <cell r="I526">
            <v>12642</v>
          </cell>
          <cell r="J526">
            <v>14127</v>
          </cell>
          <cell r="K526">
            <v>16210</v>
          </cell>
          <cell r="L526">
            <v>13849</v>
          </cell>
          <cell r="M526">
            <v>0</v>
          </cell>
          <cell r="N526">
            <v>0</v>
          </cell>
          <cell r="O526">
            <v>0</v>
          </cell>
          <cell r="P526">
            <v>0</v>
          </cell>
          <cell r="R526">
            <v>103680</v>
          </cell>
        </row>
        <row r="527">
          <cell r="C527" t="str">
            <v>Dixons Stores Group</v>
          </cell>
          <cell r="E527">
            <v>88</v>
          </cell>
          <cell r="F527">
            <v>97</v>
          </cell>
          <cell r="G527">
            <v>82</v>
          </cell>
          <cell r="H527">
            <v>80</v>
          </cell>
          <cell r="I527">
            <v>69</v>
          </cell>
          <cell r="J527">
            <v>77</v>
          </cell>
          <cell r="K527">
            <v>92</v>
          </cell>
          <cell r="L527">
            <v>59</v>
          </cell>
          <cell r="M527">
            <v>0</v>
          </cell>
          <cell r="N527">
            <v>0</v>
          </cell>
          <cell r="O527">
            <v>0</v>
          </cell>
          <cell r="P527">
            <v>0</v>
          </cell>
          <cell r="R527">
            <v>644</v>
          </cell>
        </row>
        <row r="528">
          <cell r="C528" t="str">
            <v>tbc</v>
          </cell>
          <cell r="E528">
            <v>0</v>
          </cell>
          <cell r="F528">
            <v>0</v>
          </cell>
          <cell r="G528">
            <v>0</v>
          </cell>
          <cell r="H528">
            <v>0</v>
          </cell>
          <cell r="I528">
            <v>0</v>
          </cell>
          <cell r="J528">
            <v>0</v>
          </cell>
          <cell r="K528">
            <v>0</v>
          </cell>
          <cell r="L528">
            <v>0</v>
          </cell>
          <cell r="M528">
            <v>0</v>
          </cell>
          <cell r="N528">
            <v>0</v>
          </cell>
          <cell r="O528">
            <v>0</v>
          </cell>
          <cell r="P528">
            <v>0</v>
          </cell>
          <cell r="R528">
            <v>0</v>
          </cell>
        </row>
        <row r="529">
          <cell r="C529" t="str">
            <v>Dial a Phone</v>
          </cell>
          <cell r="E529">
            <v>0</v>
          </cell>
          <cell r="F529">
            <v>0</v>
          </cell>
          <cell r="G529">
            <v>0</v>
          </cell>
          <cell r="H529">
            <v>0</v>
          </cell>
          <cell r="I529">
            <v>0</v>
          </cell>
          <cell r="J529">
            <v>0</v>
          </cell>
          <cell r="K529">
            <v>0</v>
          </cell>
          <cell r="L529">
            <v>0</v>
          </cell>
          <cell r="M529">
            <v>0</v>
          </cell>
          <cell r="N529">
            <v>0</v>
          </cell>
          <cell r="O529">
            <v>0</v>
          </cell>
          <cell r="P529">
            <v>0</v>
          </cell>
          <cell r="R529">
            <v>0</v>
          </cell>
        </row>
        <row r="530">
          <cell r="C530" t="str">
            <v>Argos</v>
          </cell>
          <cell r="E530">
            <v>3</v>
          </cell>
          <cell r="F530">
            <v>1</v>
          </cell>
          <cell r="G530">
            <v>1</v>
          </cell>
          <cell r="H530">
            <v>1</v>
          </cell>
          <cell r="I530">
            <v>1</v>
          </cell>
          <cell r="J530">
            <v>0</v>
          </cell>
          <cell r="K530">
            <v>1</v>
          </cell>
          <cell r="L530">
            <v>0</v>
          </cell>
          <cell r="M530">
            <v>0</v>
          </cell>
          <cell r="N530">
            <v>0</v>
          </cell>
          <cell r="O530">
            <v>0</v>
          </cell>
          <cell r="P530">
            <v>0</v>
          </cell>
          <cell r="R530">
            <v>8</v>
          </cell>
        </row>
        <row r="531">
          <cell r="C531" t="str">
            <v>Tesco</v>
          </cell>
          <cell r="E531">
            <v>0</v>
          </cell>
          <cell r="F531">
            <v>0</v>
          </cell>
          <cell r="G531">
            <v>0</v>
          </cell>
          <cell r="H531">
            <v>531</v>
          </cell>
          <cell r="I531">
            <v>1204</v>
          </cell>
          <cell r="J531">
            <v>891</v>
          </cell>
          <cell r="K531">
            <v>950</v>
          </cell>
          <cell r="L531">
            <v>1082</v>
          </cell>
          <cell r="M531">
            <v>0</v>
          </cell>
          <cell r="N531">
            <v>0</v>
          </cell>
          <cell r="O531">
            <v>0</v>
          </cell>
          <cell r="P531">
            <v>0</v>
          </cell>
          <cell r="R531">
            <v>4658</v>
          </cell>
        </row>
        <row r="532">
          <cell r="C532" t="str">
            <v>Woolworths</v>
          </cell>
          <cell r="E532">
            <v>0</v>
          </cell>
          <cell r="F532">
            <v>0</v>
          </cell>
          <cell r="G532">
            <v>0</v>
          </cell>
          <cell r="H532">
            <v>0</v>
          </cell>
          <cell r="I532">
            <v>0</v>
          </cell>
          <cell r="J532">
            <v>0</v>
          </cell>
          <cell r="K532">
            <v>0</v>
          </cell>
          <cell r="L532">
            <v>0</v>
          </cell>
          <cell r="M532">
            <v>0</v>
          </cell>
          <cell r="N532">
            <v>0</v>
          </cell>
          <cell r="O532">
            <v>0</v>
          </cell>
          <cell r="P532">
            <v>0</v>
          </cell>
          <cell r="R532">
            <v>0</v>
          </cell>
        </row>
        <row r="533">
          <cell r="C533" t="str">
            <v>Littlewoods</v>
          </cell>
          <cell r="E533">
            <v>0</v>
          </cell>
          <cell r="F533">
            <v>0</v>
          </cell>
          <cell r="G533">
            <v>0</v>
          </cell>
          <cell r="H533">
            <v>0</v>
          </cell>
          <cell r="I533">
            <v>0</v>
          </cell>
          <cell r="J533">
            <v>0</v>
          </cell>
          <cell r="K533">
            <v>0</v>
          </cell>
          <cell r="L533">
            <v>0</v>
          </cell>
          <cell r="M533">
            <v>0</v>
          </cell>
          <cell r="N533">
            <v>0</v>
          </cell>
          <cell r="O533">
            <v>0</v>
          </cell>
          <cell r="P533">
            <v>0</v>
          </cell>
          <cell r="R533">
            <v>0</v>
          </cell>
        </row>
        <row r="534">
          <cell r="C534" t="str">
            <v>Comet</v>
          </cell>
          <cell r="E534">
            <v>0</v>
          </cell>
          <cell r="F534">
            <v>0</v>
          </cell>
          <cell r="G534">
            <v>0</v>
          </cell>
          <cell r="H534">
            <v>0</v>
          </cell>
          <cell r="I534">
            <v>0</v>
          </cell>
          <cell r="J534">
            <v>0</v>
          </cell>
          <cell r="K534">
            <v>0</v>
          </cell>
          <cell r="L534">
            <v>1</v>
          </cell>
          <cell r="M534">
            <v>0</v>
          </cell>
          <cell r="N534">
            <v>0</v>
          </cell>
          <cell r="O534">
            <v>0</v>
          </cell>
          <cell r="P534">
            <v>0</v>
          </cell>
          <cell r="R534">
            <v>1</v>
          </cell>
        </row>
        <row r="535">
          <cell r="C535" t="str">
            <v>MobileShop</v>
          </cell>
          <cell r="E535">
            <v>30</v>
          </cell>
          <cell r="F535">
            <v>19</v>
          </cell>
          <cell r="G535">
            <v>21</v>
          </cell>
          <cell r="H535">
            <v>15</v>
          </cell>
          <cell r="I535">
            <v>15</v>
          </cell>
          <cell r="J535">
            <v>17</v>
          </cell>
          <cell r="K535">
            <v>18</v>
          </cell>
          <cell r="L535">
            <v>16</v>
          </cell>
          <cell r="M535">
            <v>0</v>
          </cell>
          <cell r="N535">
            <v>0</v>
          </cell>
          <cell r="O535">
            <v>0</v>
          </cell>
          <cell r="P535">
            <v>0</v>
          </cell>
          <cell r="R535">
            <v>151</v>
          </cell>
        </row>
        <row r="536">
          <cell r="C536" t="str">
            <v>Apple</v>
          </cell>
          <cell r="E536">
            <v>1509</v>
          </cell>
          <cell r="F536">
            <v>1296</v>
          </cell>
          <cell r="G536">
            <v>1337</v>
          </cell>
          <cell r="H536">
            <v>1050</v>
          </cell>
          <cell r="I536">
            <v>1083</v>
          </cell>
          <cell r="J536">
            <v>3746</v>
          </cell>
          <cell r="K536">
            <v>4375</v>
          </cell>
          <cell r="L536">
            <v>5890</v>
          </cell>
          <cell r="M536">
            <v>0</v>
          </cell>
          <cell r="N536">
            <v>0</v>
          </cell>
          <cell r="O536">
            <v>0</v>
          </cell>
          <cell r="P536">
            <v>0</v>
          </cell>
          <cell r="R536">
            <v>20286</v>
          </cell>
        </row>
        <row r="537">
          <cell r="C537" t="str">
            <v>Other Mass Retail</v>
          </cell>
          <cell r="E537">
            <v>359</v>
          </cell>
          <cell r="F537">
            <v>201</v>
          </cell>
          <cell r="G537">
            <v>223</v>
          </cell>
          <cell r="H537">
            <v>331</v>
          </cell>
          <cell r="I537">
            <v>317</v>
          </cell>
          <cell r="J537">
            <v>385</v>
          </cell>
          <cell r="K537">
            <v>565</v>
          </cell>
          <cell r="L537">
            <v>538</v>
          </cell>
          <cell r="M537">
            <v>0</v>
          </cell>
          <cell r="N537">
            <v>0</v>
          </cell>
          <cell r="O537">
            <v>0</v>
          </cell>
          <cell r="P537">
            <v>0</v>
          </cell>
          <cell r="R537">
            <v>2919</v>
          </cell>
        </row>
        <row r="538">
          <cell r="C538" t="str">
            <v>Prepay Distributors</v>
          </cell>
          <cell r="E538">
            <v>0</v>
          </cell>
          <cell r="F538">
            <v>0</v>
          </cell>
          <cell r="G538">
            <v>0</v>
          </cell>
          <cell r="H538">
            <v>0</v>
          </cell>
          <cell r="I538">
            <v>0</v>
          </cell>
          <cell r="J538">
            <v>0</v>
          </cell>
          <cell r="K538">
            <v>0</v>
          </cell>
          <cell r="L538">
            <v>0</v>
          </cell>
          <cell r="M538">
            <v>0</v>
          </cell>
          <cell r="N538">
            <v>0</v>
          </cell>
          <cell r="O538">
            <v>0</v>
          </cell>
          <cell r="P538">
            <v>0</v>
          </cell>
          <cell r="R538">
            <v>0</v>
          </cell>
        </row>
        <row r="539">
          <cell r="C539" t="str">
            <v>Asda</v>
          </cell>
          <cell r="E539">
            <v>0</v>
          </cell>
          <cell r="F539">
            <v>0</v>
          </cell>
          <cell r="G539">
            <v>0</v>
          </cell>
          <cell r="H539">
            <v>0</v>
          </cell>
          <cell r="I539">
            <v>0</v>
          </cell>
          <cell r="J539">
            <v>0</v>
          </cell>
          <cell r="K539">
            <v>0</v>
          </cell>
          <cell r="L539">
            <v>0</v>
          </cell>
          <cell r="M539">
            <v>0</v>
          </cell>
          <cell r="N539">
            <v>0</v>
          </cell>
          <cell r="O539">
            <v>0</v>
          </cell>
          <cell r="P539">
            <v>0</v>
          </cell>
          <cell r="R539">
            <v>0</v>
          </cell>
        </row>
        <row r="540">
          <cell r="C540" t="str">
            <v>Next</v>
          </cell>
          <cell r="E540">
            <v>0</v>
          </cell>
          <cell r="F540">
            <v>0</v>
          </cell>
          <cell r="G540">
            <v>0</v>
          </cell>
          <cell r="H540">
            <v>0</v>
          </cell>
          <cell r="I540">
            <v>0</v>
          </cell>
          <cell r="J540">
            <v>0</v>
          </cell>
          <cell r="K540">
            <v>0</v>
          </cell>
          <cell r="L540">
            <v>0</v>
          </cell>
          <cell r="M540">
            <v>0</v>
          </cell>
          <cell r="N540">
            <v>0</v>
          </cell>
          <cell r="O540">
            <v>0</v>
          </cell>
          <cell r="P540">
            <v>0</v>
          </cell>
          <cell r="R540">
            <v>0</v>
          </cell>
        </row>
        <row r="541">
          <cell r="C541" t="str">
            <v>Morrisons</v>
          </cell>
          <cell r="E541">
            <v>0</v>
          </cell>
          <cell r="F541">
            <v>0</v>
          </cell>
          <cell r="G541">
            <v>0</v>
          </cell>
          <cell r="H541">
            <v>0</v>
          </cell>
          <cell r="I541">
            <v>0</v>
          </cell>
          <cell r="J541">
            <v>0</v>
          </cell>
          <cell r="K541">
            <v>0</v>
          </cell>
          <cell r="L541">
            <v>0</v>
          </cell>
          <cell r="M541">
            <v>0</v>
          </cell>
          <cell r="N541">
            <v>0</v>
          </cell>
          <cell r="O541">
            <v>0</v>
          </cell>
          <cell r="P541">
            <v>0</v>
          </cell>
          <cell r="R541">
            <v>0</v>
          </cell>
        </row>
        <row r="542">
          <cell r="C542" t="str">
            <v>tbc</v>
          </cell>
          <cell r="E542">
            <v>0</v>
          </cell>
          <cell r="F542">
            <v>0</v>
          </cell>
          <cell r="G542">
            <v>0</v>
          </cell>
          <cell r="H542">
            <v>0</v>
          </cell>
          <cell r="I542">
            <v>0</v>
          </cell>
          <cell r="J542">
            <v>0</v>
          </cell>
          <cell r="K542">
            <v>0</v>
          </cell>
          <cell r="L542">
            <v>0</v>
          </cell>
          <cell r="M542">
            <v>0</v>
          </cell>
          <cell r="N542">
            <v>0</v>
          </cell>
          <cell r="O542">
            <v>0</v>
          </cell>
          <cell r="P542">
            <v>0</v>
          </cell>
          <cell r="R542">
            <v>0</v>
          </cell>
        </row>
        <row r="544">
          <cell r="C544" t="str">
            <v>TOTAL MASS RETAIL</v>
          </cell>
          <cell r="E544">
            <v>48326</v>
          </cell>
          <cell r="F544">
            <v>55141</v>
          </cell>
          <cell r="G544">
            <v>55763</v>
          </cell>
          <cell r="H544">
            <v>51381</v>
          </cell>
          <cell r="I544">
            <v>60890</v>
          </cell>
          <cell r="J544">
            <v>77158</v>
          </cell>
          <cell r="K544">
            <v>76284</v>
          </cell>
          <cell r="L544">
            <v>64455</v>
          </cell>
          <cell r="M544">
            <v>0</v>
          </cell>
          <cell r="N544">
            <v>0</v>
          </cell>
          <cell r="O544">
            <v>0</v>
          </cell>
          <cell r="P544">
            <v>0</v>
          </cell>
          <cell r="R544">
            <v>489398</v>
          </cell>
        </row>
        <row r="546">
          <cell r="C546" t="str">
            <v>BUSINESS (B. Dowd)</v>
          </cell>
        </row>
        <row r="548">
          <cell r="C548" t="str">
            <v>Exclusive Partners</v>
          </cell>
          <cell r="E548">
            <v>1272</v>
          </cell>
          <cell r="F548">
            <v>1358</v>
          </cell>
          <cell r="G548">
            <v>1789</v>
          </cell>
          <cell r="H548">
            <v>1749</v>
          </cell>
          <cell r="I548">
            <v>1481</v>
          </cell>
          <cell r="J548">
            <v>2321</v>
          </cell>
          <cell r="K548">
            <v>2736</v>
          </cell>
          <cell r="L548">
            <v>2142</v>
          </cell>
          <cell r="M548">
            <v>0</v>
          </cell>
          <cell r="N548">
            <v>0</v>
          </cell>
          <cell r="O548">
            <v>0</v>
          </cell>
          <cell r="P548">
            <v>0</v>
          </cell>
          <cell r="R548">
            <v>14848</v>
          </cell>
        </row>
        <row r="550">
          <cell r="C550" t="str">
            <v>Business Partners</v>
          </cell>
        </row>
        <row r="552">
          <cell r="C552" t="str">
            <v>Direct Independents</v>
          </cell>
          <cell r="E552">
            <v>2534</v>
          </cell>
          <cell r="F552">
            <v>2459</v>
          </cell>
          <cell r="G552">
            <v>4507</v>
          </cell>
          <cell r="H552">
            <v>2563</v>
          </cell>
          <cell r="I552">
            <v>2514</v>
          </cell>
          <cell r="J552">
            <v>5058</v>
          </cell>
          <cell r="K552">
            <v>1549</v>
          </cell>
          <cell r="L552">
            <v>1735</v>
          </cell>
          <cell r="M552">
            <v>0</v>
          </cell>
          <cell r="N552">
            <v>0</v>
          </cell>
          <cell r="O552">
            <v>0</v>
          </cell>
          <cell r="P552">
            <v>0</v>
          </cell>
          <cell r="R552">
            <v>22919</v>
          </cell>
        </row>
        <row r="553">
          <cell r="C553" t="str">
            <v>Distributors</v>
          </cell>
          <cell r="E553">
            <v>1312</v>
          </cell>
          <cell r="F553">
            <v>1949</v>
          </cell>
          <cell r="G553">
            <v>1992</v>
          </cell>
          <cell r="H553">
            <v>1683</v>
          </cell>
          <cell r="I553">
            <v>2138</v>
          </cell>
          <cell r="J553">
            <v>3716</v>
          </cell>
          <cell r="K553">
            <v>2867</v>
          </cell>
          <cell r="L553">
            <v>2119</v>
          </cell>
          <cell r="M553">
            <v>0</v>
          </cell>
          <cell r="N553">
            <v>0</v>
          </cell>
          <cell r="O553">
            <v>0</v>
          </cell>
          <cell r="P553">
            <v>0</v>
          </cell>
          <cell r="R553">
            <v>17776</v>
          </cell>
        </row>
        <row r="554">
          <cell r="C554" t="str">
            <v>Data Centre of Excellence</v>
          </cell>
          <cell r="E554">
            <v>1653</v>
          </cell>
          <cell r="F554">
            <v>1088</v>
          </cell>
          <cell r="G554">
            <v>5604</v>
          </cell>
          <cell r="H554">
            <v>1775</v>
          </cell>
          <cell r="I554">
            <v>1477</v>
          </cell>
          <cell r="J554">
            <v>4039</v>
          </cell>
          <cell r="K554">
            <v>3355</v>
          </cell>
          <cell r="L554">
            <v>1888</v>
          </cell>
          <cell r="M554">
            <v>0</v>
          </cell>
          <cell r="N554">
            <v>0</v>
          </cell>
          <cell r="O554">
            <v>0</v>
          </cell>
          <cell r="P554">
            <v>0</v>
          </cell>
          <cell r="R554">
            <v>20879</v>
          </cell>
        </row>
        <row r="555">
          <cell r="C555" t="str">
            <v>Vodafone</v>
          </cell>
          <cell r="E555">
            <v>179</v>
          </cell>
          <cell r="F555">
            <v>122</v>
          </cell>
          <cell r="G555">
            <v>168</v>
          </cell>
          <cell r="H555">
            <v>156</v>
          </cell>
          <cell r="I555">
            <v>173</v>
          </cell>
          <cell r="J555">
            <v>163</v>
          </cell>
          <cell r="K555">
            <v>153</v>
          </cell>
          <cell r="L555">
            <v>164</v>
          </cell>
          <cell r="M555">
            <v>0</v>
          </cell>
          <cell r="N555">
            <v>0</v>
          </cell>
          <cell r="O555">
            <v>0</v>
          </cell>
          <cell r="P555">
            <v>0</v>
          </cell>
          <cell r="R555">
            <v>1278</v>
          </cell>
        </row>
        <row r="556">
          <cell r="C556" t="str">
            <v>Managed Partners</v>
          </cell>
          <cell r="E556">
            <v>381</v>
          </cell>
          <cell r="F556">
            <v>352</v>
          </cell>
          <cell r="G556">
            <v>1863</v>
          </cell>
          <cell r="H556">
            <v>986</v>
          </cell>
          <cell r="I556">
            <v>1482</v>
          </cell>
          <cell r="J556">
            <v>4737</v>
          </cell>
          <cell r="K556">
            <v>259</v>
          </cell>
          <cell r="L556">
            <v>209</v>
          </cell>
          <cell r="M556">
            <v>0</v>
          </cell>
          <cell r="N556">
            <v>0</v>
          </cell>
          <cell r="O556">
            <v>0</v>
          </cell>
          <cell r="P556">
            <v>0</v>
          </cell>
          <cell r="R556">
            <v>10269</v>
          </cell>
        </row>
        <row r="557">
          <cell r="C557" t="str">
            <v>BT SP</v>
          </cell>
          <cell r="E557">
            <v>582</v>
          </cell>
          <cell r="F557">
            <v>579</v>
          </cell>
          <cell r="G557">
            <v>668</v>
          </cell>
          <cell r="H557">
            <v>473</v>
          </cell>
          <cell r="I557">
            <v>560</v>
          </cell>
          <cell r="J557">
            <v>487</v>
          </cell>
          <cell r="K557">
            <v>822</v>
          </cell>
          <cell r="L557">
            <v>499</v>
          </cell>
          <cell r="M557">
            <v>0</v>
          </cell>
          <cell r="N557">
            <v>0</v>
          </cell>
          <cell r="O557">
            <v>0</v>
          </cell>
          <cell r="P557">
            <v>0</v>
          </cell>
          <cell r="R557">
            <v>4670</v>
          </cell>
        </row>
        <row r="558">
          <cell r="C558" t="str">
            <v>Billing Partners - ISPs</v>
          </cell>
          <cell r="E558">
            <v>1</v>
          </cell>
          <cell r="F558">
            <v>0</v>
          </cell>
          <cell r="G558">
            <v>0</v>
          </cell>
          <cell r="H558">
            <v>0</v>
          </cell>
          <cell r="I558">
            <v>0</v>
          </cell>
          <cell r="J558">
            <v>0</v>
          </cell>
          <cell r="K558">
            <v>0</v>
          </cell>
          <cell r="L558">
            <v>0</v>
          </cell>
          <cell r="M558">
            <v>0</v>
          </cell>
          <cell r="N558">
            <v>0</v>
          </cell>
          <cell r="O558">
            <v>0</v>
          </cell>
          <cell r="P558">
            <v>0</v>
          </cell>
          <cell r="R558">
            <v>1</v>
          </cell>
        </row>
        <row r="559">
          <cell r="C559" t="str">
            <v>Genesis</v>
          </cell>
          <cell r="E559">
            <v>85</v>
          </cell>
          <cell r="F559">
            <v>90</v>
          </cell>
          <cell r="G559">
            <v>138</v>
          </cell>
          <cell r="H559">
            <v>81</v>
          </cell>
          <cell r="I559">
            <v>78</v>
          </cell>
          <cell r="J559">
            <v>73</v>
          </cell>
          <cell r="K559">
            <v>105</v>
          </cell>
          <cell r="L559">
            <v>87</v>
          </cell>
          <cell r="M559">
            <v>0</v>
          </cell>
          <cell r="N559">
            <v>0</v>
          </cell>
          <cell r="O559">
            <v>0</v>
          </cell>
          <cell r="P559">
            <v>0</v>
          </cell>
          <cell r="R559">
            <v>737</v>
          </cell>
        </row>
        <row r="560">
          <cell r="C560" t="str">
            <v>tbc</v>
          </cell>
          <cell r="E560">
            <v>0</v>
          </cell>
          <cell r="F560">
            <v>0</v>
          </cell>
          <cell r="G560">
            <v>0</v>
          </cell>
          <cell r="H560">
            <v>0</v>
          </cell>
          <cell r="I560">
            <v>0</v>
          </cell>
          <cell r="J560">
            <v>0</v>
          </cell>
          <cell r="K560">
            <v>0</v>
          </cell>
          <cell r="L560">
            <v>0</v>
          </cell>
          <cell r="M560">
            <v>0</v>
          </cell>
          <cell r="N560">
            <v>0</v>
          </cell>
          <cell r="O560">
            <v>0</v>
          </cell>
          <cell r="P560">
            <v>0</v>
          </cell>
          <cell r="R560">
            <v>0</v>
          </cell>
        </row>
        <row r="561">
          <cell r="C561" t="str">
            <v>Ceased Independents</v>
          </cell>
          <cell r="E561">
            <v>47</v>
          </cell>
          <cell r="F561">
            <v>40</v>
          </cell>
          <cell r="G561">
            <v>38</v>
          </cell>
          <cell r="H561">
            <v>33</v>
          </cell>
          <cell r="I561">
            <v>38</v>
          </cell>
          <cell r="J561">
            <v>41</v>
          </cell>
          <cell r="K561">
            <v>53</v>
          </cell>
          <cell r="L561">
            <v>613</v>
          </cell>
          <cell r="M561">
            <v>0</v>
          </cell>
          <cell r="N561">
            <v>0</v>
          </cell>
          <cell r="O561">
            <v>0</v>
          </cell>
          <cell r="P561">
            <v>0</v>
          </cell>
          <cell r="R561">
            <v>903</v>
          </cell>
        </row>
        <row r="562">
          <cell r="C562" t="str">
            <v>tbc</v>
          </cell>
          <cell r="E562">
            <v>0</v>
          </cell>
          <cell r="F562">
            <v>0</v>
          </cell>
          <cell r="G562">
            <v>0</v>
          </cell>
          <cell r="H562">
            <v>0</v>
          </cell>
          <cell r="I562">
            <v>0</v>
          </cell>
          <cell r="J562">
            <v>0</v>
          </cell>
          <cell r="K562">
            <v>0</v>
          </cell>
          <cell r="L562">
            <v>0</v>
          </cell>
          <cell r="M562">
            <v>0</v>
          </cell>
          <cell r="N562">
            <v>0</v>
          </cell>
          <cell r="O562">
            <v>0</v>
          </cell>
          <cell r="P562">
            <v>0</v>
          </cell>
          <cell r="R562">
            <v>0</v>
          </cell>
        </row>
        <row r="564">
          <cell r="C564" t="str">
            <v>Total Business Partners</v>
          </cell>
          <cell r="E564">
            <v>6774</v>
          </cell>
          <cell r="F564">
            <v>6679</v>
          </cell>
          <cell r="G564">
            <v>14978</v>
          </cell>
          <cell r="H564">
            <v>7750</v>
          </cell>
          <cell r="I564">
            <v>8460</v>
          </cell>
          <cell r="J564">
            <v>18314</v>
          </cell>
          <cell r="K564">
            <v>9163</v>
          </cell>
          <cell r="L564">
            <v>7314</v>
          </cell>
          <cell r="M564">
            <v>0</v>
          </cell>
          <cell r="N564">
            <v>0</v>
          </cell>
          <cell r="O564">
            <v>0</v>
          </cell>
          <cell r="P564">
            <v>0</v>
          </cell>
          <cell r="R564">
            <v>79432</v>
          </cell>
        </row>
        <row r="566">
          <cell r="C566" t="str">
            <v>Direct</v>
          </cell>
        </row>
        <row r="568">
          <cell r="C568" t="str">
            <v>O2 Direct Sales - Corporate</v>
          </cell>
          <cell r="E568">
            <v>9782</v>
          </cell>
          <cell r="F568">
            <v>13409</v>
          </cell>
          <cell r="G568">
            <v>12182</v>
          </cell>
          <cell r="H568">
            <v>9805</v>
          </cell>
          <cell r="I568">
            <v>10641</v>
          </cell>
          <cell r="J568">
            <v>17604</v>
          </cell>
          <cell r="K568">
            <v>12490</v>
          </cell>
          <cell r="L568">
            <v>16424</v>
          </cell>
          <cell r="M568">
            <v>0</v>
          </cell>
          <cell r="N568">
            <v>0</v>
          </cell>
          <cell r="O568">
            <v>0</v>
          </cell>
          <cell r="P568">
            <v>0</v>
          </cell>
          <cell r="R568">
            <v>102337</v>
          </cell>
        </row>
        <row r="569">
          <cell r="C569" t="str">
            <v>O2 Direct Sales - SME</v>
          </cell>
          <cell r="E569">
            <v>7925</v>
          </cell>
          <cell r="F569">
            <v>10143</v>
          </cell>
          <cell r="G569">
            <v>10861</v>
          </cell>
          <cell r="H569">
            <v>8846</v>
          </cell>
          <cell r="I569">
            <v>8098</v>
          </cell>
          <cell r="J569">
            <v>10899</v>
          </cell>
          <cell r="K569">
            <v>9827</v>
          </cell>
          <cell r="L569">
            <v>7896</v>
          </cell>
          <cell r="M569">
            <v>0</v>
          </cell>
          <cell r="N569">
            <v>0</v>
          </cell>
          <cell r="O569">
            <v>0</v>
          </cell>
          <cell r="P569">
            <v>0</v>
          </cell>
          <cell r="R569">
            <v>74495</v>
          </cell>
        </row>
        <row r="570">
          <cell r="C570" t="str">
            <v>tbc</v>
          </cell>
          <cell r="E570">
            <v>0</v>
          </cell>
          <cell r="F570">
            <v>0</v>
          </cell>
          <cell r="G570">
            <v>0</v>
          </cell>
          <cell r="H570">
            <v>0</v>
          </cell>
          <cell r="I570">
            <v>0</v>
          </cell>
          <cell r="J570">
            <v>0</v>
          </cell>
          <cell r="K570">
            <v>0</v>
          </cell>
          <cell r="L570">
            <v>0</v>
          </cell>
          <cell r="M570">
            <v>0</v>
          </cell>
          <cell r="N570">
            <v>0</v>
          </cell>
          <cell r="O570">
            <v>0</v>
          </cell>
          <cell r="P570">
            <v>0</v>
          </cell>
          <cell r="R570">
            <v>0</v>
          </cell>
        </row>
        <row r="571">
          <cell r="C571" t="str">
            <v>tbc</v>
          </cell>
          <cell r="E571">
            <v>0</v>
          </cell>
          <cell r="F571">
            <v>0</v>
          </cell>
          <cell r="G571">
            <v>0</v>
          </cell>
          <cell r="H571">
            <v>0</v>
          </cell>
          <cell r="I571">
            <v>0</v>
          </cell>
          <cell r="J571">
            <v>0</v>
          </cell>
          <cell r="K571">
            <v>0</v>
          </cell>
          <cell r="L571">
            <v>0</v>
          </cell>
          <cell r="M571">
            <v>0</v>
          </cell>
          <cell r="N571">
            <v>0</v>
          </cell>
          <cell r="O571">
            <v>0</v>
          </cell>
          <cell r="P571">
            <v>0</v>
          </cell>
          <cell r="R571">
            <v>0</v>
          </cell>
        </row>
        <row r="572">
          <cell r="C572" t="str">
            <v>tbc</v>
          </cell>
          <cell r="E572">
            <v>0</v>
          </cell>
          <cell r="F572">
            <v>0</v>
          </cell>
          <cell r="G572">
            <v>0</v>
          </cell>
          <cell r="H572">
            <v>0</v>
          </cell>
          <cell r="I572">
            <v>0</v>
          </cell>
          <cell r="J572">
            <v>0</v>
          </cell>
          <cell r="K572">
            <v>0</v>
          </cell>
          <cell r="L572">
            <v>0</v>
          </cell>
          <cell r="M572">
            <v>0</v>
          </cell>
          <cell r="N572">
            <v>0</v>
          </cell>
          <cell r="O572">
            <v>0</v>
          </cell>
          <cell r="P572">
            <v>0</v>
          </cell>
          <cell r="R572">
            <v>0</v>
          </cell>
        </row>
        <row r="573">
          <cell r="C573" t="str">
            <v>tbc</v>
          </cell>
          <cell r="E573">
            <v>0</v>
          </cell>
          <cell r="F573">
            <v>0</v>
          </cell>
          <cell r="G573">
            <v>0</v>
          </cell>
          <cell r="H573">
            <v>0</v>
          </cell>
          <cell r="I573">
            <v>0</v>
          </cell>
          <cell r="J573">
            <v>0</v>
          </cell>
          <cell r="K573">
            <v>0</v>
          </cell>
          <cell r="L573">
            <v>0</v>
          </cell>
          <cell r="M573">
            <v>0</v>
          </cell>
          <cell r="N573">
            <v>0</v>
          </cell>
          <cell r="O573">
            <v>0</v>
          </cell>
          <cell r="P573">
            <v>0</v>
          </cell>
          <cell r="R573">
            <v>0</v>
          </cell>
        </row>
        <row r="574">
          <cell r="C574" t="str">
            <v>tbc</v>
          </cell>
          <cell r="E574">
            <v>0</v>
          </cell>
          <cell r="F574">
            <v>0</v>
          </cell>
          <cell r="G574">
            <v>0</v>
          </cell>
          <cell r="H574">
            <v>0</v>
          </cell>
          <cell r="I574">
            <v>0</v>
          </cell>
          <cell r="J574">
            <v>0</v>
          </cell>
          <cell r="K574">
            <v>0</v>
          </cell>
          <cell r="L574">
            <v>0</v>
          </cell>
          <cell r="M574">
            <v>0</v>
          </cell>
          <cell r="N574">
            <v>0</v>
          </cell>
          <cell r="O574">
            <v>0</v>
          </cell>
          <cell r="P574">
            <v>0</v>
          </cell>
          <cell r="R574">
            <v>0</v>
          </cell>
        </row>
        <row r="575">
          <cell r="C575" t="str">
            <v>tbc</v>
          </cell>
          <cell r="E575">
            <v>0</v>
          </cell>
          <cell r="F575">
            <v>0</v>
          </cell>
          <cell r="G575">
            <v>0</v>
          </cell>
          <cell r="H575">
            <v>0</v>
          </cell>
          <cell r="I575">
            <v>0</v>
          </cell>
          <cell r="J575">
            <v>0</v>
          </cell>
          <cell r="K575">
            <v>0</v>
          </cell>
          <cell r="L575">
            <v>0</v>
          </cell>
          <cell r="M575">
            <v>0</v>
          </cell>
          <cell r="N575">
            <v>0</v>
          </cell>
          <cell r="O575">
            <v>0</v>
          </cell>
          <cell r="P575">
            <v>0</v>
          </cell>
          <cell r="R575">
            <v>0</v>
          </cell>
        </row>
        <row r="576">
          <cell r="C576" t="str">
            <v>tbc</v>
          </cell>
          <cell r="E576">
            <v>0</v>
          </cell>
          <cell r="F576">
            <v>0</v>
          </cell>
          <cell r="G576">
            <v>0</v>
          </cell>
          <cell r="H576">
            <v>0</v>
          </cell>
          <cell r="I576">
            <v>0</v>
          </cell>
          <cell r="J576">
            <v>0</v>
          </cell>
          <cell r="K576">
            <v>0</v>
          </cell>
          <cell r="L576">
            <v>0</v>
          </cell>
          <cell r="M576">
            <v>0</v>
          </cell>
          <cell r="N576">
            <v>0</v>
          </cell>
          <cell r="O576">
            <v>0</v>
          </cell>
          <cell r="P576">
            <v>0</v>
          </cell>
          <cell r="R576">
            <v>0</v>
          </cell>
        </row>
        <row r="578">
          <cell r="C578" t="str">
            <v>Total Direct</v>
          </cell>
          <cell r="E578">
            <v>17707</v>
          </cell>
          <cell r="F578">
            <v>23552</v>
          </cell>
          <cell r="G578">
            <v>23043</v>
          </cell>
          <cell r="H578">
            <v>18651</v>
          </cell>
          <cell r="I578">
            <v>18739</v>
          </cell>
          <cell r="J578">
            <v>28503</v>
          </cell>
          <cell r="K578">
            <v>22317</v>
          </cell>
          <cell r="L578">
            <v>24320</v>
          </cell>
          <cell r="M578">
            <v>0</v>
          </cell>
          <cell r="N578">
            <v>0</v>
          </cell>
          <cell r="O578">
            <v>0</v>
          </cell>
          <cell r="P578">
            <v>0</v>
          </cell>
          <cell r="R578">
            <v>176832</v>
          </cell>
        </row>
        <row r="580">
          <cell r="C580" t="str">
            <v>TOTAL BUSINESS</v>
          </cell>
          <cell r="E580">
            <v>25753</v>
          </cell>
          <cell r="F580">
            <v>31589</v>
          </cell>
          <cell r="G580">
            <v>39810</v>
          </cell>
          <cell r="H580">
            <v>28150</v>
          </cell>
          <cell r="I580">
            <v>28680</v>
          </cell>
          <cell r="J580">
            <v>49138</v>
          </cell>
          <cell r="K580">
            <v>34216</v>
          </cell>
          <cell r="L580">
            <v>33776</v>
          </cell>
          <cell r="M580">
            <v>0</v>
          </cell>
          <cell r="N580">
            <v>0</v>
          </cell>
          <cell r="O580">
            <v>0</v>
          </cell>
          <cell r="P580">
            <v>0</v>
          </cell>
          <cell r="R580">
            <v>271112</v>
          </cell>
        </row>
        <row r="582">
          <cell r="C582" t="str">
            <v>O2 ONLINE (A. Benham)</v>
          </cell>
        </row>
        <row r="584">
          <cell r="C584" t="str">
            <v>O2 Online</v>
          </cell>
          <cell r="E584">
            <v>20749</v>
          </cell>
          <cell r="F584">
            <v>20577</v>
          </cell>
          <cell r="G584">
            <v>23853.57</v>
          </cell>
          <cell r="H584">
            <v>23474.039087947884</v>
          </cell>
          <cell r="I584">
            <v>21200.999999999996</v>
          </cell>
          <cell r="J584">
            <v>22147.749999999996</v>
          </cell>
          <cell r="K584">
            <v>22696.456446354132</v>
          </cell>
          <cell r="L584">
            <v>22509.25</v>
          </cell>
          <cell r="M584">
            <v>0</v>
          </cell>
          <cell r="N584">
            <v>0</v>
          </cell>
          <cell r="O584">
            <v>0</v>
          </cell>
          <cell r="P584">
            <v>0</v>
          </cell>
          <cell r="R584">
            <v>177208.065534302</v>
          </cell>
        </row>
        <row r="585">
          <cell r="C585" t="str">
            <v>O2 Telesales</v>
          </cell>
          <cell r="E585">
            <v>14112</v>
          </cell>
          <cell r="F585">
            <v>13259</v>
          </cell>
          <cell r="G585">
            <v>15535.43</v>
          </cell>
          <cell r="H585">
            <v>15043.960912052116</v>
          </cell>
          <cell r="I585">
            <v>12998.999999999998</v>
          </cell>
          <cell r="J585">
            <v>13242.25</v>
          </cell>
          <cell r="K585">
            <v>15668.763553645867</v>
          </cell>
          <cell r="L585">
            <v>13685.75</v>
          </cell>
          <cell r="M585">
            <v>0</v>
          </cell>
          <cell r="N585">
            <v>0</v>
          </cell>
          <cell r="O585">
            <v>0</v>
          </cell>
          <cell r="P585">
            <v>0</v>
          </cell>
          <cell r="R585">
            <v>113546.15446569798</v>
          </cell>
        </row>
        <row r="586">
          <cell r="C586" t="str">
            <v>tbc</v>
          </cell>
          <cell r="E586">
            <v>0</v>
          </cell>
          <cell r="F586">
            <v>0</v>
          </cell>
          <cell r="G586">
            <v>0</v>
          </cell>
          <cell r="H586">
            <v>0</v>
          </cell>
          <cell r="I586">
            <v>0</v>
          </cell>
          <cell r="J586">
            <v>0</v>
          </cell>
          <cell r="K586">
            <v>0</v>
          </cell>
          <cell r="L586">
            <v>0</v>
          </cell>
          <cell r="M586">
            <v>0</v>
          </cell>
          <cell r="N586">
            <v>0</v>
          </cell>
          <cell r="O586">
            <v>0</v>
          </cell>
          <cell r="P586">
            <v>0</v>
          </cell>
          <cell r="R586">
            <v>0</v>
          </cell>
        </row>
        <row r="587">
          <cell r="C587" t="str">
            <v>tbc</v>
          </cell>
          <cell r="E587">
            <v>0</v>
          </cell>
          <cell r="F587">
            <v>0</v>
          </cell>
          <cell r="G587">
            <v>0</v>
          </cell>
          <cell r="H587">
            <v>0</v>
          </cell>
          <cell r="I587">
            <v>0</v>
          </cell>
          <cell r="J587">
            <v>0</v>
          </cell>
          <cell r="K587">
            <v>0</v>
          </cell>
          <cell r="L587">
            <v>0</v>
          </cell>
          <cell r="M587">
            <v>0</v>
          </cell>
          <cell r="N587">
            <v>0</v>
          </cell>
          <cell r="O587">
            <v>0</v>
          </cell>
          <cell r="P587">
            <v>0</v>
          </cell>
          <cell r="R587">
            <v>0</v>
          </cell>
        </row>
        <row r="588">
          <cell r="C588" t="str">
            <v>tbc</v>
          </cell>
          <cell r="E588">
            <v>0</v>
          </cell>
          <cell r="F588">
            <v>0</v>
          </cell>
          <cell r="G588">
            <v>0</v>
          </cell>
          <cell r="H588">
            <v>0</v>
          </cell>
          <cell r="I588">
            <v>0</v>
          </cell>
          <cell r="J588">
            <v>0</v>
          </cell>
          <cell r="K588">
            <v>0</v>
          </cell>
          <cell r="L588">
            <v>0</v>
          </cell>
          <cell r="M588">
            <v>0</v>
          </cell>
          <cell r="N588">
            <v>0</v>
          </cell>
          <cell r="O588">
            <v>0</v>
          </cell>
          <cell r="P588">
            <v>0</v>
          </cell>
          <cell r="R588">
            <v>0</v>
          </cell>
        </row>
        <row r="589">
          <cell r="C589" t="str">
            <v>tbc</v>
          </cell>
          <cell r="E589">
            <v>0</v>
          </cell>
          <cell r="F589">
            <v>0</v>
          </cell>
          <cell r="G589">
            <v>0</v>
          </cell>
          <cell r="H589">
            <v>0</v>
          </cell>
          <cell r="I589">
            <v>0</v>
          </cell>
          <cell r="J589">
            <v>0</v>
          </cell>
          <cell r="K589">
            <v>0</v>
          </cell>
          <cell r="L589">
            <v>0</v>
          </cell>
          <cell r="M589">
            <v>0</v>
          </cell>
          <cell r="N589">
            <v>0</v>
          </cell>
          <cell r="O589">
            <v>0</v>
          </cell>
          <cell r="P589">
            <v>0</v>
          </cell>
          <cell r="R589">
            <v>0</v>
          </cell>
        </row>
        <row r="591">
          <cell r="C591" t="str">
            <v>TOTAL O2 ONLINE</v>
          </cell>
          <cell r="E591">
            <v>34861</v>
          </cell>
          <cell r="F591">
            <v>33836</v>
          </cell>
          <cell r="G591">
            <v>39389</v>
          </cell>
          <cell r="H591">
            <v>38518</v>
          </cell>
          <cell r="I591">
            <v>34199.999999999993</v>
          </cell>
          <cell r="J591">
            <v>35390</v>
          </cell>
          <cell r="K591">
            <v>38365.22</v>
          </cell>
          <cell r="L591">
            <v>36195</v>
          </cell>
          <cell r="M591">
            <v>0</v>
          </cell>
          <cell r="N591">
            <v>0</v>
          </cell>
          <cell r="O591">
            <v>0</v>
          </cell>
          <cell r="P591">
            <v>0</v>
          </cell>
          <cell r="R591">
            <v>290754.21999999997</v>
          </cell>
        </row>
        <row r="593">
          <cell r="C593" t="str">
            <v>O2 RETAIL (P. Cave)</v>
          </cell>
        </row>
        <row r="595">
          <cell r="C595" t="str">
            <v>O2 Retail</v>
          </cell>
          <cell r="E595">
            <v>40183</v>
          </cell>
          <cell r="F595">
            <v>39794</v>
          </cell>
          <cell r="G595">
            <v>43894.979999999996</v>
          </cell>
          <cell r="H595">
            <v>43790</v>
          </cell>
          <cell r="I595">
            <v>42914</v>
          </cell>
          <cell r="J595">
            <v>40326</v>
          </cell>
          <cell r="K595">
            <v>46067</v>
          </cell>
          <cell r="L595">
            <v>45080</v>
          </cell>
          <cell r="M595">
            <v>0</v>
          </cell>
          <cell r="N595">
            <v>0</v>
          </cell>
          <cell r="O595">
            <v>0</v>
          </cell>
          <cell r="P595">
            <v>0</v>
          </cell>
          <cell r="R595">
            <v>342048.98</v>
          </cell>
        </row>
        <row r="596">
          <cell r="C596" t="str">
            <v>O2 Franchise</v>
          </cell>
          <cell r="E596">
            <v>5621</v>
          </cell>
          <cell r="F596">
            <v>5723</v>
          </cell>
          <cell r="G596">
            <v>6344</v>
          </cell>
          <cell r="H596">
            <v>6639</v>
          </cell>
          <cell r="I596">
            <v>6911</v>
          </cell>
          <cell r="J596">
            <v>7285</v>
          </cell>
          <cell r="K596">
            <v>8487</v>
          </cell>
          <cell r="L596">
            <v>8138</v>
          </cell>
          <cell r="M596">
            <v>0</v>
          </cell>
          <cell r="N596">
            <v>0</v>
          </cell>
          <cell r="O596">
            <v>0</v>
          </cell>
          <cell r="P596">
            <v>0</v>
          </cell>
          <cell r="R596">
            <v>55148</v>
          </cell>
        </row>
        <row r="597">
          <cell r="C597" t="str">
            <v>tbc</v>
          </cell>
          <cell r="E597">
            <v>0</v>
          </cell>
          <cell r="F597">
            <v>0</v>
          </cell>
          <cell r="G597">
            <v>0</v>
          </cell>
          <cell r="H597">
            <v>0</v>
          </cell>
          <cell r="I597">
            <v>0</v>
          </cell>
          <cell r="J597">
            <v>0</v>
          </cell>
          <cell r="K597">
            <v>0</v>
          </cell>
          <cell r="L597">
            <v>0</v>
          </cell>
          <cell r="M597">
            <v>0</v>
          </cell>
          <cell r="N597">
            <v>0</v>
          </cell>
          <cell r="O597">
            <v>0</v>
          </cell>
          <cell r="P597">
            <v>0</v>
          </cell>
          <cell r="R597">
            <v>0</v>
          </cell>
        </row>
        <row r="598">
          <cell r="C598" t="str">
            <v>tbc</v>
          </cell>
          <cell r="E598">
            <v>0</v>
          </cell>
          <cell r="F598">
            <v>0</v>
          </cell>
          <cell r="G598">
            <v>0</v>
          </cell>
          <cell r="H598">
            <v>0</v>
          </cell>
          <cell r="I598">
            <v>0</v>
          </cell>
          <cell r="J598">
            <v>0</v>
          </cell>
          <cell r="K598">
            <v>0</v>
          </cell>
          <cell r="L598">
            <v>0</v>
          </cell>
          <cell r="M598">
            <v>0</v>
          </cell>
          <cell r="N598">
            <v>0</v>
          </cell>
          <cell r="O598">
            <v>0</v>
          </cell>
          <cell r="P598">
            <v>0</v>
          </cell>
          <cell r="R598">
            <v>0</v>
          </cell>
        </row>
        <row r="599">
          <cell r="C599" t="str">
            <v>tbc</v>
          </cell>
          <cell r="E599">
            <v>0</v>
          </cell>
          <cell r="F599">
            <v>0</v>
          </cell>
          <cell r="G599">
            <v>0</v>
          </cell>
          <cell r="H599">
            <v>0</v>
          </cell>
          <cell r="I599">
            <v>0</v>
          </cell>
          <cell r="J599">
            <v>0</v>
          </cell>
          <cell r="K599">
            <v>0</v>
          </cell>
          <cell r="L599">
            <v>0</v>
          </cell>
          <cell r="M599">
            <v>0</v>
          </cell>
          <cell r="N599">
            <v>0</v>
          </cell>
          <cell r="O599">
            <v>0</v>
          </cell>
          <cell r="P599">
            <v>0</v>
          </cell>
          <cell r="R599">
            <v>0</v>
          </cell>
        </row>
        <row r="600">
          <cell r="C600" t="str">
            <v>tbc</v>
          </cell>
          <cell r="E600">
            <v>0</v>
          </cell>
          <cell r="F600">
            <v>0</v>
          </cell>
          <cell r="G600">
            <v>0</v>
          </cell>
          <cell r="H600">
            <v>0</v>
          </cell>
          <cell r="I600">
            <v>0</v>
          </cell>
          <cell r="J600">
            <v>0</v>
          </cell>
          <cell r="K600">
            <v>0</v>
          </cell>
          <cell r="L600">
            <v>0</v>
          </cell>
          <cell r="M600">
            <v>0</v>
          </cell>
          <cell r="N600">
            <v>0</v>
          </cell>
          <cell r="O600">
            <v>0</v>
          </cell>
          <cell r="P600">
            <v>0</v>
          </cell>
          <cell r="R600">
            <v>0</v>
          </cell>
        </row>
        <row r="601">
          <cell r="C601" t="str">
            <v>tbc</v>
          </cell>
          <cell r="E601">
            <v>0</v>
          </cell>
          <cell r="F601">
            <v>0</v>
          </cell>
          <cell r="G601">
            <v>0</v>
          </cell>
          <cell r="H601">
            <v>0</v>
          </cell>
          <cell r="I601">
            <v>0</v>
          </cell>
          <cell r="J601">
            <v>0</v>
          </cell>
          <cell r="K601">
            <v>0</v>
          </cell>
          <cell r="L601">
            <v>0</v>
          </cell>
          <cell r="M601">
            <v>0</v>
          </cell>
          <cell r="N601">
            <v>0</v>
          </cell>
          <cell r="O601">
            <v>0</v>
          </cell>
          <cell r="P601">
            <v>0</v>
          </cell>
          <cell r="R601">
            <v>0</v>
          </cell>
        </row>
        <row r="603">
          <cell r="C603" t="str">
            <v>TOTAL O2 RETAIL</v>
          </cell>
          <cell r="E603">
            <v>45804</v>
          </cell>
          <cell r="F603">
            <v>45517</v>
          </cell>
          <cell r="G603">
            <v>50238.979999999996</v>
          </cell>
          <cell r="H603">
            <v>50429</v>
          </cell>
          <cell r="I603">
            <v>49825</v>
          </cell>
          <cell r="J603">
            <v>47611</v>
          </cell>
          <cell r="K603">
            <v>54554</v>
          </cell>
          <cell r="L603">
            <v>53218</v>
          </cell>
          <cell r="M603">
            <v>0</v>
          </cell>
          <cell r="N603">
            <v>0</v>
          </cell>
          <cell r="O603">
            <v>0</v>
          </cell>
          <cell r="P603">
            <v>0</v>
          </cell>
          <cell r="R603">
            <v>397196.98</v>
          </cell>
        </row>
        <row r="605">
          <cell r="C605" t="str">
            <v>OTHER CHANNELS</v>
          </cell>
        </row>
        <row r="607">
          <cell r="C607" t="str">
            <v>Other</v>
          </cell>
          <cell r="E607">
            <v>1048</v>
          </cell>
          <cell r="F607">
            <v>692</v>
          </cell>
          <cell r="G607">
            <v>1168</v>
          </cell>
          <cell r="H607">
            <v>1118</v>
          </cell>
          <cell r="I607">
            <v>878</v>
          </cell>
          <cell r="J607">
            <v>1482</v>
          </cell>
          <cell r="K607">
            <v>1290.0000000000146</v>
          </cell>
          <cell r="L607">
            <v>902</v>
          </cell>
          <cell r="M607">
            <v>0</v>
          </cell>
          <cell r="N607">
            <v>0</v>
          </cell>
          <cell r="O607">
            <v>0</v>
          </cell>
          <cell r="P607">
            <v>0</v>
          </cell>
          <cell r="R607">
            <v>8578.0000000000146</v>
          </cell>
        </row>
        <row r="608">
          <cell r="C608" t="str">
            <v>tbc</v>
          </cell>
          <cell r="E608">
            <v>0</v>
          </cell>
          <cell r="F608">
            <v>0</v>
          </cell>
          <cell r="G608">
            <v>0</v>
          </cell>
          <cell r="H608">
            <v>0</v>
          </cell>
          <cell r="I608">
            <v>0</v>
          </cell>
          <cell r="J608">
            <v>0</v>
          </cell>
          <cell r="K608">
            <v>0</v>
          </cell>
          <cell r="L608">
            <v>0</v>
          </cell>
          <cell r="M608">
            <v>0</v>
          </cell>
          <cell r="N608">
            <v>0</v>
          </cell>
          <cell r="O608">
            <v>0</v>
          </cell>
          <cell r="P608">
            <v>0</v>
          </cell>
          <cell r="R608">
            <v>0</v>
          </cell>
        </row>
        <row r="609">
          <cell r="C609" t="str">
            <v>tbc</v>
          </cell>
          <cell r="E609">
            <v>0</v>
          </cell>
          <cell r="F609">
            <v>0</v>
          </cell>
          <cell r="G609">
            <v>0</v>
          </cell>
          <cell r="H609">
            <v>0</v>
          </cell>
          <cell r="I609">
            <v>0</v>
          </cell>
          <cell r="J609">
            <v>0</v>
          </cell>
          <cell r="K609">
            <v>0</v>
          </cell>
          <cell r="L609">
            <v>0</v>
          </cell>
          <cell r="M609">
            <v>0</v>
          </cell>
          <cell r="N609">
            <v>0</v>
          </cell>
          <cell r="O609">
            <v>0</v>
          </cell>
          <cell r="P609">
            <v>0</v>
          </cell>
          <cell r="R609">
            <v>0</v>
          </cell>
        </row>
        <row r="610">
          <cell r="C610" t="str">
            <v>tbc</v>
          </cell>
          <cell r="E610">
            <v>0</v>
          </cell>
          <cell r="F610">
            <v>0</v>
          </cell>
          <cell r="G610">
            <v>0</v>
          </cell>
          <cell r="H610">
            <v>0</v>
          </cell>
          <cell r="I610">
            <v>0</v>
          </cell>
          <cell r="J610">
            <v>0</v>
          </cell>
          <cell r="K610">
            <v>0</v>
          </cell>
          <cell r="L610">
            <v>0</v>
          </cell>
          <cell r="M610">
            <v>0</v>
          </cell>
          <cell r="N610">
            <v>0</v>
          </cell>
          <cell r="O610">
            <v>0</v>
          </cell>
          <cell r="P610">
            <v>0</v>
          </cell>
          <cell r="R610">
            <v>0</v>
          </cell>
        </row>
        <row r="611">
          <cell r="C611" t="str">
            <v>tbc</v>
          </cell>
          <cell r="E611">
            <v>0</v>
          </cell>
          <cell r="F611">
            <v>0</v>
          </cell>
          <cell r="G611">
            <v>0</v>
          </cell>
          <cell r="H611">
            <v>0</v>
          </cell>
          <cell r="I611">
            <v>0</v>
          </cell>
          <cell r="J611">
            <v>0</v>
          </cell>
          <cell r="K611">
            <v>0</v>
          </cell>
          <cell r="L611">
            <v>0</v>
          </cell>
          <cell r="M611">
            <v>0</v>
          </cell>
          <cell r="N611">
            <v>0</v>
          </cell>
          <cell r="O611">
            <v>0</v>
          </cell>
          <cell r="P611">
            <v>0</v>
          </cell>
          <cell r="R611">
            <v>0</v>
          </cell>
        </row>
        <row r="612">
          <cell r="C612" t="str">
            <v>tbc</v>
          </cell>
          <cell r="E612">
            <v>0</v>
          </cell>
          <cell r="F612">
            <v>0</v>
          </cell>
          <cell r="G612">
            <v>0</v>
          </cell>
          <cell r="H612">
            <v>0</v>
          </cell>
          <cell r="I612">
            <v>0</v>
          </cell>
          <cell r="J612">
            <v>0</v>
          </cell>
          <cell r="K612">
            <v>0</v>
          </cell>
          <cell r="L612">
            <v>0</v>
          </cell>
          <cell r="M612">
            <v>0</v>
          </cell>
          <cell r="N612">
            <v>0</v>
          </cell>
          <cell r="O612">
            <v>0</v>
          </cell>
          <cell r="P612">
            <v>0</v>
          </cell>
          <cell r="R612">
            <v>0</v>
          </cell>
        </row>
        <row r="614">
          <cell r="C614" t="str">
            <v>TOTAL OTHER CHANNELS</v>
          </cell>
          <cell r="E614">
            <v>1048</v>
          </cell>
          <cell r="F614">
            <v>692</v>
          </cell>
          <cell r="G614">
            <v>1168</v>
          </cell>
          <cell r="H614">
            <v>1118</v>
          </cell>
          <cell r="I614">
            <v>878</v>
          </cell>
          <cell r="J614">
            <v>1482</v>
          </cell>
          <cell r="K614">
            <v>1290.0000000000146</v>
          </cell>
          <cell r="L614">
            <v>902</v>
          </cell>
          <cell r="M614">
            <v>0</v>
          </cell>
          <cell r="N614">
            <v>0</v>
          </cell>
          <cell r="O614">
            <v>0</v>
          </cell>
          <cell r="P614">
            <v>0</v>
          </cell>
          <cell r="R614">
            <v>8578.0000000000146</v>
          </cell>
        </row>
        <row r="616">
          <cell r="C616" t="str">
            <v>TOTAL POSTPAY GROSS CONNS (Excl. Renum)</v>
          </cell>
          <cell r="E616">
            <v>155792</v>
          </cell>
          <cell r="F616">
            <v>166775</v>
          </cell>
          <cell r="G616">
            <v>186368.97999999998</v>
          </cell>
          <cell r="H616">
            <v>169596</v>
          </cell>
          <cell r="I616">
            <v>174473</v>
          </cell>
          <cell r="J616">
            <v>210779</v>
          </cell>
          <cell r="K616">
            <v>204709.22000000003</v>
          </cell>
          <cell r="L616">
            <v>188546</v>
          </cell>
          <cell r="M616">
            <v>0</v>
          </cell>
          <cell r="N616">
            <v>0</v>
          </cell>
          <cell r="O616">
            <v>0</v>
          </cell>
          <cell r="P616">
            <v>0</v>
          </cell>
          <cell r="R616">
            <v>1457039.2</v>
          </cell>
        </row>
        <row r="618">
          <cell r="B618" t="str">
            <v>Renumbering   Traditional</v>
          </cell>
          <cell r="C618" t="str">
            <v>Renumbering</v>
          </cell>
          <cell r="E618">
            <v>-9598</v>
          </cell>
          <cell r="F618">
            <v>-8429</v>
          </cell>
          <cell r="G618">
            <v>-8816</v>
          </cell>
          <cell r="H618">
            <v>-8879</v>
          </cell>
          <cell r="I618">
            <v>-8791</v>
          </cell>
          <cell r="J618">
            <v>-8578</v>
          </cell>
          <cell r="K618">
            <v>-9700</v>
          </cell>
          <cell r="L618">
            <v>-9358</v>
          </cell>
          <cell r="M618">
            <v>0</v>
          </cell>
          <cell r="N618">
            <v>0</v>
          </cell>
          <cell r="O618">
            <v>0</v>
          </cell>
          <cell r="P618">
            <v>0</v>
          </cell>
          <cell r="R618">
            <v>-72149</v>
          </cell>
        </row>
        <row r="620">
          <cell r="C620" t="str">
            <v>TOTAL POSTPAY GROSS CONNS (Incl. Renum)</v>
          </cell>
          <cell r="E620">
            <v>146194</v>
          </cell>
          <cell r="F620">
            <v>158346</v>
          </cell>
          <cell r="G620">
            <v>177552.97999999998</v>
          </cell>
          <cell r="H620">
            <v>160717</v>
          </cell>
          <cell r="I620">
            <v>165682</v>
          </cell>
          <cell r="J620">
            <v>202201</v>
          </cell>
          <cell r="K620">
            <v>195009.22000000003</v>
          </cell>
          <cell r="L620">
            <v>179188</v>
          </cell>
          <cell r="M620">
            <v>0</v>
          </cell>
          <cell r="N620">
            <v>0</v>
          </cell>
          <cell r="O620">
            <v>0</v>
          </cell>
          <cell r="P620">
            <v>0</v>
          </cell>
          <cell r="R620">
            <v>1384890.2</v>
          </cell>
        </row>
        <row r="621">
          <cell r="C621" t="str">
            <v>Check</v>
          </cell>
          <cell r="E621" t="str">
            <v>Ok</v>
          </cell>
          <cell r="F621" t="str">
            <v>Ok</v>
          </cell>
          <cell r="G621" t="str">
            <v>Ok</v>
          </cell>
          <cell r="H621" t="str">
            <v>Ok</v>
          </cell>
          <cell r="I621" t="str">
            <v>Ok</v>
          </cell>
          <cell r="J621" t="str">
            <v>Ok</v>
          </cell>
          <cell r="K621" t="str">
            <v>Ok</v>
          </cell>
          <cell r="L621" t="str">
            <v>Ok</v>
          </cell>
          <cell r="M621" t="str">
            <v>Ok</v>
          </cell>
          <cell r="N621" t="str">
            <v>Ok</v>
          </cell>
          <cell r="O621" t="str">
            <v>Ok</v>
          </cell>
          <cell r="P621" t="str">
            <v>Ok</v>
          </cell>
        </row>
      </sheetData>
      <sheetData sheetId="28" refreshError="1">
        <row r="2">
          <cell r="C2" t="str">
            <v>PREPAY Traditional</v>
          </cell>
          <cell r="E2">
            <v>39814</v>
          </cell>
          <cell r="F2">
            <v>39845</v>
          </cell>
          <cell r="G2">
            <v>39873</v>
          </cell>
          <cell r="H2">
            <v>39904</v>
          </cell>
          <cell r="I2">
            <v>39934</v>
          </cell>
          <cell r="J2">
            <v>39965</v>
          </cell>
          <cell r="K2">
            <v>39995</v>
          </cell>
          <cell r="L2">
            <v>40026</v>
          </cell>
          <cell r="M2">
            <v>40057</v>
          </cell>
          <cell r="N2">
            <v>40087</v>
          </cell>
          <cell r="O2">
            <v>40118</v>
          </cell>
          <cell r="P2">
            <v>40148</v>
          </cell>
          <cell r="R2" t="str">
            <v>Year to Date</v>
          </cell>
        </row>
        <row r="4">
          <cell r="E4" t="str">
            <v>Actual</v>
          </cell>
          <cell r="F4" t="str">
            <v>Actual</v>
          </cell>
          <cell r="G4" t="str">
            <v>Actual</v>
          </cell>
          <cell r="H4" t="str">
            <v>Actual</v>
          </cell>
          <cell r="I4" t="str">
            <v>Actual</v>
          </cell>
          <cell r="J4" t="str">
            <v>Actual</v>
          </cell>
          <cell r="K4" t="str">
            <v>Actual</v>
          </cell>
          <cell r="L4" t="str">
            <v>Actual</v>
          </cell>
          <cell r="M4" t="str">
            <v/>
          </cell>
          <cell r="N4" t="str">
            <v/>
          </cell>
          <cell r="O4" t="str">
            <v/>
          </cell>
          <cell r="P4" t="str">
            <v/>
          </cell>
        </row>
        <row r="6">
          <cell r="C6" t="str">
            <v>MASS RETAIL (S. Shurrock)</v>
          </cell>
        </row>
        <row r="8">
          <cell r="B8" t="str">
            <v>Carphone Warehouse - CPW Managed   Traditional</v>
          </cell>
          <cell r="C8" t="str">
            <v>Carphone Warehouse - CPW Managed</v>
          </cell>
          <cell r="E8">
            <v>0</v>
          </cell>
          <cell r="F8">
            <v>0</v>
          </cell>
          <cell r="G8">
            <v>0</v>
          </cell>
          <cell r="H8">
            <v>0</v>
          </cell>
          <cell r="I8">
            <v>0</v>
          </cell>
          <cell r="J8">
            <v>0</v>
          </cell>
          <cell r="K8">
            <v>0</v>
          </cell>
          <cell r="L8">
            <v>0</v>
          </cell>
          <cell r="M8">
            <v>0</v>
          </cell>
          <cell r="N8">
            <v>0</v>
          </cell>
          <cell r="O8">
            <v>0</v>
          </cell>
          <cell r="P8">
            <v>0</v>
          </cell>
          <cell r="R8">
            <v>0</v>
          </cell>
        </row>
        <row r="9">
          <cell r="B9" t="str">
            <v>Carphone Warehouse - O2 managed   Traditional</v>
          </cell>
          <cell r="C9" t="str">
            <v>Carphone Warehouse - O2 managed</v>
          </cell>
          <cell r="E9">
            <v>89231</v>
          </cell>
          <cell r="F9">
            <v>64869</v>
          </cell>
          <cell r="G9">
            <v>67561</v>
          </cell>
          <cell r="H9">
            <v>73581</v>
          </cell>
          <cell r="I9">
            <v>51352</v>
          </cell>
          <cell r="J9">
            <v>29940</v>
          </cell>
          <cell r="K9">
            <v>43179</v>
          </cell>
          <cell r="L9">
            <v>37404</v>
          </cell>
          <cell r="M9">
            <v>0</v>
          </cell>
          <cell r="N9">
            <v>0</v>
          </cell>
          <cell r="O9">
            <v>0</v>
          </cell>
          <cell r="P9">
            <v>0</v>
          </cell>
          <cell r="R9">
            <v>457117</v>
          </cell>
        </row>
        <row r="10">
          <cell r="B10" t="str">
            <v>tbc   Traditional</v>
          </cell>
          <cell r="C10" t="str">
            <v>tbc</v>
          </cell>
          <cell r="E10">
            <v>0</v>
          </cell>
          <cell r="F10">
            <v>0</v>
          </cell>
          <cell r="G10">
            <v>0</v>
          </cell>
          <cell r="H10">
            <v>0</v>
          </cell>
          <cell r="I10">
            <v>0</v>
          </cell>
          <cell r="J10">
            <v>0</v>
          </cell>
          <cell r="K10">
            <v>0</v>
          </cell>
          <cell r="L10">
            <v>0</v>
          </cell>
          <cell r="M10">
            <v>0</v>
          </cell>
          <cell r="N10">
            <v>0</v>
          </cell>
          <cell r="O10">
            <v>0</v>
          </cell>
          <cell r="P10">
            <v>0</v>
          </cell>
          <cell r="R10">
            <v>0</v>
          </cell>
        </row>
        <row r="11">
          <cell r="B11" t="str">
            <v>tbc   Traditional</v>
          </cell>
          <cell r="C11" t="str">
            <v>tbc</v>
          </cell>
          <cell r="E11">
            <v>0</v>
          </cell>
          <cell r="F11">
            <v>0</v>
          </cell>
          <cell r="G11">
            <v>0</v>
          </cell>
          <cell r="H11">
            <v>0</v>
          </cell>
          <cell r="I11">
            <v>0</v>
          </cell>
          <cell r="J11">
            <v>0</v>
          </cell>
          <cell r="K11">
            <v>0</v>
          </cell>
          <cell r="L11">
            <v>0</v>
          </cell>
          <cell r="M11">
            <v>0</v>
          </cell>
          <cell r="N11">
            <v>0</v>
          </cell>
          <cell r="O11">
            <v>0</v>
          </cell>
          <cell r="P11">
            <v>0</v>
          </cell>
          <cell r="R11">
            <v>0</v>
          </cell>
        </row>
        <row r="12">
          <cell r="B12" t="str">
            <v>Phones 4 You   Traditional</v>
          </cell>
          <cell r="C12" t="str">
            <v>Phones 4 You</v>
          </cell>
          <cell r="E12">
            <v>25393</v>
          </cell>
          <cell r="F12">
            <v>14731</v>
          </cell>
          <cell r="G12">
            <v>20419</v>
          </cell>
          <cell r="H12">
            <v>19961</v>
          </cell>
          <cell r="I12">
            <v>15685</v>
          </cell>
          <cell r="J12">
            <v>11885</v>
          </cell>
          <cell r="K12">
            <v>6134</v>
          </cell>
          <cell r="L12">
            <v>7052</v>
          </cell>
          <cell r="M12">
            <v>0</v>
          </cell>
          <cell r="N12">
            <v>0</v>
          </cell>
          <cell r="O12">
            <v>0</v>
          </cell>
          <cell r="P12">
            <v>0</v>
          </cell>
          <cell r="R12">
            <v>121260</v>
          </cell>
        </row>
        <row r="13">
          <cell r="B13" t="str">
            <v>Dixons Stores Group   Traditional</v>
          </cell>
          <cell r="C13" t="str">
            <v>Dixons Stores Group</v>
          </cell>
          <cell r="E13">
            <v>989</v>
          </cell>
          <cell r="F13">
            <v>606</v>
          </cell>
          <cell r="G13">
            <v>747</v>
          </cell>
          <cell r="H13">
            <v>782</v>
          </cell>
          <cell r="I13">
            <v>886</v>
          </cell>
          <cell r="J13">
            <v>837</v>
          </cell>
          <cell r="K13">
            <v>740</v>
          </cell>
          <cell r="L13">
            <v>1204</v>
          </cell>
          <cell r="M13">
            <v>0</v>
          </cell>
          <cell r="N13">
            <v>0</v>
          </cell>
          <cell r="O13">
            <v>0</v>
          </cell>
          <cell r="P13">
            <v>0</v>
          </cell>
          <cell r="R13">
            <v>6791</v>
          </cell>
        </row>
        <row r="14">
          <cell r="B14" t="str">
            <v>tbc   Traditional</v>
          </cell>
          <cell r="C14" t="str">
            <v>tbc</v>
          </cell>
          <cell r="E14">
            <v>0</v>
          </cell>
          <cell r="F14">
            <v>0</v>
          </cell>
          <cell r="G14">
            <v>0</v>
          </cell>
          <cell r="H14">
            <v>0</v>
          </cell>
          <cell r="I14">
            <v>0</v>
          </cell>
          <cell r="J14">
            <v>0</v>
          </cell>
          <cell r="K14">
            <v>0</v>
          </cell>
          <cell r="L14">
            <v>0</v>
          </cell>
          <cell r="M14">
            <v>0</v>
          </cell>
          <cell r="N14">
            <v>0</v>
          </cell>
          <cell r="O14">
            <v>0</v>
          </cell>
          <cell r="P14">
            <v>0</v>
          </cell>
          <cell r="R14">
            <v>0</v>
          </cell>
        </row>
        <row r="15">
          <cell r="B15" t="str">
            <v>Dial a Phone   Traditional</v>
          </cell>
          <cell r="C15" t="str">
            <v>Dial a Phone</v>
          </cell>
          <cell r="E15">
            <v>-1</v>
          </cell>
          <cell r="F15">
            <v>0</v>
          </cell>
          <cell r="G15">
            <v>0</v>
          </cell>
          <cell r="H15">
            <v>1</v>
          </cell>
          <cell r="I15">
            <v>2</v>
          </cell>
          <cell r="J15">
            <v>0</v>
          </cell>
          <cell r="K15">
            <v>0</v>
          </cell>
          <cell r="L15">
            <v>2</v>
          </cell>
          <cell r="M15">
            <v>0</v>
          </cell>
          <cell r="N15">
            <v>0</v>
          </cell>
          <cell r="O15">
            <v>0</v>
          </cell>
          <cell r="P15">
            <v>0</v>
          </cell>
          <cell r="R15">
            <v>4</v>
          </cell>
        </row>
        <row r="16">
          <cell r="B16" t="str">
            <v>Argos   Traditional</v>
          </cell>
          <cell r="C16" t="str">
            <v>Argos</v>
          </cell>
          <cell r="E16">
            <v>6817</v>
          </cell>
          <cell r="F16">
            <v>4808</v>
          </cell>
          <cell r="G16">
            <v>4187</v>
          </cell>
          <cell r="H16">
            <v>3543</v>
          </cell>
          <cell r="I16">
            <v>3791</v>
          </cell>
          <cell r="J16">
            <v>4027</v>
          </cell>
          <cell r="K16">
            <v>3503</v>
          </cell>
          <cell r="L16">
            <v>5031</v>
          </cell>
          <cell r="M16">
            <v>0</v>
          </cell>
          <cell r="N16">
            <v>0</v>
          </cell>
          <cell r="O16">
            <v>0</v>
          </cell>
          <cell r="P16">
            <v>0</v>
          </cell>
          <cell r="R16">
            <v>35707</v>
          </cell>
        </row>
        <row r="17">
          <cell r="B17" t="str">
            <v>Tesco   Traditional</v>
          </cell>
          <cell r="C17" t="str">
            <v>Tesco</v>
          </cell>
          <cell r="E17">
            <v>6784</v>
          </cell>
          <cell r="F17">
            <v>5493</v>
          </cell>
          <cell r="G17">
            <v>6432</v>
          </cell>
          <cell r="H17">
            <v>6994</v>
          </cell>
          <cell r="I17">
            <v>7088</v>
          </cell>
          <cell r="J17">
            <v>6257</v>
          </cell>
          <cell r="K17">
            <v>6159</v>
          </cell>
          <cell r="L17">
            <v>3898</v>
          </cell>
          <cell r="M17">
            <v>0</v>
          </cell>
          <cell r="N17">
            <v>0</v>
          </cell>
          <cell r="O17">
            <v>0</v>
          </cell>
          <cell r="P17">
            <v>0</v>
          </cell>
          <cell r="R17">
            <v>49105</v>
          </cell>
        </row>
        <row r="18">
          <cell r="B18" t="str">
            <v>Woolworths   Traditional</v>
          </cell>
          <cell r="C18" t="str">
            <v>Woolworths</v>
          </cell>
          <cell r="E18">
            <v>3657</v>
          </cell>
          <cell r="F18">
            <v>1559</v>
          </cell>
          <cell r="G18">
            <v>1129</v>
          </cell>
          <cell r="H18">
            <v>837</v>
          </cell>
          <cell r="I18">
            <v>767</v>
          </cell>
          <cell r="J18">
            <v>668</v>
          </cell>
          <cell r="K18">
            <v>618</v>
          </cell>
          <cell r="L18">
            <v>386</v>
          </cell>
          <cell r="M18">
            <v>0</v>
          </cell>
          <cell r="N18">
            <v>0</v>
          </cell>
          <cell r="O18">
            <v>0</v>
          </cell>
          <cell r="P18">
            <v>0</v>
          </cell>
          <cell r="R18">
            <v>9621</v>
          </cell>
        </row>
        <row r="19">
          <cell r="B19" t="str">
            <v>Littlewoods   Traditional</v>
          </cell>
          <cell r="C19" t="str">
            <v>Littlewoods</v>
          </cell>
          <cell r="E19">
            <v>6148</v>
          </cell>
          <cell r="F19">
            <v>5525</v>
          </cell>
          <cell r="G19">
            <v>5801</v>
          </cell>
          <cell r="H19">
            <v>6636</v>
          </cell>
          <cell r="I19">
            <v>7176</v>
          </cell>
          <cell r="J19">
            <v>5761</v>
          </cell>
          <cell r="K19">
            <v>5847</v>
          </cell>
          <cell r="L19">
            <v>4948</v>
          </cell>
          <cell r="M19">
            <v>0</v>
          </cell>
          <cell r="N19">
            <v>0</v>
          </cell>
          <cell r="O19">
            <v>0</v>
          </cell>
          <cell r="P19">
            <v>0</v>
          </cell>
          <cell r="R19">
            <v>47842</v>
          </cell>
        </row>
        <row r="20">
          <cell r="B20" t="str">
            <v>Comet   Traditional</v>
          </cell>
          <cell r="C20" t="str">
            <v>Comet</v>
          </cell>
          <cell r="E20">
            <v>8</v>
          </cell>
          <cell r="F20">
            <v>6</v>
          </cell>
          <cell r="G20">
            <v>6</v>
          </cell>
          <cell r="H20">
            <v>7</v>
          </cell>
          <cell r="I20">
            <v>11</v>
          </cell>
          <cell r="J20">
            <v>24</v>
          </cell>
          <cell r="K20">
            <v>10</v>
          </cell>
          <cell r="L20">
            <v>3</v>
          </cell>
          <cell r="M20">
            <v>0</v>
          </cell>
          <cell r="N20">
            <v>0</v>
          </cell>
          <cell r="O20">
            <v>0</v>
          </cell>
          <cell r="P20">
            <v>0</v>
          </cell>
          <cell r="R20">
            <v>75</v>
          </cell>
        </row>
        <row r="21">
          <cell r="B21" t="str">
            <v>MobileShop   Traditional</v>
          </cell>
          <cell r="C21" t="str">
            <v>MobileShop</v>
          </cell>
          <cell r="E21">
            <v>0</v>
          </cell>
          <cell r="F21">
            <v>0</v>
          </cell>
          <cell r="G21">
            <v>0</v>
          </cell>
          <cell r="H21">
            <v>0</v>
          </cell>
          <cell r="I21">
            <v>0</v>
          </cell>
          <cell r="J21">
            <v>0</v>
          </cell>
          <cell r="K21">
            <v>0</v>
          </cell>
          <cell r="L21">
            <v>0</v>
          </cell>
          <cell r="M21">
            <v>0</v>
          </cell>
          <cell r="N21">
            <v>0</v>
          </cell>
          <cell r="O21">
            <v>0</v>
          </cell>
          <cell r="P21">
            <v>0</v>
          </cell>
          <cell r="R21">
            <v>0</v>
          </cell>
        </row>
        <row r="22">
          <cell r="B22" t="str">
            <v>Apple   Traditional</v>
          </cell>
          <cell r="C22" t="str">
            <v>Apple</v>
          </cell>
          <cell r="E22">
            <v>0</v>
          </cell>
          <cell r="F22">
            <v>0</v>
          </cell>
          <cell r="G22">
            <v>0</v>
          </cell>
          <cell r="H22">
            <v>0</v>
          </cell>
          <cell r="I22">
            <v>0</v>
          </cell>
          <cell r="J22">
            <v>0</v>
          </cell>
          <cell r="K22">
            <v>0</v>
          </cell>
          <cell r="L22">
            <v>0</v>
          </cell>
          <cell r="M22">
            <v>0</v>
          </cell>
          <cell r="N22">
            <v>0</v>
          </cell>
          <cell r="O22">
            <v>0</v>
          </cell>
          <cell r="P22">
            <v>0</v>
          </cell>
          <cell r="R22">
            <v>0</v>
          </cell>
        </row>
        <row r="23">
          <cell r="B23" t="str">
            <v>Other Mass Retail   Traditional</v>
          </cell>
          <cell r="C23" t="str">
            <v>Other Mass Retail</v>
          </cell>
          <cell r="E23">
            <v>738</v>
          </cell>
          <cell r="F23">
            <v>570</v>
          </cell>
          <cell r="G23">
            <v>502</v>
          </cell>
          <cell r="H23">
            <v>499</v>
          </cell>
          <cell r="I23">
            <v>524</v>
          </cell>
          <cell r="J23">
            <v>463</v>
          </cell>
          <cell r="K23">
            <v>608</v>
          </cell>
          <cell r="L23">
            <v>433</v>
          </cell>
          <cell r="M23">
            <v>0</v>
          </cell>
          <cell r="N23">
            <v>0</v>
          </cell>
          <cell r="O23">
            <v>0</v>
          </cell>
          <cell r="P23">
            <v>0</v>
          </cell>
          <cell r="R23">
            <v>4337</v>
          </cell>
        </row>
        <row r="24">
          <cell r="B24" t="str">
            <v>Prepay Distributors   Traditional</v>
          </cell>
          <cell r="C24" t="str">
            <v>Prepay Distributors</v>
          </cell>
          <cell r="E24">
            <v>356</v>
          </cell>
          <cell r="F24">
            <v>429</v>
          </cell>
          <cell r="G24">
            <v>467</v>
          </cell>
          <cell r="H24">
            <v>782</v>
          </cell>
          <cell r="I24">
            <v>1097</v>
          </cell>
          <cell r="J24">
            <v>529</v>
          </cell>
          <cell r="K24">
            <v>581</v>
          </cell>
          <cell r="L24">
            <v>383</v>
          </cell>
          <cell r="M24">
            <v>0</v>
          </cell>
          <cell r="N24">
            <v>0</v>
          </cell>
          <cell r="O24">
            <v>0</v>
          </cell>
          <cell r="P24">
            <v>0</v>
          </cell>
          <cell r="R24">
            <v>4624</v>
          </cell>
        </row>
        <row r="25">
          <cell r="B25" t="str">
            <v>Asda   Traditional</v>
          </cell>
          <cell r="C25" t="str">
            <v>Asda</v>
          </cell>
          <cell r="E25">
            <v>3301</v>
          </cell>
          <cell r="F25">
            <v>2604</v>
          </cell>
          <cell r="G25">
            <v>2573</v>
          </cell>
          <cell r="H25">
            <v>2137</v>
          </cell>
          <cell r="I25">
            <v>2347</v>
          </cell>
          <cell r="J25">
            <v>2352</v>
          </cell>
          <cell r="K25">
            <v>3673</v>
          </cell>
          <cell r="L25">
            <v>4948</v>
          </cell>
          <cell r="M25">
            <v>0</v>
          </cell>
          <cell r="N25">
            <v>0</v>
          </cell>
          <cell r="O25">
            <v>0</v>
          </cell>
          <cell r="P25">
            <v>0</v>
          </cell>
          <cell r="R25">
            <v>23935</v>
          </cell>
        </row>
        <row r="26">
          <cell r="B26" t="str">
            <v>Next   Traditional</v>
          </cell>
          <cell r="C26" t="str">
            <v>Next</v>
          </cell>
          <cell r="E26">
            <v>0</v>
          </cell>
          <cell r="F26">
            <v>0</v>
          </cell>
          <cell r="G26">
            <v>0</v>
          </cell>
          <cell r="H26">
            <v>0</v>
          </cell>
          <cell r="I26">
            <v>0</v>
          </cell>
          <cell r="J26">
            <v>0</v>
          </cell>
          <cell r="K26">
            <v>64</v>
          </cell>
          <cell r="L26">
            <v>177</v>
          </cell>
          <cell r="M26">
            <v>0</v>
          </cell>
          <cell r="N26">
            <v>0</v>
          </cell>
          <cell r="O26">
            <v>0</v>
          </cell>
          <cell r="P26">
            <v>0</v>
          </cell>
          <cell r="R26">
            <v>241</v>
          </cell>
        </row>
        <row r="27">
          <cell r="B27" t="str">
            <v>Morrisons   Traditional</v>
          </cell>
          <cell r="C27" t="str">
            <v>Morrisons</v>
          </cell>
          <cell r="E27">
            <v>0</v>
          </cell>
          <cell r="F27">
            <v>0</v>
          </cell>
          <cell r="G27">
            <v>0</v>
          </cell>
          <cell r="H27">
            <v>0</v>
          </cell>
          <cell r="I27">
            <v>0</v>
          </cell>
          <cell r="J27">
            <v>0</v>
          </cell>
          <cell r="K27">
            <v>0</v>
          </cell>
          <cell r="L27">
            <v>456</v>
          </cell>
          <cell r="M27">
            <v>0</v>
          </cell>
          <cell r="N27">
            <v>0</v>
          </cell>
          <cell r="O27">
            <v>0</v>
          </cell>
          <cell r="P27">
            <v>0</v>
          </cell>
          <cell r="R27">
            <v>456</v>
          </cell>
        </row>
        <row r="28">
          <cell r="B28" t="str">
            <v>tbc   Traditional</v>
          </cell>
          <cell r="C28" t="str">
            <v>tbc</v>
          </cell>
          <cell r="E28">
            <v>0</v>
          </cell>
          <cell r="F28">
            <v>0</v>
          </cell>
          <cell r="G28">
            <v>0</v>
          </cell>
          <cell r="H28">
            <v>0</v>
          </cell>
          <cell r="I28">
            <v>0</v>
          </cell>
          <cell r="J28">
            <v>0</v>
          </cell>
          <cell r="K28">
            <v>0</v>
          </cell>
          <cell r="L28">
            <v>0</v>
          </cell>
          <cell r="M28">
            <v>0</v>
          </cell>
          <cell r="N28">
            <v>0</v>
          </cell>
          <cell r="O28">
            <v>0</v>
          </cell>
          <cell r="P28">
            <v>0</v>
          </cell>
          <cell r="R28">
            <v>0</v>
          </cell>
        </row>
        <row r="30">
          <cell r="C30" t="str">
            <v>TOTAL MASS RETAIL</v>
          </cell>
          <cell r="E30">
            <v>143421</v>
          </cell>
          <cell r="F30">
            <v>101200</v>
          </cell>
          <cell r="G30">
            <v>109824</v>
          </cell>
          <cell r="H30">
            <v>115760</v>
          </cell>
          <cell r="I30">
            <v>90726</v>
          </cell>
          <cell r="J30">
            <v>62743</v>
          </cell>
          <cell r="K30">
            <v>71116</v>
          </cell>
          <cell r="L30">
            <v>66325</v>
          </cell>
          <cell r="M30">
            <v>0</v>
          </cell>
          <cell r="N30">
            <v>0</v>
          </cell>
          <cell r="O30">
            <v>0</v>
          </cell>
          <cell r="P30">
            <v>0</v>
          </cell>
          <cell r="R30">
            <v>761115</v>
          </cell>
        </row>
        <row r="32">
          <cell r="C32" t="str">
            <v>BUSINESS (B. Dowd)</v>
          </cell>
        </row>
        <row r="34">
          <cell r="B34" t="str">
            <v>Exclusive Partners   Traditional</v>
          </cell>
          <cell r="C34" t="str">
            <v>Exclusive Partners</v>
          </cell>
          <cell r="E34">
            <v>0</v>
          </cell>
          <cell r="F34">
            <v>0</v>
          </cell>
          <cell r="G34">
            <v>0</v>
          </cell>
          <cell r="H34">
            <v>0</v>
          </cell>
          <cell r="I34">
            <v>0</v>
          </cell>
          <cell r="J34">
            <v>0</v>
          </cell>
          <cell r="K34">
            <v>0</v>
          </cell>
          <cell r="L34">
            <v>0</v>
          </cell>
          <cell r="M34">
            <v>0</v>
          </cell>
          <cell r="N34">
            <v>0</v>
          </cell>
          <cell r="O34">
            <v>0</v>
          </cell>
          <cell r="P34">
            <v>0</v>
          </cell>
          <cell r="R34">
            <v>0</v>
          </cell>
        </row>
        <row r="36">
          <cell r="C36" t="str">
            <v>Business Partners</v>
          </cell>
        </row>
        <row r="38">
          <cell r="B38" t="str">
            <v>Direct Independents   Traditional</v>
          </cell>
          <cell r="C38" t="str">
            <v>Direct Independents</v>
          </cell>
          <cell r="E38">
            <v>263</v>
          </cell>
          <cell r="F38">
            <v>206</v>
          </cell>
          <cell r="G38">
            <v>209</v>
          </cell>
          <cell r="H38">
            <v>174</v>
          </cell>
          <cell r="I38">
            <v>129</v>
          </cell>
          <cell r="J38">
            <v>112</v>
          </cell>
          <cell r="K38">
            <v>129</v>
          </cell>
          <cell r="L38">
            <v>76</v>
          </cell>
          <cell r="M38">
            <v>0</v>
          </cell>
          <cell r="N38">
            <v>0</v>
          </cell>
          <cell r="O38">
            <v>0</v>
          </cell>
          <cell r="P38">
            <v>0</v>
          </cell>
          <cell r="R38">
            <v>1298</v>
          </cell>
        </row>
        <row r="39">
          <cell r="B39" t="str">
            <v>Distributors   Traditional</v>
          </cell>
          <cell r="C39" t="str">
            <v>Distributors</v>
          </cell>
          <cell r="E39">
            <v>1260</v>
          </cell>
          <cell r="F39">
            <v>904</v>
          </cell>
          <cell r="G39">
            <v>1278</v>
          </cell>
          <cell r="H39">
            <v>424</v>
          </cell>
          <cell r="I39">
            <v>325</v>
          </cell>
          <cell r="J39">
            <v>520</v>
          </cell>
          <cell r="K39">
            <v>201</v>
          </cell>
          <cell r="L39">
            <v>291</v>
          </cell>
          <cell r="M39">
            <v>0</v>
          </cell>
          <cell r="N39">
            <v>0</v>
          </cell>
          <cell r="O39">
            <v>0</v>
          </cell>
          <cell r="P39">
            <v>0</v>
          </cell>
          <cell r="R39">
            <v>5203</v>
          </cell>
        </row>
        <row r="40">
          <cell r="B40" t="str">
            <v>Data Centre of Excellence   Traditional</v>
          </cell>
          <cell r="C40" t="str">
            <v>Data Centre of Excellence</v>
          </cell>
          <cell r="E40">
            <v>0</v>
          </cell>
          <cell r="F40">
            <v>0</v>
          </cell>
          <cell r="G40">
            <v>0</v>
          </cell>
          <cell r="H40">
            <v>0</v>
          </cell>
          <cell r="I40">
            <v>0</v>
          </cell>
          <cell r="J40">
            <v>0</v>
          </cell>
          <cell r="K40">
            <v>0</v>
          </cell>
          <cell r="L40">
            <v>0</v>
          </cell>
          <cell r="M40">
            <v>0</v>
          </cell>
          <cell r="N40">
            <v>0</v>
          </cell>
          <cell r="O40">
            <v>0</v>
          </cell>
          <cell r="P40">
            <v>0</v>
          </cell>
          <cell r="R40">
            <v>0</v>
          </cell>
        </row>
        <row r="41">
          <cell r="B41" t="str">
            <v>Vodafone   Traditional</v>
          </cell>
          <cell r="C41" t="str">
            <v>Vodafone</v>
          </cell>
          <cell r="E41">
            <v>0</v>
          </cell>
          <cell r="F41">
            <v>0</v>
          </cell>
          <cell r="G41">
            <v>0</v>
          </cell>
          <cell r="H41">
            <v>0</v>
          </cell>
          <cell r="I41">
            <v>0</v>
          </cell>
          <cell r="J41">
            <v>0</v>
          </cell>
          <cell r="K41">
            <v>0</v>
          </cell>
          <cell r="L41">
            <v>0</v>
          </cell>
          <cell r="M41">
            <v>0</v>
          </cell>
          <cell r="N41">
            <v>0</v>
          </cell>
          <cell r="O41">
            <v>0</v>
          </cell>
          <cell r="P41">
            <v>0</v>
          </cell>
          <cell r="R41">
            <v>0</v>
          </cell>
        </row>
        <row r="42">
          <cell r="B42" t="str">
            <v>Managed Partners   Traditional</v>
          </cell>
          <cell r="C42" t="str">
            <v>Managed Partners</v>
          </cell>
          <cell r="E42">
            <v>0</v>
          </cell>
          <cell r="F42">
            <v>0</v>
          </cell>
          <cell r="G42">
            <v>0</v>
          </cell>
          <cell r="H42">
            <v>0</v>
          </cell>
          <cell r="I42">
            <v>0</v>
          </cell>
          <cell r="J42">
            <v>0</v>
          </cell>
          <cell r="K42">
            <v>0</v>
          </cell>
          <cell r="L42">
            <v>0</v>
          </cell>
          <cell r="M42">
            <v>0</v>
          </cell>
          <cell r="N42">
            <v>0</v>
          </cell>
          <cell r="O42">
            <v>0</v>
          </cell>
          <cell r="P42">
            <v>0</v>
          </cell>
          <cell r="R42">
            <v>0</v>
          </cell>
        </row>
        <row r="43">
          <cell r="B43" t="str">
            <v>BT SP   Traditional</v>
          </cell>
          <cell r="C43" t="str">
            <v>BT SP</v>
          </cell>
          <cell r="E43">
            <v>4</v>
          </cell>
          <cell r="F43">
            <v>5</v>
          </cell>
          <cell r="G43">
            <v>9</v>
          </cell>
          <cell r="H43">
            <v>8</v>
          </cell>
          <cell r="I43">
            <v>4</v>
          </cell>
          <cell r="J43">
            <v>6</v>
          </cell>
          <cell r="K43">
            <v>6</v>
          </cell>
          <cell r="L43">
            <v>2</v>
          </cell>
          <cell r="M43">
            <v>0</v>
          </cell>
          <cell r="N43">
            <v>0</v>
          </cell>
          <cell r="O43">
            <v>0</v>
          </cell>
          <cell r="P43">
            <v>0</v>
          </cell>
          <cell r="R43">
            <v>44</v>
          </cell>
        </row>
        <row r="44">
          <cell r="B44" t="str">
            <v>Billing Partners - ISPs   Traditional</v>
          </cell>
          <cell r="C44" t="str">
            <v>Billing Partners - ISPs</v>
          </cell>
          <cell r="E44">
            <v>0</v>
          </cell>
          <cell r="F44">
            <v>1</v>
          </cell>
          <cell r="G44">
            <v>2</v>
          </cell>
          <cell r="H44">
            <v>0</v>
          </cell>
          <cell r="I44">
            <v>1</v>
          </cell>
          <cell r="J44">
            <v>2</v>
          </cell>
          <cell r="K44">
            <v>2</v>
          </cell>
          <cell r="L44">
            <v>1</v>
          </cell>
          <cell r="M44">
            <v>0</v>
          </cell>
          <cell r="N44">
            <v>0</v>
          </cell>
          <cell r="O44">
            <v>0</v>
          </cell>
          <cell r="P44">
            <v>0</v>
          </cell>
          <cell r="R44">
            <v>9</v>
          </cell>
        </row>
        <row r="45">
          <cell r="B45" t="str">
            <v>Genesis   Traditional</v>
          </cell>
          <cell r="C45" t="str">
            <v>Genesis</v>
          </cell>
          <cell r="E45">
            <v>0</v>
          </cell>
          <cell r="F45">
            <v>0</v>
          </cell>
          <cell r="G45">
            <v>0</v>
          </cell>
          <cell r="H45">
            <v>0</v>
          </cell>
          <cell r="I45">
            <v>0</v>
          </cell>
          <cell r="J45">
            <v>0</v>
          </cell>
          <cell r="K45">
            <v>0</v>
          </cell>
          <cell r="L45">
            <v>0</v>
          </cell>
          <cell r="M45">
            <v>0</v>
          </cell>
          <cell r="N45">
            <v>0</v>
          </cell>
          <cell r="O45">
            <v>0</v>
          </cell>
          <cell r="P45">
            <v>0</v>
          </cell>
          <cell r="R45">
            <v>0</v>
          </cell>
        </row>
        <row r="46">
          <cell r="B46" t="str">
            <v>tbc   Traditional</v>
          </cell>
          <cell r="C46" t="str">
            <v>tbc</v>
          </cell>
          <cell r="E46">
            <v>0</v>
          </cell>
          <cell r="F46">
            <v>0</v>
          </cell>
          <cell r="G46">
            <v>0</v>
          </cell>
          <cell r="H46">
            <v>0</v>
          </cell>
          <cell r="I46">
            <v>0</v>
          </cell>
          <cell r="J46">
            <v>0</v>
          </cell>
          <cell r="K46">
            <v>0</v>
          </cell>
          <cell r="L46">
            <v>0</v>
          </cell>
          <cell r="M46">
            <v>0</v>
          </cell>
          <cell r="N46">
            <v>0</v>
          </cell>
          <cell r="O46">
            <v>0</v>
          </cell>
          <cell r="P46">
            <v>0</v>
          </cell>
          <cell r="R46">
            <v>0</v>
          </cell>
        </row>
        <row r="47">
          <cell r="B47" t="str">
            <v>Ceased Independents   Traditional</v>
          </cell>
          <cell r="C47" t="str">
            <v>Ceased Independents</v>
          </cell>
          <cell r="E47">
            <v>0</v>
          </cell>
          <cell r="F47">
            <v>0</v>
          </cell>
          <cell r="G47">
            <v>2</v>
          </cell>
          <cell r="H47">
            <v>0</v>
          </cell>
          <cell r="I47">
            <v>0</v>
          </cell>
          <cell r="J47">
            <v>0</v>
          </cell>
          <cell r="K47">
            <v>0</v>
          </cell>
          <cell r="L47">
            <v>0</v>
          </cell>
          <cell r="M47">
            <v>0</v>
          </cell>
          <cell r="N47">
            <v>0</v>
          </cell>
          <cell r="O47">
            <v>0</v>
          </cell>
          <cell r="P47">
            <v>0</v>
          </cell>
          <cell r="R47">
            <v>2</v>
          </cell>
        </row>
        <row r="48">
          <cell r="B48" t="str">
            <v>tbc   Traditional</v>
          </cell>
          <cell r="C48" t="str">
            <v>tbc</v>
          </cell>
          <cell r="E48">
            <v>0</v>
          </cell>
          <cell r="F48">
            <v>0</v>
          </cell>
          <cell r="G48">
            <v>0</v>
          </cell>
          <cell r="H48">
            <v>0</v>
          </cell>
          <cell r="I48">
            <v>0</v>
          </cell>
          <cell r="J48">
            <v>0</v>
          </cell>
          <cell r="K48">
            <v>0</v>
          </cell>
          <cell r="L48">
            <v>0</v>
          </cell>
          <cell r="M48">
            <v>0</v>
          </cell>
          <cell r="N48">
            <v>0</v>
          </cell>
          <cell r="O48">
            <v>0</v>
          </cell>
          <cell r="P48">
            <v>0</v>
          </cell>
          <cell r="R48">
            <v>0</v>
          </cell>
        </row>
        <row r="50">
          <cell r="B50" t="str">
            <v>Total Business Partners   Traditional</v>
          </cell>
          <cell r="C50" t="str">
            <v>Total Business Partners</v>
          </cell>
          <cell r="E50">
            <v>1527</v>
          </cell>
          <cell r="F50">
            <v>1116</v>
          </cell>
          <cell r="G50">
            <v>1500</v>
          </cell>
          <cell r="H50">
            <v>606</v>
          </cell>
          <cell r="I50">
            <v>459</v>
          </cell>
          <cell r="J50">
            <v>640</v>
          </cell>
          <cell r="K50">
            <v>338</v>
          </cell>
          <cell r="L50">
            <v>370</v>
          </cell>
          <cell r="M50">
            <v>0</v>
          </cell>
          <cell r="N50">
            <v>0</v>
          </cell>
          <cell r="O50">
            <v>0</v>
          </cell>
          <cell r="P50">
            <v>0</v>
          </cell>
          <cell r="R50">
            <v>6556</v>
          </cell>
        </row>
        <row r="52">
          <cell r="C52" t="str">
            <v>Direct</v>
          </cell>
        </row>
        <row r="54">
          <cell r="B54" t="str">
            <v>O2 Direct Sales - Corporate   Traditional</v>
          </cell>
          <cell r="C54" t="str">
            <v>O2 Direct Sales - Corporate</v>
          </cell>
          <cell r="E54">
            <v>0</v>
          </cell>
          <cell r="F54">
            <v>0</v>
          </cell>
          <cell r="G54">
            <v>0</v>
          </cell>
          <cell r="H54">
            <v>0</v>
          </cell>
          <cell r="I54">
            <v>0</v>
          </cell>
          <cell r="J54">
            <v>0</v>
          </cell>
          <cell r="K54">
            <v>0</v>
          </cell>
          <cell r="L54">
            <v>0</v>
          </cell>
          <cell r="M54">
            <v>0</v>
          </cell>
          <cell r="N54">
            <v>0</v>
          </cell>
          <cell r="O54">
            <v>0</v>
          </cell>
          <cell r="P54">
            <v>0</v>
          </cell>
          <cell r="R54">
            <v>0</v>
          </cell>
        </row>
        <row r="55">
          <cell r="B55" t="str">
            <v>O2 Direct Sales - SME   Traditional</v>
          </cell>
          <cell r="C55" t="str">
            <v>O2 Direct Sales - SME</v>
          </cell>
          <cell r="E55">
            <v>0</v>
          </cell>
          <cell r="F55">
            <v>0</v>
          </cell>
          <cell r="G55">
            <v>0</v>
          </cell>
          <cell r="H55">
            <v>0</v>
          </cell>
          <cell r="I55">
            <v>0</v>
          </cell>
          <cell r="J55">
            <v>0</v>
          </cell>
          <cell r="K55">
            <v>0</v>
          </cell>
          <cell r="L55">
            <v>0</v>
          </cell>
          <cell r="M55">
            <v>0</v>
          </cell>
          <cell r="N55">
            <v>0</v>
          </cell>
          <cell r="O55">
            <v>0</v>
          </cell>
          <cell r="P55">
            <v>0</v>
          </cell>
          <cell r="R55">
            <v>0</v>
          </cell>
        </row>
        <row r="56">
          <cell r="B56" t="str">
            <v>tbc   Traditional</v>
          </cell>
          <cell r="C56" t="str">
            <v>tbc</v>
          </cell>
          <cell r="E56">
            <v>0</v>
          </cell>
          <cell r="F56">
            <v>0</v>
          </cell>
          <cell r="G56">
            <v>0</v>
          </cell>
          <cell r="H56">
            <v>0</v>
          </cell>
          <cell r="I56">
            <v>0</v>
          </cell>
          <cell r="J56">
            <v>0</v>
          </cell>
          <cell r="K56">
            <v>0</v>
          </cell>
          <cell r="L56">
            <v>0</v>
          </cell>
          <cell r="M56">
            <v>0</v>
          </cell>
          <cell r="N56">
            <v>0</v>
          </cell>
          <cell r="O56">
            <v>0</v>
          </cell>
          <cell r="P56">
            <v>0</v>
          </cell>
          <cell r="R56">
            <v>0</v>
          </cell>
        </row>
        <row r="57">
          <cell r="B57" t="str">
            <v>tbc   Traditional</v>
          </cell>
          <cell r="C57" t="str">
            <v>tbc</v>
          </cell>
          <cell r="E57">
            <v>0</v>
          </cell>
          <cell r="F57">
            <v>0</v>
          </cell>
          <cell r="G57">
            <v>0</v>
          </cell>
          <cell r="H57">
            <v>0</v>
          </cell>
          <cell r="I57">
            <v>0</v>
          </cell>
          <cell r="J57">
            <v>0</v>
          </cell>
          <cell r="K57">
            <v>0</v>
          </cell>
          <cell r="L57">
            <v>0</v>
          </cell>
          <cell r="M57">
            <v>0</v>
          </cell>
          <cell r="N57">
            <v>0</v>
          </cell>
          <cell r="O57">
            <v>0</v>
          </cell>
          <cell r="P57">
            <v>0</v>
          </cell>
          <cell r="R57">
            <v>0</v>
          </cell>
        </row>
        <row r="58">
          <cell r="B58" t="str">
            <v>tbc   Traditional</v>
          </cell>
          <cell r="C58" t="str">
            <v>tbc</v>
          </cell>
          <cell r="E58">
            <v>0</v>
          </cell>
          <cell r="F58">
            <v>0</v>
          </cell>
          <cell r="G58">
            <v>0</v>
          </cell>
          <cell r="H58">
            <v>0</v>
          </cell>
          <cell r="I58">
            <v>0</v>
          </cell>
          <cell r="J58">
            <v>0</v>
          </cell>
          <cell r="K58">
            <v>0</v>
          </cell>
          <cell r="L58">
            <v>0</v>
          </cell>
          <cell r="M58">
            <v>0</v>
          </cell>
          <cell r="N58">
            <v>0</v>
          </cell>
          <cell r="O58">
            <v>0</v>
          </cell>
          <cell r="P58">
            <v>0</v>
          </cell>
          <cell r="R58">
            <v>0</v>
          </cell>
        </row>
        <row r="59">
          <cell r="B59" t="str">
            <v>tbc   Traditional</v>
          </cell>
          <cell r="C59" t="str">
            <v>tbc</v>
          </cell>
          <cell r="E59">
            <v>0</v>
          </cell>
          <cell r="F59">
            <v>0</v>
          </cell>
          <cell r="G59">
            <v>0</v>
          </cell>
          <cell r="H59">
            <v>0</v>
          </cell>
          <cell r="I59">
            <v>0</v>
          </cell>
          <cell r="J59">
            <v>0</v>
          </cell>
          <cell r="K59">
            <v>0</v>
          </cell>
          <cell r="L59">
            <v>0</v>
          </cell>
          <cell r="M59">
            <v>0</v>
          </cell>
          <cell r="N59">
            <v>0</v>
          </cell>
          <cell r="O59">
            <v>0</v>
          </cell>
          <cell r="P59">
            <v>0</v>
          </cell>
          <cell r="R59">
            <v>0</v>
          </cell>
        </row>
        <row r="60">
          <cell r="B60" t="str">
            <v>tbc   Traditional</v>
          </cell>
          <cell r="C60" t="str">
            <v>tbc</v>
          </cell>
          <cell r="E60">
            <v>0</v>
          </cell>
          <cell r="F60">
            <v>0</v>
          </cell>
          <cell r="G60">
            <v>0</v>
          </cell>
          <cell r="H60">
            <v>0</v>
          </cell>
          <cell r="I60">
            <v>0</v>
          </cell>
          <cell r="J60">
            <v>0</v>
          </cell>
          <cell r="K60">
            <v>0</v>
          </cell>
          <cell r="L60">
            <v>0</v>
          </cell>
          <cell r="M60">
            <v>0</v>
          </cell>
          <cell r="N60">
            <v>0</v>
          </cell>
          <cell r="O60">
            <v>0</v>
          </cell>
          <cell r="P60">
            <v>0</v>
          </cell>
          <cell r="R60">
            <v>0</v>
          </cell>
        </row>
        <row r="61">
          <cell r="B61" t="str">
            <v>tbc   Traditional</v>
          </cell>
          <cell r="C61" t="str">
            <v>tbc</v>
          </cell>
          <cell r="E61">
            <v>0</v>
          </cell>
          <cell r="F61">
            <v>0</v>
          </cell>
          <cell r="G61">
            <v>0</v>
          </cell>
          <cell r="H61">
            <v>0</v>
          </cell>
          <cell r="I61">
            <v>0</v>
          </cell>
          <cell r="J61">
            <v>0</v>
          </cell>
          <cell r="K61">
            <v>0</v>
          </cell>
          <cell r="L61">
            <v>0</v>
          </cell>
          <cell r="M61">
            <v>0</v>
          </cell>
          <cell r="N61">
            <v>0</v>
          </cell>
          <cell r="O61">
            <v>0</v>
          </cell>
          <cell r="P61">
            <v>0</v>
          </cell>
          <cell r="R61">
            <v>0</v>
          </cell>
        </row>
        <row r="62">
          <cell r="B62" t="str">
            <v>tbc   Traditional</v>
          </cell>
          <cell r="C62" t="str">
            <v>tbc</v>
          </cell>
          <cell r="E62">
            <v>0</v>
          </cell>
          <cell r="F62">
            <v>0</v>
          </cell>
          <cell r="G62">
            <v>0</v>
          </cell>
          <cell r="H62">
            <v>0</v>
          </cell>
          <cell r="I62">
            <v>0</v>
          </cell>
          <cell r="J62">
            <v>0</v>
          </cell>
          <cell r="K62">
            <v>0</v>
          </cell>
          <cell r="L62">
            <v>0</v>
          </cell>
          <cell r="M62">
            <v>0</v>
          </cell>
          <cell r="N62">
            <v>0</v>
          </cell>
          <cell r="O62">
            <v>0</v>
          </cell>
          <cell r="P62">
            <v>0</v>
          </cell>
          <cell r="R62">
            <v>0</v>
          </cell>
        </row>
        <row r="64">
          <cell r="C64" t="str">
            <v>Total Direct</v>
          </cell>
          <cell r="E64">
            <v>0</v>
          </cell>
          <cell r="F64">
            <v>0</v>
          </cell>
          <cell r="G64">
            <v>0</v>
          </cell>
          <cell r="H64">
            <v>0</v>
          </cell>
          <cell r="I64">
            <v>0</v>
          </cell>
          <cell r="J64">
            <v>0</v>
          </cell>
          <cell r="K64">
            <v>0</v>
          </cell>
          <cell r="L64">
            <v>0</v>
          </cell>
          <cell r="M64">
            <v>0</v>
          </cell>
          <cell r="N64">
            <v>0</v>
          </cell>
          <cell r="O64">
            <v>0</v>
          </cell>
          <cell r="P64">
            <v>0</v>
          </cell>
          <cell r="R64">
            <v>0</v>
          </cell>
        </row>
        <row r="66">
          <cell r="C66" t="str">
            <v>TOTAL BUSINESS</v>
          </cell>
          <cell r="E66">
            <v>1527</v>
          </cell>
          <cell r="F66">
            <v>1116</v>
          </cell>
          <cell r="G66">
            <v>1500</v>
          </cell>
          <cell r="H66">
            <v>606</v>
          </cell>
          <cell r="I66">
            <v>459</v>
          </cell>
          <cell r="J66">
            <v>640</v>
          </cell>
          <cell r="K66">
            <v>338</v>
          </cell>
          <cell r="L66">
            <v>370</v>
          </cell>
          <cell r="M66">
            <v>0</v>
          </cell>
          <cell r="N66">
            <v>0</v>
          </cell>
          <cell r="O66">
            <v>0</v>
          </cell>
          <cell r="P66">
            <v>0</v>
          </cell>
          <cell r="R66">
            <v>6556</v>
          </cell>
        </row>
        <row r="68">
          <cell r="C68" t="str">
            <v>O2 ONLINE (A. Benham)</v>
          </cell>
        </row>
        <row r="70">
          <cell r="B70" t="str">
            <v>O2 Online   Traditional</v>
          </cell>
          <cell r="C70" t="str">
            <v>O2 Online</v>
          </cell>
          <cell r="E70">
            <v>3664</v>
          </cell>
          <cell r="F70">
            <v>2542</v>
          </cell>
          <cell r="G70">
            <v>2844</v>
          </cell>
          <cell r="H70">
            <v>2606</v>
          </cell>
          <cell r="I70">
            <v>2884</v>
          </cell>
          <cell r="J70">
            <v>3046</v>
          </cell>
          <cell r="K70">
            <v>3544</v>
          </cell>
          <cell r="L70">
            <v>3314</v>
          </cell>
          <cell r="M70">
            <v>0</v>
          </cell>
          <cell r="N70">
            <v>0</v>
          </cell>
          <cell r="O70">
            <v>0</v>
          </cell>
          <cell r="P70">
            <v>0</v>
          </cell>
          <cell r="R70">
            <v>24444</v>
          </cell>
        </row>
        <row r="71">
          <cell r="B71" t="str">
            <v>O2 Telesales   Traditional</v>
          </cell>
          <cell r="C71" t="str">
            <v>O2 Telesales</v>
          </cell>
          <cell r="E71">
            <v>0</v>
          </cell>
          <cell r="F71">
            <v>0</v>
          </cell>
          <cell r="G71">
            <v>0</v>
          </cell>
          <cell r="H71">
            <v>0</v>
          </cell>
          <cell r="I71">
            <v>0</v>
          </cell>
          <cell r="J71">
            <v>0</v>
          </cell>
          <cell r="K71">
            <v>0</v>
          </cell>
          <cell r="L71">
            <v>0</v>
          </cell>
          <cell r="M71">
            <v>0</v>
          </cell>
          <cell r="N71">
            <v>0</v>
          </cell>
          <cell r="O71">
            <v>0</v>
          </cell>
          <cell r="P71">
            <v>0</v>
          </cell>
          <cell r="R71">
            <v>0</v>
          </cell>
        </row>
        <row r="72">
          <cell r="B72" t="str">
            <v>tbc   Traditional</v>
          </cell>
          <cell r="C72" t="str">
            <v>tbc</v>
          </cell>
          <cell r="E72">
            <v>0</v>
          </cell>
          <cell r="F72">
            <v>0</v>
          </cell>
          <cell r="G72">
            <v>0</v>
          </cell>
          <cell r="H72">
            <v>0</v>
          </cell>
          <cell r="I72">
            <v>0</v>
          </cell>
          <cell r="J72">
            <v>0</v>
          </cell>
          <cell r="K72">
            <v>0</v>
          </cell>
          <cell r="L72">
            <v>0</v>
          </cell>
          <cell r="M72">
            <v>0</v>
          </cell>
          <cell r="N72">
            <v>0</v>
          </cell>
          <cell r="O72">
            <v>0</v>
          </cell>
          <cell r="P72">
            <v>0</v>
          </cell>
          <cell r="R72">
            <v>0</v>
          </cell>
        </row>
        <row r="73">
          <cell r="B73" t="str">
            <v>tbc   Traditional</v>
          </cell>
          <cell r="C73" t="str">
            <v>tbc</v>
          </cell>
          <cell r="E73">
            <v>0</v>
          </cell>
          <cell r="F73">
            <v>0</v>
          </cell>
          <cell r="G73">
            <v>0</v>
          </cell>
          <cell r="H73">
            <v>0</v>
          </cell>
          <cell r="I73">
            <v>0</v>
          </cell>
          <cell r="J73">
            <v>0</v>
          </cell>
          <cell r="K73">
            <v>0</v>
          </cell>
          <cell r="L73">
            <v>0</v>
          </cell>
          <cell r="M73">
            <v>0</v>
          </cell>
          <cell r="N73">
            <v>0</v>
          </cell>
          <cell r="O73">
            <v>0</v>
          </cell>
          <cell r="P73">
            <v>0</v>
          </cell>
          <cell r="R73">
            <v>0</v>
          </cell>
        </row>
        <row r="74">
          <cell r="B74" t="str">
            <v>tbc   Traditional</v>
          </cell>
          <cell r="C74" t="str">
            <v>tbc</v>
          </cell>
          <cell r="E74">
            <v>0</v>
          </cell>
          <cell r="F74">
            <v>0</v>
          </cell>
          <cell r="G74">
            <v>0</v>
          </cell>
          <cell r="H74">
            <v>0</v>
          </cell>
          <cell r="I74">
            <v>0</v>
          </cell>
          <cell r="J74">
            <v>0</v>
          </cell>
          <cell r="K74">
            <v>0</v>
          </cell>
          <cell r="L74">
            <v>0</v>
          </cell>
          <cell r="M74">
            <v>0</v>
          </cell>
          <cell r="N74">
            <v>0</v>
          </cell>
          <cell r="O74">
            <v>0</v>
          </cell>
          <cell r="P74">
            <v>0</v>
          </cell>
          <cell r="R74">
            <v>0</v>
          </cell>
        </row>
        <row r="75">
          <cell r="B75" t="str">
            <v>tbc   Traditional</v>
          </cell>
          <cell r="C75" t="str">
            <v>tbc</v>
          </cell>
          <cell r="E75">
            <v>0</v>
          </cell>
          <cell r="F75">
            <v>0</v>
          </cell>
          <cell r="G75">
            <v>0</v>
          </cell>
          <cell r="H75">
            <v>0</v>
          </cell>
          <cell r="I75">
            <v>0</v>
          </cell>
          <cell r="J75">
            <v>0</v>
          </cell>
          <cell r="K75">
            <v>0</v>
          </cell>
          <cell r="L75">
            <v>0</v>
          </cell>
          <cell r="M75">
            <v>0</v>
          </cell>
          <cell r="N75">
            <v>0</v>
          </cell>
          <cell r="O75">
            <v>0</v>
          </cell>
          <cell r="P75">
            <v>0</v>
          </cell>
          <cell r="R75">
            <v>0</v>
          </cell>
        </row>
        <row r="77">
          <cell r="C77" t="str">
            <v>TOTAL O2 ONLINE</v>
          </cell>
          <cell r="E77">
            <v>3664</v>
          </cell>
          <cell r="F77">
            <v>2542</v>
          </cell>
          <cell r="G77">
            <v>2844</v>
          </cell>
          <cell r="H77">
            <v>2606</v>
          </cell>
          <cell r="I77">
            <v>2884</v>
          </cell>
          <cell r="J77">
            <v>3046</v>
          </cell>
          <cell r="K77">
            <v>3544</v>
          </cell>
          <cell r="L77">
            <v>3314</v>
          </cell>
          <cell r="M77">
            <v>0</v>
          </cell>
          <cell r="N77">
            <v>0</v>
          </cell>
          <cell r="O77">
            <v>0</v>
          </cell>
          <cell r="P77">
            <v>0</v>
          </cell>
          <cell r="R77">
            <v>24444</v>
          </cell>
        </row>
        <row r="79">
          <cell r="C79" t="str">
            <v>O2 RETAIL (P. Cave)</v>
          </cell>
        </row>
        <row r="81">
          <cell r="B81" t="str">
            <v>O2 Retail   Traditional</v>
          </cell>
          <cell r="C81" t="str">
            <v>O2 Retail</v>
          </cell>
          <cell r="E81">
            <v>37756</v>
          </cell>
          <cell r="F81">
            <v>35733</v>
          </cell>
          <cell r="G81">
            <v>40660</v>
          </cell>
          <cell r="H81">
            <v>35589</v>
          </cell>
          <cell r="I81">
            <v>34783</v>
          </cell>
          <cell r="J81">
            <v>25493</v>
          </cell>
          <cell r="K81">
            <v>27573</v>
          </cell>
          <cell r="L81">
            <v>35066</v>
          </cell>
          <cell r="M81">
            <v>0</v>
          </cell>
          <cell r="N81">
            <v>0</v>
          </cell>
          <cell r="O81">
            <v>0</v>
          </cell>
          <cell r="P81">
            <v>0</v>
          </cell>
          <cell r="R81">
            <v>272653</v>
          </cell>
        </row>
        <row r="82">
          <cell r="B82" t="str">
            <v>O2 Franchise   Traditional</v>
          </cell>
          <cell r="C82" t="str">
            <v>O2 Franchise</v>
          </cell>
          <cell r="E82">
            <v>7343</v>
          </cell>
          <cell r="F82">
            <v>6105</v>
          </cell>
          <cell r="G82">
            <v>7026</v>
          </cell>
          <cell r="H82">
            <v>5597</v>
          </cell>
          <cell r="I82">
            <v>5235</v>
          </cell>
          <cell r="J82">
            <v>3602</v>
          </cell>
          <cell r="K82">
            <v>4218</v>
          </cell>
          <cell r="L82">
            <v>5315</v>
          </cell>
          <cell r="M82">
            <v>0</v>
          </cell>
          <cell r="N82">
            <v>0</v>
          </cell>
          <cell r="O82">
            <v>0</v>
          </cell>
          <cell r="P82">
            <v>0</v>
          </cell>
          <cell r="R82">
            <v>44441</v>
          </cell>
        </row>
        <row r="83">
          <cell r="B83" t="str">
            <v>tbc   Traditional</v>
          </cell>
          <cell r="C83" t="str">
            <v>tbc</v>
          </cell>
          <cell r="E83">
            <v>0</v>
          </cell>
          <cell r="F83">
            <v>0</v>
          </cell>
          <cell r="G83">
            <v>0</v>
          </cell>
          <cell r="H83">
            <v>0</v>
          </cell>
          <cell r="I83">
            <v>0</v>
          </cell>
          <cell r="J83">
            <v>0</v>
          </cell>
          <cell r="K83">
            <v>0</v>
          </cell>
          <cell r="L83">
            <v>0</v>
          </cell>
          <cell r="M83">
            <v>0</v>
          </cell>
          <cell r="N83">
            <v>0</v>
          </cell>
          <cell r="O83">
            <v>0</v>
          </cell>
          <cell r="P83">
            <v>0</v>
          </cell>
          <cell r="R83">
            <v>0</v>
          </cell>
        </row>
        <row r="84">
          <cell r="B84" t="str">
            <v>tbc   Traditional</v>
          </cell>
          <cell r="C84" t="str">
            <v>tbc</v>
          </cell>
          <cell r="E84">
            <v>0</v>
          </cell>
          <cell r="F84">
            <v>0</v>
          </cell>
          <cell r="G84">
            <v>0</v>
          </cell>
          <cell r="H84">
            <v>0</v>
          </cell>
          <cell r="I84">
            <v>0</v>
          </cell>
          <cell r="J84">
            <v>0</v>
          </cell>
          <cell r="K84">
            <v>0</v>
          </cell>
          <cell r="L84">
            <v>0</v>
          </cell>
          <cell r="M84">
            <v>0</v>
          </cell>
          <cell r="N84">
            <v>0</v>
          </cell>
          <cell r="O84">
            <v>0</v>
          </cell>
          <cell r="P84">
            <v>0</v>
          </cell>
          <cell r="R84">
            <v>0</v>
          </cell>
        </row>
        <row r="85">
          <cell r="B85" t="str">
            <v>tbc   Traditional</v>
          </cell>
          <cell r="C85" t="str">
            <v>tbc</v>
          </cell>
          <cell r="E85">
            <v>0</v>
          </cell>
          <cell r="F85">
            <v>0</v>
          </cell>
          <cell r="G85">
            <v>0</v>
          </cell>
          <cell r="H85">
            <v>0</v>
          </cell>
          <cell r="I85">
            <v>0</v>
          </cell>
          <cell r="J85">
            <v>0</v>
          </cell>
          <cell r="K85">
            <v>0</v>
          </cell>
          <cell r="L85">
            <v>0</v>
          </cell>
          <cell r="M85">
            <v>0</v>
          </cell>
          <cell r="N85">
            <v>0</v>
          </cell>
          <cell r="O85">
            <v>0</v>
          </cell>
          <cell r="P85">
            <v>0</v>
          </cell>
          <cell r="R85">
            <v>0</v>
          </cell>
        </row>
        <row r="86">
          <cell r="B86" t="str">
            <v>tbc   Traditional</v>
          </cell>
          <cell r="C86" t="str">
            <v>tbc</v>
          </cell>
          <cell r="E86">
            <v>0</v>
          </cell>
          <cell r="F86">
            <v>0</v>
          </cell>
          <cell r="G86">
            <v>0</v>
          </cell>
          <cell r="H86">
            <v>0</v>
          </cell>
          <cell r="I86">
            <v>0</v>
          </cell>
          <cell r="J86">
            <v>0</v>
          </cell>
          <cell r="K86">
            <v>0</v>
          </cell>
          <cell r="L86">
            <v>0</v>
          </cell>
          <cell r="M86">
            <v>0</v>
          </cell>
          <cell r="N86">
            <v>0</v>
          </cell>
          <cell r="O86">
            <v>0</v>
          </cell>
          <cell r="P86">
            <v>0</v>
          </cell>
          <cell r="R86">
            <v>0</v>
          </cell>
        </row>
        <row r="87">
          <cell r="B87" t="str">
            <v>tbc   Traditional</v>
          </cell>
          <cell r="C87" t="str">
            <v>tbc</v>
          </cell>
          <cell r="E87">
            <v>0</v>
          </cell>
          <cell r="F87">
            <v>0</v>
          </cell>
          <cell r="G87">
            <v>0</v>
          </cell>
          <cell r="H87">
            <v>0</v>
          </cell>
          <cell r="I87">
            <v>0</v>
          </cell>
          <cell r="J87">
            <v>0</v>
          </cell>
          <cell r="K87">
            <v>0</v>
          </cell>
          <cell r="L87">
            <v>0</v>
          </cell>
          <cell r="M87">
            <v>0</v>
          </cell>
          <cell r="N87">
            <v>0</v>
          </cell>
          <cell r="O87">
            <v>0</v>
          </cell>
          <cell r="P87">
            <v>0</v>
          </cell>
          <cell r="R87">
            <v>0</v>
          </cell>
        </row>
        <row r="89">
          <cell r="C89" t="str">
            <v>TOTAL O2 RETAIL</v>
          </cell>
          <cell r="E89">
            <v>45099</v>
          </cell>
          <cell r="F89">
            <v>41838</v>
          </cell>
          <cell r="G89">
            <v>47686</v>
          </cell>
          <cell r="H89">
            <v>41186</v>
          </cell>
          <cell r="I89">
            <v>40018</v>
          </cell>
          <cell r="J89">
            <v>29095</v>
          </cell>
          <cell r="K89">
            <v>31791</v>
          </cell>
          <cell r="L89">
            <v>40381</v>
          </cell>
          <cell r="M89">
            <v>0</v>
          </cell>
          <cell r="N89">
            <v>0</v>
          </cell>
          <cell r="O89">
            <v>0</v>
          </cell>
          <cell r="P89">
            <v>0</v>
          </cell>
          <cell r="R89">
            <v>317094</v>
          </cell>
        </row>
        <row r="91">
          <cell r="C91" t="str">
            <v>OTHER CHANNELS</v>
          </cell>
        </row>
        <row r="93">
          <cell r="B93" t="str">
            <v>Other   Traditional</v>
          </cell>
          <cell r="C93" t="str">
            <v>Other</v>
          </cell>
          <cell r="E93">
            <v>7292</v>
          </cell>
          <cell r="F93">
            <v>7369</v>
          </cell>
          <cell r="G93">
            <v>6913</v>
          </cell>
          <cell r="H93">
            <v>6516</v>
          </cell>
          <cell r="I93">
            <v>6838</v>
          </cell>
          <cell r="J93">
            <v>7020</v>
          </cell>
          <cell r="K93">
            <v>7348</v>
          </cell>
          <cell r="L93">
            <v>10048</v>
          </cell>
          <cell r="M93">
            <v>0</v>
          </cell>
          <cell r="N93">
            <v>0</v>
          </cell>
          <cell r="O93">
            <v>0</v>
          </cell>
          <cell r="P93">
            <v>0</v>
          </cell>
          <cell r="R93">
            <v>59344</v>
          </cell>
        </row>
        <row r="94">
          <cell r="B94" t="str">
            <v>tbc   Traditional</v>
          </cell>
          <cell r="C94" t="str">
            <v>tbc</v>
          </cell>
          <cell r="E94">
            <v>0</v>
          </cell>
          <cell r="F94">
            <v>0</v>
          </cell>
          <cell r="G94">
            <v>0</v>
          </cell>
          <cell r="H94">
            <v>0</v>
          </cell>
          <cell r="I94">
            <v>0</v>
          </cell>
          <cell r="J94">
            <v>0</v>
          </cell>
          <cell r="K94">
            <v>0</v>
          </cell>
          <cell r="L94">
            <v>0</v>
          </cell>
          <cell r="M94">
            <v>0</v>
          </cell>
          <cell r="N94">
            <v>0</v>
          </cell>
          <cell r="O94">
            <v>0</v>
          </cell>
          <cell r="P94">
            <v>0</v>
          </cell>
          <cell r="R94">
            <v>0</v>
          </cell>
        </row>
        <row r="95">
          <cell r="B95" t="str">
            <v>tbc   Traditional</v>
          </cell>
          <cell r="C95" t="str">
            <v>tbc</v>
          </cell>
          <cell r="E95">
            <v>0</v>
          </cell>
          <cell r="F95">
            <v>0</v>
          </cell>
          <cell r="G95">
            <v>0</v>
          </cell>
          <cell r="H95">
            <v>0</v>
          </cell>
          <cell r="I95">
            <v>0</v>
          </cell>
          <cell r="J95">
            <v>0</v>
          </cell>
          <cell r="K95">
            <v>0</v>
          </cell>
          <cell r="L95">
            <v>0</v>
          </cell>
          <cell r="M95">
            <v>0</v>
          </cell>
          <cell r="N95">
            <v>0</v>
          </cell>
          <cell r="O95">
            <v>0</v>
          </cell>
          <cell r="P95">
            <v>0</v>
          </cell>
          <cell r="R95">
            <v>0</v>
          </cell>
        </row>
        <row r="96">
          <cell r="B96" t="str">
            <v>tbc   Traditional</v>
          </cell>
          <cell r="C96" t="str">
            <v>tbc</v>
          </cell>
          <cell r="E96">
            <v>0</v>
          </cell>
          <cell r="F96">
            <v>0</v>
          </cell>
          <cell r="G96">
            <v>0</v>
          </cell>
          <cell r="H96">
            <v>0</v>
          </cell>
          <cell r="I96">
            <v>0</v>
          </cell>
          <cell r="J96">
            <v>0</v>
          </cell>
          <cell r="K96">
            <v>0</v>
          </cell>
          <cell r="L96">
            <v>0</v>
          </cell>
          <cell r="M96">
            <v>0</v>
          </cell>
          <cell r="N96">
            <v>0</v>
          </cell>
          <cell r="O96">
            <v>0</v>
          </cell>
          <cell r="P96">
            <v>0</v>
          </cell>
          <cell r="R96">
            <v>0</v>
          </cell>
        </row>
        <row r="97">
          <cell r="B97" t="str">
            <v>tbc   Traditional</v>
          </cell>
          <cell r="C97" t="str">
            <v>tbc</v>
          </cell>
          <cell r="E97">
            <v>0</v>
          </cell>
          <cell r="F97">
            <v>0</v>
          </cell>
          <cell r="G97">
            <v>0</v>
          </cell>
          <cell r="H97">
            <v>0</v>
          </cell>
          <cell r="I97">
            <v>0</v>
          </cell>
          <cell r="J97">
            <v>0</v>
          </cell>
          <cell r="K97">
            <v>0</v>
          </cell>
          <cell r="L97">
            <v>0</v>
          </cell>
          <cell r="M97">
            <v>0</v>
          </cell>
          <cell r="N97">
            <v>0</v>
          </cell>
          <cell r="O97">
            <v>0</v>
          </cell>
          <cell r="P97">
            <v>0</v>
          </cell>
          <cell r="R97">
            <v>0</v>
          </cell>
        </row>
        <row r="98">
          <cell r="B98" t="str">
            <v>tbc   Traditional</v>
          </cell>
          <cell r="C98" t="str">
            <v>tbc</v>
          </cell>
          <cell r="E98">
            <v>0</v>
          </cell>
          <cell r="F98">
            <v>0</v>
          </cell>
          <cell r="G98">
            <v>0</v>
          </cell>
          <cell r="H98">
            <v>0</v>
          </cell>
          <cell r="I98">
            <v>0</v>
          </cell>
          <cell r="J98">
            <v>0</v>
          </cell>
          <cell r="K98">
            <v>0</v>
          </cell>
          <cell r="L98">
            <v>0</v>
          </cell>
          <cell r="M98">
            <v>0</v>
          </cell>
          <cell r="N98">
            <v>0</v>
          </cell>
          <cell r="O98">
            <v>0</v>
          </cell>
          <cell r="P98">
            <v>0</v>
          </cell>
          <cell r="R98">
            <v>0</v>
          </cell>
        </row>
        <row r="99">
          <cell r="B99" t="str">
            <v>tbc   Traditional</v>
          </cell>
          <cell r="C99" t="str">
            <v>tbc</v>
          </cell>
          <cell r="E99">
            <v>0</v>
          </cell>
          <cell r="F99">
            <v>0</v>
          </cell>
          <cell r="G99">
            <v>0</v>
          </cell>
          <cell r="H99">
            <v>0</v>
          </cell>
          <cell r="I99">
            <v>0</v>
          </cell>
          <cell r="J99">
            <v>0</v>
          </cell>
          <cell r="K99">
            <v>0</v>
          </cell>
          <cell r="L99">
            <v>0</v>
          </cell>
          <cell r="M99">
            <v>0</v>
          </cell>
          <cell r="N99">
            <v>0</v>
          </cell>
          <cell r="O99">
            <v>0</v>
          </cell>
          <cell r="P99">
            <v>0</v>
          </cell>
          <cell r="R99">
            <v>0</v>
          </cell>
        </row>
        <row r="101">
          <cell r="C101" t="str">
            <v>TOTAL OTHER CHANNELS</v>
          </cell>
          <cell r="E101">
            <v>7292</v>
          </cell>
          <cell r="F101">
            <v>7369</v>
          </cell>
          <cell r="G101">
            <v>6913</v>
          </cell>
          <cell r="H101">
            <v>6516</v>
          </cell>
          <cell r="I101">
            <v>6838</v>
          </cell>
          <cell r="J101">
            <v>7020</v>
          </cell>
          <cell r="K101">
            <v>7348</v>
          </cell>
          <cell r="L101">
            <v>10048</v>
          </cell>
          <cell r="M101">
            <v>0</v>
          </cell>
          <cell r="N101">
            <v>0</v>
          </cell>
          <cell r="O101">
            <v>0</v>
          </cell>
          <cell r="P101">
            <v>0</v>
          </cell>
          <cell r="R101">
            <v>59344</v>
          </cell>
        </row>
        <row r="103">
          <cell r="C103" t="str">
            <v>TRADITIONAL POSTPAY GROSS CONNECTIONS</v>
          </cell>
          <cell r="E103">
            <v>201003</v>
          </cell>
          <cell r="F103">
            <v>154065</v>
          </cell>
          <cell r="G103">
            <v>168767</v>
          </cell>
          <cell r="H103">
            <v>166674</v>
          </cell>
          <cell r="I103">
            <v>140925</v>
          </cell>
          <cell r="J103">
            <v>102544</v>
          </cell>
          <cell r="K103">
            <v>114137</v>
          </cell>
          <cell r="L103">
            <v>120438</v>
          </cell>
          <cell r="M103">
            <v>0</v>
          </cell>
          <cell r="N103">
            <v>0</v>
          </cell>
          <cell r="O103">
            <v>0</v>
          </cell>
          <cell r="P103">
            <v>0</v>
          </cell>
          <cell r="R103">
            <v>1168553</v>
          </cell>
        </row>
        <row r="105">
          <cell r="C105" t="str">
            <v>PREPAY SIMO</v>
          </cell>
          <cell r="E105">
            <v>39814</v>
          </cell>
          <cell r="F105">
            <v>39845</v>
          </cell>
          <cell r="G105">
            <v>39873</v>
          </cell>
          <cell r="H105">
            <v>39904</v>
          </cell>
          <cell r="I105">
            <v>39934</v>
          </cell>
          <cell r="J105">
            <v>39965</v>
          </cell>
          <cell r="K105">
            <v>39995</v>
          </cell>
          <cell r="L105">
            <v>40026</v>
          </cell>
          <cell r="M105">
            <v>40057</v>
          </cell>
          <cell r="N105">
            <v>40087</v>
          </cell>
          <cell r="O105">
            <v>40118</v>
          </cell>
          <cell r="P105">
            <v>40148</v>
          </cell>
          <cell r="R105" t="str">
            <v>Year to Date</v>
          </cell>
        </row>
        <row r="107">
          <cell r="E107" t="str">
            <v>Actual</v>
          </cell>
          <cell r="F107" t="str">
            <v>Actual</v>
          </cell>
          <cell r="G107" t="str">
            <v>Actual</v>
          </cell>
          <cell r="H107" t="str">
            <v>Actual</v>
          </cell>
          <cell r="I107" t="str">
            <v>Actual</v>
          </cell>
          <cell r="J107" t="str">
            <v>Actual</v>
          </cell>
          <cell r="K107" t="str">
            <v>Actual</v>
          </cell>
          <cell r="L107" t="str">
            <v>Actual</v>
          </cell>
          <cell r="M107" t="str">
            <v/>
          </cell>
          <cell r="N107" t="str">
            <v/>
          </cell>
          <cell r="O107" t="str">
            <v/>
          </cell>
          <cell r="P107" t="str">
            <v/>
          </cell>
        </row>
        <row r="109">
          <cell r="C109" t="str">
            <v>MASS RETAIL (S. Shurrock)</v>
          </cell>
        </row>
        <row r="111">
          <cell r="B111" t="str">
            <v>Carphone Warehouse - CPW Managed   SIMO</v>
          </cell>
          <cell r="C111" t="str">
            <v>Carphone Warehouse - CPW Managed</v>
          </cell>
          <cell r="E111">
            <v>0</v>
          </cell>
          <cell r="F111">
            <v>0</v>
          </cell>
          <cell r="G111">
            <v>0</v>
          </cell>
          <cell r="H111">
            <v>0</v>
          </cell>
          <cell r="I111">
            <v>0</v>
          </cell>
          <cell r="J111">
            <v>0</v>
          </cell>
          <cell r="K111">
            <v>0</v>
          </cell>
          <cell r="L111">
            <v>0</v>
          </cell>
          <cell r="M111">
            <v>0</v>
          </cell>
          <cell r="N111">
            <v>0</v>
          </cell>
          <cell r="O111">
            <v>0</v>
          </cell>
          <cell r="P111">
            <v>0</v>
          </cell>
          <cell r="R111">
            <v>0</v>
          </cell>
        </row>
        <row r="112">
          <cell r="B112" t="str">
            <v>Carphone Warehouse - O2 managed   SIMO</v>
          </cell>
          <cell r="C112" t="str">
            <v>Carphone Warehouse - O2 managed</v>
          </cell>
          <cell r="E112">
            <v>7767</v>
          </cell>
          <cell r="F112">
            <v>7332</v>
          </cell>
          <cell r="G112">
            <v>8554</v>
          </cell>
          <cell r="H112">
            <v>8294</v>
          </cell>
          <cell r="I112">
            <v>8477</v>
          </cell>
          <cell r="J112">
            <v>6934</v>
          </cell>
          <cell r="K112">
            <v>8601</v>
          </cell>
          <cell r="L112">
            <v>8570</v>
          </cell>
          <cell r="M112">
            <v>0</v>
          </cell>
          <cell r="N112">
            <v>0</v>
          </cell>
          <cell r="O112">
            <v>0</v>
          </cell>
          <cell r="P112">
            <v>0</v>
          </cell>
          <cell r="R112">
            <v>64529</v>
          </cell>
        </row>
        <row r="113">
          <cell r="B113" t="str">
            <v>tbc   SIMO</v>
          </cell>
          <cell r="C113" t="str">
            <v>tbc</v>
          </cell>
          <cell r="E113">
            <v>0</v>
          </cell>
          <cell r="F113">
            <v>0</v>
          </cell>
          <cell r="G113">
            <v>0</v>
          </cell>
          <cell r="H113">
            <v>0</v>
          </cell>
          <cell r="I113">
            <v>0</v>
          </cell>
          <cell r="J113">
            <v>0</v>
          </cell>
          <cell r="K113">
            <v>0</v>
          </cell>
          <cell r="L113">
            <v>0</v>
          </cell>
          <cell r="M113">
            <v>0</v>
          </cell>
          <cell r="N113">
            <v>0</v>
          </cell>
          <cell r="O113">
            <v>0</v>
          </cell>
          <cell r="P113">
            <v>0</v>
          </cell>
          <cell r="R113">
            <v>0</v>
          </cell>
        </row>
        <row r="114">
          <cell r="B114" t="str">
            <v>tbc   SIMO</v>
          </cell>
          <cell r="C114" t="str">
            <v>tbc</v>
          </cell>
          <cell r="E114">
            <v>0</v>
          </cell>
          <cell r="F114">
            <v>0</v>
          </cell>
          <cell r="G114">
            <v>0</v>
          </cell>
          <cell r="H114">
            <v>0</v>
          </cell>
          <cell r="I114">
            <v>0</v>
          </cell>
          <cell r="J114">
            <v>0</v>
          </cell>
          <cell r="K114">
            <v>0</v>
          </cell>
          <cell r="L114">
            <v>0</v>
          </cell>
          <cell r="M114">
            <v>0</v>
          </cell>
          <cell r="N114">
            <v>0</v>
          </cell>
          <cell r="O114">
            <v>0</v>
          </cell>
          <cell r="P114">
            <v>0</v>
          </cell>
          <cell r="R114">
            <v>0</v>
          </cell>
        </row>
        <row r="115">
          <cell r="B115" t="str">
            <v>Phones 4 You   SIMO</v>
          </cell>
          <cell r="C115" t="str">
            <v>Phones 4 You</v>
          </cell>
          <cell r="E115">
            <v>1736</v>
          </cell>
          <cell r="F115">
            <v>1672</v>
          </cell>
          <cell r="G115">
            <v>1202</v>
          </cell>
          <cell r="H115">
            <v>1116</v>
          </cell>
          <cell r="I115">
            <v>1123</v>
          </cell>
          <cell r="J115">
            <v>1115</v>
          </cell>
          <cell r="K115">
            <v>1305</v>
          </cell>
          <cell r="L115">
            <v>1173</v>
          </cell>
          <cell r="M115">
            <v>0</v>
          </cell>
          <cell r="N115">
            <v>0</v>
          </cell>
          <cell r="O115">
            <v>0</v>
          </cell>
          <cell r="P115">
            <v>0</v>
          </cell>
          <cell r="R115">
            <v>10442</v>
          </cell>
        </row>
        <row r="116">
          <cell r="B116" t="str">
            <v>Dixons Stores Group   SIMO</v>
          </cell>
          <cell r="C116" t="str">
            <v>Dixons Stores Group</v>
          </cell>
          <cell r="E116">
            <v>103</v>
          </cell>
          <cell r="F116">
            <v>96</v>
          </cell>
          <cell r="G116">
            <v>92</v>
          </cell>
          <cell r="H116">
            <v>83</v>
          </cell>
          <cell r="I116">
            <v>76</v>
          </cell>
          <cell r="J116">
            <v>87</v>
          </cell>
          <cell r="K116">
            <v>74</v>
          </cell>
          <cell r="L116">
            <v>125</v>
          </cell>
          <cell r="M116">
            <v>0</v>
          </cell>
          <cell r="N116">
            <v>0</v>
          </cell>
          <cell r="O116">
            <v>0</v>
          </cell>
          <cell r="P116">
            <v>0</v>
          </cell>
          <cell r="R116">
            <v>736</v>
          </cell>
        </row>
        <row r="117">
          <cell r="B117" t="str">
            <v>tbc   SIMO</v>
          </cell>
          <cell r="C117" t="str">
            <v>tbc</v>
          </cell>
          <cell r="E117">
            <v>0</v>
          </cell>
          <cell r="F117">
            <v>0</v>
          </cell>
          <cell r="G117">
            <v>0</v>
          </cell>
          <cell r="H117">
            <v>0</v>
          </cell>
          <cell r="I117">
            <v>0</v>
          </cell>
          <cell r="J117">
            <v>0</v>
          </cell>
          <cell r="K117">
            <v>0</v>
          </cell>
          <cell r="L117">
            <v>0</v>
          </cell>
          <cell r="M117">
            <v>0</v>
          </cell>
          <cell r="N117">
            <v>0</v>
          </cell>
          <cell r="O117">
            <v>0</v>
          </cell>
          <cell r="P117">
            <v>0</v>
          </cell>
          <cell r="R117">
            <v>0</v>
          </cell>
        </row>
        <row r="118">
          <cell r="B118" t="str">
            <v>Dial a Phone   SIMO</v>
          </cell>
          <cell r="C118" t="str">
            <v>Dial a Phone</v>
          </cell>
          <cell r="E118">
            <v>0</v>
          </cell>
          <cell r="F118">
            <v>1</v>
          </cell>
          <cell r="G118">
            <v>0</v>
          </cell>
          <cell r="H118">
            <v>0</v>
          </cell>
          <cell r="I118">
            <v>0</v>
          </cell>
          <cell r="J118">
            <v>0</v>
          </cell>
          <cell r="K118">
            <v>0</v>
          </cell>
          <cell r="L118">
            <v>0</v>
          </cell>
          <cell r="M118">
            <v>0</v>
          </cell>
          <cell r="N118">
            <v>0</v>
          </cell>
          <cell r="O118">
            <v>0</v>
          </cell>
          <cell r="P118">
            <v>0</v>
          </cell>
          <cell r="R118">
            <v>1</v>
          </cell>
        </row>
        <row r="119">
          <cell r="B119" t="str">
            <v>Argos   SIMO</v>
          </cell>
          <cell r="C119" t="str">
            <v>Argos</v>
          </cell>
          <cell r="E119">
            <v>710</v>
          </cell>
          <cell r="F119">
            <v>601</v>
          </cell>
          <cell r="G119">
            <v>684</v>
          </cell>
          <cell r="H119">
            <v>765</v>
          </cell>
          <cell r="I119">
            <v>706</v>
          </cell>
          <cell r="J119">
            <v>736</v>
          </cell>
          <cell r="K119">
            <v>753</v>
          </cell>
          <cell r="L119">
            <v>682</v>
          </cell>
          <cell r="M119">
            <v>0</v>
          </cell>
          <cell r="N119">
            <v>0</v>
          </cell>
          <cell r="O119">
            <v>0</v>
          </cell>
          <cell r="P119">
            <v>0</v>
          </cell>
          <cell r="R119">
            <v>5637</v>
          </cell>
        </row>
        <row r="120">
          <cell r="B120" t="str">
            <v>Tesco   SIMO</v>
          </cell>
          <cell r="C120" t="str">
            <v>Tesco</v>
          </cell>
          <cell r="E120">
            <v>1745</v>
          </cell>
          <cell r="F120">
            <v>1836</v>
          </cell>
          <cell r="G120">
            <v>1837</v>
          </cell>
          <cell r="H120">
            <v>1815</v>
          </cell>
          <cell r="I120">
            <v>2042</v>
          </cell>
          <cell r="J120">
            <v>1934</v>
          </cell>
          <cell r="K120">
            <v>2265</v>
          </cell>
          <cell r="L120">
            <v>1453</v>
          </cell>
          <cell r="M120">
            <v>0</v>
          </cell>
          <cell r="N120">
            <v>0</v>
          </cell>
          <cell r="O120">
            <v>0</v>
          </cell>
          <cell r="P120">
            <v>0</v>
          </cell>
          <cell r="R120">
            <v>14927</v>
          </cell>
        </row>
        <row r="121">
          <cell r="B121" t="str">
            <v>Woolworths   SIMO</v>
          </cell>
          <cell r="C121" t="str">
            <v>Woolworths</v>
          </cell>
          <cell r="E121">
            <v>269</v>
          </cell>
          <cell r="F121">
            <v>102</v>
          </cell>
          <cell r="G121">
            <v>75</v>
          </cell>
          <cell r="H121">
            <v>57</v>
          </cell>
          <cell r="I121">
            <v>36</v>
          </cell>
          <cell r="J121">
            <v>54</v>
          </cell>
          <cell r="K121">
            <v>52</v>
          </cell>
          <cell r="L121">
            <v>24</v>
          </cell>
          <cell r="M121">
            <v>0</v>
          </cell>
          <cell r="N121">
            <v>0</v>
          </cell>
          <cell r="O121">
            <v>0</v>
          </cell>
          <cell r="P121">
            <v>0</v>
          </cell>
          <cell r="R121">
            <v>669</v>
          </cell>
        </row>
        <row r="122">
          <cell r="B122" t="str">
            <v>Littlewoods   SIMO</v>
          </cell>
          <cell r="C122" t="str">
            <v>Littlewoods</v>
          </cell>
          <cell r="E122">
            <v>0</v>
          </cell>
          <cell r="F122">
            <v>0</v>
          </cell>
          <cell r="G122">
            <v>0</v>
          </cell>
          <cell r="H122">
            <v>0</v>
          </cell>
          <cell r="I122">
            <v>0</v>
          </cell>
          <cell r="J122">
            <v>0</v>
          </cell>
          <cell r="K122">
            <v>0</v>
          </cell>
          <cell r="L122">
            <v>0</v>
          </cell>
          <cell r="M122">
            <v>0</v>
          </cell>
          <cell r="N122">
            <v>0</v>
          </cell>
          <cell r="O122">
            <v>0</v>
          </cell>
          <cell r="P122">
            <v>0</v>
          </cell>
          <cell r="R122">
            <v>0</v>
          </cell>
        </row>
        <row r="123">
          <cell r="B123" t="str">
            <v>Comet   SIMO</v>
          </cell>
          <cell r="C123" t="str">
            <v>Comet</v>
          </cell>
          <cell r="E123">
            <v>1</v>
          </cell>
          <cell r="F123">
            <v>0</v>
          </cell>
          <cell r="G123">
            <v>0</v>
          </cell>
          <cell r="H123">
            <v>2</v>
          </cell>
          <cell r="I123">
            <v>1</v>
          </cell>
          <cell r="J123">
            <v>1</v>
          </cell>
          <cell r="K123">
            <v>0</v>
          </cell>
          <cell r="L123">
            <v>0</v>
          </cell>
          <cell r="M123">
            <v>0</v>
          </cell>
          <cell r="N123">
            <v>0</v>
          </cell>
          <cell r="O123">
            <v>0</v>
          </cell>
          <cell r="P123">
            <v>0</v>
          </cell>
          <cell r="R123">
            <v>5</v>
          </cell>
        </row>
        <row r="124">
          <cell r="B124" t="str">
            <v>MobileShop   SIMO</v>
          </cell>
          <cell r="C124" t="str">
            <v>MobileShop</v>
          </cell>
          <cell r="E124">
            <v>0</v>
          </cell>
          <cell r="F124">
            <v>0</v>
          </cell>
          <cell r="G124">
            <v>0</v>
          </cell>
          <cell r="H124">
            <v>0</v>
          </cell>
          <cell r="I124">
            <v>0</v>
          </cell>
          <cell r="J124">
            <v>0</v>
          </cell>
          <cell r="K124">
            <v>0</v>
          </cell>
          <cell r="L124">
            <v>0</v>
          </cell>
          <cell r="M124">
            <v>0</v>
          </cell>
          <cell r="N124">
            <v>0</v>
          </cell>
          <cell r="O124">
            <v>0</v>
          </cell>
          <cell r="P124">
            <v>0</v>
          </cell>
          <cell r="R124">
            <v>0</v>
          </cell>
        </row>
        <row r="125">
          <cell r="B125" t="str">
            <v>Apple   SIMO</v>
          </cell>
          <cell r="C125" t="str">
            <v>Apple</v>
          </cell>
          <cell r="E125">
            <v>0</v>
          </cell>
          <cell r="F125">
            <v>0</v>
          </cell>
          <cell r="G125">
            <v>0</v>
          </cell>
          <cell r="H125">
            <v>0</v>
          </cell>
          <cell r="I125">
            <v>0</v>
          </cell>
          <cell r="J125">
            <v>0</v>
          </cell>
          <cell r="K125">
            <v>0</v>
          </cell>
          <cell r="L125">
            <v>0</v>
          </cell>
          <cell r="M125">
            <v>0</v>
          </cell>
          <cell r="N125">
            <v>0</v>
          </cell>
          <cell r="O125">
            <v>0</v>
          </cell>
          <cell r="P125">
            <v>0</v>
          </cell>
          <cell r="R125">
            <v>0</v>
          </cell>
        </row>
        <row r="126">
          <cell r="B126" t="str">
            <v>Other Mass Retail   SIMO</v>
          </cell>
          <cell r="C126" t="str">
            <v>Other Mass Retail</v>
          </cell>
          <cell r="E126">
            <v>14</v>
          </cell>
          <cell r="F126">
            <v>15</v>
          </cell>
          <cell r="G126">
            <v>1</v>
          </cell>
          <cell r="H126">
            <v>0</v>
          </cell>
          <cell r="I126">
            <v>0</v>
          </cell>
          <cell r="J126">
            <v>0</v>
          </cell>
          <cell r="K126">
            <v>0</v>
          </cell>
          <cell r="L126">
            <v>0</v>
          </cell>
          <cell r="M126">
            <v>0</v>
          </cell>
          <cell r="N126">
            <v>0</v>
          </cell>
          <cell r="O126">
            <v>0</v>
          </cell>
          <cell r="P126">
            <v>0</v>
          </cell>
          <cell r="R126">
            <v>30</v>
          </cell>
        </row>
        <row r="127">
          <cell r="B127" t="str">
            <v>Prepay Distributors   SIMO</v>
          </cell>
          <cell r="C127" t="str">
            <v>Prepay Distributors</v>
          </cell>
          <cell r="E127">
            <v>41139</v>
          </cell>
          <cell r="F127">
            <v>41904</v>
          </cell>
          <cell r="G127">
            <v>51242</v>
          </cell>
          <cell r="H127">
            <v>45372</v>
          </cell>
          <cell r="I127">
            <v>58475</v>
          </cell>
          <cell r="J127">
            <v>61967</v>
          </cell>
          <cell r="K127">
            <v>71062</v>
          </cell>
          <cell r="L127">
            <v>56988</v>
          </cell>
          <cell r="M127">
            <v>0</v>
          </cell>
          <cell r="N127">
            <v>0</v>
          </cell>
          <cell r="O127">
            <v>0</v>
          </cell>
          <cell r="P127">
            <v>0</v>
          </cell>
          <cell r="R127">
            <v>428149</v>
          </cell>
        </row>
        <row r="128">
          <cell r="B128" t="str">
            <v>Asda   SIMO</v>
          </cell>
          <cell r="C128" t="str">
            <v>Asda</v>
          </cell>
          <cell r="E128">
            <v>0</v>
          </cell>
          <cell r="F128">
            <v>0</v>
          </cell>
          <cell r="G128">
            <v>0</v>
          </cell>
          <cell r="H128">
            <v>0</v>
          </cell>
          <cell r="I128">
            <v>0</v>
          </cell>
          <cell r="J128">
            <v>0</v>
          </cell>
          <cell r="K128">
            <v>24</v>
          </cell>
          <cell r="L128">
            <v>34</v>
          </cell>
          <cell r="M128">
            <v>0</v>
          </cell>
          <cell r="N128">
            <v>0</v>
          </cell>
          <cell r="O128">
            <v>0</v>
          </cell>
          <cell r="P128">
            <v>0</v>
          </cell>
          <cell r="R128">
            <v>58</v>
          </cell>
        </row>
        <row r="129">
          <cell r="B129" t="str">
            <v>Next   SIMO</v>
          </cell>
          <cell r="C129" t="str">
            <v>Next</v>
          </cell>
          <cell r="E129">
            <v>0</v>
          </cell>
          <cell r="F129">
            <v>0</v>
          </cell>
          <cell r="G129">
            <v>0</v>
          </cell>
          <cell r="H129">
            <v>0</v>
          </cell>
          <cell r="I129">
            <v>0</v>
          </cell>
          <cell r="J129">
            <v>0</v>
          </cell>
          <cell r="K129">
            <v>0</v>
          </cell>
          <cell r="L129">
            <v>0</v>
          </cell>
          <cell r="M129">
            <v>0</v>
          </cell>
          <cell r="N129">
            <v>0</v>
          </cell>
          <cell r="O129">
            <v>0</v>
          </cell>
          <cell r="P129">
            <v>0</v>
          </cell>
          <cell r="R129">
            <v>0</v>
          </cell>
        </row>
        <row r="130">
          <cell r="B130" t="str">
            <v>Morrisons   SIMO</v>
          </cell>
          <cell r="C130" t="str">
            <v>Morrisons</v>
          </cell>
          <cell r="E130">
            <v>0</v>
          </cell>
          <cell r="F130">
            <v>0</v>
          </cell>
          <cell r="G130">
            <v>0</v>
          </cell>
          <cell r="H130">
            <v>0</v>
          </cell>
          <cell r="I130">
            <v>0</v>
          </cell>
          <cell r="J130">
            <v>0</v>
          </cell>
          <cell r="K130">
            <v>0</v>
          </cell>
          <cell r="L130">
            <v>0</v>
          </cell>
          <cell r="M130">
            <v>0</v>
          </cell>
          <cell r="N130">
            <v>0</v>
          </cell>
          <cell r="O130">
            <v>0</v>
          </cell>
          <cell r="P130">
            <v>0</v>
          </cell>
          <cell r="R130">
            <v>0</v>
          </cell>
        </row>
        <row r="131">
          <cell r="B131" t="str">
            <v>tbc   SIMO</v>
          </cell>
          <cell r="C131" t="str">
            <v>tbc</v>
          </cell>
          <cell r="E131">
            <v>0</v>
          </cell>
          <cell r="F131">
            <v>0</v>
          </cell>
          <cell r="G131">
            <v>0</v>
          </cell>
          <cell r="H131">
            <v>0</v>
          </cell>
          <cell r="I131">
            <v>0</v>
          </cell>
          <cell r="J131">
            <v>0</v>
          </cell>
          <cell r="K131">
            <v>0</v>
          </cell>
          <cell r="L131">
            <v>0</v>
          </cell>
          <cell r="M131">
            <v>0</v>
          </cell>
          <cell r="N131">
            <v>0</v>
          </cell>
          <cell r="O131">
            <v>0</v>
          </cell>
          <cell r="P131">
            <v>0</v>
          </cell>
          <cell r="R131">
            <v>0</v>
          </cell>
        </row>
        <row r="133">
          <cell r="C133" t="str">
            <v>TOTAL MASS RETAIL</v>
          </cell>
          <cell r="E133">
            <v>53484</v>
          </cell>
          <cell r="F133">
            <v>53559</v>
          </cell>
          <cell r="G133">
            <v>63687</v>
          </cell>
          <cell r="H133">
            <v>57504</v>
          </cell>
          <cell r="I133">
            <v>70936</v>
          </cell>
          <cell r="J133">
            <v>72828</v>
          </cell>
          <cell r="K133">
            <v>84136</v>
          </cell>
          <cell r="L133">
            <v>69049</v>
          </cell>
          <cell r="M133">
            <v>0</v>
          </cell>
          <cell r="N133">
            <v>0</v>
          </cell>
          <cell r="O133">
            <v>0</v>
          </cell>
          <cell r="P133">
            <v>0</v>
          </cell>
          <cell r="R133">
            <v>525183</v>
          </cell>
        </row>
        <row r="135">
          <cell r="C135" t="str">
            <v>BUSINESS (B. Dowd)</v>
          </cell>
        </row>
        <row r="137">
          <cell r="B137" t="str">
            <v>Exclusive Partners   SIMO</v>
          </cell>
          <cell r="C137" t="str">
            <v>Exclusive Partners</v>
          </cell>
          <cell r="E137">
            <v>0</v>
          </cell>
          <cell r="F137">
            <v>0</v>
          </cell>
          <cell r="G137">
            <v>0</v>
          </cell>
          <cell r="H137">
            <v>0</v>
          </cell>
          <cell r="I137">
            <v>0</v>
          </cell>
          <cell r="J137">
            <v>0</v>
          </cell>
          <cell r="K137">
            <v>0</v>
          </cell>
          <cell r="L137">
            <v>0</v>
          </cell>
          <cell r="M137">
            <v>0</v>
          </cell>
          <cell r="N137">
            <v>0</v>
          </cell>
          <cell r="O137">
            <v>0</v>
          </cell>
          <cell r="P137">
            <v>0</v>
          </cell>
          <cell r="R137">
            <v>0</v>
          </cell>
        </row>
        <row r="139">
          <cell r="C139" t="str">
            <v>Business Partners</v>
          </cell>
        </row>
        <row r="141">
          <cell r="B141" t="str">
            <v>Direct Independents   SIMO</v>
          </cell>
          <cell r="C141" t="str">
            <v>Direct Independents</v>
          </cell>
          <cell r="E141">
            <v>11</v>
          </cell>
          <cell r="F141">
            <v>8</v>
          </cell>
          <cell r="G141">
            <v>5</v>
          </cell>
          <cell r="H141">
            <v>15</v>
          </cell>
          <cell r="I141">
            <v>13</v>
          </cell>
          <cell r="J141">
            <v>32</v>
          </cell>
          <cell r="K141">
            <v>78</v>
          </cell>
          <cell r="L141">
            <v>2249</v>
          </cell>
          <cell r="M141">
            <v>0</v>
          </cell>
          <cell r="N141">
            <v>0</v>
          </cell>
          <cell r="O141">
            <v>0</v>
          </cell>
          <cell r="P141">
            <v>0</v>
          </cell>
          <cell r="R141">
            <v>2411</v>
          </cell>
        </row>
        <row r="142">
          <cell r="B142" t="str">
            <v>Distributors   SIMO</v>
          </cell>
          <cell r="C142" t="str">
            <v>Distributors</v>
          </cell>
          <cell r="E142">
            <v>944</v>
          </cell>
          <cell r="F142">
            <v>1917</v>
          </cell>
          <cell r="G142">
            <v>3206</v>
          </cell>
          <cell r="H142">
            <v>3072</v>
          </cell>
          <cell r="I142">
            <v>4245</v>
          </cell>
          <cell r="J142">
            <v>3212</v>
          </cell>
          <cell r="K142">
            <v>3226</v>
          </cell>
          <cell r="L142">
            <v>3026</v>
          </cell>
          <cell r="M142">
            <v>0</v>
          </cell>
          <cell r="N142">
            <v>0</v>
          </cell>
          <cell r="O142">
            <v>0</v>
          </cell>
          <cell r="P142">
            <v>0</v>
          </cell>
          <cell r="R142">
            <v>22848</v>
          </cell>
        </row>
        <row r="143">
          <cell r="B143" t="str">
            <v>Data Centre of Excellence   SIMO</v>
          </cell>
          <cell r="C143" t="str">
            <v>Data Centre of Excellence</v>
          </cell>
          <cell r="E143">
            <v>0</v>
          </cell>
          <cell r="F143">
            <v>0</v>
          </cell>
          <cell r="G143">
            <v>0</v>
          </cell>
          <cell r="H143">
            <v>0</v>
          </cell>
          <cell r="I143">
            <v>0</v>
          </cell>
          <cell r="J143">
            <v>0</v>
          </cell>
          <cell r="K143">
            <v>0</v>
          </cell>
          <cell r="L143">
            <v>0</v>
          </cell>
          <cell r="M143">
            <v>0</v>
          </cell>
          <cell r="N143">
            <v>0</v>
          </cell>
          <cell r="O143">
            <v>0</v>
          </cell>
          <cell r="P143">
            <v>0</v>
          </cell>
          <cell r="R143">
            <v>0</v>
          </cell>
        </row>
        <row r="144">
          <cell r="B144" t="str">
            <v>Vodafone   SIMO</v>
          </cell>
          <cell r="C144" t="str">
            <v>Vodafone</v>
          </cell>
          <cell r="E144">
            <v>0</v>
          </cell>
          <cell r="F144">
            <v>0</v>
          </cell>
          <cell r="G144">
            <v>0</v>
          </cell>
          <cell r="H144">
            <v>0</v>
          </cell>
          <cell r="I144">
            <v>0</v>
          </cell>
          <cell r="J144">
            <v>0</v>
          </cell>
          <cell r="K144">
            <v>0</v>
          </cell>
          <cell r="L144">
            <v>0</v>
          </cell>
          <cell r="M144">
            <v>0</v>
          </cell>
          <cell r="N144">
            <v>0</v>
          </cell>
          <cell r="O144">
            <v>0</v>
          </cell>
          <cell r="P144">
            <v>0</v>
          </cell>
          <cell r="R144">
            <v>0</v>
          </cell>
        </row>
        <row r="145">
          <cell r="B145" t="str">
            <v>Managed Partners   SIMO</v>
          </cell>
          <cell r="C145" t="str">
            <v>Managed Partners</v>
          </cell>
          <cell r="E145">
            <v>0</v>
          </cell>
          <cell r="F145">
            <v>0</v>
          </cell>
          <cell r="G145">
            <v>0</v>
          </cell>
          <cell r="H145">
            <v>0</v>
          </cell>
          <cell r="I145">
            <v>0</v>
          </cell>
          <cell r="J145">
            <v>0</v>
          </cell>
          <cell r="K145">
            <v>0</v>
          </cell>
          <cell r="L145">
            <v>0</v>
          </cell>
          <cell r="M145">
            <v>0</v>
          </cell>
          <cell r="N145">
            <v>0</v>
          </cell>
          <cell r="O145">
            <v>0</v>
          </cell>
          <cell r="P145">
            <v>0</v>
          </cell>
          <cell r="R145">
            <v>0</v>
          </cell>
        </row>
        <row r="146">
          <cell r="B146" t="str">
            <v>BT SP   SIMO</v>
          </cell>
          <cell r="C146" t="str">
            <v>BT SP</v>
          </cell>
          <cell r="E146">
            <v>12</v>
          </cell>
          <cell r="F146">
            <v>17</v>
          </cell>
          <cell r="G146">
            <v>10</v>
          </cell>
          <cell r="H146">
            <v>10</v>
          </cell>
          <cell r="I146">
            <v>11</v>
          </cell>
          <cell r="J146">
            <v>8</v>
          </cell>
          <cell r="K146">
            <v>14</v>
          </cell>
          <cell r="L146">
            <v>11</v>
          </cell>
          <cell r="M146">
            <v>0</v>
          </cell>
          <cell r="N146">
            <v>0</v>
          </cell>
          <cell r="O146">
            <v>0</v>
          </cell>
          <cell r="P146">
            <v>0</v>
          </cell>
          <cell r="R146">
            <v>93</v>
          </cell>
        </row>
        <row r="147">
          <cell r="B147" t="str">
            <v>Billing Partners - ISPs   SIMO</v>
          </cell>
          <cell r="C147" t="str">
            <v>Billing Partners - ISPs</v>
          </cell>
          <cell r="E147">
            <v>0</v>
          </cell>
          <cell r="F147">
            <v>0</v>
          </cell>
          <cell r="G147">
            <v>0</v>
          </cell>
          <cell r="H147">
            <v>0</v>
          </cell>
          <cell r="I147">
            <v>0</v>
          </cell>
          <cell r="J147">
            <v>0</v>
          </cell>
          <cell r="K147">
            <v>0</v>
          </cell>
          <cell r="L147">
            <v>0</v>
          </cell>
          <cell r="M147">
            <v>0</v>
          </cell>
          <cell r="N147">
            <v>0</v>
          </cell>
          <cell r="O147">
            <v>0</v>
          </cell>
          <cell r="P147">
            <v>0</v>
          </cell>
          <cell r="R147">
            <v>0</v>
          </cell>
        </row>
        <row r="148">
          <cell r="B148" t="str">
            <v>Genesis   SIMO</v>
          </cell>
          <cell r="C148" t="str">
            <v>Genesis</v>
          </cell>
          <cell r="E148">
            <v>0</v>
          </cell>
          <cell r="F148">
            <v>0</v>
          </cell>
          <cell r="G148">
            <v>0</v>
          </cell>
          <cell r="H148">
            <v>0</v>
          </cell>
          <cell r="I148">
            <v>0</v>
          </cell>
          <cell r="J148">
            <v>0</v>
          </cell>
          <cell r="K148">
            <v>0</v>
          </cell>
          <cell r="L148">
            <v>0</v>
          </cell>
          <cell r="M148">
            <v>0</v>
          </cell>
          <cell r="N148">
            <v>0</v>
          </cell>
          <cell r="O148">
            <v>0</v>
          </cell>
          <cell r="P148">
            <v>0</v>
          </cell>
          <cell r="R148">
            <v>0</v>
          </cell>
        </row>
        <row r="149">
          <cell r="B149" t="str">
            <v>tbc   SIMO</v>
          </cell>
          <cell r="C149" t="str">
            <v>tbc</v>
          </cell>
          <cell r="E149">
            <v>0</v>
          </cell>
          <cell r="F149">
            <v>0</v>
          </cell>
          <cell r="G149">
            <v>0</v>
          </cell>
          <cell r="H149">
            <v>0</v>
          </cell>
          <cell r="I149">
            <v>0</v>
          </cell>
          <cell r="J149">
            <v>0</v>
          </cell>
          <cell r="K149">
            <v>0</v>
          </cell>
          <cell r="L149">
            <v>0</v>
          </cell>
          <cell r="M149">
            <v>0</v>
          </cell>
          <cell r="N149">
            <v>0</v>
          </cell>
          <cell r="O149">
            <v>0</v>
          </cell>
          <cell r="P149">
            <v>0</v>
          </cell>
          <cell r="R149">
            <v>0</v>
          </cell>
        </row>
        <row r="150">
          <cell r="B150" t="str">
            <v>Ceased Independents   SIMO</v>
          </cell>
          <cell r="C150" t="str">
            <v>Ceased Independents</v>
          </cell>
          <cell r="E150">
            <v>0</v>
          </cell>
          <cell r="F150">
            <v>0</v>
          </cell>
          <cell r="G150">
            <v>1</v>
          </cell>
          <cell r="H150">
            <v>0</v>
          </cell>
          <cell r="I150">
            <v>0</v>
          </cell>
          <cell r="J150">
            <v>0</v>
          </cell>
          <cell r="K150">
            <v>0</v>
          </cell>
          <cell r="L150">
            <v>0</v>
          </cell>
          <cell r="M150">
            <v>0</v>
          </cell>
          <cell r="N150">
            <v>0</v>
          </cell>
          <cell r="O150">
            <v>0</v>
          </cell>
          <cell r="P150">
            <v>0</v>
          </cell>
          <cell r="R150">
            <v>1</v>
          </cell>
        </row>
        <row r="151">
          <cell r="B151" t="str">
            <v>tbc   SIMO</v>
          </cell>
          <cell r="C151" t="str">
            <v>tbc</v>
          </cell>
          <cell r="E151">
            <v>0</v>
          </cell>
          <cell r="F151">
            <v>0</v>
          </cell>
          <cell r="G151">
            <v>0</v>
          </cell>
          <cell r="H151">
            <v>0</v>
          </cell>
          <cell r="I151">
            <v>0</v>
          </cell>
          <cell r="J151">
            <v>0</v>
          </cell>
          <cell r="K151">
            <v>0</v>
          </cell>
          <cell r="L151">
            <v>0</v>
          </cell>
          <cell r="M151">
            <v>0</v>
          </cell>
          <cell r="N151">
            <v>0</v>
          </cell>
          <cell r="O151">
            <v>0</v>
          </cell>
          <cell r="P151">
            <v>0</v>
          </cell>
          <cell r="R151">
            <v>0</v>
          </cell>
        </row>
        <row r="153">
          <cell r="C153" t="str">
            <v>Total Business Partners</v>
          </cell>
          <cell r="E153">
            <v>967</v>
          </cell>
          <cell r="F153">
            <v>1942</v>
          </cell>
          <cell r="G153">
            <v>3222</v>
          </cell>
          <cell r="H153">
            <v>3097</v>
          </cell>
          <cell r="I153">
            <v>4269</v>
          </cell>
          <cell r="J153">
            <v>3252</v>
          </cell>
          <cell r="K153">
            <v>3318</v>
          </cell>
          <cell r="L153">
            <v>5286</v>
          </cell>
          <cell r="M153">
            <v>0</v>
          </cell>
          <cell r="N153">
            <v>0</v>
          </cell>
          <cell r="O153">
            <v>0</v>
          </cell>
          <cell r="P153">
            <v>0</v>
          </cell>
          <cell r="R153">
            <v>25353</v>
          </cell>
        </row>
        <row r="155">
          <cell r="C155" t="str">
            <v>Direct</v>
          </cell>
        </row>
        <row r="157">
          <cell r="B157" t="str">
            <v>O2 Direct Sales - Corporate   SIMO</v>
          </cell>
          <cell r="C157" t="str">
            <v>O2 Direct Sales - Corporate</v>
          </cell>
          <cell r="E157">
            <v>0</v>
          </cell>
          <cell r="F157">
            <v>0</v>
          </cell>
          <cell r="G157">
            <v>0</v>
          </cell>
          <cell r="H157">
            <v>0</v>
          </cell>
          <cell r="I157">
            <v>0</v>
          </cell>
          <cell r="J157">
            <v>0</v>
          </cell>
          <cell r="K157">
            <v>0</v>
          </cell>
          <cell r="L157">
            <v>0</v>
          </cell>
          <cell r="M157">
            <v>0</v>
          </cell>
          <cell r="N157">
            <v>0</v>
          </cell>
          <cell r="O157">
            <v>0</v>
          </cell>
          <cell r="P157">
            <v>0</v>
          </cell>
          <cell r="R157">
            <v>0</v>
          </cell>
        </row>
        <row r="158">
          <cell r="B158" t="str">
            <v>O2 Direct Sales - SME   SIMO</v>
          </cell>
          <cell r="C158" t="str">
            <v>O2 Direct Sales - SME</v>
          </cell>
          <cell r="E158">
            <v>0</v>
          </cell>
          <cell r="F158">
            <v>0</v>
          </cell>
          <cell r="G158">
            <v>0</v>
          </cell>
          <cell r="H158">
            <v>0</v>
          </cell>
          <cell r="I158">
            <v>0</v>
          </cell>
          <cell r="J158">
            <v>0</v>
          </cell>
          <cell r="K158">
            <v>0</v>
          </cell>
          <cell r="L158">
            <v>0</v>
          </cell>
          <cell r="M158">
            <v>0</v>
          </cell>
          <cell r="N158">
            <v>0</v>
          </cell>
          <cell r="O158">
            <v>0</v>
          </cell>
          <cell r="P158">
            <v>0</v>
          </cell>
          <cell r="R158">
            <v>0</v>
          </cell>
        </row>
        <row r="159">
          <cell r="B159" t="str">
            <v>tbc   SIMO</v>
          </cell>
          <cell r="C159" t="str">
            <v>tbc</v>
          </cell>
          <cell r="E159">
            <v>0</v>
          </cell>
          <cell r="F159">
            <v>0</v>
          </cell>
          <cell r="G159">
            <v>0</v>
          </cell>
          <cell r="H159">
            <v>0</v>
          </cell>
          <cell r="I159">
            <v>0</v>
          </cell>
          <cell r="J159">
            <v>0</v>
          </cell>
          <cell r="K159">
            <v>0</v>
          </cell>
          <cell r="L159">
            <v>0</v>
          </cell>
          <cell r="M159">
            <v>0</v>
          </cell>
          <cell r="N159">
            <v>0</v>
          </cell>
          <cell r="O159">
            <v>0</v>
          </cell>
          <cell r="P159">
            <v>0</v>
          </cell>
          <cell r="R159">
            <v>0</v>
          </cell>
        </row>
        <row r="160">
          <cell r="B160" t="str">
            <v>tbc   SIMO</v>
          </cell>
          <cell r="C160" t="str">
            <v>tbc</v>
          </cell>
          <cell r="E160">
            <v>0</v>
          </cell>
          <cell r="F160">
            <v>0</v>
          </cell>
          <cell r="G160">
            <v>0</v>
          </cell>
          <cell r="H160">
            <v>0</v>
          </cell>
          <cell r="I160">
            <v>0</v>
          </cell>
          <cell r="J160">
            <v>0</v>
          </cell>
          <cell r="K160">
            <v>0</v>
          </cell>
          <cell r="L160">
            <v>0</v>
          </cell>
          <cell r="M160">
            <v>0</v>
          </cell>
          <cell r="N160">
            <v>0</v>
          </cell>
          <cell r="O160">
            <v>0</v>
          </cell>
          <cell r="P160">
            <v>0</v>
          </cell>
          <cell r="R160">
            <v>0</v>
          </cell>
        </row>
        <row r="161">
          <cell r="B161" t="str">
            <v>tbc   SIMO</v>
          </cell>
          <cell r="C161" t="str">
            <v>tbc</v>
          </cell>
          <cell r="E161">
            <v>0</v>
          </cell>
          <cell r="F161">
            <v>0</v>
          </cell>
          <cell r="G161">
            <v>0</v>
          </cell>
          <cell r="H161">
            <v>0</v>
          </cell>
          <cell r="I161">
            <v>0</v>
          </cell>
          <cell r="J161">
            <v>0</v>
          </cell>
          <cell r="K161">
            <v>0</v>
          </cell>
          <cell r="L161">
            <v>0</v>
          </cell>
          <cell r="M161">
            <v>0</v>
          </cell>
          <cell r="N161">
            <v>0</v>
          </cell>
          <cell r="O161">
            <v>0</v>
          </cell>
          <cell r="P161">
            <v>0</v>
          </cell>
          <cell r="R161">
            <v>0</v>
          </cell>
        </row>
        <row r="162">
          <cell r="B162" t="str">
            <v>tbc   SIMO</v>
          </cell>
          <cell r="C162" t="str">
            <v>tbc</v>
          </cell>
          <cell r="E162">
            <v>0</v>
          </cell>
          <cell r="F162">
            <v>0</v>
          </cell>
          <cell r="G162">
            <v>0</v>
          </cell>
          <cell r="H162">
            <v>0</v>
          </cell>
          <cell r="I162">
            <v>0</v>
          </cell>
          <cell r="J162">
            <v>0</v>
          </cell>
          <cell r="K162">
            <v>0</v>
          </cell>
          <cell r="L162">
            <v>0</v>
          </cell>
          <cell r="M162">
            <v>0</v>
          </cell>
          <cell r="N162">
            <v>0</v>
          </cell>
          <cell r="O162">
            <v>0</v>
          </cell>
          <cell r="P162">
            <v>0</v>
          </cell>
          <cell r="R162">
            <v>0</v>
          </cell>
        </row>
        <row r="163">
          <cell r="B163" t="str">
            <v>tbc   SIMO</v>
          </cell>
          <cell r="C163" t="str">
            <v>tbc</v>
          </cell>
          <cell r="E163">
            <v>0</v>
          </cell>
          <cell r="F163">
            <v>0</v>
          </cell>
          <cell r="G163">
            <v>0</v>
          </cell>
          <cell r="H163">
            <v>0</v>
          </cell>
          <cell r="I163">
            <v>0</v>
          </cell>
          <cell r="J163">
            <v>0</v>
          </cell>
          <cell r="K163">
            <v>0</v>
          </cell>
          <cell r="L163">
            <v>0</v>
          </cell>
          <cell r="M163">
            <v>0</v>
          </cell>
          <cell r="N163">
            <v>0</v>
          </cell>
          <cell r="O163">
            <v>0</v>
          </cell>
          <cell r="P163">
            <v>0</v>
          </cell>
          <cell r="R163">
            <v>0</v>
          </cell>
        </row>
        <row r="164">
          <cell r="B164" t="str">
            <v>tbc   SIMO</v>
          </cell>
          <cell r="C164" t="str">
            <v>tbc</v>
          </cell>
          <cell r="E164">
            <v>0</v>
          </cell>
          <cell r="F164">
            <v>0</v>
          </cell>
          <cell r="G164">
            <v>0</v>
          </cell>
          <cell r="H164">
            <v>0</v>
          </cell>
          <cell r="I164">
            <v>0</v>
          </cell>
          <cell r="J164">
            <v>0</v>
          </cell>
          <cell r="K164">
            <v>0</v>
          </cell>
          <cell r="L164">
            <v>0</v>
          </cell>
          <cell r="M164">
            <v>0</v>
          </cell>
          <cell r="N164">
            <v>0</v>
          </cell>
          <cell r="O164">
            <v>0</v>
          </cell>
          <cell r="P164">
            <v>0</v>
          </cell>
          <cell r="R164">
            <v>0</v>
          </cell>
        </row>
        <row r="165">
          <cell r="B165" t="str">
            <v>tbc   SIMO</v>
          </cell>
          <cell r="C165" t="str">
            <v>tbc</v>
          </cell>
          <cell r="E165">
            <v>0</v>
          </cell>
          <cell r="F165">
            <v>0</v>
          </cell>
          <cell r="G165">
            <v>0</v>
          </cell>
          <cell r="H165">
            <v>0</v>
          </cell>
          <cell r="I165">
            <v>0</v>
          </cell>
          <cell r="J165">
            <v>0</v>
          </cell>
          <cell r="K165">
            <v>0</v>
          </cell>
          <cell r="L165">
            <v>0</v>
          </cell>
          <cell r="M165">
            <v>0</v>
          </cell>
          <cell r="N165">
            <v>0</v>
          </cell>
          <cell r="O165">
            <v>0</v>
          </cell>
          <cell r="P165">
            <v>0</v>
          </cell>
          <cell r="R165">
            <v>0</v>
          </cell>
        </row>
        <row r="167">
          <cell r="C167" t="str">
            <v>Total Direct</v>
          </cell>
          <cell r="E167">
            <v>0</v>
          </cell>
          <cell r="F167">
            <v>0</v>
          </cell>
          <cell r="G167">
            <v>0</v>
          </cell>
          <cell r="H167">
            <v>0</v>
          </cell>
          <cell r="I167">
            <v>0</v>
          </cell>
          <cell r="J167">
            <v>0</v>
          </cell>
          <cell r="K167">
            <v>0</v>
          </cell>
          <cell r="L167">
            <v>0</v>
          </cell>
          <cell r="M167">
            <v>0</v>
          </cell>
          <cell r="N167">
            <v>0</v>
          </cell>
          <cell r="O167">
            <v>0</v>
          </cell>
          <cell r="P167">
            <v>0</v>
          </cell>
          <cell r="R167">
            <v>0</v>
          </cell>
        </row>
        <row r="169">
          <cell r="C169" t="str">
            <v>TOTAL BUSINESS</v>
          </cell>
          <cell r="E169">
            <v>967</v>
          </cell>
          <cell r="F169">
            <v>1942</v>
          </cell>
          <cell r="G169">
            <v>3222</v>
          </cell>
          <cell r="H169">
            <v>3097</v>
          </cell>
          <cell r="I169">
            <v>4269</v>
          </cell>
          <cell r="J169">
            <v>3252</v>
          </cell>
          <cell r="K169">
            <v>3318</v>
          </cell>
          <cell r="L169">
            <v>5286</v>
          </cell>
          <cell r="M169">
            <v>0</v>
          </cell>
          <cell r="N169">
            <v>0</v>
          </cell>
          <cell r="O169">
            <v>0</v>
          </cell>
          <cell r="P169">
            <v>0</v>
          </cell>
          <cell r="R169">
            <v>25353</v>
          </cell>
        </row>
        <row r="171">
          <cell r="C171" t="str">
            <v>O2 ONLINE (A. Benham)</v>
          </cell>
        </row>
        <row r="173">
          <cell r="B173" t="str">
            <v>O2 Online   SIMO</v>
          </cell>
          <cell r="C173" t="str">
            <v>O2 Online</v>
          </cell>
          <cell r="E173">
            <v>143861</v>
          </cell>
          <cell r="F173">
            <v>126817</v>
          </cell>
          <cell r="G173">
            <v>140892</v>
          </cell>
          <cell r="H173">
            <v>129824</v>
          </cell>
          <cell r="I173">
            <v>132703</v>
          </cell>
          <cell r="J173">
            <v>129318</v>
          </cell>
          <cell r="K173">
            <v>129258</v>
          </cell>
          <cell r="L173">
            <v>123732</v>
          </cell>
          <cell r="M173">
            <v>0</v>
          </cell>
          <cell r="N173">
            <v>0</v>
          </cell>
          <cell r="O173">
            <v>0</v>
          </cell>
          <cell r="P173">
            <v>0</v>
          </cell>
          <cell r="R173">
            <v>1056405</v>
          </cell>
        </row>
        <row r="174">
          <cell r="B174" t="str">
            <v>O2 Telesales   SIMO</v>
          </cell>
          <cell r="C174" t="str">
            <v>O2 Telesales</v>
          </cell>
          <cell r="E174">
            <v>0</v>
          </cell>
          <cell r="F174">
            <v>0</v>
          </cell>
          <cell r="G174">
            <v>0</v>
          </cell>
          <cell r="H174">
            <v>0</v>
          </cell>
          <cell r="I174">
            <v>0</v>
          </cell>
          <cell r="J174">
            <v>0</v>
          </cell>
          <cell r="K174">
            <v>0</v>
          </cell>
          <cell r="L174">
            <v>0</v>
          </cell>
          <cell r="M174">
            <v>0</v>
          </cell>
          <cell r="N174">
            <v>0</v>
          </cell>
          <cell r="O174">
            <v>0</v>
          </cell>
          <cell r="P174">
            <v>0</v>
          </cell>
          <cell r="R174">
            <v>0</v>
          </cell>
        </row>
        <row r="175">
          <cell r="B175" t="str">
            <v>tbc   SIMO</v>
          </cell>
          <cell r="C175" t="str">
            <v>tbc</v>
          </cell>
          <cell r="E175">
            <v>0</v>
          </cell>
          <cell r="F175">
            <v>0</v>
          </cell>
          <cell r="G175">
            <v>0</v>
          </cell>
          <cell r="H175">
            <v>0</v>
          </cell>
          <cell r="I175">
            <v>0</v>
          </cell>
          <cell r="J175">
            <v>0</v>
          </cell>
          <cell r="K175">
            <v>0</v>
          </cell>
          <cell r="L175">
            <v>0</v>
          </cell>
          <cell r="M175">
            <v>0</v>
          </cell>
          <cell r="N175">
            <v>0</v>
          </cell>
          <cell r="O175">
            <v>0</v>
          </cell>
          <cell r="P175">
            <v>0</v>
          </cell>
          <cell r="R175">
            <v>0</v>
          </cell>
        </row>
        <row r="176">
          <cell r="B176" t="str">
            <v>tbc   SIMO</v>
          </cell>
          <cell r="C176" t="str">
            <v>tbc</v>
          </cell>
          <cell r="E176">
            <v>0</v>
          </cell>
          <cell r="F176">
            <v>0</v>
          </cell>
          <cell r="G176">
            <v>0</v>
          </cell>
          <cell r="H176">
            <v>0</v>
          </cell>
          <cell r="I176">
            <v>0</v>
          </cell>
          <cell r="J176">
            <v>0</v>
          </cell>
          <cell r="K176">
            <v>0</v>
          </cell>
          <cell r="L176">
            <v>0</v>
          </cell>
          <cell r="M176">
            <v>0</v>
          </cell>
          <cell r="N176">
            <v>0</v>
          </cell>
          <cell r="O176">
            <v>0</v>
          </cell>
          <cell r="P176">
            <v>0</v>
          </cell>
          <cell r="R176">
            <v>0</v>
          </cell>
        </row>
        <row r="177">
          <cell r="B177" t="str">
            <v>tbc   SIMO</v>
          </cell>
          <cell r="C177" t="str">
            <v>tbc</v>
          </cell>
          <cell r="E177">
            <v>0</v>
          </cell>
          <cell r="F177">
            <v>0</v>
          </cell>
          <cell r="G177">
            <v>0</v>
          </cell>
          <cell r="H177">
            <v>0</v>
          </cell>
          <cell r="I177">
            <v>0</v>
          </cell>
          <cell r="J177">
            <v>0</v>
          </cell>
          <cell r="K177">
            <v>0</v>
          </cell>
          <cell r="L177">
            <v>0</v>
          </cell>
          <cell r="M177">
            <v>0</v>
          </cell>
          <cell r="N177">
            <v>0</v>
          </cell>
          <cell r="O177">
            <v>0</v>
          </cell>
          <cell r="P177">
            <v>0</v>
          </cell>
          <cell r="R177">
            <v>0</v>
          </cell>
        </row>
        <row r="178">
          <cell r="B178" t="str">
            <v>tbc   SIMO</v>
          </cell>
          <cell r="C178" t="str">
            <v>tbc</v>
          </cell>
          <cell r="E178">
            <v>0</v>
          </cell>
          <cell r="F178">
            <v>0</v>
          </cell>
          <cell r="G178">
            <v>0</v>
          </cell>
          <cell r="H178">
            <v>0</v>
          </cell>
          <cell r="I178">
            <v>0</v>
          </cell>
          <cell r="J178">
            <v>0</v>
          </cell>
          <cell r="K178">
            <v>0</v>
          </cell>
          <cell r="L178">
            <v>0</v>
          </cell>
          <cell r="M178">
            <v>0</v>
          </cell>
          <cell r="N178">
            <v>0</v>
          </cell>
          <cell r="O178">
            <v>0</v>
          </cell>
          <cell r="P178">
            <v>0</v>
          </cell>
          <cell r="R178">
            <v>0</v>
          </cell>
        </row>
        <row r="180">
          <cell r="C180" t="str">
            <v>TOTAL O2 ONLINE</v>
          </cell>
          <cell r="E180">
            <v>143861</v>
          </cell>
          <cell r="F180">
            <v>126817</v>
          </cell>
          <cell r="G180">
            <v>140892</v>
          </cell>
          <cell r="H180">
            <v>129824</v>
          </cell>
          <cell r="I180">
            <v>132703</v>
          </cell>
          <cell r="J180">
            <v>129318</v>
          </cell>
          <cell r="K180">
            <v>129258</v>
          </cell>
          <cell r="L180">
            <v>123732</v>
          </cell>
          <cell r="M180">
            <v>0</v>
          </cell>
          <cell r="N180">
            <v>0</v>
          </cell>
          <cell r="O180">
            <v>0</v>
          </cell>
          <cell r="P180">
            <v>0</v>
          </cell>
          <cell r="R180">
            <v>1056405</v>
          </cell>
        </row>
        <row r="182">
          <cell r="C182" t="str">
            <v>O2 RETAIL (P. Cave)</v>
          </cell>
        </row>
        <row r="184">
          <cell r="B184" t="str">
            <v>O2 Retail   SIMO</v>
          </cell>
          <cell r="C184" t="str">
            <v>O2 Retail</v>
          </cell>
          <cell r="E184">
            <v>34746</v>
          </cell>
          <cell r="F184">
            <v>30480</v>
          </cell>
          <cell r="G184">
            <v>33077</v>
          </cell>
          <cell r="H184">
            <v>33837</v>
          </cell>
          <cell r="I184">
            <v>37839</v>
          </cell>
          <cell r="J184">
            <v>41218</v>
          </cell>
          <cell r="K184">
            <v>47238</v>
          </cell>
          <cell r="L184">
            <v>42726</v>
          </cell>
          <cell r="M184">
            <v>0</v>
          </cell>
          <cell r="N184">
            <v>0</v>
          </cell>
          <cell r="O184">
            <v>0</v>
          </cell>
          <cell r="P184">
            <v>0</v>
          </cell>
          <cell r="R184">
            <v>301161</v>
          </cell>
        </row>
        <row r="185">
          <cell r="B185" t="str">
            <v>O2 Franchise   SIMO</v>
          </cell>
          <cell r="C185" t="str">
            <v>O2 Franchise</v>
          </cell>
          <cell r="E185">
            <v>4045</v>
          </cell>
          <cell r="F185">
            <v>3123</v>
          </cell>
          <cell r="G185">
            <v>3458</v>
          </cell>
          <cell r="H185">
            <v>3703</v>
          </cell>
          <cell r="I185">
            <v>4219</v>
          </cell>
          <cell r="J185">
            <v>4696</v>
          </cell>
          <cell r="K185">
            <v>5385</v>
          </cell>
          <cell r="L185">
            <v>5476</v>
          </cell>
          <cell r="M185">
            <v>0</v>
          </cell>
          <cell r="N185">
            <v>0</v>
          </cell>
          <cell r="O185">
            <v>0</v>
          </cell>
          <cell r="P185">
            <v>0</v>
          </cell>
          <cell r="R185">
            <v>34105</v>
          </cell>
        </row>
        <row r="186">
          <cell r="B186" t="str">
            <v>tbc   SIMO</v>
          </cell>
          <cell r="C186" t="str">
            <v>tbc</v>
          </cell>
          <cell r="E186">
            <v>0</v>
          </cell>
          <cell r="F186">
            <v>0</v>
          </cell>
          <cell r="G186">
            <v>0</v>
          </cell>
          <cell r="H186">
            <v>0</v>
          </cell>
          <cell r="I186">
            <v>0</v>
          </cell>
          <cell r="J186">
            <v>0</v>
          </cell>
          <cell r="K186">
            <v>0</v>
          </cell>
          <cell r="L186">
            <v>0</v>
          </cell>
          <cell r="M186">
            <v>0</v>
          </cell>
          <cell r="N186">
            <v>0</v>
          </cell>
          <cell r="O186">
            <v>0</v>
          </cell>
          <cell r="P186">
            <v>0</v>
          </cell>
          <cell r="R186">
            <v>0</v>
          </cell>
        </row>
        <row r="187">
          <cell r="B187" t="str">
            <v>tbc   SIMO</v>
          </cell>
          <cell r="C187" t="str">
            <v>tbc</v>
          </cell>
          <cell r="E187">
            <v>0</v>
          </cell>
          <cell r="F187">
            <v>0</v>
          </cell>
          <cell r="G187">
            <v>0</v>
          </cell>
          <cell r="H187">
            <v>0</v>
          </cell>
          <cell r="I187">
            <v>0</v>
          </cell>
          <cell r="J187">
            <v>0</v>
          </cell>
          <cell r="K187">
            <v>0</v>
          </cell>
          <cell r="L187">
            <v>0</v>
          </cell>
          <cell r="M187">
            <v>0</v>
          </cell>
          <cell r="N187">
            <v>0</v>
          </cell>
          <cell r="O187">
            <v>0</v>
          </cell>
          <cell r="P187">
            <v>0</v>
          </cell>
          <cell r="R187">
            <v>0</v>
          </cell>
        </row>
        <row r="188">
          <cell r="B188" t="str">
            <v>tbc   SIMO</v>
          </cell>
          <cell r="C188" t="str">
            <v>tbc</v>
          </cell>
          <cell r="E188">
            <v>0</v>
          </cell>
          <cell r="F188">
            <v>0</v>
          </cell>
          <cell r="G188">
            <v>0</v>
          </cell>
          <cell r="H188">
            <v>0</v>
          </cell>
          <cell r="I188">
            <v>0</v>
          </cell>
          <cell r="J188">
            <v>0</v>
          </cell>
          <cell r="K188">
            <v>0</v>
          </cell>
          <cell r="L188">
            <v>0</v>
          </cell>
          <cell r="M188">
            <v>0</v>
          </cell>
          <cell r="N188">
            <v>0</v>
          </cell>
          <cell r="O188">
            <v>0</v>
          </cell>
          <cell r="P188">
            <v>0</v>
          </cell>
          <cell r="R188">
            <v>0</v>
          </cell>
        </row>
        <row r="189">
          <cell r="B189" t="str">
            <v>tbc   SIMO</v>
          </cell>
          <cell r="C189" t="str">
            <v>tbc</v>
          </cell>
          <cell r="E189">
            <v>0</v>
          </cell>
          <cell r="F189">
            <v>0</v>
          </cell>
          <cell r="G189">
            <v>0</v>
          </cell>
          <cell r="H189">
            <v>0</v>
          </cell>
          <cell r="I189">
            <v>0</v>
          </cell>
          <cell r="J189">
            <v>0</v>
          </cell>
          <cell r="K189">
            <v>0</v>
          </cell>
          <cell r="L189">
            <v>0</v>
          </cell>
          <cell r="M189">
            <v>0</v>
          </cell>
          <cell r="N189">
            <v>0</v>
          </cell>
          <cell r="O189">
            <v>0</v>
          </cell>
          <cell r="P189">
            <v>0</v>
          </cell>
          <cell r="R189">
            <v>0</v>
          </cell>
        </row>
        <row r="190">
          <cell r="B190" t="str">
            <v>tbc   SIMO</v>
          </cell>
          <cell r="C190" t="str">
            <v>tbc</v>
          </cell>
          <cell r="E190">
            <v>0</v>
          </cell>
          <cell r="F190">
            <v>0</v>
          </cell>
          <cell r="G190">
            <v>0</v>
          </cell>
          <cell r="H190">
            <v>0</v>
          </cell>
          <cell r="I190">
            <v>0</v>
          </cell>
          <cell r="J190">
            <v>0</v>
          </cell>
          <cell r="K190">
            <v>0</v>
          </cell>
          <cell r="L190">
            <v>0</v>
          </cell>
          <cell r="M190">
            <v>0</v>
          </cell>
          <cell r="N190">
            <v>0</v>
          </cell>
          <cell r="O190">
            <v>0</v>
          </cell>
          <cell r="P190">
            <v>0</v>
          </cell>
          <cell r="R190">
            <v>0</v>
          </cell>
        </row>
        <row r="192">
          <cell r="C192" t="str">
            <v>TOTAL O2 RETAIL</v>
          </cell>
          <cell r="E192">
            <v>38791</v>
          </cell>
          <cell r="F192">
            <v>33603</v>
          </cell>
          <cell r="G192">
            <v>36535</v>
          </cell>
          <cell r="H192">
            <v>37540</v>
          </cell>
          <cell r="I192">
            <v>42058</v>
          </cell>
          <cell r="J192">
            <v>45914</v>
          </cell>
          <cell r="K192">
            <v>52623</v>
          </cell>
          <cell r="L192">
            <v>48202</v>
          </cell>
          <cell r="M192">
            <v>0</v>
          </cell>
          <cell r="N192">
            <v>0</v>
          </cell>
          <cell r="O192">
            <v>0</v>
          </cell>
          <cell r="P192">
            <v>0</v>
          </cell>
          <cell r="R192">
            <v>335266</v>
          </cell>
        </row>
        <row r="194">
          <cell r="C194" t="str">
            <v>OTHER CHANNELS</v>
          </cell>
        </row>
        <row r="196">
          <cell r="B196" t="str">
            <v>Other   SIMO</v>
          </cell>
          <cell r="C196" t="str">
            <v>Other</v>
          </cell>
          <cell r="E196">
            <v>2954</v>
          </cell>
          <cell r="F196">
            <v>2590</v>
          </cell>
          <cell r="G196">
            <v>2528</v>
          </cell>
          <cell r="H196">
            <v>2498</v>
          </cell>
          <cell r="I196">
            <v>2427</v>
          </cell>
          <cell r="J196">
            <v>2368</v>
          </cell>
          <cell r="K196">
            <v>2359</v>
          </cell>
          <cell r="L196">
            <v>2046</v>
          </cell>
          <cell r="M196">
            <v>0</v>
          </cell>
          <cell r="N196">
            <v>0</v>
          </cell>
          <cell r="O196">
            <v>0</v>
          </cell>
          <cell r="P196">
            <v>0</v>
          </cell>
          <cell r="R196">
            <v>19770</v>
          </cell>
        </row>
        <row r="197">
          <cell r="B197" t="str">
            <v>tbc   SIMO</v>
          </cell>
          <cell r="C197" t="str">
            <v>tbc</v>
          </cell>
          <cell r="E197">
            <v>0</v>
          </cell>
          <cell r="F197">
            <v>0</v>
          </cell>
          <cell r="G197">
            <v>0</v>
          </cell>
          <cell r="H197">
            <v>0</v>
          </cell>
          <cell r="I197">
            <v>0</v>
          </cell>
          <cell r="J197">
            <v>0</v>
          </cell>
          <cell r="K197">
            <v>0</v>
          </cell>
          <cell r="L197">
            <v>0</v>
          </cell>
          <cell r="M197">
            <v>0</v>
          </cell>
          <cell r="N197">
            <v>0</v>
          </cell>
          <cell r="O197">
            <v>0</v>
          </cell>
          <cell r="P197">
            <v>0</v>
          </cell>
          <cell r="R197">
            <v>0</v>
          </cell>
        </row>
        <row r="198">
          <cell r="B198" t="str">
            <v>tbc   SIMO</v>
          </cell>
          <cell r="C198" t="str">
            <v>tbc</v>
          </cell>
          <cell r="E198">
            <v>0</v>
          </cell>
          <cell r="F198">
            <v>0</v>
          </cell>
          <cell r="G198">
            <v>0</v>
          </cell>
          <cell r="H198">
            <v>0</v>
          </cell>
          <cell r="I198">
            <v>0</v>
          </cell>
          <cell r="J198">
            <v>0</v>
          </cell>
          <cell r="K198">
            <v>0</v>
          </cell>
          <cell r="L198">
            <v>0</v>
          </cell>
          <cell r="M198">
            <v>0</v>
          </cell>
          <cell r="N198">
            <v>0</v>
          </cell>
          <cell r="O198">
            <v>0</v>
          </cell>
          <cell r="P198">
            <v>0</v>
          </cell>
          <cell r="R198">
            <v>0</v>
          </cell>
        </row>
        <row r="199">
          <cell r="B199" t="str">
            <v>tbc   SIMO</v>
          </cell>
          <cell r="C199" t="str">
            <v>tbc</v>
          </cell>
          <cell r="E199">
            <v>0</v>
          </cell>
          <cell r="F199">
            <v>0</v>
          </cell>
          <cell r="G199">
            <v>0</v>
          </cell>
          <cell r="H199">
            <v>0</v>
          </cell>
          <cell r="I199">
            <v>0</v>
          </cell>
          <cell r="J199">
            <v>0</v>
          </cell>
          <cell r="K199">
            <v>0</v>
          </cell>
          <cell r="L199">
            <v>0</v>
          </cell>
          <cell r="M199">
            <v>0</v>
          </cell>
          <cell r="N199">
            <v>0</v>
          </cell>
          <cell r="O199">
            <v>0</v>
          </cell>
          <cell r="P199">
            <v>0</v>
          </cell>
          <cell r="R199">
            <v>0</v>
          </cell>
        </row>
        <row r="200">
          <cell r="B200" t="str">
            <v>tbc   SIMO</v>
          </cell>
          <cell r="C200" t="str">
            <v>tbc</v>
          </cell>
          <cell r="E200">
            <v>0</v>
          </cell>
          <cell r="F200">
            <v>0</v>
          </cell>
          <cell r="G200">
            <v>0</v>
          </cell>
          <cell r="H200">
            <v>0</v>
          </cell>
          <cell r="I200">
            <v>0</v>
          </cell>
          <cell r="J200">
            <v>0</v>
          </cell>
          <cell r="K200">
            <v>0</v>
          </cell>
          <cell r="L200">
            <v>0</v>
          </cell>
          <cell r="M200">
            <v>0</v>
          </cell>
          <cell r="N200">
            <v>0</v>
          </cell>
          <cell r="O200">
            <v>0</v>
          </cell>
          <cell r="P200">
            <v>0</v>
          </cell>
          <cell r="R200">
            <v>0</v>
          </cell>
        </row>
        <row r="201">
          <cell r="B201" t="str">
            <v>tbc   SIMO</v>
          </cell>
          <cell r="C201" t="str">
            <v>tbc</v>
          </cell>
          <cell r="E201">
            <v>0</v>
          </cell>
          <cell r="F201">
            <v>0</v>
          </cell>
          <cell r="G201">
            <v>0</v>
          </cell>
          <cell r="H201">
            <v>0</v>
          </cell>
          <cell r="I201">
            <v>0</v>
          </cell>
          <cell r="J201">
            <v>0</v>
          </cell>
          <cell r="K201">
            <v>0</v>
          </cell>
          <cell r="L201">
            <v>0</v>
          </cell>
          <cell r="M201">
            <v>0</v>
          </cell>
          <cell r="N201">
            <v>0</v>
          </cell>
          <cell r="O201">
            <v>0</v>
          </cell>
          <cell r="P201">
            <v>0</v>
          </cell>
          <cell r="R201">
            <v>0</v>
          </cell>
        </row>
        <row r="202">
          <cell r="B202" t="str">
            <v>tbc   SIMO</v>
          </cell>
          <cell r="C202" t="str">
            <v>tbc</v>
          </cell>
          <cell r="E202">
            <v>0</v>
          </cell>
          <cell r="F202">
            <v>0</v>
          </cell>
          <cell r="G202">
            <v>0</v>
          </cell>
          <cell r="H202">
            <v>0</v>
          </cell>
          <cell r="I202">
            <v>0</v>
          </cell>
          <cell r="J202">
            <v>0</v>
          </cell>
          <cell r="K202">
            <v>0</v>
          </cell>
          <cell r="L202">
            <v>0</v>
          </cell>
          <cell r="M202">
            <v>0</v>
          </cell>
          <cell r="N202">
            <v>0</v>
          </cell>
          <cell r="O202">
            <v>0</v>
          </cell>
          <cell r="P202">
            <v>0</v>
          </cell>
          <cell r="R202">
            <v>0</v>
          </cell>
        </row>
        <row r="204">
          <cell r="C204" t="str">
            <v>TOTAL OTHER CHANNELS</v>
          </cell>
          <cell r="E204">
            <v>2954</v>
          </cell>
          <cell r="F204">
            <v>2590</v>
          </cell>
          <cell r="G204">
            <v>2528</v>
          </cell>
          <cell r="H204">
            <v>2498</v>
          </cell>
          <cell r="I204">
            <v>2427</v>
          </cell>
          <cell r="J204">
            <v>2368</v>
          </cell>
          <cell r="K204">
            <v>2359</v>
          </cell>
          <cell r="L204">
            <v>2046</v>
          </cell>
          <cell r="M204">
            <v>0</v>
          </cell>
          <cell r="N204">
            <v>0</v>
          </cell>
          <cell r="O204">
            <v>0</v>
          </cell>
          <cell r="P204">
            <v>0</v>
          </cell>
          <cell r="R204">
            <v>19770</v>
          </cell>
        </row>
        <row r="206">
          <cell r="C206" t="str">
            <v>SIMO PREPAY GROSS CONNECTIONS</v>
          </cell>
          <cell r="E206">
            <v>240057</v>
          </cell>
          <cell r="F206">
            <v>218511</v>
          </cell>
          <cell r="G206">
            <v>246864</v>
          </cell>
          <cell r="H206">
            <v>230463</v>
          </cell>
          <cell r="I206">
            <v>252393</v>
          </cell>
          <cell r="J206">
            <v>253680</v>
          </cell>
          <cell r="K206">
            <v>271694</v>
          </cell>
          <cell r="L206">
            <v>248315</v>
          </cell>
          <cell r="M206">
            <v>0</v>
          </cell>
          <cell r="N206">
            <v>0</v>
          </cell>
          <cell r="O206">
            <v>0</v>
          </cell>
          <cell r="P206">
            <v>0</v>
          </cell>
          <cell r="R206">
            <v>1961977</v>
          </cell>
        </row>
        <row r="208">
          <cell r="C208" t="str">
            <v>PREPAY iPHONE</v>
          </cell>
          <cell r="E208">
            <v>39814</v>
          </cell>
          <cell r="F208">
            <v>39845</v>
          </cell>
          <cell r="G208">
            <v>39873</v>
          </cell>
          <cell r="H208">
            <v>39904</v>
          </cell>
          <cell r="I208">
            <v>39934</v>
          </cell>
          <cell r="J208">
            <v>39965</v>
          </cell>
          <cell r="K208">
            <v>39995</v>
          </cell>
          <cell r="L208">
            <v>40026</v>
          </cell>
          <cell r="M208">
            <v>40057</v>
          </cell>
          <cell r="N208">
            <v>40087</v>
          </cell>
          <cell r="O208">
            <v>40118</v>
          </cell>
          <cell r="P208">
            <v>40148</v>
          </cell>
          <cell r="R208" t="str">
            <v>Year to Date</v>
          </cell>
        </row>
        <row r="210">
          <cell r="E210" t="str">
            <v>Actual</v>
          </cell>
          <cell r="F210" t="str">
            <v>Actual</v>
          </cell>
          <cell r="G210" t="str">
            <v>Actual</v>
          </cell>
          <cell r="H210" t="str">
            <v>Actual</v>
          </cell>
          <cell r="I210" t="str">
            <v>Actual</v>
          </cell>
          <cell r="J210" t="str">
            <v>Actual</v>
          </cell>
          <cell r="K210" t="str">
            <v>Actual</v>
          </cell>
          <cell r="L210" t="str">
            <v>Actual</v>
          </cell>
          <cell r="M210" t="str">
            <v/>
          </cell>
          <cell r="N210" t="str">
            <v/>
          </cell>
          <cell r="O210" t="str">
            <v/>
          </cell>
          <cell r="P210" t="str">
            <v/>
          </cell>
        </row>
        <row r="212">
          <cell r="C212" t="str">
            <v>MASS RETAIL (S. Shurrock)</v>
          </cell>
        </row>
        <row r="214">
          <cell r="B214" t="str">
            <v>Carphone Warehouse - CPW Managed   iPhone</v>
          </cell>
          <cell r="C214" t="str">
            <v>Carphone Warehouse - CPW Managed</v>
          </cell>
          <cell r="E214">
            <v>0</v>
          </cell>
          <cell r="F214">
            <v>0</v>
          </cell>
          <cell r="G214">
            <v>0</v>
          </cell>
          <cell r="H214">
            <v>0</v>
          </cell>
          <cell r="I214">
            <v>0</v>
          </cell>
          <cell r="J214">
            <v>0</v>
          </cell>
          <cell r="K214">
            <v>0</v>
          </cell>
          <cell r="L214">
            <v>0</v>
          </cell>
          <cell r="M214">
            <v>0</v>
          </cell>
          <cell r="N214">
            <v>0</v>
          </cell>
          <cell r="O214">
            <v>0</v>
          </cell>
          <cell r="P214">
            <v>0</v>
          </cell>
          <cell r="R214">
            <v>0</v>
          </cell>
        </row>
        <row r="215">
          <cell r="B215" t="str">
            <v>Carphone Warehouse - O2 managed   iPhone</v>
          </cell>
          <cell r="C215" t="str">
            <v>Carphone Warehouse - O2 managed</v>
          </cell>
          <cell r="E215">
            <v>8415</v>
          </cell>
          <cell r="F215">
            <v>4098</v>
          </cell>
          <cell r="G215">
            <v>4508</v>
          </cell>
          <cell r="H215">
            <v>6136</v>
          </cell>
          <cell r="I215">
            <v>5723</v>
          </cell>
          <cell r="J215">
            <v>3429</v>
          </cell>
          <cell r="K215">
            <v>3628</v>
          </cell>
          <cell r="L215">
            <v>2153</v>
          </cell>
          <cell r="M215">
            <v>0</v>
          </cell>
          <cell r="N215">
            <v>0</v>
          </cell>
          <cell r="O215">
            <v>0</v>
          </cell>
          <cell r="P215">
            <v>0</v>
          </cell>
          <cell r="R215">
            <v>38090</v>
          </cell>
        </row>
        <row r="216">
          <cell r="B216" t="str">
            <v>tbc   iPhone</v>
          </cell>
          <cell r="C216" t="str">
            <v>tbc</v>
          </cell>
          <cell r="E216">
            <v>0</v>
          </cell>
          <cell r="F216">
            <v>0</v>
          </cell>
          <cell r="G216">
            <v>0</v>
          </cell>
          <cell r="H216">
            <v>0</v>
          </cell>
          <cell r="I216">
            <v>0</v>
          </cell>
          <cell r="J216">
            <v>0</v>
          </cell>
          <cell r="K216">
            <v>0</v>
          </cell>
          <cell r="L216">
            <v>0</v>
          </cell>
          <cell r="M216">
            <v>0</v>
          </cell>
          <cell r="N216">
            <v>0</v>
          </cell>
          <cell r="O216">
            <v>0</v>
          </cell>
          <cell r="P216">
            <v>0</v>
          </cell>
          <cell r="R216">
            <v>0</v>
          </cell>
        </row>
        <row r="217">
          <cell r="B217" t="str">
            <v>tbc   iPhone</v>
          </cell>
          <cell r="C217" t="str">
            <v>tbc</v>
          </cell>
          <cell r="E217">
            <v>0</v>
          </cell>
          <cell r="F217">
            <v>0</v>
          </cell>
          <cell r="G217">
            <v>0</v>
          </cell>
          <cell r="H217">
            <v>0</v>
          </cell>
          <cell r="I217">
            <v>0</v>
          </cell>
          <cell r="J217">
            <v>0</v>
          </cell>
          <cell r="K217">
            <v>0</v>
          </cell>
          <cell r="L217">
            <v>0</v>
          </cell>
          <cell r="M217">
            <v>0</v>
          </cell>
          <cell r="N217">
            <v>0</v>
          </cell>
          <cell r="O217">
            <v>0</v>
          </cell>
          <cell r="P217">
            <v>0</v>
          </cell>
          <cell r="R217">
            <v>0</v>
          </cell>
        </row>
        <row r="218">
          <cell r="B218" t="str">
            <v>Phones 4 You   iPhone</v>
          </cell>
          <cell r="C218" t="str">
            <v>Phones 4 You</v>
          </cell>
          <cell r="E218">
            <v>0</v>
          </cell>
          <cell r="F218">
            <v>0</v>
          </cell>
          <cell r="G218">
            <v>0</v>
          </cell>
          <cell r="H218">
            <v>0</v>
          </cell>
          <cell r="I218">
            <v>0</v>
          </cell>
          <cell r="J218">
            <v>0</v>
          </cell>
          <cell r="K218">
            <v>0</v>
          </cell>
          <cell r="L218">
            <v>0</v>
          </cell>
          <cell r="M218">
            <v>0</v>
          </cell>
          <cell r="N218">
            <v>0</v>
          </cell>
          <cell r="O218">
            <v>0</v>
          </cell>
          <cell r="P218">
            <v>0</v>
          </cell>
          <cell r="R218">
            <v>0</v>
          </cell>
        </row>
        <row r="219">
          <cell r="B219" t="str">
            <v>Dixons Stores Group   iPhone</v>
          </cell>
          <cell r="C219" t="str">
            <v>Dixons Stores Group</v>
          </cell>
          <cell r="E219">
            <v>0</v>
          </cell>
          <cell r="F219">
            <v>0</v>
          </cell>
          <cell r="G219">
            <v>0</v>
          </cell>
          <cell r="H219">
            <v>0</v>
          </cell>
          <cell r="I219">
            <v>0</v>
          </cell>
          <cell r="J219">
            <v>0</v>
          </cell>
          <cell r="K219">
            <v>0</v>
          </cell>
          <cell r="L219">
            <v>0</v>
          </cell>
          <cell r="M219">
            <v>0</v>
          </cell>
          <cell r="N219">
            <v>0</v>
          </cell>
          <cell r="O219">
            <v>0</v>
          </cell>
          <cell r="P219">
            <v>0</v>
          </cell>
          <cell r="R219">
            <v>0</v>
          </cell>
        </row>
        <row r="220">
          <cell r="B220" t="str">
            <v>tbc   iPhone</v>
          </cell>
          <cell r="C220" t="str">
            <v>tbc</v>
          </cell>
          <cell r="E220">
            <v>0</v>
          </cell>
          <cell r="F220">
            <v>0</v>
          </cell>
          <cell r="G220">
            <v>0</v>
          </cell>
          <cell r="H220">
            <v>0</v>
          </cell>
          <cell r="I220">
            <v>0</v>
          </cell>
          <cell r="J220">
            <v>0</v>
          </cell>
          <cell r="K220">
            <v>0</v>
          </cell>
          <cell r="L220">
            <v>0</v>
          </cell>
          <cell r="M220">
            <v>0</v>
          </cell>
          <cell r="N220">
            <v>0</v>
          </cell>
          <cell r="O220">
            <v>0</v>
          </cell>
          <cell r="P220">
            <v>0</v>
          </cell>
          <cell r="R220">
            <v>0</v>
          </cell>
        </row>
        <row r="221">
          <cell r="B221" t="str">
            <v>Dial a Phone   iPhone</v>
          </cell>
          <cell r="C221" t="str">
            <v>Dial a Phone</v>
          </cell>
          <cell r="E221">
            <v>0</v>
          </cell>
          <cell r="F221">
            <v>0</v>
          </cell>
          <cell r="G221">
            <v>0</v>
          </cell>
          <cell r="H221">
            <v>0</v>
          </cell>
          <cell r="I221">
            <v>0</v>
          </cell>
          <cell r="J221">
            <v>0</v>
          </cell>
          <cell r="K221">
            <v>0</v>
          </cell>
          <cell r="L221">
            <v>0</v>
          </cell>
          <cell r="M221">
            <v>0</v>
          </cell>
          <cell r="N221">
            <v>0</v>
          </cell>
          <cell r="O221">
            <v>0</v>
          </cell>
          <cell r="P221">
            <v>0</v>
          </cell>
          <cell r="R221">
            <v>0</v>
          </cell>
        </row>
        <row r="222">
          <cell r="B222" t="str">
            <v>Argos   iPhone</v>
          </cell>
          <cell r="C222" t="str">
            <v>Argos</v>
          </cell>
          <cell r="E222">
            <v>0</v>
          </cell>
          <cell r="F222">
            <v>0</v>
          </cell>
          <cell r="G222">
            <v>0</v>
          </cell>
          <cell r="H222">
            <v>0</v>
          </cell>
          <cell r="I222">
            <v>0</v>
          </cell>
          <cell r="J222">
            <v>0</v>
          </cell>
          <cell r="K222">
            <v>0</v>
          </cell>
          <cell r="L222">
            <v>0</v>
          </cell>
          <cell r="M222">
            <v>0</v>
          </cell>
          <cell r="N222">
            <v>0</v>
          </cell>
          <cell r="O222">
            <v>0</v>
          </cell>
          <cell r="P222">
            <v>0</v>
          </cell>
          <cell r="R222">
            <v>0</v>
          </cell>
        </row>
        <row r="223">
          <cell r="B223" t="str">
            <v>Tesco   iPhone</v>
          </cell>
          <cell r="C223" t="str">
            <v>Tesco</v>
          </cell>
          <cell r="E223">
            <v>0</v>
          </cell>
          <cell r="F223">
            <v>0</v>
          </cell>
          <cell r="G223">
            <v>0</v>
          </cell>
          <cell r="H223">
            <v>0</v>
          </cell>
          <cell r="I223">
            <v>0</v>
          </cell>
          <cell r="J223">
            <v>0</v>
          </cell>
          <cell r="K223">
            <v>0</v>
          </cell>
          <cell r="L223">
            <v>0</v>
          </cell>
          <cell r="M223">
            <v>0</v>
          </cell>
          <cell r="N223">
            <v>0</v>
          </cell>
          <cell r="O223">
            <v>0</v>
          </cell>
          <cell r="P223">
            <v>0</v>
          </cell>
          <cell r="R223">
            <v>0</v>
          </cell>
        </row>
        <row r="224">
          <cell r="B224" t="str">
            <v>Woolworths   iPhone</v>
          </cell>
          <cell r="C224" t="str">
            <v>Woolworths</v>
          </cell>
          <cell r="E224">
            <v>0</v>
          </cell>
          <cell r="F224">
            <v>0</v>
          </cell>
          <cell r="G224">
            <v>0</v>
          </cell>
          <cell r="H224">
            <v>0</v>
          </cell>
          <cell r="I224">
            <v>0</v>
          </cell>
          <cell r="J224">
            <v>0</v>
          </cell>
          <cell r="K224">
            <v>0</v>
          </cell>
          <cell r="L224">
            <v>0</v>
          </cell>
          <cell r="M224">
            <v>0</v>
          </cell>
          <cell r="N224">
            <v>0</v>
          </cell>
          <cell r="O224">
            <v>0</v>
          </cell>
          <cell r="P224">
            <v>0</v>
          </cell>
          <cell r="R224">
            <v>0</v>
          </cell>
        </row>
        <row r="225">
          <cell r="B225" t="str">
            <v>Littlewoods   iPhone</v>
          </cell>
          <cell r="C225" t="str">
            <v>Littlewoods</v>
          </cell>
          <cell r="E225">
            <v>0</v>
          </cell>
          <cell r="F225">
            <v>0</v>
          </cell>
          <cell r="G225">
            <v>0</v>
          </cell>
          <cell r="H225">
            <v>0</v>
          </cell>
          <cell r="I225">
            <v>0</v>
          </cell>
          <cell r="J225">
            <v>0</v>
          </cell>
          <cell r="K225">
            <v>0</v>
          </cell>
          <cell r="L225">
            <v>0</v>
          </cell>
          <cell r="M225">
            <v>0</v>
          </cell>
          <cell r="N225">
            <v>0</v>
          </cell>
          <cell r="O225">
            <v>0</v>
          </cell>
          <cell r="P225">
            <v>0</v>
          </cell>
          <cell r="R225">
            <v>0</v>
          </cell>
        </row>
        <row r="226">
          <cell r="B226" t="str">
            <v>Comet   iPhone</v>
          </cell>
          <cell r="C226" t="str">
            <v>Comet</v>
          </cell>
          <cell r="E226">
            <v>0</v>
          </cell>
          <cell r="F226">
            <v>0</v>
          </cell>
          <cell r="G226">
            <v>0</v>
          </cell>
          <cell r="H226">
            <v>0</v>
          </cell>
          <cell r="I226">
            <v>0</v>
          </cell>
          <cell r="J226">
            <v>0</v>
          </cell>
          <cell r="K226">
            <v>0</v>
          </cell>
          <cell r="L226">
            <v>0</v>
          </cell>
          <cell r="M226">
            <v>0</v>
          </cell>
          <cell r="N226">
            <v>0</v>
          </cell>
          <cell r="O226">
            <v>0</v>
          </cell>
          <cell r="P226">
            <v>0</v>
          </cell>
          <cell r="R226">
            <v>0</v>
          </cell>
        </row>
        <row r="227">
          <cell r="B227" t="str">
            <v>MobileShop   iPhone</v>
          </cell>
          <cell r="C227" t="str">
            <v>MobileShop</v>
          </cell>
          <cell r="E227">
            <v>0</v>
          </cell>
          <cell r="F227">
            <v>0</v>
          </cell>
          <cell r="G227">
            <v>0</v>
          </cell>
          <cell r="H227">
            <v>0</v>
          </cell>
          <cell r="I227">
            <v>0</v>
          </cell>
          <cell r="J227">
            <v>0</v>
          </cell>
          <cell r="K227">
            <v>0</v>
          </cell>
          <cell r="L227">
            <v>0</v>
          </cell>
          <cell r="M227">
            <v>0</v>
          </cell>
          <cell r="N227">
            <v>0</v>
          </cell>
          <cell r="O227">
            <v>0</v>
          </cell>
          <cell r="P227">
            <v>0</v>
          </cell>
          <cell r="R227">
            <v>0</v>
          </cell>
        </row>
        <row r="228">
          <cell r="B228" t="str">
            <v>Apple   iPhone</v>
          </cell>
          <cell r="C228" t="str">
            <v>Apple</v>
          </cell>
          <cell r="E228">
            <v>3213</v>
          </cell>
          <cell r="F228">
            <v>2797</v>
          </cell>
          <cell r="G228">
            <v>2522</v>
          </cell>
          <cell r="H228">
            <v>3241</v>
          </cell>
          <cell r="I228">
            <v>3271</v>
          </cell>
          <cell r="J228">
            <v>5494</v>
          </cell>
          <cell r="K228">
            <v>7577</v>
          </cell>
          <cell r="L228">
            <v>7492</v>
          </cell>
          <cell r="M228">
            <v>0</v>
          </cell>
          <cell r="N228">
            <v>0</v>
          </cell>
          <cell r="O228">
            <v>0</v>
          </cell>
          <cell r="P228">
            <v>0</v>
          </cell>
          <cell r="R228">
            <v>35607</v>
          </cell>
        </row>
        <row r="229">
          <cell r="B229" t="str">
            <v>Other Mass Retail   iPhone</v>
          </cell>
          <cell r="C229" t="str">
            <v>Other Mass Retail</v>
          </cell>
          <cell r="E229">
            <v>4</v>
          </cell>
          <cell r="F229">
            <v>11</v>
          </cell>
          <cell r="G229">
            <v>2</v>
          </cell>
          <cell r="H229">
            <v>10</v>
          </cell>
          <cell r="I229">
            <v>4</v>
          </cell>
          <cell r="J229">
            <v>3</v>
          </cell>
          <cell r="K229">
            <v>3</v>
          </cell>
          <cell r="L229">
            <v>5</v>
          </cell>
          <cell r="M229">
            <v>0</v>
          </cell>
          <cell r="N229">
            <v>0</v>
          </cell>
          <cell r="O229">
            <v>0</v>
          </cell>
          <cell r="P229">
            <v>0</v>
          </cell>
          <cell r="R229">
            <v>42</v>
          </cell>
        </row>
        <row r="230">
          <cell r="B230" t="str">
            <v>Prepay Distributors   iPhone</v>
          </cell>
          <cell r="C230" t="str">
            <v>Prepay Distributors</v>
          </cell>
          <cell r="E230">
            <v>0</v>
          </cell>
          <cell r="F230">
            <v>0</v>
          </cell>
          <cell r="G230">
            <v>0</v>
          </cell>
          <cell r="H230">
            <v>0</v>
          </cell>
          <cell r="I230">
            <v>0</v>
          </cell>
          <cell r="J230">
            <v>0</v>
          </cell>
          <cell r="K230">
            <v>0</v>
          </cell>
          <cell r="L230">
            <v>0</v>
          </cell>
          <cell r="M230">
            <v>0</v>
          </cell>
          <cell r="N230">
            <v>0</v>
          </cell>
          <cell r="O230">
            <v>0</v>
          </cell>
          <cell r="P230">
            <v>0</v>
          </cell>
          <cell r="R230">
            <v>0</v>
          </cell>
        </row>
        <row r="231">
          <cell r="B231" t="str">
            <v>Asda   iPhone</v>
          </cell>
          <cell r="C231" t="str">
            <v>Asda</v>
          </cell>
          <cell r="E231">
            <v>0</v>
          </cell>
          <cell r="F231">
            <v>0</v>
          </cell>
          <cell r="G231">
            <v>0</v>
          </cell>
          <cell r="H231">
            <v>0</v>
          </cell>
          <cell r="I231">
            <v>0</v>
          </cell>
          <cell r="J231">
            <v>0</v>
          </cell>
          <cell r="K231">
            <v>0</v>
          </cell>
          <cell r="L231">
            <v>0</v>
          </cell>
          <cell r="M231">
            <v>0</v>
          </cell>
          <cell r="N231">
            <v>0</v>
          </cell>
          <cell r="O231">
            <v>0</v>
          </cell>
          <cell r="P231">
            <v>0</v>
          </cell>
          <cell r="R231">
            <v>0</v>
          </cell>
        </row>
        <row r="232">
          <cell r="B232" t="str">
            <v>Next   iPhone</v>
          </cell>
          <cell r="C232" t="str">
            <v>Next</v>
          </cell>
          <cell r="E232">
            <v>0</v>
          </cell>
          <cell r="F232">
            <v>0</v>
          </cell>
          <cell r="G232">
            <v>0</v>
          </cell>
          <cell r="H232">
            <v>0</v>
          </cell>
          <cell r="I232">
            <v>0</v>
          </cell>
          <cell r="J232">
            <v>0</v>
          </cell>
          <cell r="K232">
            <v>0</v>
          </cell>
          <cell r="L232">
            <v>0</v>
          </cell>
          <cell r="M232">
            <v>0</v>
          </cell>
          <cell r="N232">
            <v>0</v>
          </cell>
          <cell r="O232">
            <v>0</v>
          </cell>
          <cell r="P232">
            <v>0</v>
          </cell>
          <cell r="R232">
            <v>0</v>
          </cell>
        </row>
        <row r="233">
          <cell r="B233" t="str">
            <v>Morrisons   iPhone</v>
          </cell>
          <cell r="C233" t="str">
            <v>Morrisons</v>
          </cell>
          <cell r="E233">
            <v>0</v>
          </cell>
          <cell r="F233">
            <v>0</v>
          </cell>
          <cell r="G233">
            <v>0</v>
          </cell>
          <cell r="H233">
            <v>0</v>
          </cell>
          <cell r="I233">
            <v>0</v>
          </cell>
          <cell r="J233">
            <v>0</v>
          </cell>
          <cell r="K233">
            <v>0</v>
          </cell>
          <cell r="L233">
            <v>0</v>
          </cell>
          <cell r="M233">
            <v>0</v>
          </cell>
          <cell r="N233">
            <v>0</v>
          </cell>
          <cell r="O233">
            <v>0</v>
          </cell>
          <cell r="P233">
            <v>0</v>
          </cell>
          <cell r="R233">
            <v>0</v>
          </cell>
        </row>
        <row r="234">
          <cell r="B234" t="str">
            <v>tbc   iPhone</v>
          </cell>
          <cell r="C234" t="str">
            <v>tbc</v>
          </cell>
          <cell r="E234">
            <v>0</v>
          </cell>
          <cell r="F234">
            <v>0</v>
          </cell>
          <cell r="G234">
            <v>0</v>
          </cell>
          <cell r="H234">
            <v>0</v>
          </cell>
          <cell r="I234">
            <v>0</v>
          </cell>
          <cell r="J234">
            <v>0</v>
          </cell>
          <cell r="K234">
            <v>0</v>
          </cell>
          <cell r="L234">
            <v>0</v>
          </cell>
          <cell r="M234">
            <v>0</v>
          </cell>
          <cell r="N234">
            <v>0</v>
          </cell>
          <cell r="O234">
            <v>0</v>
          </cell>
          <cell r="P234">
            <v>0</v>
          </cell>
          <cell r="R234">
            <v>0</v>
          </cell>
        </row>
        <row r="236">
          <cell r="C236" t="str">
            <v>TOTAL MASS RETAIL</v>
          </cell>
          <cell r="E236">
            <v>11632</v>
          </cell>
          <cell r="F236">
            <v>6906</v>
          </cell>
          <cell r="G236">
            <v>7032</v>
          </cell>
          <cell r="H236">
            <v>9387</v>
          </cell>
          <cell r="I236">
            <v>8998</v>
          </cell>
          <cell r="J236">
            <v>8926</v>
          </cell>
          <cell r="K236">
            <v>11208</v>
          </cell>
          <cell r="L236">
            <v>9650</v>
          </cell>
          <cell r="M236">
            <v>0</v>
          </cell>
          <cell r="N236">
            <v>0</v>
          </cell>
          <cell r="O236">
            <v>0</v>
          </cell>
          <cell r="P236">
            <v>0</v>
          </cell>
          <cell r="R236">
            <v>73739</v>
          </cell>
        </row>
        <row r="238">
          <cell r="C238" t="str">
            <v>BUSINESS (B. Dowd)</v>
          </cell>
        </row>
        <row r="240">
          <cell r="B240" t="str">
            <v>Exclusive Partners   iPhone</v>
          </cell>
          <cell r="C240" t="str">
            <v>Exclusive Partners</v>
          </cell>
          <cell r="E240">
            <v>0</v>
          </cell>
          <cell r="F240">
            <v>0</v>
          </cell>
          <cell r="G240">
            <v>0</v>
          </cell>
          <cell r="H240">
            <v>0</v>
          </cell>
          <cell r="I240">
            <v>0</v>
          </cell>
          <cell r="J240">
            <v>0</v>
          </cell>
          <cell r="K240">
            <v>0</v>
          </cell>
          <cell r="L240">
            <v>0</v>
          </cell>
          <cell r="M240">
            <v>0</v>
          </cell>
          <cell r="N240">
            <v>0</v>
          </cell>
          <cell r="O240">
            <v>0</v>
          </cell>
          <cell r="P240">
            <v>0</v>
          </cell>
          <cell r="R240">
            <v>0</v>
          </cell>
        </row>
        <row r="242">
          <cell r="C242" t="str">
            <v>Business Partners</v>
          </cell>
        </row>
        <row r="244">
          <cell r="B244" t="str">
            <v>Direct Independents   iPhone</v>
          </cell>
          <cell r="C244" t="str">
            <v>Direct Independents</v>
          </cell>
          <cell r="E244">
            <v>0</v>
          </cell>
          <cell r="F244">
            <v>0</v>
          </cell>
          <cell r="G244">
            <v>0</v>
          </cell>
          <cell r="H244">
            <v>0</v>
          </cell>
          <cell r="I244">
            <v>0</v>
          </cell>
          <cell r="J244">
            <v>0</v>
          </cell>
          <cell r="K244">
            <v>0</v>
          </cell>
          <cell r="L244">
            <v>0</v>
          </cell>
          <cell r="M244">
            <v>0</v>
          </cell>
          <cell r="N244">
            <v>0</v>
          </cell>
          <cell r="O244">
            <v>0</v>
          </cell>
          <cell r="P244">
            <v>0</v>
          </cell>
          <cell r="R244">
            <v>0</v>
          </cell>
        </row>
        <row r="245">
          <cell r="B245" t="str">
            <v>Distributors   iPhone</v>
          </cell>
          <cell r="C245" t="str">
            <v>Distributors</v>
          </cell>
          <cell r="E245">
            <v>0</v>
          </cell>
          <cell r="F245">
            <v>0</v>
          </cell>
          <cell r="G245">
            <v>0</v>
          </cell>
          <cell r="H245">
            <v>0</v>
          </cell>
          <cell r="I245">
            <v>0</v>
          </cell>
          <cell r="J245">
            <v>0</v>
          </cell>
          <cell r="K245">
            <v>0</v>
          </cell>
          <cell r="L245">
            <v>0</v>
          </cell>
          <cell r="M245">
            <v>0</v>
          </cell>
          <cell r="N245">
            <v>0</v>
          </cell>
          <cell r="O245">
            <v>0</v>
          </cell>
          <cell r="P245">
            <v>0</v>
          </cell>
          <cell r="R245">
            <v>0</v>
          </cell>
        </row>
        <row r="246">
          <cell r="B246" t="str">
            <v>Data Centre of Excellence   iPhone</v>
          </cell>
          <cell r="C246" t="str">
            <v>Data Centre of Excellence</v>
          </cell>
          <cell r="E246">
            <v>0</v>
          </cell>
          <cell r="F246">
            <v>0</v>
          </cell>
          <cell r="G246">
            <v>0</v>
          </cell>
          <cell r="H246">
            <v>0</v>
          </cell>
          <cell r="I246">
            <v>0</v>
          </cell>
          <cell r="J246">
            <v>0</v>
          </cell>
          <cell r="K246">
            <v>0</v>
          </cell>
          <cell r="L246">
            <v>0</v>
          </cell>
          <cell r="M246">
            <v>0</v>
          </cell>
          <cell r="N246">
            <v>0</v>
          </cell>
          <cell r="O246">
            <v>0</v>
          </cell>
          <cell r="P246">
            <v>0</v>
          </cell>
          <cell r="R246">
            <v>0</v>
          </cell>
        </row>
        <row r="247">
          <cell r="B247" t="str">
            <v>Vodafone   iPhone</v>
          </cell>
          <cell r="C247" t="str">
            <v>Vodafone</v>
          </cell>
          <cell r="E247">
            <v>0</v>
          </cell>
          <cell r="F247">
            <v>0</v>
          </cell>
          <cell r="G247">
            <v>0</v>
          </cell>
          <cell r="H247">
            <v>0</v>
          </cell>
          <cell r="I247">
            <v>0</v>
          </cell>
          <cell r="J247">
            <v>0</v>
          </cell>
          <cell r="K247">
            <v>0</v>
          </cell>
          <cell r="L247">
            <v>0</v>
          </cell>
          <cell r="M247">
            <v>0</v>
          </cell>
          <cell r="N247">
            <v>0</v>
          </cell>
          <cell r="O247">
            <v>0</v>
          </cell>
          <cell r="P247">
            <v>0</v>
          </cell>
          <cell r="R247">
            <v>0</v>
          </cell>
        </row>
        <row r="248">
          <cell r="B248" t="str">
            <v>Managed Partners   iPhone</v>
          </cell>
          <cell r="C248" t="str">
            <v>Managed Partners</v>
          </cell>
          <cell r="E248">
            <v>0</v>
          </cell>
          <cell r="F248">
            <v>0</v>
          </cell>
          <cell r="G248">
            <v>0</v>
          </cell>
          <cell r="H248">
            <v>0</v>
          </cell>
          <cell r="I248">
            <v>0</v>
          </cell>
          <cell r="J248">
            <v>0</v>
          </cell>
          <cell r="K248">
            <v>0</v>
          </cell>
          <cell r="L248">
            <v>0</v>
          </cell>
          <cell r="M248">
            <v>0</v>
          </cell>
          <cell r="N248">
            <v>0</v>
          </cell>
          <cell r="O248">
            <v>0</v>
          </cell>
          <cell r="P248">
            <v>0</v>
          </cell>
          <cell r="R248">
            <v>0</v>
          </cell>
        </row>
        <row r="249">
          <cell r="B249" t="str">
            <v>BT SP   iPhone</v>
          </cell>
          <cell r="C249" t="str">
            <v>BT SP</v>
          </cell>
          <cell r="E249">
            <v>0</v>
          </cell>
          <cell r="F249">
            <v>0</v>
          </cell>
          <cell r="G249">
            <v>1</v>
          </cell>
          <cell r="H249">
            <v>0</v>
          </cell>
          <cell r="I249">
            <v>1</v>
          </cell>
          <cell r="J249">
            <v>1</v>
          </cell>
          <cell r="K249">
            <v>1</v>
          </cell>
          <cell r="L249">
            <v>1</v>
          </cell>
          <cell r="M249">
            <v>0</v>
          </cell>
          <cell r="N249">
            <v>0</v>
          </cell>
          <cell r="O249">
            <v>0</v>
          </cell>
          <cell r="P249">
            <v>0</v>
          </cell>
          <cell r="R249">
            <v>5</v>
          </cell>
        </row>
        <row r="250">
          <cell r="B250" t="str">
            <v>Billing Partners - ISPs   iPhone</v>
          </cell>
          <cell r="C250" t="str">
            <v>Billing Partners - ISPs</v>
          </cell>
          <cell r="E250">
            <v>0</v>
          </cell>
          <cell r="F250">
            <v>0</v>
          </cell>
          <cell r="G250">
            <v>0</v>
          </cell>
          <cell r="H250">
            <v>0</v>
          </cell>
          <cell r="I250">
            <v>0</v>
          </cell>
          <cell r="J250">
            <v>0</v>
          </cell>
          <cell r="K250">
            <v>0</v>
          </cell>
          <cell r="L250">
            <v>0</v>
          </cell>
          <cell r="M250">
            <v>0</v>
          </cell>
          <cell r="N250">
            <v>0</v>
          </cell>
          <cell r="O250">
            <v>0</v>
          </cell>
          <cell r="P250">
            <v>0</v>
          </cell>
          <cell r="R250">
            <v>0</v>
          </cell>
        </row>
        <row r="251">
          <cell r="B251" t="str">
            <v>Genesis   iPhone</v>
          </cell>
          <cell r="C251" t="str">
            <v>Genesis</v>
          </cell>
          <cell r="E251">
            <v>0</v>
          </cell>
          <cell r="F251">
            <v>0</v>
          </cell>
          <cell r="G251">
            <v>0</v>
          </cell>
          <cell r="H251">
            <v>0</v>
          </cell>
          <cell r="I251">
            <v>0</v>
          </cell>
          <cell r="J251">
            <v>0</v>
          </cell>
          <cell r="K251">
            <v>0</v>
          </cell>
          <cell r="L251">
            <v>0</v>
          </cell>
          <cell r="M251">
            <v>0</v>
          </cell>
          <cell r="N251">
            <v>0</v>
          </cell>
          <cell r="O251">
            <v>0</v>
          </cell>
          <cell r="P251">
            <v>0</v>
          </cell>
          <cell r="R251">
            <v>0</v>
          </cell>
        </row>
        <row r="252">
          <cell r="B252" t="str">
            <v>tbc   iPhone</v>
          </cell>
          <cell r="C252" t="str">
            <v>tbc</v>
          </cell>
          <cell r="E252">
            <v>0</v>
          </cell>
          <cell r="F252">
            <v>0</v>
          </cell>
          <cell r="G252">
            <v>0</v>
          </cell>
          <cell r="H252">
            <v>0</v>
          </cell>
          <cell r="I252">
            <v>0</v>
          </cell>
          <cell r="J252">
            <v>0</v>
          </cell>
          <cell r="K252">
            <v>0</v>
          </cell>
          <cell r="L252">
            <v>0</v>
          </cell>
          <cell r="M252">
            <v>0</v>
          </cell>
          <cell r="N252">
            <v>0</v>
          </cell>
          <cell r="O252">
            <v>0</v>
          </cell>
          <cell r="P252">
            <v>0</v>
          </cell>
          <cell r="R252">
            <v>0</v>
          </cell>
        </row>
        <row r="253">
          <cell r="B253" t="str">
            <v>Ceased Independents   iPhone</v>
          </cell>
          <cell r="C253" t="str">
            <v>Ceased Independents</v>
          </cell>
          <cell r="E253">
            <v>0</v>
          </cell>
          <cell r="F253">
            <v>0</v>
          </cell>
          <cell r="G253">
            <v>0</v>
          </cell>
          <cell r="H253">
            <v>0</v>
          </cell>
          <cell r="I253">
            <v>0</v>
          </cell>
          <cell r="J253">
            <v>0</v>
          </cell>
          <cell r="K253">
            <v>0</v>
          </cell>
          <cell r="L253">
            <v>0</v>
          </cell>
          <cell r="M253">
            <v>0</v>
          </cell>
          <cell r="N253">
            <v>0</v>
          </cell>
          <cell r="O253">
            <v>0</v>
          </cell>
          <cell r="P253">
            <v>0</v>
          </cell>
          <cell r="R253">
            <v>0</v>
          </cell>
        </row>
        <row r="254">
          <cell r="B254" t="str">
            <v>tbc   iPhone</v>
          </cell>
          <cell r="C254" t="str">
            <v>tbc</v>
          </cell>
          <cell r="E254">
            <v>0</v>
          </cell>
          <cell r="F254">
            <v>0</v>
          </cell>
          <cell r="G254">
            <v>0</v>
          </cell>
          <cell r="H254">
            <v>0</v>
          </cell>
          <cell r="I254">
            <v>0</v>
          </cell>
          <cell r="J254">
            <v>0</v>
          </cell>
          <cell r="K254">
            <v>0</v>
          </cell>
          <cell r="L254">
            <v>0</v>
          </cell>
          <cell r="M254">
            <v>0</v>
          </cell>
          <cell r="N254">
            <v>0</v>
          </cell>
          <cell r="O254">
            <v>0</v>
          </cell>
          <cell r="P254">
            <v>0</v>
          </cell>
          <cell r="R254">
            <v>0</v>
          </cell>
        </row>
        <row r="256">
          <cell r="C256" t="str">
            <v>Total Business Partners</v>
          </cell>
          <cell r="E256">
            <v>0</v>
          </cell>
          <cell r="F256">
            <v>0</v>
          </cell>
          <cell r="G256">
            <v>1</v>
          </cell>
          <cell r="H256">
            <v>0</v>
          </cell>
          <cell r="I256">
            <v>1</v>
          </cell>
          <cell r="J256">
            <v>1</v>
          </cell>
          <cell r="K256">
            <v>1</v>
          </cell>
          <cell r="L256">
            <v>1</v>
          </cell>
          <cell r="M256">
            <v>0</v>
          </cell>
          <cell r="N256">
            <v>0</v>
          </cell>
          <cell r="O256">
            <v>0</v>
          </cell>
          <cell r="P256">
            <v>0</v>
          </cell>
          <cell r="R256">
            <v>5</v>
          </cell>
        </row>
        <row r="258">
          <cell r="C258" t="str">
            <v>Direct</v>
          </cell>
        </row>
        <row r="260">
          <cell r="B260" t="str">
            <v>O2 Direct Sales - Corporate   iPhone</v>
          </cell>
          <cell r="C260" t="str">
            <v>O2 Direct Sales - Corporate</v>
          </cell>
          <cell r="E260">
            <v>0</v>
          </cell>
          <cell r="F260">
            <v>0</v>
          </cell>
          <cell r="G260">
            <v>0</v>
          </cell>
          <cell r="H260">
            <v>0</v>
          </cell>
          <cell r="I260">
            <v>0</v>
          </cell>
          <cell r="J260">
            <v>0</v>
          </cell>
          <cell r="K260">
            <v>0</v>
          </cell>
          <cell r="L260">
            <v>0</v>
          </cell>
          <cell r="M260">
            <v>0</v>
          </cell>
          <cell r="N260">
            <v>0</v>
          </cell>
          <cell r="O260">
            <v>0</v>
          </cell>
          <cell r="P260">
            <v>0</v>
          </cell>
          <cell r="R260">
            <v>0</v>
          </cell>
        </row>
        <row r="261">
          <cell r="B261" t="str">
            <v>O2 Direct Sales - SME   iPhone</v>
          </cell>
          <cell r="C261" t="str">
            <v>O2 Direct Sales - SME</v>
          </cell>
          <cell r="E261">
            <v>0</v>
          </cell>
          <cell r="F261">
            <v>0</v>
          </cell>
          <cell r="G261">
            <v>0</v>
          </cell>
          <cell r="H261">
            <v>0</v>
          </cell>
          <cell r="I261">
            <v>0</v>
          </cell>
          <cell r="J261">
            <v>0</v>
          </cell>
          <cell r="K261">
            <v>0</v>
          </cell>
          <cell r="L261">
            <v>0</v>
          </cell>
          <cell r="M261">
            <v>0</v>
          </cell>
          <cell r="N261">
            <v>0</v>
          </cell>
          <cell r="O261">
            <v>0</v>
          </cell>
          <cell r="P261">
            <v>0</v>
          </cell>
          <cell r="R261">
            <v>0</v>
          </cell>
        </row>
        <row r="262">
          <cell r="B262" t="str">
            <v>tbc   iPhone</v>
          </cell>
          <cell r="C262" t="str">
            <v>tbc</v>
          </cell>
          <cell r="E262">
            <v>0</v>
          </cell>
          <cell r="F262">
            <v>0</v>
          </cell>
          <cell r="G262">
            <v>0</v>
          </cell>
          <cell r="H262">
            <v>0</v>
          </cell>
          <cell r="I262">
            <v>0</v>
          </cell>
          <cell r="J262">
            <v>0</v>
          </cell>
          <cell r="K262">
            <v>0</v>
          </cell>
          <cell r="L262">
            <v>0</v>
          </cell>
          <cell r="M262">
            <v>0</v>
          </cell>
          <cell r="N262">
            <v>0</v>
          </cell>
          <cell r="O262">
            <v>0</v>
          </cell>
          <cell r="P262">
            <v>0</v>
          </cell>
          <cell r="R262">
            <v>0</v>
          </cell>
        </row>
        <row r="263">
          <cell r="B263" t="str">
            <v>tbc   iPhone</v>
          </cell>
          <cell r="C263" t="str">
            <v>tbc</v>
          </cell>
          <cell r="E263">
            <v>0</v>
          </cell>
          <cell r="F263">
            <v>0</v>
          </cell>
          <cell r="G263">
            <v>0</v>
          </cell>
          <cell r="H263">
            <v>0</v>
          </cell>
          <cell r="I263">
            <v>0</v>
          </cell>
          <cell r="J263">
            <v>0</v>
          </cell>
          <cell r="K263">
            <v>0</v>
          </cell>
          <cell r="L263">
            <v>0</v>
          </cell>
          <cell r="M263">
            <v>0</v>
          </cell>
          <cell r="N263">
            <v>0</v>
          </cell>
          <cell r="O263">
            <v>0</v>
          </cell>
          <cell r="P263">
            <v>0</v>
          </cell>
          <cell r="R263">
            <v>0</v>
          </cell>
        </row>
        <row r="264">
          <cell r="B264" t="str">
            <v>tbc   iPhone</v>
          </cell>
          <cell r="C264" t="str">
            <v>tbc</v>
          </cell>
          <cell r="E264">
            <v>0</v>
          </cell>
          <cell r="F264">
            <v>0</v>
          </cell>
          <cell r="G264">
            <v>0</v>
          </cell>
          <cell r="H264">
            <v>0</v>
          </cell>
          <cell r="I264">
            <v>0</v>
          </cell>
          <cell r="J264">
            <v>0</v>
          </cell>
          <cell r="K264">
            <v>0</v>
          </cell>
          <cell r="L264">
            <v>0</v>
          </cell>
          <cell r="M264">
            <v>0</v>
          </cell>
          <cell r="N264">
            <v>0</v>
          </cell>
          <cell r="O264">
            <v>0</v>
          </cell>
          <cell r="P264">
            <v>0</v>
          </cell>
          <cell r="R264">
            <v>0</v>
          </cell>
        </row>
        <row r="265">
          <cell r="B265" t="str">
            <v>tbc   iPhone</v>
          </cell>
          <cell r="C265" t="str">
            <v>tbc</v>
          </cell>
          <cell r="E265">
            <v>0</v>
          </cell>
          <cell r="F265">
            <v>0</v>
          </cell>
          <cell r="G265">
            <v>0</v>
          </cell>
          <cell r="H265">
            <v>0</v>
          </cell>
          <cell r="I265">
            <v>0</v>
          </cell>
          <cell r="J265">
            <v>0</v>
          </cell>
          <cell r="K265">
            <v>0</v>
          </cell>
          <cell r="L265">
            <v>0</v>
          </cell>
          <cell r="M265">
            <v>0</v>
          </cell>
          <cell r="N265">
            <v>0</v>
          </cell>
          <cell r="O265">
            <v>0</v>
          </cell>
          <cell r="P265">
            <v>0</v>
          </cell>
          <cell r="R265">
            <v>0</v>
          </cell>
        </row>
        <row r="266">
          <cell r="B266" t="str">
            <v>tbc   iPhone</v>
          </cell>
          <cell r="C266" t="str">
            <v>tbc</v>
          </cell>
          <cell r="E266">
            <v>0</v>
          </cell>
          <cell r="F266">
            <v>0</v>
          </cell>
          <cell r="G266">
            <v>0</v>
          </cell>
          <cell r="H266">
            <v>0</v>
          </cell>
          <cell r="I266">
            <v>0</v>
          </cell>
          <cell r="J266">
            <v>0</v>
          </cell>
          <cell r="K266">
            <v>0</v>
          </cell>
          <cell r="L266">
            <v>0</v>
          </cell>
          <cell r="M266">
            <v>0</v>
          </cell>
          <cell r="N266">
            <v>0</v>
          </cell>
          <cell r="O266">
            <v>0</v>
          </cell>
          <cell r="P266">
            <v>0</v>
          </cell>
          <cell r="R266">
            <v>0</v>
          </cell>
        </row>
        <row r="267">
          <cell r="B267" t="str">
            <v>tbc   iPhone</v>
          </cell>
          <cell r="C267" t="str">
            <v>tbc</v>
          </cell>
          <cell r="E267">
            <v>0</v>
          </cell>
          <cell r="F267">
            <v>0</v>
          </cell>
          <cell r="G267">
            <v>0</v>
          </cell>
          <cell r="H267">
            <v>0</v>
          </cell>
          <cell r="I267">
            <v>0</v>
          </cell>
          <cell r="J267">
            <v>0</v>
          </cell>
          <cell r="K267">
            <v>0</v>
          </cell>
          <cell r="L267">
            <v>0</v>
          </cell>
          <cell r="M267">
            <v>0</v>
          </cell>
          <cell r="N267">
            <v>0</v>
          </cell>
          <cell r="O267">
            <v>0</v>
          </cell>
          <cell r="P267">
            <v>0</v>
          </cell>
          <cell r="R267">
            <v>0</v>
          </cell>
        </row>
        <row r="268">
          <cell r="B268" t="str">
            <v>tbc   iPhone</v>
          </cell>
          <cell r="C268" t="str">
            <v>tbc</v>
          </cell>
          <cell r="E268">
            <v>0</v>
          </cell>
          <cell r="F268">
            <v>0</v>
          </cell>
          <cell r="G268">
            <v>0</v>
          </cell>
          <cell r="H268">
            <v>0</v>
          </cell>
          <cell r="I268">
            <v>0</v>
          </cell>
          <cell r="J268">
            <v>0</v>
          </cell>
          <cell r="K268">
            <v>0</v>
          </cell>
          <cell r="L268">
            <v>0</v>
          </cell>
          <cell r="M268">
            <v>0</v>
          </cell>
          <cell r="N268">
            <v>0</v>
          </cell>
          <cell r="O268">
            <v>0</v>
          </cell>
          <cell r="P268">
            <v>0</v>
          </cell>
          <cell r="R268">
            <v>0</v>
          </cell>
        </row>
        <row r="270">
          <cell r="C270" t="str">
            <v>Total Direct</v>
          </cell>
          <cell r="E270">
            <v>0</v>
          </cell>
          <cell r="F270">
            <v>0</v>
          </cell>
          <cell r="G270">
            <v>0</v>
          </cell>
          <cell r="H270">
            <v>0</v>
          </cell>
          <cell r="I270">
            <v>0</v>
          </cell>
          <cell r="J270">
            <v>0</v>
          </cell>
          <cell r="K270">
            <v>0</v>
          </cell>
          <cell r="L270">
            <v>0</v>
          </cell>
          <cell r="M270">
            <v>0</v>
          </cell>
          <cell r="N270">
            <v>0</v>
          </cell>
          <cell r="O270">
            <v>0</v>
          </cell>
          <cell r="P270">
            <v>0</v>
          </cell>
          <cell r="R270">
            <v>0</v>
          </cell>
        </row>
        <row r="272">
          <cell r="C272" t="str">
            <v>TOTAL BUSINESS</v>
          </cell>
          <cell r="E272">
            <v>0</v>
          </cell>
          <cell r="F272">
            <v>0</v>
          </cell>
          <cell r="G272">
            <v>1</v>
          </cell>
          <cell r="H272">
            <v>0</v>
          </cell>
          <cell r="I272">
            <v>1</v>
          </cell>
          <cell r="J272">
            <v>1</v>
          </cell>
          <cell r="K272">
            <v>1</v>
          </cell>
          <cell r="L272">
            <v>1</v>
          </cell>
          <cell r="M272">
            <v>0</v>
          </cell>
          <cell r="N272">
            <v>0</v>
          </cell>
          <cell r="O272">
            <v>0</v>
          </cell>
          <cell r="P272">
            <v>0</v>
          </cell>
          <cell r="R272">
            <v>5</v>
          </cell>
        </row>
        <row r="274">
          <cell r="C274" t="str">
            <v>O2 ONLINE (A. Benham)</v>
          </cell>
        </row>
        <row r="276">
          <cell r="B276" t="str">
            <v>O2 Online   iPhone</v>
          </cell>
          <cell r="C276" t="str">
            <v>O2 Online</v>
          </cell>
          <cell r="E276">
            <v>299</v>
          </cell>
          <cell r="F276">
            <v>232</v>
          </cell>
          <cell r="G276">
            <v>271</v>
          </cell>
          <cell r="H276">
            <v>249</v>
          </cell>
          <cell r="I276">
            <v>247</v>
          </cell>
          <cell r="J276">
            <v>382</v>
          </cell>
          <cell r="K276">
            <v>343</v>
          </cell>
          <cell r="L276">
            <v>121</v>
          </cell>
          <cell r="M276">
            <v>0</v>
          </cell>
          <cell r="N276">
            <v>0</v>
          </cell>
          <cell r="O276">
            <v>0</v>
          </cell>
          <cell r="P276">
            <v>0</v>
          </cell>
          <cell r="R276">
            <v>2144</v>
          </cell>
        </row>
        <row r="277">
          <cell r="B277" t="str">
            <v>O2 Telesales   iPhone</v>
          </cell>
          <cell r="C277" t="str">
            <v>O2 Telesales</v>
          </cell>
          <cell r="E277">
            <v>0</v>
          </cell>
          <cell r="F277">
            <v>0</v>
          </cell>
          <cell r="G277">
            <v>0</v>
          </cell>
          <cell r="H277">
            <v>0</v>
          </cell>
          <cell r="I277">
            <v>0</v>
          </cell>
          <cell r="J277">
            <v>0</v>
          </cell>
          <cell r="K277">
            <v>0</v>
          </cell>
          <cell r="L277">
            <v>0</v>
          </cell>
          <cell r="M277">
            <v>0</v>
          </cell>
          <cell r="N277">
            <v>0</v>
          </cell>
          <cell r="O277">
            <v>0</v>
          </cell>
          <cell r="P277">
            <v>0</v>
          </cell>
          <cell r="R277">
            <v>0</v>
          </cell>
        </row>
        <row r="278">
          <cell r="B278" t="str">
            <v>tbc   iPhone</v>
          </cell>
          <cell r="C278" t="str">
            <v>tbc</v>
          </cell>
          <cell r="E278">
            <v>0</v>
          </cell>
          <cell r="F278">
            <v>0</v>
          </cell>
          <cell r="G278">
            <v>0</v>
          </cell>
          <cell r="H278">
            <v>0</v>
          </cell>
          <cell r="I278">
            <v>0</v>
          </cell>
          <cell r="J278">
            <v>0</v>
          </cell>
          <cell r="K278">
            <v>0</v>
          </cell>
          <cell r="L278">
            <v>0</v>
          </cell>
          <cell r="M278">
            <v>0</v>
          </cell>
          <cell r="N278">
            <v>0</v>
          </cell>
          <cell r="O278">
            <v>0</v>
          </cell>
          <cell r="P278">
            <v>0</v>
          </cell>
          <cell r="R278">
            <v>0</v>
          </cell>
        </row>
        <row r="279">
          <cell r="B279" t="str">
            <v>tbc   iPhone</v>
          </cell>
          <cell r="C279" t="str">
            <v>tbc</v>
          </cell>
          <cell r="E279">
            <v>0</v>
          </cell>
          <cell r="F279">
            <v>0</v>
          </cell>
          <cell r="G279">
            <v>0</v>
          </cell>
          <cell r="H279">
            <v>0</v>
          </cell>
          <cell r="I279">
            <v>0</v>
          </cell>
          <cell r="J279">
            <v>0</v>
          </cell>
          <cell r="K279">
            <v>0</v>
          </cell>
          <cell r="L279">
            <v>0</v>
          </cell>
          <cell r="M279">
            <v>0</v>
          </cell>
          <cell r="N279">
            <v>0</v>
          </cell>
          <cell r="O279">
            <v>0</v>
          </cell>
          <cell r="P279">
            <v>0</v>
          </cell>
          <cell r="R279">
            <v>0</v>
          </cell>
        </row>
        <row r="280">
          <cell r="B280" t="str">
            <v>tbc   iPhone</v>
          </cell>
          <cell r="C280" t="str">
            <v>tbc</v>
          </cell>
          <cell r="E280">
            <v>0</v>
          </cell>
          <cell r="F280">
            <v>0</v>
          </cell>
          <cell r="G280">
            <v>0</v>
          </cell>
          <cell r="H280">
            <v>0</v>
          </cell>
          <cell r="I280">
            <v>0</v>
          </cell>
          <cell r="J280">
            <v>0</v>
          </cell>
          <cell r="K280">
            <v>0</v>
          </cell>
          <cell r="L280">
            <v>0</v>
          </cell>
          <cell r="M280">
            <v>0</v>
          </cell>
          <cell r="N280">
            <v>0</v>
          </cell>
          <cell r="O280">
            <v>0</v>
          </cell>
          <cell r="P280">
            <v>0</v>
          </cell>
          <cell r="R280">
            <v>0</v>
          </cell>
        </row>
        <row r="281">
          <cell r="B281" t="str">
            <v>tbc   iPhone</v>
          </cell>
          <cell r="C281" t="str">
            <v>tbc</v>
          </cell>
          <cell r="E281">
            <v>0</v>
          </cell>
          <cell r="F281">
            <v>0</v>
          </cell>
          <cell r="G281">
            <v>0</v>
          </cell>
          <cell r="H281">
            <v>0</v>
          </cell>
          <cell r="I281">
            <v>0</v>
          </cell>
          <cell r="J281">
            <v>0</v>
          </cell>
          <cell r="K281">
            <v>0</v>
          </cell>
          <cell r="L281">
            <v>0</v>
          </cell>
          <cell r="M281">
            <v>0</v>
          </cell>
          <cell r="N281">
            <v>0</v>
          </cell>
          <cell r="O281">
            <v>0</v>
          </cell>
          <cell r="P281">
            <v>0</v>
          </cell>
          <cell r="R281">
            <v>0</v>
          </cell>
        </row>
        <row r="283">
          <cell r="C283" t="str">
            <v>TOTAL O2 ONLINE</v>
          </cell>
          <cell r="E283">
            <v>299</v>
          </cell>
          <cell r="F283">
            <v>232</v>
          </cell>
          <cell r="G283">
            <v>271</v>
          </cell>
          <cell r="H283">
            <v>249</v>
          </cell>
          <cell r="I283">
            <v>247</v>
          </cell>
          <cell r="J283">
            <v>382</v>
          </cell>
          <cell r="K283">
            <v>343</v>
          </cell>
          <cell r="L283">
            <v>121</v>
          </cell>
          <cell r="M283">
            <v>0</v>
          </cell>
          <cell r="N283">
            <v>0</v>
          </cell>
          <cell r="O283">
            <v>0</v>
          </cell>
          <cell r="P283">
            <v>0</v>
          </cell>
          <cell r="R283">
            <v>2144</v>
          </cell>
        </row>
        <row r="285">
          <cell r="C285" t="str">
            <v>O2 RETAIL (P. Cave)</v>
          </cell>
        </row>
        <row r="287">
          <cell r="B287" t="str">
            <v>O2 Retail   iPhone</v>
          </cell>
          <cell r="C287" t="str">
            <v>O2 Retail</v>
          </cell>
          <cell r="E287">
            <v>9853</v>
          </cell>
          <cell r="F287">
            <v>7175</v>
          </cell>
          <cell r="G287">
            <v>7970</v>
          </cell>
          <cell r="H287">
            <v>9037</v>
          </cell>
          <cell r="I287">
            <v>9605</v>
          </cell>
          <cell r="J287">
            <v>8536</v>
          </cell>
          <cell r="K287">
            <v>5887</v>
          </cell>
          <cell r="L287">
            <v>6056</v>
          </cell>
          <cell r="M287">
            <v>0</v>
          </cell>
          <cell r="N287">
            <v>0</v>
          </cell>
          <cell r="O287">
            <v>0</v>
          </cell>
          <cell r="P287">
            <v>0</v>
          </cell>
          <cell r="R287">
            <v>64119</v>
          </cell>
        </row>
        <row r="288">
          <cell r="B288" t="str">
            <v>O2 Franchise   iPhone</v>
          </cell>
          <cell r="C288" t="str">
            <v>O2 Franchise</v>
          </cell>
          <cell r="E288">
            <v>1119</v>
          </cell>
          <cell r="F288">
            <v>685</v>
          </cell>
          <cell r="G288">
            <v>515</v>
          </cell>
          <cell r="H288">
            <v>712</v>
          </cell>
          <cell r="I288">
            <v>670</v>
          </cell>
          <cell r="J288">
            <v>596</v>
          </cell>
          <cell r="K288">
            <v>564</v>
          </cell>
          <cell r="L288">
            <v>442</v>
          </cell>
          <cell r="M288">
            <v>0</v>
          </cell>
          <cell r="N288">
            <v>0</v>
          </cell>
          <cell r="O288">
            <v>0</v>
          </cell>
          <cell r="P288">
            <v>0</v>
          </cell>
          <cell r="R288">
            <v>5303</v>
          </cell>
        </row>
        <row r="289">
          <cell r="B289" t="str">
            <v>tbc   iPhone</v>
          </cell>
          <cell r="C289" t="str">
            <v>tbc</v>
          </cell>
          <cell r="E289">
            <v>0</v>
          </cell>
          <cell r="F289">
            <v>0</v>
          </cell>
          <cell r="G289">
            <v>0</v>
          </cell>
          <cell r="H289">
            <v>0</v>
          </cell>
          <cell r="I289">
            <v>0</v>
          </cell>
          <cell r="J289">
            <v>0</v>
          </cell>
          <cell r="K289">
            <v>0</v>
          </cell>
          <cell r="L289">
            <v>0</v>
          </cell>
          <cell r="M289">
            <v>0</v>
          </cell>
          <cell r="N289">
            <v>0</v>
          </cell>
          <cell r="O289">
            <v>0</v>
          </cell>
          <cell r="P289">
            <v>0</v>
          </cell>
          <cell r="R289">
            <v>0</v>
          </cell>
        </row>
        <row r="290">
          <cell r="B290" t="str">
            <v>tbc   iPhone</v>
          </cell>
          <cell r="C290" t="str">
            <v>tbc</v>
          </cell>
          <cell r="E290">
            <v>0</v>
          </cell>
          <cell r="F290">
            <v>0</v>
          </cell>
          <cell r="G290">
            <v>0</v>
          </cell>
          <cell r="H290">
            <v>0</v>
          </cell>
          <cell r="I290">
            <v>0</v>
          </cell>
          <cell r="J290">
            <v>0</v>
          </cell>
          <cell r="K290">
            <v>0</v>
          </cell>
          <cell r="L290">
            <v>0</v>
          </cell>
          <cell r="M290">
            <v>0</v>
          </cell>
          <cell r="N290">
            <v>0</v>
          </cell>
          <cell r="O290">
            <v>0</v>
          </cell>
          <cell r="P290">
            <v>0</v>
          </cell>
          <cell r="R290">
            <v>0</v>
          </cell>
        </row>
        <row r="291">
          <cell r="B291" t="str">
            <v>tbc   iPhone</v>
          </cell>
          <cell r="C291" t="str">
            <v>tbc</v>
          </cell>
          <cell r="E291">
            <v>0</v>
          </cell>
          <cell r="F291">
            <v>0</v>
          </cell>
          <cell r="G291">
            <v>0</v>
          </cell>
          <cell r="H291">
            <v>0</v>
          </cell>
          <cell r="I291">
            <v>0</v>
          </cell>
          <cell r="J291">
            <v>0</v>
          </cell>
          <cell r="K291">
            <v>0</v>
          </cell>
          <cell r="L291">
            <v>0</v>
          </cell>
          <cell r="M291">
            <v>0</v>
          </cell>
          <cell r="N291">
            <v>0</v>
          </cell>
          <cell r="O291">
            <v>0</v>
          </cell>
          <cell r="P291">
            <v>0</v>
          </cell>
          <cell r="R291">
            <v>0</v>
          </cell>
        </row>
        <row r="292">
          <cell r="B292" t="str">
            <v>tbc   iPhone</v>
          </cell>
          <cell r="C292" t="str">
            <v>tbc</v>
          </cell>
          <cell r="E292">
            <v>0</v>
          </cell>
          <cell r="F292">
            <v>0</v>
          </cell>
          <cell r="G292">
            <v>0</v>
          </cell>
          <cell r="H292">
            <v>0</v>
          </cell>
          <cell r="I292">
            <v>0</v>
          </cell>
          <cell r="J292">
            <v>0</v>
          </cell>
          <cell r="K292">
            <v>0</v>
          </cell>
          <cell r="L292">
            <v>0</v>
          </cell>
          <cell r="M292">
            <v>0</v>
          </cell>
          <cell r="N292">
            <v>0</v>
          </cell>
          <cell r="O292">
            <v>0</v>
          </cell>
          <cell r="P292">
            <v>0</v>
          </cell>
          <cell r="R292">
            <v>0</v>
          </cell>
        </row>
        <row r="293">
          <cell r="B293" t="str">
            <v>tbc   iPhone</v>
          </cell>
          <cell r="C293" t="str">
            <v>tbc</v>
          </cell>
          <cell r="E293">
            <v>0</v>
          </cell>
          <cell r="F293">
            <v>0</v>
          </cell>
          <cell r="G293">
            <v>0</v>
          </cell>
          <cell r="H293">
            <v>0</v>
          </cell>
          <cell r="I293">
            <v>0</v>
          </cell>
          <cell r="J293">
            <v>0</v>
          </cell>
          <cell r="K293">
            <v>0</v>
          </cell>
          <cell r="L293">
            <v>0</v>
          </cell>
          <cell r="M293">
            <v>0</v>
          </cell>
          <cell r="N293">
            <v>0</v>
          </cell>
          <cell r="O293">
            <v>0</v>
          </cell>
          <cell r="P293">
            <v>0</v>
          </cell>
          <cell r="R293">
            <v>0</v>
          </cell>
        </row>
        <row r="295">
          <cell r="C295" t="str">
            <v>TOTAL O2 RETAIL</v>
          </cell>
          <cell r="E295">
            <v>10972</v>
          </cell>
          <cell r="F295">
            <v>7860</v>
          </cell>
          <cell r="G295">
            <v>8485</v>
          </cell>
          <cell r="H295">
            <v>9749</v>
          </cell>
          <cell r="I295">
            <v>10275</v>
          </cell>
          <cell r="J295">
            <v>9132</v>
          </cell>
          <cell r="K295">
            <v>6451</v>
          </cell>
          <cell r="L295">
            <v>6498</v>
          </cell>
          <cell r="M295">
            <v>0</v>
          </cell>
          <cell r="N295">
            <v>0</v>
          </cell>
          <cell r="O295">
            <v>0</v>
          </cell>
          <cell r="P295">
            <v>0</v>
          </cell>
          <cell r="R295">
            <v>69422</v>
          </cell>
        </row>
        <row r="297">
          <cell r="C297" t="str">
            <v>OTHER CHANNELS</v>
          </cell>
        </row>
        <row r="299">
          <cell r="B299" t="str">
            <v>Other   iPhone</v>
          </cell>
          <cell r="C299" t="str">
            <v>Other</v>
          </cell>
          <cell r="E299">
            <v>132</v>
          </cell>
          <cell r="F299">
            <v>244</v>
          </cell>
          <cell r="G299">
            <v>200</v>
          </cell>
          <cell r="H299">
            <v>214</v>
          </cell>
          <cell r="I299">
            <v>701</v>
          </cell>
          <cell r="J299">
            <v>414</v>
          </cell>
          <cell r="K299">
            <v>234</v>
          </cell>
          <cell r="L299">
            <v>211</v>
          </cell>
          <cell r="M299">
            <v>0</v>
          </cell>
          <cell r="N299">
            <v>0</v>
          </cell>
          <cell r="O299">
            <v>0</v>
          </cell>
          <cell r="P299">
            <v>0</v>
          </cell>
          <cell r="R299">
            <v>2350</v>
          </cell>
        </row>
        <row r="300">
          <cell r="B300" t="str">
            <v>tbc   iPhone</v>
          </cell>
          <cell r="C300" t="str">
            <v>tbc</v>
          </cell>
          <cell r="E300">
            <v>0</v>
          </cell>
          <cell r="F300">
            <v>0</v>
          </cell>
          <cell r="G300">
            <v>0</v>
          </cell>
          <cell r="H300">
            <v>0</v>
          </cell>
          <cell r="I300">
            <v>0</v>
          </cell>
          <cell r="J300">
            <v>0</v>
          </cell>
          <cell r="K300">
            <v>0</v>
          </cell>
          <cell r="L300">
            <v>0</v>
          </cell>
          <cell r="M300">
            <v>0</v>
          </cell>
          <cell r="N300">
            <v>0</v>
          </cell>
          <cell r="O300">
            <v>0</v>
          </cell>
          <cell r="P300">
            <v>0</v>
          </cell>
          <cell r="R300">
            <v>0</v>
          </cell>
        </row>
        <row r="301">
          <cell r="B301" t="str">
            <v>tbc   iPhone</v>
          </cell>
          <cell r="C301" t="str">
            <v>tbc</v>
          </cell>
          <cell r="E301">
            <v>0</v>
          </cell>
          <cell r="F301">
            <v>0</v>
          </cell>
          <cell r="G301">
            <v>0</v>
          </cell>
          <cell r="H301">
            <v>0</v>
          </cell>
          <cell r="I301">
            <v>0</v>
          </cell>
          <cell r="J301">
            <v>0</v>
          </cell>
          <cell r="K301">
            <v>0</v>
          </cell>
          <cell r="L301">
            <v>0</v>
          </cell>
          <cell r="M301">
            <v>0</v>
          </cell>
          <cell r="N301">
            <v>0</v>
          </cell>
          <cell r="O301">
            <v>0</v>
          </cell>
          <cell r="P301">
            <v>0</v>
          </cell>
          <cell r="R301">
            <v>0</v>
          </cell>
        </row>
        <row r="302">
          <cell r="B302" t="str">
            <v>tbc   iPhone</v>
          </cell>
          <cell r="C302" t="str">
            <v>tbc</v>
          </cell>
          <cell r="E302">
            <v>0</v>
          </cell>
          <cell r="F302">
            <v>0</v>
          </cell>
          <cell r="G302">
            <v>0</v>
          </cell>
          <cell r="H302">
            <v>0</v>
          </cell>
          <cell r="I302">
            <v>0</v>
          </cell>
          <cell r="J302">
            <v>0</v>
          </cell>
          <cell r="K302">
            <v>0</v>
          </cell>
          <cell r="L302">
            <v>0</v>
          </cell>
          <cell r="M302">
            <v>0</v>
          </cell>
          <cell r="N302">
            <v>0</v>
          </cell>
          <cell r="O302">
            <v>0</v>
          </cell>
          <cell r="P302">
            <v>0</v>
          </cell>
          <cell r="R302">
            <v>0</v>
          </cell>
        </row>
        <row r="303">
          <cell r="B303" t="str">
            <v>tbc   iPhone</v>
          </cell>
          <cell r="C303" t="str">
            <v>tbc</v>
          </cell>
          <cell r="E303">
            <v>0</v>
          </cell>
          <cell r="F303">
            <v>0</v>
          </cell>
          <cell r="G303">
            <v>0</v>
          </cell>
          <cell r="H303">
            <v>0</v>
          </cell>
          <cell r="I303">
            <v>0</v>
          </cell>
          <cell r="J303">
            <v>0</v>
          </cell>
          <cell r="K303">
            <v>0</v>
          </cell>
          <cell r="L303">
            <v>0</v>
          </cell>
          <cell r="M303">
            <v>0</v>
          </cell>
          <cell r="N303">
            <v>0</v>
          </cell>
          <cell r="O303">
            <v>0</v>
          </cell>
          <cell r="P303">
            <v>0</v>
          </cell>
          <cell r="R303">
            <v>0</v>
          </cell>
        </row>
        <row r="304">
          <cell r="B304" t="str">
            <v>tbc   iPhone</v>
          </cell>
          <cell r="C304" t="str">
            <v>tbc</v>
          </cell>
          <cell r="E304">
            <v>0</v>
          </cell>
          <cell r="F304">
            <v>0</v>
          </cell>
          <cell r="G304">
            <v>0</v>
          </cell>
          <cell r="H304">
            <v>0</v>
          </cell>
          <cell r="I304">
            <v>0</v>
          </cell>
          <cell r="J304">
            <v>0</v>
          </cell>
          <cell r="K304">
            <v>0</v>
          </cell>
          <cell r="L304">
            <v>0</v>
          </cell>
          <cell r="M304">
            <v>0</v>
          </cell>
          <cell r="N304">
            <v>0</v>
          </cell>
          <cell r="O304">
            <v>0</v>
          </cell>
          <cell r="P304">
            <v>0</v>
          </cell>
          <cell r="R304">
            <v>0</v>
          </cell>
        </row>
        <row r="305">
          <cell r="B305" t="str">
            <v>tbc   iPhone</v>
          </cell>
          <cell r="C305" t="str">
            <v>tbc</v>
          </cell>
          <cell r="E305">
            <v>0</v>
          </cell>
          <cell r="F305">
            <v>0</v>
          </cell>
          <cell r="G305">
            <v>0</v>
          </cell>
          <cell r="H305">
            <v>0</v>
          </cell>
          <cell r="I305">
            <v>0</v>
          </cell>
          <cell r="J305">
            <v>0</v>
          </cell>
          <cell r="K305">
            <v>0</v>
          </cell>
          <cell r="L305">
            <v>0</v>
          </cell>
          <cell r="M305">
            <v>0</v>
          </cell>
          <cell r="N305">
            <v>0</v>
          </cell>
          <cell r="O305">
            <v>0</v>
          </cell>
          <cell r="P305">
            <v>0</v>
          </cell>
          <cell r="R305">
            <v>0</v>
          </cell>
        </row>
        <row r="307">
          <cell r="C307" t="str">
            <v>TOTAL OTHER CHANNELS</v>
          </cell>
          <cell r="E307">
            <v>132</v>
          </cell>
          <cell r="F307">
            <v>244</v>
          </cell>
          <cell r="G307">
            <v>200</v>
          </cell>
          <cell r="H307">
            <v>214</v>
          </cell>
          <cell r="I307">
            <v>701</v>
          </cell>
          <cell r="J307">
            <v>414</v>
          </cell>
          <cell r="K307">
            <v>234</v>
          </cell>
          <cell r="L307">
            <v>211</v>
          </cell>
          <cell r="M307">
            <v>0</v>
          </cell>
          <cell r="N307">
            <v>0</v>
          </cell>
          <cell r="O307">
            <v>0</v>
          </cell>
          <cell r="P307">
            <v>0</v>
          </cell>
          <cell r="R307">
            <v>2350</v>
          </cell>
        </row>
        <row r="309">
          <cell r="C309" t="str">
            <v>iPHONE PREPAY GROSS CONNECTIONS</v>
          </cell>
          <cell r="E309">
            <v>23035</v>
          </cell>
          <cell r="F309">
            <v>15242</v>
          </cell>
          <cell r="G309">
            <v>15989</v>
          </cell>
          <cell r="H309">
            <v>19599</v>
          </cell>
          <cell r="I309">
            <v>20222</v>
          </cell>
          <cell r="J309">
            <v>18855</v>
          </cell>
          <cell r="K309">
            <v>18237</v>
          </cell>
          <cell r="L309">
            <v>16481</v>
          </cell>
          <cell r="M309">
            <v>0</v>
          </cell>
          <cell r="N309">
            <v>0</v>
          </cell>
          <cell r="O309">
            <v>0</v>
          </cell>
          <cell r="P309">
            <v>0</v>
          </cell>
          <cell r="R309">
            <v>147660</v>
          </cell>
        </row>
        <row r="311">
          <cell r="C311" t="str">
            <v>PREPAY Mobile BB</v>
          </cell>
          <cell r="E311">
            <v>39814</v>
          </cell>
          <cell r="F311">
            <v>39845</v>
          </cell>
          <cell r="G311">
            <v>39873</v>
          </cell>
          <cell r="H311">
            <v>39904</v>
          </cell>
          <cell r="I311">
            <v>39934</v>
          </cell>
          <cell r="J311">
            <v>39965</v>
          </cell>
          <cell r="K311">
            <v>39995</v>
          </cell>
          <cell r="L311">
            <v>40026</v>
          </cell>
          <cell r="M311">
            <v>40057</v>
          </cell>
          <cell r="N311">
            <v>40087</v>
          </cell>
          <cell r="O311">
            <v>40118</v>
          </cell>
          <cell r="P311">
            <v>40148</v>
          </cell>
          <cell r="R311" t="str">
            <v>Year to Date</v>
          </cell>
        </row>
        <row r="313">
          <cell r="E313" t="str">
            <v>Actual</v>
          </cell>
          <cell r="F313" t="str">
            <v>Actual</v>
          </cell>
          <cell r="G313" t="str">
            <v>Actual</v>
          </cell>
          <cell r="H313" t="str">
            <v>Actual</v>
          </cell>
          <cell r="I313" t="str">
            <v>Actual</v>
          </cell>
          <cell r="J313" t="str">
            <v>Actual</v>
          </cell>
          <cell r="K313" t="str">
            <v>Actual</v>
          </cell>
          <cell r="L313" t="str">
            <v>Actual</v>
          </cell>
          <cell r="M313" t="str">
            <v/>
          </cell>
          <cell r="N313" t="str">
            <v/>
          </cell>
          <cell r="O313" t="str">
            <v/>
          </cell>
          <cell r="P313" t="str">
            <v/>
          </cell>
        </row>
        <row r="315">
          <cell r="C315" t="str">
            <v>MASS RETAIL (S. Shurrock)</v>
          </cell>
        </row>
        <row r="317">
          <cell r="B317" t="str">
            <v>Carphone Warehouse - CPW Managed   Mobile BB</v>
          </cell>
          <cell r="C317" t="str">
            <v>Carphone Warehouse - CPW Managed</v>
          </cell>
          <cell r="E317">
            <v>0</v>
          </cell>
          <cell r="F317">
            <v>0</v>
          </cell>
          <cell r="G317">
            <v>0</v>
          </cell>
          <cell r="H317">
            <v>0</v>
          </cell>
          <cell r="I317">
            <v>0</v>
          </cell>
          <cell r="J317">
            <v>0</v>
          </cell>
          <cell r="K317">
            <v>0</v>
          </cell>
          <cell r="L317">
            <v>0</v>
          </cell>
          <cell r="M317">
            <v>0</v>
          </cell>
          <cell r="N317">
            <v>0</v>
          </cell>
          <cell r="O317">
            <v>0</v>
          </cell>
          <cell r="P317">
            <v>0</v>
          </cell>
          <cell r="R317">
            <v>0</v>
          </cell>
        </row>
        <row r="318">
          <cell r="B318" t="str">
            <v>Carphone Warehouse - O2 managed   Mobile BB</v>
          </cell>
          <cell r="C318" t="str">
            <v>Carphone Warehouse - O2 managed</v>
          </cell>
          <cell r="E318">
            <v>3450</v>
          </cell>
          <cell r="F318">
            <v>3343</v>
          </cell>
          <cell r="G318">
            <v>3516</v>
          </cell>
          <cell r="H318">
            <v>3655</v>
          </cell>
          <cell r="I318">
            <v>3241</v>
          </cell>
          <cell r="J318">
            <v>3093</v>
          </cell>
          <cell r="K318">
            <v>3377</v>
          </cell>
          <cell r="L318">
            <v>2968</v>
          </cell>
          <cell r="M318">
            <v>0</v>
          </cell>
          <cell r="N318">
            <v>0</v>
          </cell>
          <cell r="O318">
            <v>0</v>
          </cell>
          <cell r="P318">
            <v>0</v>
          </cell>
          <cell r="R318">
            <v>26643</v>
          </cell>
        </row>
        <row r="319">
          <cell r="B319" t="str">
            <v>tbc   Mobile BB</v>
          </cell>
          <cell r="C319" t="str">
            <v>tbc</v>
          </cell>
          <cell r="E319">
            <v>0</v>
          </cell>
          <cell r="F319">
            <v>0</v>
          </cell>
          <cell r="G319">
            <v>0</v>
          </cell>
          <cell r="H319">
            <v>0</v>
          </cell>
          <cell r="I319">
            <v>0</v>
          </cell>
          <cell r="J319">
            <v>0</v>
          </cell>
          <cell r="K319">
            <v>0</v>
          </cell>
          <cell r="L319">
            <v>0</v>
          </cell>
          <cell r="M319">
            <v>0</v>
          </cell>
          <cell r="N319">
            <v>0</v>
          </cell>
          <cell r="O319">
            <v>0</v>
          </cell>
          <cell r="P319">
            <v>0</v>
          </cell>
          <cell r="R319">
            <v>0</v>
          </cell>
        </row>
        <row r="320">
          <cell r="B320" t="str">
            <v>tbc   Mobile BB</v>
          </cell>
          <cell r="C320" t="str">
            <v>tbc</v>
          </cell>
          <cell r="E320">
            <v>0</v>
          </cell>
          <cell r="F320">
            <v>0</v>
          </cell>
          <cell r="G320">
            <v>0</v>
          </cell>
          <cell r="H320">
            <v>0</v>
          </cell>
          <cell r="I320">
            <v>0</v>
          </cell>
          <cell r="J320">
            <v>0</v>
          </cell>
          <cell r="K320">
            <v>0</v>
          </cell>
          <cell r="L320">
            <v>0</v>
          </cell>
          <cell r="M320">
            <v>0</v>
          </cell>
          <cell r="N320">
            <v>0</v>
          </cell>
          <cell r="O320">
            <v>0</v>
          </cell>
          <cell r="P320">
            <v>0</v>
          </cell>
          <cell r="R320">
            <v>0</v>
          </cell>
        </row>
        <row r="321">
          <cell r="B321" t="str">
            <v>Phones 4 You   Mobile BB</v>
          </cell>
          <cell r="C321" t="str">
            <v>Phones 4 You</v>
          </cell>
          <cell r="E321">
            <v>1737</v>
          </cell>
          <cell r="F321">
            <v>2638</v>
          </cell>
          <cell r="G321">
            <v>2501</v>
          </cell>
          <cell r="H321">
            <v>1943</v>
          </cell>
          <cell r="I321">
            <v>1863</v>
          </cell>
          <cell r="J321">
            <v>1426</v>
          </cell>
          <cell r="K321">
            <v>1919</v>
          </cell>
          <cell r="L321">
            <v>2020</v>
          </cell>
          <cell r="M321">
            <v>0</v>
          </cell>
          <cell r="N321">
            <v>0</v>
          </cell>
          <cell r="O321">
            <v>0</v>
          </cell>
          <cell r="P321">
            <v>0</v>
          </cell>
          <cell r="R321">
            <v>16047</v>
          </cell>
        </row>
        <row r="322">
          <cell r="B322" t="str">
            <v>Dixons Stores Group   Mobile BB</v>
          </cell>
          <cell r="C322" t="str">
            <v>Dixons Stores Group</v>
          </cell>
          <cell r="E322">
            <v>205</v>
          </cell>
          <cell r="F322">
            <v>323</v>
          </cell>
          <cell r="G322">
            <v>926</v>
          </cell>
          <cell r="H322">
            <v>1101</v>
          </cell>
          <cell r="I322">
            <v>1209</v>
          </cell>
          <cell r="J322">
            <v>1019</v>
          </cell>
          <cell r="K322">
            <v>2063</v>
          </cell>
          <cell r="L322">
            <v>1548</v>
          </cell>
          <cell r="M322">
            <v>0</v>
          </cell>
          <cell r="N322">
            <v>0</v>
          </cell>
          <cell r="O322">
            <v>0</v>
          </cell>
          <cell r="P322">
            <v>0</v>
          </cell>
          <cell r="R322">
            <v>8394</v>
          </cell>
        </row>
        <row r="323">
          <cell r="B323" t="str">
            <v>tbc   Mobile BB</v>
          </cell>
          <cell r="C323" t="str">
            <v>tbc</v>
          </cell>
          <cell r="E323">
            <v>0</v>
          </cell>
          <cell r="F323">
            <v>0</v>
          </cell>
          <cell r="G323">
            <v>0</v>
          </cell>
          <cell r="H323">
            <v>0</v>
          </cell>
          <cell r="I323">
            <v>0</v>
          </cell>
          <cell r="J323">
            <v>0</v>
          </cell>
          <cell r="K323">
            <v>0</v>
          </cell>
          <cell r="L323">
            <v>0</v>
          </cell>
          <cell r="M323">
            <v>0</v>
          </cell>
          <cell r="N323">
            <v>0</v>
          </cell>
          <cell r="O323">
            <v>0</v>
          </cell>
          <cell r="P323">
            <v>0</v>
          </cell>
          <cell r="R323">
            <v>0</v>
          </cell>
        </row>
        <row r="324">
          <cell r="B324" t="str">
            <v>Dial a Phone   Mobile BB</v>
          </cell>
          <cell r="C324" t="str">
            <v>Dial a Phone</v>
          </cell>
          <cell r="E324">
            <v>0</v>
          </cell>
          <cell r="F324">
            <v>0</v>
          </cell>
          <cell r="G324">
            <v>0</v>
          </cell>
          <cell r="H324">
            <v>0</v>
          </cell>
          <cell r="I324">
            <v>0</v>
          </cell>
          <cell r="J324">
            <v>0</v>
          </cell>
          <cell r="K324">
            <v>0</v>
          </cell>
          <cell r="L324">
            <v>0</v>
          </cell>
          <cell r="M324">
            <v>0</v>
          </cell>
          <cell r="N324">
            <v>0</v>
          </cell>
          <cell r="O324">
            <v>0</v>
          </cell>
          <cell r="P324">
            <v>0</v>
          </cell>
          <cell r="R324">
            <v>0</v>
          </cell>
        </row>
        <row r="325">
          <cell r="B325" t="str">
            <v>Argos   Mobile BB</v>
          </cell>
          <cell r="C325" t="str">
            <v>Argos</v>
          </cell>
          <cell r="E325">
            <v>0</v>
          </cell>
          <cell r="F325">
            <v>0</v>
          </cell>
          <cell r="G325">
            <v>0</v>
          </cell>
          <cell r="H325">
            <v>0</v>
          </cell>
          <cell r="I325">
            <v>0</v>
          </cell>
          <cell r="J325">
            <v>83</v>
          </cell>
          <cell r="K325">
            <v>607</v>
          </cell>
          <cell r="L325">
            <v>1284</v>
          </cell>
          <cell r="M325">
            <v>0</v>
          </cell>
          <cell r="N325">
            <v>0</v>
          </cell>
          <cell r="O325">
            <v>0</v>
          </cell>
          <cell r="P325">
            <v>0</v>
          </cell>
          <cell r="R325">
            <v>1974</v>
          </cell>
        </row>
        <row r="326">
          <cell r="B326" t="str">
            <v>Tesco   Mobile BB</v>
          </cell>
          <cell r="C326" t="str">
            <v>Tesco</v>
          </cell>
          <cell r="E326">
            <v>0</v>
          </cell>
          <cell r="F326">
            <v>0</v>
          </cell>
          <cell r="G326">
            <v>0</v>
          </cell>
          <cell r="H326">
            <v>0</v>
          </cell>
          <cell r="I326">
            <v>0</v>
          </cell>
          <cell r="J326">
            <v>73</v>
          </cell>
          <cell r="K326">
            <v>503</v>
          </cell>
          <cell r="L326">
            <v>668</v>
          </cell>
          <cell r="M326">
            <v>0</v>
          </cell>
          <cell r="N326">
            <v>0</v>
          </cell>
          <cell r="O326">
            <v>0</v>
          </cell>
          <cell r="P326">
            <v>0</v>
          </cell>
          <cell r="R326">
            <v>1244</v>
          </cell>
        </row>
        <row r="327">
          <cell r="B327" t="str">
            <v>Woolworths   Mobile BB</v>
          </cell>
          <cell r="C327" t="str">
            <v>Woolworths</v>
          </cell>
          <cell r="E327">
            <v>0</v>
          </cell>
          <cell r="F327">
            <v>0</v>
          </cell>
          <cell r="G327">
            <v>0</v>
          </cell>
          <cell r="H327">
            <v>0</v>
          </cell>
          <cell r="I327">
            <v>0</v>
          </cell>
          <cell r="J327">
            <v>0</v>
          </cell>
          <cell r="K327">
            <v>0</v>
          </cell>
          <cell r="L327">
            <v>0</v>
          </cell>
          <cell r="M327">
            <v>0</v>
          </cell>
          <cell r="N327">
            <v>0</v>
          </cell>
          <cell r="O327">
            <v>0</v>
          </cell>
          <cell r="P327">
            <v>0</v>
          </cell>
          <cell r="R327">
            <v>0</v>
          </cell>
        </row>
        <row r="328">
          <cell r="B328" t="str">
            <v>Littlewoods   Mobile BB</v>
          </cell>
          <cell r="C328" t="str">
            <v>Littlewoods</v>
          </cell>
          <cell r="E328">
            <v>0</v>
          </cell>
          <cell r="F328">
            <v>0</v>
          </cell>
          <cell r="G328">
            <v>90</v>
          </cell>
          <cell r="H328">
            <v>525</v>
          </cell>
          <cell r="I328">
            <v>509</v>
          </cell>
          <cell r="J328">
            <v>662</v>
          </cell>
          <cell r="K328">
            <v>760</v>
          </cell>
          <cell r="L328">
            <v>547</v>
          </cell>
          <cell r="M328">
            <v>0</v>
          </cell>
          <cell r="N328">
            <v>0</v>
          </cell>
          <cell r="O328">
            <v>0</v>
          </cell>
          <cell r="P328">
            <v>0</v>
          </cell>
          <cell r="R328">
            <v>3093</v>
          </cell>
        </row>
        <row r="329">
          <cell r="B329" t="str">
            <v>Comet   Mobile BB</v>
          </cell>
          <cell r="C329" t="str">
            <v>Comet</v>
          </cell>
          <cell r="E329">
            <v>0</v>
          </cell>
          <cell r="F329">
            <v>0</v>
          </cell>
          <cell r="G329">
            <v>0</v>
          </cell>
          <cell r="H329">
            <v>0</v>
          </cell>
          <cell r="I329">
            <v>0</v>
          </cell>
          <cell r="J329">
            <v>0</v>
          </cell>
          <cell r="K329">
            <v>0</v>
          </cell>
          <cell r="L329">
            <v>0</v>
          </cell>
          <cell r="M329">
            <v>0</v>
          </cell>
          <cell r="N329">
            <v>0</v>
          </cell>
          <cell r="O329">
            <v>0</v>
          </cell>
          <cell r="P329">
            <v>0</v>
          </cell>
          <cell r="R329">
            <v>0</v>
          </cell>
        </row>
        <row r="330">
          <cell r="B330" t="str">
            <v>MobileShop   Mobile BB</v>
          </cell>
          <cell r="C330" t="str">
            <v>MobileShop</v>
          </cell>
          <cell r="E330">
            <v>0</v>
          </cell>
          <cell r="F330">
            <v>0</v>
          </cell>
          <cell r="G330">
            <v>0</v>
          </cell>
          <cell r="H330">
            <v>0</v>
          </cell>
          <cell r="I330">
            <v>0</v>
          </cell>
          <cell r="J330">
            <v>0</v>
          </cell>
          <cell r="K330">
            <v>0</v>
          </cell>
          <cell r="L330">
            <v>0</v>
          </cell>
          <cell r="M330">
            <v>0</v>
          </cell>
          <cell r="N330">
            <v>0</v>
          </cell>
          <cell r="O330">
            <v>0</v>
          </cell>
          <cell r="P330">
            <v>0</v>
          </cell>
          <cell r="R330">
            <v>0</v>
          </cell>
        </row>
        <row r="331">
          <cell r="B331" t="str">
            <v>Apple   Mobile BB</v>
          </cell>
          <cell r="C331" t="str">
            <v>Apple</v>
          </cell>
          <cell r="E331">
            <v>0</v>
          </cell>
          <cell r="F331">
            <v>0</v>
          </cell>
          <cell r="G331">
            <v>0</v>
          </cell>
          <cell r="H331">
            <v>0</v>
          </cell>
          <cell r="I331">
            <v>0</v>
          </cell>
          <cell r="J331">
            <v>0</v>
          </cell>
          <cell r="K331">
            <v>0</v>
          </cell>
          <cell r="L331">
            <v>0</v>
          </cell>
          <cell r="M331">
            <v>0</v>
          </cell>
          <cell r="N331">
            <v>0</v>
          </cell>
          <cell r="O331">
            <v>0</v>
          </cell>
          <cell r="P331">
            <v>0</v>
          </cell>
          <cell r="R331">
            <v>0</v>
          </cell>
        </row>
        <row r="332">
          <cell r="B332" t="str">
            <v>Other Mass Retail   Mobile BB</v>
          </cell>
          <cell r="C332" t="str">
            <v>Other Mass Retail</v>
          </cell>
          <cell r="E332">
            <v>12</v>
          </cell>
          <cell r="F332">
            <v>6</v>
          </cell>
          <cell r="G332">
            <v>0</v>
          </cell>
          <cell r="H332">
            <v>0</v>
          </cell>
          <cell r="I332">
            <v>0</v>
          </cell>
          <cell r="J332">
            <v>0</v>
          </cell>
          <cell r="K332">
            <v>26</v>
          </cell>
          <cell r="L332">
            <v>13</v>
          </cell>
          <cell r="M332">
            <v>0</v>
          </cell>
          <cell r="N332">
            <v>0</v>
          </cell>
          <cell r="O332">
            <v>0</v>
          </cell>
          <cell r="P332">
            <v>0</v>
          </cell>
          <cell r="R332">
            <v>57</v>
          </cell>
        </row>
        <row r="333">
          <cell r="B333" t="str">
            <v>Prepay Distributors   Mobile BB</v>
          </cell>
          <cell r="C333" t="str">
            <v>Prepay Distributors</v>
          </cell>
          <cell r="E333">
            <v>0</v>
          </cell>
          <cell r="F333">
            <v>0</v>
          </cell>
          <cell r="G333">
            <v>0</v>
          </cell>
          <cell r="H333">
            <v>0</v>
          </cell>
          <cell r="I333">
            <v>0</v>
          </cell>
          <cell r="J333">
            <v>0</v>
          </cell>
          <cell r="K333">
            <v>0</v>
          </cell>
          <cell r="L333">
            <v>4</v>
          </cell>
          <cell r="M333">
            <v>0</v>
          </cell>
          <cell r="N333">
            <v>0</v>
          </cell>
          <cell r="O333">
            <v>0</v>
          </cell>
          <cell r="P333">
            <v>0</v>
          </cell>
          <cell r="R333">
            <v>4</v>
          </cell>
        </row>
        <row r="334">
          <cell r="B334" t="str">
            <v>Asda   Mobile BB</v>
          </cell>
          <cell r="C334" t="str">
            <v>Asda</v>
          </cell>
          <cell r="E334">
            <v>370</v>
          </cell>
          <cell r="F334">
            <v>320</v>
          </cell>
          <cell r="G334">
            <v>911</v>
          </cell>
          <cell r="H334">
            <v>1265</v>
          </cell>
          <cell r="I334">
            <v>1558</v>
          </cell>
          <cell r="J334">
            <v>1231</v>
          </cell>
          <cell r="K334">
            <v>1265</v>
          </cell>
          <cell r="L334">
            <v>1046</v>
          </cell>
          <cell r="M334">
            <v>0</v>
          </cell>
          <cell r="N334">
            <v>0</v>
          </cell>
          <cell r="O334">
            <v>0</v>
          </cell>
          <cell r="P334">
            <v>0</v>
          </cell>
          <cell r="R334">
            <v>7966</v>
          </cell>
        </row>
        <row r="335">
          <cell r="B335" t="str">
            <v>Next   Mobile BB</v>
          </cell>
          <cell r="C335" t="str">
            <v>Next</v>
          </cell>
          <cell r="E335">
            <v>0</v>
          </cell>
          <cell r="F335">
            <v>0</v>
          </cell>
          <cell r="G335">
            <v>0</v>
          </cell>
          <cell r="H335">
            <v>0</v>
          </cell>
          <cell r="I335">
            <v>0</v>
          </cell>
          <cell r="J335">
            <v>0</v>
          </cell>
          <cell r="K335">
            <v>15</v>
          </cell>
          <cell r="L335">
            <v>35</v>
          </cell>
          <cell r="M335">
            <v>0</v>
          </cell>
          <cell r="N335">
            <v>0</v>
          </cell>
          <cell r="O335">
            <v>0</v>
          </cell>
          <cell r="P335">
            <v>0</v>
          </cell>
          <cell r="R335">
            <v>50</v>
          </cell>
        </row>
        <row r="336">
          <cell r="B336" t="str">
            <v>Morrisons   Mobile BB</v>
          </cell>
          <cell r="C336" t="str">
            <v>Morrisons</v>
          </cell>
          <cell r="E336">
            <v>0</v>
          </cell>
          <cell r="F336">
            <v>0</v>
          </cell>
          <cell r="G336">
            <v>0</v>
          </cell>
          <cell r="H336">
            <v>0</v>
          </cell>
          <cell r="I336">
            <v>0</v>
          </cell>
          <cell r="J336">
            <v>0</v>
          </cell>
          <cell r="K336">
            <v>0</v>
          </cell>
          <cell r="L336">
            <v>257</v>
          </cell>
          <cell r="M336">
            <v>0</v>
          </cell>
          <cell r="N336">
            <v>0</v>
          </cell>
          <cell r="O336">
            <v>0</v>
          </cell>
          <cell r="P336">
            <v>0</v>
          </cell>
          <cell r="R336">
            <v>257</v>
          </cell>
        </row>
        <row r="337">
          <cell r="B337" t="str">
            <v>tbc   Mobile BB</v>
          </cell>
          <cell r="C337" t="str">
            <v>tbc</v>
          </cell>
          <cell r="E337">
            <v>0</v>
          </cell>
          <cell r="F337">
            <v>0</v>
          </cell>
          <cell r="G337">
            <v>0</v>
          </cell>
          <cell r="H337">
            <v>0</v>
          </cell>
          <cell r="I337">
            <v>0</v>
          </cell>
          <cell r="J337">
            <v>0</v>
          </cell>
          <cell r="K337">
            <v>0</v>
          </cell>
          <cell r="L337">
            <v>0</v>
          </cell>
          <cell r="M337">
            <v>0</v>
          </cell>
          <cell r="N337">
            <v>0</v>
          </cell>
          <cell r="O337">
            <v>0</v>
          </cell>
          <cell r="P337">
            <v>0</v>
          </cell>
          <cell r="R337">
            <v>0</v>
          </cell>
        </row>
        <row r="339">
          <cell r="C339" t="str">
            <v>TOTAL MASS RETAIL</v>
          </cell>
          <cell r="E339">
            <v>5774</v>
          </cell>
          <cell r="F339">
            <v>6630</v>
          </cell>
          <cell r="G339">
            <v>7944</v>
          </cell>
          <cell r="H339">
            <v>8489</v>
          </cell>
          <cell r="I339">
            <v>8380</v>
          </cell>
          <cell r="J339">
            <v>7587</v>
          </cell>
          <cell r="K339">
            <v>10535</v>
          </cell>
          <cell r="L339">
            <v>10390</v>
          </cell>
          <cell r="M339">
            <v>0</v>
          </cell>
          <cell r="N339">
            <v>0</v>
          </cell>
          <cell r="O339">
            <v>0</v>
          </cell>
          <cell r="P339">
            <v>0</v>
          </cell>
          <cell r="R339">
            <v>65729</v>
          </cell>
        </row>
        <row r="341">
          <cell r="C341" t="str">
            <v>BUSINESS (B. Dowd)</v>
          </cell>
        </row>
        <row r="343">
          <cell r="B343" t="str">
            <v>Exclusive Partners   Mobile BB</v>
          </cell>
          <cell r="C343" t="str">
            <v>Exclusive Partners</v>
          </cell>
          <cell r="E343">
            <v>0</v>
          </cell>
          <cell r="F343">
            <v>0</v>
          </cell>
          <cell r="G343">
            <v>0</v>
          </cell>
          <cell r="H343">
            <v>0</v>
          </cell>
          <cell r="I343">
            <v>0</v>
          </cell>
          <cell r="J343">
            <v>0</v>
          </cell>
          <cell r="K343">
            <v>0</v>
          </cell>
          <cell r="L343">
            <v>0</v>
          </cell>
          <cell r="M343">
            <v>0</v>
          </cell>
          <cell r="N343">
            <v>0</v>
          </cell>
          <cell r="O343">
            <v>0</v>
          </cell>
          <cell r="P343">
            <v>0</v>
          </cell>
          <cell r="R343">
            <v>0</v>
          </cell>
        </row>
        <row r="345">
          <cell r="C345" t="str">
            <v>Business Partners</v>
          </cell>
        </row>
        <row r="347">
          <cell r="B347" t="str">
            <v>Direct Independents   Mobile BB</v>
          </cell>
          <cell r="C347" t="str">
            <v>Direct Independents</v>
          </cell>
          <cell r="E347">
            <v>5</v>
          </cell>
          <cell r="F347">
            <v>40</v>
          </cell>
          <cell r="G347">
            <v>2175</v>
          </cell>
          <cell r="H347">
            <v>2897</v>
          </cell>
          <cell r="I347">
            <v>173</v>
          </cell>
          <cell r="J347">
            <v>156</v>
          </cell>
          <cell r="K347">
            <v>85</v>
          </cell>
          <cell r="L347">
            <v>57</v>
          </cell>
          <cell r="M347">
            <v>0</v>
          </cell>
          <cell r="N347">
            <v>0</v>
          </cell>
          <cell r="O347">
            <v>0</v>
          </cell>
          <cell r="P347">
            <v>0</v>
          </cell>
          <cell r="R347">
            <v>5588</v>
          </cell>
        </row>
        <row r="348">
          <cell r="B348" t="str">
            <v>Distributors   Mobile BB</v>
          </cell>
          <cell r="C348" t="str">
            <v>Distributors</v>
          </cell>
          <cell r="E348">
            <v>1</v>
          </cell>
          <cell r="F348">
            <v>35</v>
          </cell>
          <cell r="G348">
            <v>7086</v>
          </cell>
          <cell r="H348">
            <v>6680</v>
          </cell>
          <cell r="I348">
            <v>1003</v>
          </cell>
          <cell r="J348">
            <v>1416</v>
          </cell>
          <cell r="K348">
            <v>1314</v>
          </cell>
          <cell r="L348">
            <v>326</v>
          </cell>
          <cell r="M348">
            <v>0</v>
          </cell>
          <cell r="N348">
            <v>0</v>
          </cell>
          <cell r="O348">
            <v>0</v>
          </cell>
          <cell r="P348">
            <v>0</v>
          </cell>
          <cell r="R348">
            <v>17861</v>
          </cell>
        </row>
        <row r="349">
          <cell r="B349" t="str">
            <v>Data Centre of Excellence   Mobile BB</v>
          </cell>
          <cell r="C349" t="str">
            <v>Data Centre of Excellence</v>
          </cell>
          <cell r="E349">
            <v>0</v>
          </cell>
          <cell r="F349">
            <v>0</v>
          </cell>
          <cell r="G349">
            <v>0</v>
          </cell>
          <cell r="H349">
            <v>0</v>
          </cell>
          <cell r="I349">
            <v>0</v>
          </cell>
          <cell r="J349">
            <v>0</v>
          </cell>
          <cell r="K349">
            <v>0</v>
          </cell>
          <cell r="L349">
            <v>0</v>
          </cell>
          <cell r="M349">
            <v>0</v>
          </cell>
          <cell r="N349">
            <v>0</v>
          </cell>
          <cell r="O349">
            <v>0</v>
          </cell>
          <cell r="P349">
            <v>0</v>
          </cell>
          <cell r="R349">
            <v>0</v>
          </cell>
        </row>
        <row r="350">
          <cell r="B350" t="str">
            <v>Vodafone   Mobile BB</v>
          </cell>
          <cell r="C350" t="str">
            <v>Vodafone</v>
          </cell>
          <cell r="E350">
            <v>0</v>
          </cell>
          <cell r="F350">
            <v>0</v>
          </cell>
          <cell r="G350">
            <v>0</v>
          </cell>
          <cell r="H350">
            <v>0</v>
          </cell>
          <cell r="I350">
            <v>0</v>
          </cell>
          <cell r="J350">
            <v>0</v>
          </cell>
          <cell r="K350">
            <v>0</v>
          </cell>
          <cell r="L350">
            <v>0</v>
          </cell>
          <cell r="M350">
            <v>0</v>
          </cell>
          <cell r="N350">
            <v>0</v>
          </cell>
          <cell r="O350">
            <v>0</v>
          </cell>
          <cell r="P350">
            <v>0</v>
          </cell>
          <cell r="R350">
            <v>0</v>
          </cell>
        </row>
        <row r="351">
          <cell r="B351" t="str">
            <v>Managed Partners   Mobile BB</v>
          </cell>
          <cell r="C351" t="str">
            <v>Managed Partners</v>
          </cell>
          <cell r="E351">
            <v>0</v>
          </cell>
          <cell r="F351">
            <v>0</v>
          </cell>
          <cell r="G351">
            <v>0</v>
          </cell>
          <cell r="H351">
            <v>0</v>
          </cell>
          <cell r="I351">
            <v>0</v>
          </cell>
          <cell r="J351">
            <v>0</v>
          </cell>
          <cell r="K351">
            <v>0</v>
          </cell>
          <cell r="L351">
            <v>0</v>
          </cell>
          <cell r="M351">
            <v>0</v>
          </cell>
          <cell r="N351">
            <v>0</v>
          </cell>
          <cell r="O351">
            <v>0</v>
          </cell>
          <cell r="P351">
            <v>0</v>
          </cell>
          <cell r="R351">
            <v>0</v>
          </cell>
        </row>
        <row r="352">
          <cell r="B352" t="str">
            <v>BT SP   Mobile BB</v>
          </cell>
          <cell r="C352" t="str">
            <v>BT SP</v>
          </cell>
          <cell r="E352">
            <v>0</v>
          </cell>
          <cell r="F352">
            <v>0</v>
          </cell>
          <cell r="G352">
            <v>0</v>
          </cell>
          <cell r="H352">
            <v>1</v>
          </cell>
          <cell r="I352">
            <v>0</v>
          </cell>
          <cell r="J352">
            <v>0</v>
          </cell>
          <cell r="K352">
            <v>0</v>
          </cell>
          <cell r="L352">
            <v>2</v>
          </cell>
          <cell r="M352">
            <v>0</v>
          </cell>
          <cell r="N352">
            <v>0</v>
          </cell>
          <cell r="O352">
            <v>0</v>
          </cell>
          <cell r="P352">
            <v>0</v>
          </cell>
          <cell r="R352">
            <v>3</v>
          </cell>
        </row>
        <row r="353">
          <cell r="B353" t="str">
            <v>Billing Partners - ISPs   Mobile BB</v>
          </cell>
          <cell r="C353" t="str">
            <v>Billing Partners - ISPs</v>
          </cell>
          <cell r="E353">
            <v>0</v>
          </cell>
          <cell r="F353">
            <v>0</v>
          </cell>
          <cell r="G353">
            <v>0</v>
          </cell>
          <cell r="H353">
            <v>0</v>
          </cell>
          <cell r="I353">
            <v>0</v>
          </cell>
          <cell r="J353">
            <v>0</v>
          </cell>
          <cell r="K353">
            <v>0</v>
          </cell>
          <cell r="L353">
            <v>0</v>
          </cell>
          <cell r="M353">
            <v>0</v>
          </cell>
          <cell r="N353">
            <v>0</v>
          </cell>
          <cell r="O353">
            <v>0</v>
          </cell>
          <cell r="P353">
            <v>0</v>
          </cell>
          <cell r="R353">
            <v>0</v>
          </cell>
        </row>
        <row r="354">
          <cell r="B354" t="str">
            <v>Genesis   Mobile BB</v>
          </cell>
          <cell r="C354" t="str">
            <v>Genesis</v>
          </cell>
          <cell r="E354">
            <v>0</v>
          </cell>
          <cell r="F354">
            <v>0</v>
          </cell>
          <cell r="G354">
            <v>199</v>
          </cell>
          <cell r="H354">
            <v>0</v>
          </cell>
          <cell r="I354">
            <v>1</v>
          </cell>
          <cell r="J354">
            <v>0</v>
          </cell>
          <cell r="K354">
            <v>0</v>
          </cell>
          <cell r="L354">
            <v>0</v>
          </cell>
          <cell r="M354">
            <v>0</v>
          </cell>
          <cell r="N354">
            <v>0</v>
          </cell>
          <cell r="O354">
            <v>0</v>
          </cell>
          <cell r="P354">
            <v>0</v>
          </cell>
          <cell r="R354">
            <v>200</v>
          </cell>
        </row>
        <row r="355">
          <cell r="B355" t="str">
            <v>tbc   Mobile BB</v>
          </cell>
          <cell r="C355" t="str">
            <v>tbc</v>
          </cell>
          <cell r="E355">
            <v>0</v>
          </cell>
          <cell r="F355">
            <v>0</v>
          </cell>
          <cell r="G355">
            <v>0</v>
          </cell>
          <cell r="H355">
            <v>0</v>
          </cell>
          <cell r="I355">
            <v>0</v>
          </cell>
          <cell r="J355">
            <v>0</v>
          </cell>
          <cell r="K355">
            <v>0</v>
          </cell>
          <cell r="L355">
            <v>0</v>
          </cell>
          <cell r="M355">
            <v>0</v>
          </cell>
          <cell r="N355">
            <v>0</v>
          </cell>
          <cell r="O355">
            <v>0</v>
          </cell>
          <cell r="P355">
            <v>0</v>
          </cell>
          <cell r="R355">
            <v>0</v>
          </cell>
        </row>
        <row r="356">
          <cell r="B356" t="str">
            <v>Ceased Independents   Mobile BB</v>
          </cell>
          <cell r="C356" t="str">
            <v>Ceased Independents</v>
          </cell>
          <cell r="E356">
            <v>0</v>
          </cell>
          <cell r="F356">
            <v>0</v>
          </cell>
          <cell r="G356">
            <v>0</v>
          </cell>
          <cell r="H356">
            <v>0</v>
          </cell>
          <cell r="I356">
            <v>0</v>
          </cell>
          <cell r="J356">
            <v>0</v>
          </cell>
          <cell r="K356">
            <v>0</v>
          </cell>
          <cell r="L356">
            <v>0</v>
          </cell>
          <cell r="M356">
            <v>0</v>
          </cell>
          <cell r="N356">
            <v>0</v>
          </cell>
          <cell r="O356">
            <v>0</v>
          </cell>
          <cell r="P356">
            <v>0</v>
          </cell>
          <cell r="R356">
            <v>0</v>
          </cell>
        </row>
        <row r="357">
          <cell r="B357" t="str">
            <v>tbc   Mobile BB</v>
          </cell>
          <cell r="C357" t="str">
            <v>tbc</v>
          </cell>
          <cell r="E357">
            <v>0</v>
          </cell>
          <cell r="F357">
            <v>0</v>
          </cell>
          <cell r="G357">
            <v>0</v>
          </cell>
          <cell r="H357">
            <v>0</v>
          </cell>
          <cell r="I357">
            <v>0</v>
          </cell>
          <cell r="J357">
            <v>0</v>
          </cell>
          <cell r="K357">
            <v>0</v>
          </cell>
          <cell r="L357">
            <v>0</v>
          </cell>
          <cell r="M357">
            <v>0</v>
          </cell>
          <cell r="N357">
            <v>0</v>
          </cell>
          <cell r="O357">
            <v>0</v>
          </cell>
          <cell r="P357">
            <v>0</v>
          </cell>
          <cell r="R357">
            <v>0</v>
          </cell>
        </row>
        <row r="359">
          <cell r="C359" t="str">
            <v>Total Business Partners</v>
          </cell>
          <cell r="E359">
            <v>6</v>
          </cell>
          <cell r="F359">
            <v>75</v>
          </cell>
          <cell r="G359">
            <v>9460</v>
          </cell>
          <cell r="H359">
            <v>9578</v>
          </cell>
          <cell r="I359">
            <v>1177</v>
          </cell>
          <cell r="J359">
            <v>1572</v>
          </cell>
          <cell r="K359">
            <v>1399</v>
          </cell>
          <cell r="L359">
            <v>385</v>
          </cell>
          <cell r="M359">
            <v>0</v>
          </cell>
          <cell r="N359">
            <v>0</v>
          </cell>
          <cell r="O359">
            <v>0</v>
          </cell>
          <cell r="P359">
            <v>0</v>
          </cell>
          <cell r="R359">
            <v>23652</v>
          </cell>
        </row>
        <row r="361">
          <cell r="C361" t="str">
            <v>Direct</v>
          </cell>
        </row>
        <row r="363">
          <cell r="B363" t="str">
            <v>O2 Direct Sales - Corporate   Mobile BB</v>
          </cell>
          <cell r="C363" t="str">
            <v>O2 Direct Sales - Corporate</v>
          </cell>
          <cell r="E363">
            <v>0</v>
          </cell>
          <cell r="F363">
            <v>0</v>
          </cell>
          <cell r="G363">
            <v>0</v>
          </cell>
          <cell r="H363">
            <v>0</v>
          </cell>
          <cell r="I363">
            <v>0</v>
          </cell>
          <cell r="J363">
            <v>0</v>
          </cell>
          <cell r="K363">
            <v>0</v>
          </cell>
          <cell r="L363">
            <v>0</v>
          </cell>
          <cell r="M363">
            <v>0</v>
          </cell>
          <cell r="N363">
            <v>0</v>
          </cell>
          <cell r="O363">
            <v>0</v>
          </cell>
          <cell r="P363">
            <v>0</v>
          </cell>
          <cell r="R363">
            <v>0</v>
          </cell>
        </row>
        <row r="364">
          <cell r="B364" t="str">
            <v>O2 Direct Sales - SME   Mobile BB</v>
          </cell>
          <cell r="C364" t="str">
            <v>O2 Direct Sales - SME</v>
          </cell>
          <cell r="E364">
            <v>0</v>
          </cell>
          <cell r="F364">
            <v>0</v>
          </cell>
          <cell r="G364">
            <v>0</v>
          </cell>
          <cell r="H364">
            <v>0</v>
          </cell>
          <cell r="I364">
            <v>0</v>
          </cell>
          <cell r="J364">
            <v>0</v>
          </cell>
          <cell r="K364">
            <v>0</v>
          </cell>
          <cell r="L364">
            <v>0</v>
          </cell>
          <cell r="M364">
            <v>0</v>
          </cell>
          <cell r="N364">
            <v>0</v>
          </cell>
          <cell r="O364">
            <v>0</v>
          </cell>
          <cell r="P364">
            <v>0</v>
          </cell>
          <cell r="R364">
            <v>0</v>
          </cell>
        </row>
        <row r="365">
          <cell r="B365" t="str">
            <v>tbc   Mobile BB</v>
          </cell>
          <cell r="C365" t="str">
            <v>tbc</v>
          </cell>
          <cell r="E365">
            <v>0</v>
          </cell>
          <cell r="F365">
            <v>0</v>
          </cell>
          <cell r="G365">
            <v>0</v>
          </cell>
          <cell r="H365">
            <v>0</v>
          </cell>
          <cell r="I365">
            <v>0</v>
          </cell>
          <cell r="J365">
            <v>0</v>
          </cell>
          <cell r="K365">
            <v>0</v>
          </cell>
          <cell r="L365">
            <v>0</v>
          </cell>
          <cell r="M365">
            <v>0</v>
          </cell>
          <cell r="N365">
            <v>0</v>
          </cell>
          <cell r="O365">
            <v>0</v>
          </cell>
          <cell r="P365">
            <v>0</v>
          </cell>
          <cell r="R365">
            <v>0</v>
          </cell>
        </row>
        <row r="366">
          <cell r="B366" t="str">
            <v>tbc   Mobile BB</v>
          </cell>
          <cell r="C366" t="str">
            <v>tbc</v>
          </cell>
          <cell r="E366">
            <v>0</v>
          </cell>
          <cell r="F366">
            <v>0</v>
          </cell>
          <cell r="G366">
            <v>0</v>
          </cell>
          <cell r="H366">
            <v>0</v>
          </cell>
          <cell r="I366">
            <v>0</v>
          </cell>
          <cell r="J366">
            <v>0</v>
          </cell>
          <cell r="K366">
            <v>0</v>
          </cell>
          <cell r="L366">
            <v>0</v>
          </cell>
          <cell r="M366">
            <v>0</v>
          </cell>
          <cell r="N366">
            <v>0</v>
          </cell>
          <cell r="O366">
            <v>0</v>
          </cell>
          <cell r="P366">
            <v>0</v>
          </cell>
          <cell r="R366">
            <v>0</v>
          </cell>
        </row>
        <row r="367">
          <cell r="B367" t="str">
            <v>tbc   Mobile BB</v>
          </cell>
          <cell r="C367" t="str">
            <v>tbc</v>
          </cell>
          <cell r="E367">
            <v>0</v>
          </cell>
          <cell r="F367">
            <v>0</v>
          </cell>
          <cell r="G367">
            <v>0</v>
          </cell>
          <cell r="H367">
            <v>0</v>
          </cell>
          <cell r="I367">
            <v>0</v>
          </cell>
          <cell r="J367">
            <v>0</v>
          </cell>
          <cell r="K367">
            <v>0</v>
          </cell>
          <cell r="L367">
            <v>0</v>
          </cell>
          <cell r="M367">
            <v>0</v>
          </cell>
          <cell r="N367">
            <v>0</v>
          </cell>
          <cell r="O367">
            <v>0</v>
          </cell>
          <cell r="P367">
            <v>0</v>
          </cell>
          <cell r="R367">
            <v>0</v>
          </cell>
        </row>
        <row r="368">
          <cell r="B368" t="str">
            <v>tbc   Mobile BB</v>
          </cell>
          <cell r="C368" t="str">
            <v>tbc</v>
          </cell>
          <cell r="E368">
            <v>0</v>
          </cell>
          <cell r="F368">
            <v>0</v>
          </cell>
          <cell r="G368">
            <v>0</v>
          </cell>
          <cell r="H368">
            <v>0</v>
          </cell>
          <cell r="I368">
            <v>0</v>
          </cell>
          <cell r="J368">
            <v>0</v>
          </cell>
          <cell r="K368">
            <v>0</v>
          </cell>
          <cell r="L368">
            <v>0</v>
          </cell>
          <cell r="M368">
            <v>0</v>
          </cell>
          <cell r="N368">
            <v>0</v>
          </cell>
          <cell r="O368">
            <v>0</v>
          </cell>
          <cell r="P368">
            <v>0</v>
          </cell>
          <cell r="R368">
            <v>0</v>
          </cell>
        </row>
        <row r="369">
          <cell r="B369" t="str">
            <v>tbc   Mobile BB</v>
          </cell>
          <cell r="C369" t="str">
            <v>tbc</v>
          </cell>
          <cell r="E369">
            <v>0</v>
          </cell>
          <cell r="F369">
            <v>0</v>
          </cell>
          <cell r="G369">
            <v>0</v>
          </cell>
          <cell r="H369">
            <v>0</v>
          </cell>
          <cell r="I369">
            <v>0</v>
          </cell>
          <cell r="J369">
            <v>0</v>
          </cell>
          <cell r="K369">
            <v>0</v>
          </cell>
          <cell r="L369">
            <v>0</v>
          </cell>
          <cell r="M369">
            <v>0</v>
          </cell>
          <cell r="N369">
            <v>0</v>
          </cell>
          <cell r="O369">
            <v>0</v>
          </cell>
          <cell r="P369">
            <v>0</v>
          </cell>
          <cell r="R369">
            <v>0</v>
          </cell>
        </row>
        <row r="370">
          <cell r="B370" t="str">
            <v>tbc   Mobile BB</v>
          </cell>
          <cell r="C370" t="str">
            <v>tbc</v>
          </cell>
          <cell r="E370">
            <v>0</v>
          </cell>
          <cell r="F370">
            <v>0</v>
          </cell>
          <cell r="G370">
            <v>0</v>
          </cell>
          <cell r="H370">
            <v>0</v>
          </cell>
          <cell r="I370">
            <v>0</v>
          </cell>
          <cell r="J370">
            <v>0</v>
          </cell>
          <cell r="K370">
            <v>0</v>
          </cell>
          <cell r="L370">
            <v>0</v>
          </cell>
          <cell r="M370">
            <v>0</v>
          </cell>
          <cell r="N370">
            <v>0</v>
          </cell>
          <cell r="O370">
            <v>0</v>
          </cell>
          <cell r="P370">
            <v>0</v>
          </cell>
          <cell r="R370">
            <v>0</v>
          </cell>
        </row>
        <row r="371">
          <cell r="B371" t="str">
            <v>tbc   Mobile BB</v>
          </cell>
          <cell r="C371" t="str">
            <v>tbc</v>
          </cell>
          <cell r="E371">
            <v>0</v>
          </cell>
          <cell r="F371">
            <v>0</v>
          </cell>
          <cell r="G371">
            <v>0</v>
          </cell>
          <cell r="H371">
            <v>0</v>
          </cell>
          <cell r="I371">
            <v>0</v>
          </cell>
          <cell r="J371">
            <v>0</v>
          </cell>
          <cell r="K371">
            <v>0</v>
          </cell>
          <cell r="L371">
            <v>0</v>
          </cell>
          <cell r="M371">
            <v>0</v>
          </cell>
          <cell r="N371">
            <v>0</v>
          </cell>
          <cell r="O371">
            <v>0</v>
          </cell>
          <cell r="P371">
            <v>0</v>
          </cell>
          <cell r="R371">
            <v>0</v>
          </cell>
        </row>
        <row r="373">
          <cell r="C373" t="str">
            <v>Total Direct</v>
          </cell>
          <cell r="E373">
            <v>0</v>
          </cell>
          <cell r="F373">
            <v>0</v>
          </cell>
          <cell r="G373">
            <v>0</v>
          </cell>
          <cell r="H373">
            <v>0</v>
          </cell>
          <cell r="I373">
            <v>0</v>
          </cell>
          <cell r="J373">
            <v>0</v>
          </cell>
          <cell r="K373">
            <v>0</v>
          </cell>
          <cell r="L373">
            <v>0</v>
          </cell>
          <cell r="M373">
            <v>0</v>
          </cell>
          <cell r="N373">
            <v>0</v>
          </cell>
          <cell r="O373">
            <v>0</v>
          </cell>
          <cell r="P373">
            <v>0</v>
          </cell>
          <cell r="R373">
            <v>0</v>
          </cell>
        </row>
        <row r="375">
          <cell r="C375" t="str">
            <v>TOTAL BUSINESS</v>
          </cell>
          <cell r="E375">
            <v>6</v>
          </cell>
          <cell r="F375">
            <v>75</v>
          </cell>
          <cell r="G375">
            <v>9460</v>
          </cell>
          <cell r="H375">
            <v>9578</v>
          </cell>
          <cell r="I375">
            <v>1177</v>
          </cell>
          <cell r="J375">
            <v>1572</v>
          </cell>
          <cell r="K375">
            <v>1399</v>
          </cell>
          <cell r="L375">
            <v>385</v>
          </cell>
          <cell r="M375">
            <v>0</v>
          </cell>
          <cell r="N375">
            <v>0</v>
          </cell>
          <cell r="O375">
            <v>0</v>
          </cell>
          <cell r="P375">
            <v>0</v>
          </cell>
          <cell r="R375">
            <v>23652</v>
          </cell>
        </row>
        <row r="377">
          <cell r="C377" t="str">
            <v>O2 ONLINE (A. Benham)</v>
          </cell>
        </row>
        <row r="379">
          <cell r="B379" t="str">
            <v>O2 Online   Mobile BB</v>
          </cell>
          <cell r="C379" t="str">
            <v>O2 Online</v>
          </cell>
          <cell r="E379">
            <v>1311</v>
          </cell>
          <cell r="F379">
            <v>987</v>
          </cell>
          <cell r="G379">
            <v>1768</v>
          </cell>
          <cell r="H379">
            <v>1608</v>
          </cell>
          <cell r="I379">
            <v>2089</v>
          </cell>
          <cell r="J379">
            <v>1966</v>
          </cell>
          <cell r="K379">
            <v>3052</v>
          </cell>
          <cell r="L379">
            <v>3867</v>
          </cell>
          <cell r="M379">
            <v>0</v>
          </cell>
          <cell r="N379">
            <v>0</v>
          </cell>
          <cell r="O379">
            <v>0</v>
          </cell>
          <cell r="P379">
            <v>0</v>
          </cell>
          <cell r="R379">
            <v>16648</v>
          </cell>
        </row>
        <row r="380">
          <cell r="B380" t="str">
            <v>O2 Telesales   Mobile BB</v>
          </cell>
          <cell r="C380" t="str">
            <v>O2 Telesales</v>
          </cell>
          <cell r="E380">
            <v>0</v>
          </cell>
          <cell r="F380">
            <v>0</v>
          </cell>
          <cell r="G380">
            <v>0</v>
          </cell>
          <cell r="H380">
            <v>0</v>
          </cell>
          <cell r="I380">
            <v>0</v>
          </cell>
          <cell r="J380">
            <v>0</v>
          </cell>
          <cell r="K380">
            <v>0</v>
          </cell>
          <cell r="L380">
            <v>0</v>
          </cell>
          <cell r="M380">
            <v>0</v>
          </cell>
          <cell r="N380">
            <v>0</v>
          </cell>
          <cell r="O380">
            <v>0</v>
          </cell>
          <cell r="P380">
            <v>0</v>
          </cell>
          <cell r="R380">
            <v>0</v>
          </cell>
        </row>
        <row r="381">
          <cell r="B381" t="str">
            <v>tbc   Mobile BB</v>
          </cell>
          <cell r="C381" t="str">
            <v>tbc</v>
          </cell>
          <cell r="E381">
            <v>0</v>
          </cell>
          <cell r="F381">
            <v>0</v>
          </cell>
          <cell r="G381">
            <v>0</v>
          </cell>
          <cell r="H381">
            <v>0</v>
          </cell>
          <cell r="I381">
            <v>0</v>
          </cell>
          <cell r="J381">
            <v>0</v>
          </cell>
          <cell r="K381">
            <v>0</v>
          </cell>
          <cell r="L381">
            <v>0</v>
          </cell>
          <cell r="M381">
            <v>0</v>
          </cell>
          <cell r="N381">
            <v>0</v>
          </cell>
          <cell r="O381">
            <v>0</v>
          </cell>
          <cell r="P381">
            <v>0</v>
          </cell>
          <cell r="R381">
            <v>0</v>
          </cell>
        </row>
        <row r="382">
          <cell r="B382" t="str">
            <v>tbc   Mobile BB</v>
          </cell>
          <cell r="C382" t="str">
            <v>tbc</v>
          </cell>
          <cell r="E382">
            <v>0</v>
          </cell>
          <cell r="F382">
            <v>0</v>
          </cell>
          <cell r="G382">
            <v>0</v>
          </cell>
          <cell r="H382">
            <v>0</v>
          </cell>
          <cell r="I382">
            <v>0</v>
          </cell>
          <cell r="J382">
            <v>0</v>
          </cell>
          <cell r="K382">
            <v>0</v>
          </cell>
          <cell r="L382">
            <v>0</v>
          </cell>
          <cell r="M382">
            <v>0</v>
          </cell>
          <cell r="N382">
            <v>0</v>
          </cell>
          <cell r="O382">
            <v>0</v>
          </cell>
          <cell r="P382">
            <v>0</v>
          </cell>
          <cell r="R382">
            <v>0</v>
          </cell>
        </row>
        <row r="383">
          <cell r="B383" t="str">
            <v>tbc   Mobile BB</v>
          </cell>
          <cell r="C383" t="str">
            <v>tbc</v>
          </cell>
          <cell r="E383">
            <v>0</v>
          </cell>
          <cell r="F383">
            <v>0</v>
          </cell>
          <cell r="G383">
            <v>0</v>
          </cell>
          <cell r="H383">
            <v>0</v>
          </cell>
          <cell r="I383">
            <v>0</v>
          </cell>
          <cell r="J383">
            <v>0</v>
          </cell>
          <cell r="K383">
            <v>0</v>
          </cell>
          <cell r="L383">
            <v>0</v>
          </cell>
          <cell r="M383">
            <v>0</v>
          </cell>
          <cell r="N383">
            <v>0</v>
          </cell>
          <cell r="O383">
            <v>0</v>
          </cell>
          <cell r="P383">
            <v>0</v>
          </cell>
          <cell r="R383">
            <v>0</v>
          </cell>
        </row>
        <row r="384">
          <cell r="B384" t="str">
            <v>tbc   Mobile BB</v>
          </cell>
          <cell r="C384" t="str">
            <v>tbc</v>
          </cell>
          <cell r="E384">
            <v>0</v>
          </cell>
          <cell r="F384">
            <v>0</v>
          </cell>
          <cell r="G384">
            <v>0</v>
          </cell>
          <cell r="H384">
            <v>0</v>
          </cell>
          <cell r="I384">
            <v>0</v>
          </cell>
          <cell r="J384">
            <v>0</v>
          </cell>
          <cell r="K384">
            <v>0</v>
          </cell>
          <cell r="L384">
            <v>0</v>
          </cell>
          <cell r="M384">
            <v>0</v>
          </cell>
          <cell r="N384">
            <v>0</v>
          </cell>
          <cell r="O384">
            <v>0</v>
          </cell>
          <cell r="P384">
            <v>0</v>
          </cell>
          <cell r="R384">
            <v>0</v>
          </cell>
        </row>
        <row r="386">
          <cell r="C386" t="str">
            <v>TOTAL O2 ONLINE</v>
          </cell>
          <cell r="E386">
            <v>1311</v>
          </cell>
          <cell r="F386">
            <v>987</v>
          </cell>
          <cell r="G386">
            <v>1768</v>
          </cell>
          <cell r="H386">
            <v>1608</v>
          </cell>
          <cell r="I386">
            <v>2089</v>
          </cell>
          <cell r="J386">
            <v>1966</v>
          </cell>
          <cell r="K386">
            <v>3052</v>
          </cell>
          <cell r="L386">
            <v>3867</v>
          </cell>
          <cell r="M386">
            <v>0</v>
          </cell>
          <cell r="N386">
            <v>0</v>
          </cell>
          <cell r="O386">
            <v>0</v>
          </cell>
          <cell r="P386">
            <v>0</v>
          </cell>
          <cell r="R386">
            <v>16648</v>
          </cell>
        </row>
        <row r="388">
          <cell r="C388" t="str">
            <v>O2 RETAIL (P. Cave)</v>
          </cell>
        </row>
        <row r="390">
          <cell r="B390" t="str">
            <v>O2 Retail   Mobile BB</v>
          </cell>
          <cell r="C390" t="str">
            <v>O2 Retail</v>
          </cell>
          <cell r="E390">
            <v>8688</v>
          </cell>
          <cell r="F390">
            <v>6084</v>
          </cell>
          <cell r="G390">
            <v>8534</v>
          </cell>
          <cell r="H390">
            <v>7709</v>
          </cell>
          <cell r="I390">
            <v>9261</v>
          </cell>
          <cell r="J390">
            <v>8637</v>
          </cell>
          <cell r="K390">
            <v>9717</v>
          </cell>
          <cell r="L390">
            <v>11008</v>
          </cell>
          <cell r="M390">
            <v>0</v>
          </cell>
          <cell r="N390">
            <v>0</v>
          </cell>
          <cell r="O390">
            <v>0</v>
          </cell>
          <cell r="P390">
            <v>0</v>
          </cell>
          <cell r="R390">
            <v>69638</v>
          </cell>
        </row>
        <row r="391">
          <cell r="B391" t="str">
            <v>O2 Franchise   Mobile BB</v>
          </cell>
          <cell r="C391" t="str">
            <v>O2 Franchise</v>
          </cell>
          <cell r="E391">
            <v>1011</v>
          </cell>
          <cell r="F391">
            <v>944</v>
          </cell>
          <cell r="G391">
            <v>1085</v>
          </cell>
          <cell r="H391">
            <v>882</v>
          </cell>
          <cell r="I391">
            <v>944</v>
          </cell>
          <cell r="J391">
            <v>914</v>
          </cell>
          <cell r="K391">
            <v>963</v>
          </cell>
          <cell r="L391">
            <v>1227</v>
          </cell>
          <cell r="M391">
            <v>0</v>
          </cell>
          <cell r="N391">
            <v>0</v>
          </cell>
          <cell r="O391">
            <v>0</v>
          </cell>
          <cell r="P391">
            <v>0</v>
          </cell>
          <cell r="R391">
            <v>7970</v>
          </cell>
        </row>
        <row r="392">
          <cell r="B392" t="str">
            <v>tbc   Mobile BB</v>
          </cell>
          <cell r="C392" t="str">
            <v>tbc</v>
          </cell>
          <cell r="E392">
            <v>0</v>
          </cell>
          <cell r="F392">
            <v>0</v>
          </cell>
          <cell r="G392">
            <v>0</v>
          </cell>
          <cell r="H392">
            <v>0</v>
          </cell>
          <cell r="I392">
            <v>0</v>
          </cell>
          <cell r="J392">
            <v>0</v>
          </cell>
          <cell r="K392">
            <v>0</v>
          </cell>
          <cell r="L392">
            <v>0</v>
          </cell>
          <cell r="M392">
            <v>0</v>
          </cell>
          <cell r="N392">
            <v>0</v>
          </cell>
          <cell r="O392">
            <v>0</v>
          </cell>
          <cell r="P392">
            <v>0</v>
          </cell>
          <cell r="R392">
            <v>0</v>
          </cell>
        </row>
        <row r="393">
          <cell r="B393" t="str">
            <v>tbc   Mobile BB</v>
          </cell>
          <cell r="C393" t="str">
            <v>tbc</v>
          </cell>
          <cell r="E393">
            <v>0</v>
          </cell>
          <cell r="F393">
            <v>0</v>
          </cell>
          <cell r="G393">
            <v>0</v>
          </cell>
          <cell r="H393">
            <v>0</v>
          </cell>
          <cell r="I393">
            <v>0</v>
          </cell>
          <cell r="J393">
            <v>0</v>
          </cell>
          <cell r="K393">
            <v>0</v>
          </cell>
          <cell r="L393">
            <v>0</v>
          </cell>
          <cell r="M393">
            <v>0</v>
          </cell>
          <cell r="N393">
            <v>0</v>
          </cell>
          <cell r="O393">
            <v>0</v>
          </cell>
          <cell r="P393">
            <v>0</v>
          </cell>
          <cell r="R393">
            <v>0</v>
          </cell>
        </row>
        <row r="394">
          <cell r="B394" t="str">
            <v>tbc   Mobile BB</v>
          </cell>
          <cell r="C394" t="str">
            <v>tbc</v>
          </cell>
          <cell r="E394">
            <v>0</v>
          </cell>
          <cell r="F394">
            <v>0</v>
          </cell>
          <cell r="G394">
            <v>0</v>
          </cell>
          <cell r="H394">
            <v>0</v>
          </cell>
          <cell r="I394">
            <v>0</v>
          </cell>
          <cell r="J394">
            <v>0</v>
          </cell>
          <cell r="K394">
            <v>0</v>
          </cell>
          <cell r="L394">
            <v>0</v>
          </cell>
          <cell r="M394">
            <v>0</v>
          </cell>
          <cell r="N394">
            <v>0</v>
          </cell>
          <cell r="O394">
            <v>0</v>
          </cell>
          <cell r="P394">
            <v>0</v>
          </cell>
          <cell r="R394">
            <v>0</v>
          </cell>
        </row>
        <row r="395">
          <cell r="B395" t="str">
            <v>tbc   Mobile BB</v>
          </cell>
          <cell r="C395" t="str">
            <v>tbc</v>
          </cell>
          <cell r="E395">
            <v>0</v>
          </cell>
          <cell r="F395">
            <v>0</v>
          </cell>
          <cell r="G395">
            <v>0</v>
          </cell>
          <cell r="H395">
            <v>0</v>
          </cell>
          <cell r="I395">
            <v>0</v>
          </cell>
          <cell r="J395">
            <v>0</v>
          </cell>
          <cell r="K395">
            <v>0</v>
          </cell>
          <cell r="L395">
            <v>0</v>
          </cell>
          <cell r="M395">
            <v>0</v>
          </cell>
          <cell r="N395">
            <v>0</v>
          </cell>
          <cell r="O395">
            <v>0</v>
          </cell>
          <cell r="P395">
            <v>0</v>
          </cell>
          <cell r="R395">
            <v>0</v>
          </cell>
        </row>
        <row r="396">
          <cell r="B396" t="str">
            <v>tbc   Mobile BB</v>
          </cell>
          <cell r="C396" t="str">
            <v>tbc</v>
          </cell>
          <cell r="E396">
            <v>0</v>
          </cell>
          <cell r="F396">
            <v>0</v>
          </cell>
          <cell r="G396">
            <v>0</v>
          </cell>
          <cell r="H396">
            <v>0</v>
          </cell>
          <cell r="I396">
            <v>0</v>
          </cell>
          <cell r="J396">
            <v>0</v>
          </cell>
          <cell r="K396">
            <v>0</v>
          </cell>
          <cell r="L396">
            <v>0</v>
          </cell>
          <cell r="M396">
            <v>0</v>
          </cell>
          <cell r="N396">
            <v>0</v>
          </cell>
          <cell r="O396">
            <v>0</v>
          </cell>
          <cell r="P396">
            <v>0</v>
          </cell>
          <cell r="R396">
            <v>0</v>
          </cell>
        </row>
        <row r="398">
          <cell r="C398" t="str">
            <v>TOTAL O2 RETAIL</v>
          </cell>
          <cell r="E398">
            <v>9699</v>
          </cell>
          <cell r="F398">
            <v>7028</v>
          </cell>
          <cell r="G398">
            <v>9619</v>
          </cell>
          <cell r="H398">
            <v>8591</v>
          </cell>
          <cell r="I398">
            <v>10205</v>
          </cell>
          <cell r="J398">
            <v>9551</v>
          </cell>
          <cell r="K398">
            <v>10680</v>
          </cell>
          <cell r="L398">
            <v>12235</v>
          </cell>
          <cell r="M398">
            <v>0</v>
          </cell>
          <cell r="N398">
            <v>0</v>
          </cell>
          <cell r="O398">
            <v>0</v>
          </cell>
          <cell r="P398">
            <v>0</v>
          </cell>
          <cell r="R398">
            <v>77608</v>
          </cell>
        </row>
        <row r="400">
          <cell r="C400" t="str">
            <v>OTHER CHANNELS</v>
          </cell>
        </row>
        <row r="402">
          <cell r="B402" t="str">
            <v>Other   Mobile BB</v>
          </cell>
          <cell r="C402" t="str">
            <v>Other</v>
          </cell>
          <cell r="E402">
            <v>42</v>
          </cell>
          <cell r="F402">
            <v>29</v>
          </cell>
          <cell r="G402">
            <v>928</v>
          </cell>
          <cell r="H402">
            <v>371</v>
          </cell>
          <cell r="I402">
            <v>289</v>
          </cell>
          <cell r="J402">
            <v>277</v>
          </cell>
          <cell r="K402">
            <v>305</v>
          </cell>
          <cell r="L402">
            <v>224</v>
          </cell>
          <cell r="M402">
            <v>0</v>
          </cell>
          <cell r="N402">
            <v>0</v>
          </cell>
          <cell r="O402">
            <v>0</v>
          </cell>
          <cell r="P402">
            <v>0</v>
          </cell>
          <cell r="R402">
            <v>2465</v>
          </cell>
        </row>
        <row r="403">
          <cell r="B403" t="str">
            <v>tbc   Mobile BB</v>
          </cell>
          <cell r="C403" t="str">
            <v>tbc</v>
          </cell>
          <cell r="E403">
            <v>0</v>
          </cell>
          <cell r="F403">
            <v>0</v>
          </cell>
          <cell r="G403">
            <v>0</v>
          </cell>
          <cell r="H403">
            <v>0</v>
          </cell>
          <cell r="I403">
            <v>0</v>
          </cell>
          <cell r="J403">
            <v>0</v>
          </cell>
          <cell r="K403">
            <v>0</v>
          </cell>
          <cell r="L403">
            <v>0</v>
          </cell>
          <cell r="M403">
            <v>0</v>
          </cell>
          <cell r="N403">
            <v>0</v>
          </cell>
          <cell r="O403">
            <v>0</v>
          </cell>
          <cell r="P403">
            <v>0</v>
          </cell>
          <cell r="R403">
            <v>0</v>
          </cell>
        </row>
        <row r="404">
          <cell r="B404" t="str">
            <v>tbc   Mobile BB</v>
          </cell>
          <cell r="C404" t="str">
            <v>tbc</v>
          </cell>
          <cell r="E404">
            <v>0</v>
          </cell>
          <cell r="F404">
            <v>0</v>
          </cell>
          <cell r="G404">
            <v>0</v>
          </cell>
          <cell r="H404">
            <v>0</v>
          </cell>
          <cell r="I404">
            <v>0</v>
          </cell>
          <cell r="J404">
            <v>0</v>
          </cell>
          <cell r="K404">
            <v>0</v>
          </cell>
          <cell r="L404">
            <v>0</v>
          </cell>
          <cell r="M404">
            <v>0</v>
          </cell>
          <cell r="N404">
            <v>0</v>
          </cell>
          <cell r="O404">
            <v>0</v>
          </cell>
          <cell r="P404">
            <v>0</v>
          </cell>
          <cell r="R404">
            <v>0</v>
          </cell>
        </row>
        <row r="405">
          <cell r="B405" t="str">
            <v>tbc   Mobile BB</v>
          </cell>
          <cell r="C405" t="str">
            <v>tbc</v>
          </cell>
          <cell r="E405">
            <v>0</v>
          </cell>
          <cell r="F405">
            <v>0</v>
          </cell>
          <cell r="G405">
            <v>0</v>
          </cell>
          <cell r="H405">
            <v>0</v>
          </cell>
          <cell r="I405">
            <v>0</v>
          </cell>
          <cell r="J405">
            <v>0</v>
          </cell>
          <cell r="K405">
            <v>0</v>
          </cell>
          <cell r="L405">
            <v>0</v>
          </cell>
          <cell r="M405">
            <v>0</v>
          </cell>
          <cell r="N405">
            <v>0</v>
          </cell>
          <cell r="O405">
            <v>0</v>
          </cell>
          <cell r="P405">
            <v>0</v>
          </cell>
          <cell r="R405">
            <v>0</v>
          </cell>
        </row>
        <row r="406">
          <cell r="B406" t="str">
            <v>tbc   Mobile BB</v>
          </cell>
          <cell r="C406" t="str">
            <v>tbc</v>
          </cell>
          <cell r="E406">
            <v>0</v>
          </cell>
          <cell r="F406">
            <v>0</v>
          </cell>
          <cell r="G406">
            <v>0</v>
          </cell>
          <cell r="H406">
            <v>0</v>
          </cell>
          <cell r="I406">
            <v>0</v>
          </cell>
          <cell r="J406">
            <v>0</v>
          </cell>
          <cell r="K406">
            <v>0</v>
          </cell>
          <cell r="L406">
            <v>0</v>
          </cell>
          <cell r="M406">
            <v>0</v>
          </cell>
          <cell r="N406">
            <v>0</v>
          </cell>
          <cell r="O406">
            <v>0</v>
          </cell>
          <cell r="P406">
            <v>0</v>
          </cell>
          <cell r="R406">
            <v>0</v>
          </cell>
        </row>
        <row r="407">
          <cell r="B407" t="str">
            <v>tbc   Mobile BB</v>
          </cell>
          <cell r="C407" t="str">
            <v>tbc</v>
          </cell>
          <cell r="E407">
            <v>0</v>
          </cell>
          <cell r="F407">
            <v>0</v>
          </cell>
          <cell r="G407">
            <v>0</v>
          </cell>
          <cell r="H407">
            <v>0</v>
          </cell>
          <cell r="I407">
            <v>0</v>
          </cell>
          <cell r="J407">
            <v>0</v>
          </cell>
          <cell r="K407">
            <v>0</v>
          </cell>
          <cell r="L407">
            <v>0</v>
          </cell>
          <cell r="M407">
            <v>0</v>
          </cell>
          <cell r="N407">
            <v>0</v>
          </cell>
          <cell r="O407">
            <v>0</v>
          </cell>
          <cell r="P407">
            <v>0</v>
          </cell>
          <cell r="R407">
            <v>0</v>
          </cell>
        </row>
        <row r="408">
          <cell r="B408" t="str">
            <v>tbc   Mobile BB</v>
          </cell>
          <cell r="C408" t="str">
            <v>tbc</v>
          </cell>
          <cell r="E408">
            <v>0</v>
          </cell>
          <cell r="F408">
            <v>0</v>
          </cell>
          <cell r="G408">
            <v>0</v>
          </cell>
          <cell r="H408">
            <v>0</v>
          </cell>
          <cell r="I408">
            <v>0</v>
          </cell>
          <cell r="J408">
            <v>0</v>
          </cell>
          <cell r="K408">
            <v>0</v>
          </cell>
          <cell r="L408">
            <v>0</v>
          </cell>
          <cell r="M408">
            <v>0</v>
          </cell>
          <cell r="N408">
            <v>0</v>
          </cell>
          <cell r="O408">
            <v>0</v>
          </cell>
          <cell r="P408">
            <v>0</v>
          </cell>
          <cell r="R408">
            <v>0</v>
          </cell>
        </row>
        <row r="410">
          <cell r="C410" t="str">
            <v>TOTAL OTHER CHANNELS</v>
          </cell>
          <cell r="E410">
            <v>42</v>
          </cell>
          <cell r="F410">
            <v>29</v>
          </cell>
          <cell r="G410">
            <v>928</v>
          </cell>
          <cell r="H410">
            <v>371</v>
          </cell>
          <cell r="I410">
            <v>289</v>
          </cell>
          <cell r="J410">
            <v>277</v>
          </cell>
          <cell r="K410">
            <v>305</v>
          </cell>
          <cell r="L410">
            <v>224</v>
          </cell>
          <cell r="M410">
            <v>0</v>
          </cell>
          <cell r="N410">
            <v>0</v>
          </cell>
          <cell r="O410">
            <v>0</v>
          </cell>
          <cell r="P410">
            <v>0</v>
          </cell>
          <cell r="R410">
            <v>2465</v>
          </cell>
        </row>
        <row r="412">
          <cell r="C412" t="str">
            <v>Mobile BB PREPAY GROSS CONNECTIONS</v>
          </cell>
          <cell r="E412">
            <v>16832</v>
          </cell>
          <cell r="F412">
            <v>14749</v>
          </cell>
          <cell r="G412">
            <v>29719</v>
          </cell>
          <cell r="H412">
            <v>28637</v>
          </cell>
          <cell r="I412">
            <v>22140</v>
          </cell>
          <cell r="J412">
            <v>20953</v>
          </cell>
          <cell r="K412">
            <v>25971</v>
          </cell>
          <cell r="L412">
            <v>27101</v>
          </cell>
          <cell r="M412">
            <v>0</v>
          </cell>
          <cell r="N412">
            <v>0</v>
          </cell>
          <cell r="O412">
            <v>0</v>
          </cell>
          <cell r="P412">
            <v>0</v>
          </cell>
          <cell r="R412">
            <v>186102</v>
          </cell>
        </row>
        <row r="414">
          <cell r="C414" t="str">
            <v>TOTAL PREPAY</v>
          </cell>
          <cell r="E414">
            <v>39814</v>
          </cell>
          <cell r="F414">
            <v>39845</v>
          </cell>
          <cell r="G414">
            <v>39873</v>
          </cell>
          <cell r="H414">
            <v>39904</v>
          </cell>
          <cell r="I414">
            <v>39934</v>
          </cell>
          <cell r="J414">
            <v>39965</v>
          </cell>
          <cell r="K414">
            <v>39995</v>
          </cell>
          <cell r="L414">
            <v>40026</v>
          </cell>
          <cell r="M414">
            <v>40057</v>
          </cell>
          <cell r="N414">
            <v>40087</v>
          </cell>
          <cell r="O414">
            <v>40118</v>
          </cell>
          <cell r="P414">
            <v>40148</v>
          </cell>
          <cell r="R414" t="str">
            <v>Year to Date</v>
          </cell>
        </row>
        <row r="416">
          <cell r="E416" t="str">
            <v>Actual</v>
          </cell>
          <cell r="F416" t="str">
            <v>Actual</v>
          </cell>
          <cell r="G416" t="str">
            <v>Actual</v>
          </cell>
          <cell r="H416" t="str">
            <v>Actual</v>
          </cell>
          <cell r="I416" t="str">
            <v>Actual</v>
          </cell>
          <cell r="J416" t="str">
            <v>Actual</v>
          </cell>
          <cell r="K416" t="str">
            <v>Actual</v>
          </cell>
          <cell r="L416" t="str">
            <v>Actual</v>
          </cell>
          <cell r="M416" t="str">
            <v/>
          </cell>
          <cell r="N416" t="str">
            <v/>
          </cell>
          <cell r="O416" t="str">
            <v/>
          </cell>
          <cell r="P416" t="str">
            <v/>
          </cell>
        </row>
        <row r="418">
          <cell r="C418" t="str">
            <v>MASS RETAIL (S. Shurrock)</v>
          </cell>
        </row>
        <row r="420">
          <cell r="C420" t="str">
            <v>Carphone Warehouse - CPW Managed</v>
          </cell>
          <cell r="E420">
            <v>0</v>
          </cell>
          <cell r="F420">
            <v>0</v>
          </cell>
          <cell r="G420">
            <v>0</v>
          </cell>
          <cell r="H420">
            <v>0</v>
          </cell>
          <cell r="I420">
            <v>0</v>
          </cell>
          <cell r="J420">
            <v>0</v>
          </cell>
          <cell r="K420">
            <v>0</v>
          </cell>
          <cell r="L420">
            <v>0</v>
          </cell>
          <cell r="M420">
            <v>0</v>
          </cell>
          <cell r="N420">
            <v>0</v>
          </cell>
          <cell r="O420">
            <v>0</v>
          </cell>
          <cell r="P420">
            <v>0</v>
          </cell>
          <cell r="R420">
            <v>0</v>
          </cell>
        </row>
        <row r="421">
          <cell r="C421" t="str">
            <v>Carphone Warehouse - O2 managed</v>
          </cell>
          <cell r="E421">
            <v>108863</v>
          </cell>
          <cell r="F421">
            <v>79642</v>
          </cell>
          <cell r="G421">
            <v>84139</v>
          </cell>
          <cell r="H421">
            <v>91666</v>
          </cell>
          <cell r="I421">
            <v>68793</v>
          </cell>
          <cell r="J421">
            <v>43396</v>
          </cell>
          <cell r="K421">
            <v>58785</v>
          </cell>
          <cell r="L421">
            <v>51095</v>
          </cell>
          <cell r="M421">
            <v>0</v>
          </cell>
          <cell r="N421">
            <v>0</v>
          </cell>
          <cell r="O421">
            <v>0</v>
          </cell>
          <cell r="P421">
            <v>0</v>
          </cell>
          <cell r="R421">
            <v>586379</v>
          </cell>
        </row>
        <row r="422">
          <cell r="C422" t="str">
            <v>tbc</v>
          </cell>
          <cell r="E422">
            <v>0</v>
          </cell>
          <cell r="F422">
            <v>0</v>
          </cell>
          <cell r="G422">
            <v>0</v>
          </cell>
          <cell r="H422">
            <v>0</v>
          </cell>
          <cell r="I422">
            <v>0</v>
          </cell>
          <cell r="J422">
            <v>0</v>
          </cell>
          <cell r="K422">
            <v>0</v>
          </cell>
          <cell r="L422">
            <v>0</v>
          </cell>
          <cell r="M422">
            <v>0</v>
          </cell>
          <cell r="N422">
            <v>0</v>
          </cell>
          <cell r="O422">
            <v>0</v>
          </cell>
          <cell r="P422">
            <v>0</v>
          </cell>
          <cell r="R422">
            <v>0</v>
          </cell>
        </row>
        <row r="423">
          <cell r="C423" t="str">
            <v>tbc</v>
          </cell>
          <cell r="E423">
            <v>0</v>
          </cell>
          <cell r="F423">
            <v>0</v>
          </cell>
          <cell r="G423">
            <v>0</v>
          </cell>
          <cell r="H423">
            <v>0</v>
          </cell>
          <cell r="I423">
            <v>0</v>
          </cell>
          <cell r="J423">
            <v>0</v>
          </cell>
          <cell r="K423">
            <v>0</v>
          </cell>
          <cell r="L423">
            <v>0</v>
          </cell>
          <cell r="M423">
            <v>0</v>
          </cell>
          <cell r="N423">
            <v>0</v>
          </cell>
          <cell r="O423">
            <v>0</v>
          </cell>
          <cell r="P423">
            <v>0</v>
          </cell>
          <cell r="R423">
            <v>0</v>
          </cell>
        </row>
        <row r="424">
          <cell r="C424" t="str">
            <v>Phones 4 You</v>
          </cell>
          <cell r="E424">
            <v>28866</v>
          </cell>
          <cell r="F424">
            <v>19041</v>
          </cell>
          <cell r="G424">
            <v>24122</v>
          </cell>
          <cell r="H424">
            <v>23020</v>
          </cell>
          <cell r="I424">
            <v>18671</v>
          </cell>
          <cell r="J424">
            <v>14426</v>
          </cell>
          <cell r="K424">
            <v>9358</v>
          </cell>
          <cell r="L424">
            <v>10245</v>
          </cell>
          <cell r="M424">
            <v>0</v>
          </cell>
          <cell r="N424">
            <v>0</v>
          </cell>
          <cell r="O424">
            <v>0</v>
          </cell>
          <cell r="P424">
            <v>0</v>
          </cell>
          <cell r="R424">
            <v>147749</v>
          </cell>
        </row>
        <row r="425">
          <cell r="C425" t="str">
            <v>Dixons Stores Group</v>
          </cell>
          <cell r="E425">
            <v>1297</v>
          </cell>
          <cell r="F425">
            <v>1025</v>
          </cell>
          <cell r="G425">
            <v>1765</v>
          </cell>
          <cell r="H425">
            <v>1966</v>
          </cell>
          <cell r="I425">
            <v>2171</v>
          </cell>
          <cell r="J425">
            <v>1943</v>
          </cell>
          <cell r="K425">
            <v>2877</v>
          </cell>
          <cell r="L425">
            <v>2877</v>
          </cell>
          <cell r="M425">
            <v>0</v>
          </cell>
          <cell r="N425">
            <v>0</v>
          </cell>
          <cell r="O425">
            <v>0</v>
          </cell>
          <cell r="P425">
            <v>0</v>
          </cell>
          <cell r="R425">
            <v>15921</v>
          </cell>
        </row>
        <row r="426">
          <cell r="C426" t="str">
            <v>tbc</v>
          </cell>
          <cell r="E426">
            <v>0</v>
          </cell>
          <cell r="F426">
            <v>0</v>
          </cell>
          <cell r="G426">
            <v>0</v>
          </cell>
          <cell r="H426">
            <v>0</v>
          </cell>
          <cell r="I426">
            <v>0</v>
          </cell>
          <cell r="J426">
            <v>0</v>
          </cell>
          <cell r="K426">
            <v>0</v>
          </cell>
          <cell r="L426">
            <v>0</v>
          </cell>
          <cell r="M426">
            <v>0</v>
          </cell>
          <cell r="N426">
            <v>0</v>
          </cell>
          <cell r="O426">
            <v>0</v>
          </cell>
          <cell r="P426">
            <v>0</v>
          </cell>
          <cell r="R426">
            <v>0</v>
          </cell>
        </row>
        <row r="427">
          <cell r="C427" t="str">
            <v>Dial a Phone</v>
          </cell>
          <cell r="E427">
            <v>-1</v>
          </cell>
          <cell r="F427">
            <v>1</v>
          </cell>
          <cell r="G427">
            <v>0</v>
          </cell>
          <cell r="H427">
            <v>1</v>
          </cell>
          <cell r="I427">
            <v>2</v>
          </cell>
          <cell r="J427">
            <v>0</v>
          </cell>
          <cell r="K427">
            <v>0</v>
          </cell>
          <cell r="L427">
            <v>2</v>
          </cell>
          <cell r="M427">
            <v>0</v>
          </cell>
          <cell r="N427">
            <v>0</v>
          </cell>
          <cell r="O427">
            <v>0</v>
          </cell>
          <cell r="P427">
            <v>0</v>
          </cell>
          <cell r="R427">
            <v>5</v>
          </cell>
        </row>
        <row r="428">
          <cell r="C428" t="str">
            <v>Argos</v>
          </cell>
          <cell r="E428">
            <v>7527</v>
          </cell>
          <cell r="F428">
            <v>5409</v>
          </cell>
          <cell r="G428">
            <v>4871</v>
          </cell>
          <cell r="H428">
            <v>4308</v>
          </cell>
          <cell r="I428">
            <v>4497</v>
          </cell>
          <cell r="J428">
            <v>4846</v>
          </cell>
          <cell r="K428">
            <v>4863</v>
          </cell>
          <cell r="L428">
            <v>6997</v>
          </cell>
          <cell r="M428">
            <v>0</v>
          </cell>
          <cell r="N428">
            <v>0</v>
          </cell>
          <cell r="O428">
            <v>0</v>
          </cell>
          <cell r="P428">
            <v>0</v>
          </cell>
          <cell r="R428">
            <v>43318</v>
          </cell>
        </row>
        <row r="429">
          <cell r="C429" t="str">
            <v>Tesco</v>
          </cell>
          <cell r="E429">
            <v>8529</v>
          </cell>
          <cell r="F429">
            <v>7329</v>
          </cell>
          <cell r="G429">
            <v>8269</v>
          </cell>
          <cell r="H429">
            <v>8809</v>
          </cell>
          <cell r="I429">
            <v>9130</v>
          </cell>
          <cell r="J429">
            <v>8264</v>
          </cell>
          <cell r="K429">
            <v>8927</v>
          </cell>
          <cell r="L429">
            <v>6019</v>
          </cell>
          <cell r="M429">
            <v>0</v>
          </cell>
          <cell r="N429">
            <v>0</v>
          </cell>
          <cell r="O429">
            <v>0</v>
          </cell>
          <cell r="P429">
            <v>0</v>
          </cell>
          <cell r="R429">
            <v>65276</v>
          </cell>
        </row>
        <row r="430">
          <cell r="C430" t="str">
            <v>Woolworths</v>
          </cell>
          <cell r="E430">
            <v>3926</v>
          </cell>
          <cell r="F430">
            <v>1661</v>
          </cell>
          <cell r="G430">
            <v>1204</v>
          </cell>
          <cell r="H430">
            <v>894</v>
          </cell>
          <cell r="I430">
            <v>803</v>
          </cell>
          <cell r="J430">
            <v>722</v>
          </cell>
          <cell r="K430">
            <v>670</v>
          </cell>
          <cell r="L430">
            <v>410</v>
          </cell>
          <cell r="M430">
            <v>0</v>
          </cell>
          <cell r="N430">
            <v>0</v>
          </cell>
          <cell r="O430">
            <v>0</v>
          </cell>
          <cell r="P430">
            <v>0</v>
          </cell>
          <cell r="R430">
            <v>10290</v>
          </cell>
        </row>
        <row r="431">
          <cell r="C431" t="str">
            <v>Littlewoods</v>
          </cell>
          <cell r="E431">
            <v>6148</v>
          </cell>
          <cell r="F431">
            <v>5525</v>
          </cell>
          <cell r="G431">
            <v>5891</v>
          </cell>
          <cell r="H431">
            <v>7161</v>
          </cell>
          <cell r="I431">
            <v>7685</v>
          </cell>
          <cell r="J431">
            <v>6423</v>
          </cell>
          <cell r="K431">
            <v>6607</v>
          </cell>
          <cell r="L431">
            <v>5495</v>
          </cell>
          <cell r="M431">
            <v>0</v>
          </cell>
          <cell r="N431">
            <v>0</v>
          </cell>
          <cell r="O431">
            <v>0</v>
          </cell>
          <cell r="P431">
            <v>0</v>
          </cell>
          <cell r="R431">
            <v>50935</v>
          </cell>
        </row>
        <row r="432">
          <cell r="C432" t="str">
            <v>Comet</v>
          </cell>
          <cell r="E432">
            <v>9</v>
          </cell>
          <cell r="F432">
            <v>6</v>
          </cell>
          <cell r="G432">
            <v>6</v>
          </cell>
          <cell r="H432">
            <v>9</v>
          </cell>
          <cell r="I432">
            <v>12</v>
          </cell>
          <cell r="J432">
            <v>25</v>
          </cell>
          <cell r="K432">
            <v>10</v>
          </cell>
          <cell r="L432">
            <v>3</v>
          </cell>
          <cell r="M432">
            <v>0</v>
          </cell>
          <cell r="N432">
            <v>0</v>
          </cell>
          <cell r="O432">
            <v>0</v>
          </cell>
          <cell r="P432">
            <v>0</v>
          </cell>
          <cell r="R432">
            <v>80</v>
          </cell>
        </row>
        <row r="433">
          <cell r="C433" t="str">
            <v>MobileShop</v>
          </cell>
          <cell r="E433">
            <v>0</v>
          </cell>
          <cell r="F433">
            <v>0</v>
          </cell>
          <cell r="G433">
            <v>0</v>
          </cell>
          <cell r="H433">
            <v>0</v>
          </cell>
          <cell r="I433">
            <v>0</v>
          </cell>
          <cell r="J433">
            <v>0</v>
          </cell>
          <cell r="K433">
            <v>0</v>
          </cell>
          <cell r="L433">
            <v>0</v>
          </cell>
          <cell r="M433">
            <v>0</v>
          </cell>
          <cell r="N433">
            <v>0</v>
          </cell>
          <cell r="O433">
            <v>0</v>
          </cell>
          <cell r="P433">
            <v>0</v>
          </cell>
          <cell r="R433">
            <v>0</v>
          </cell>
        </row>
        <row r="434">
          <cell r="C434" t="str">
            <v>Apple</v>
          </cell>
          <cell r="E434">
            <v>3213</v>
          </cell>
          <cell r="F434">
            <v>2797</v>
          </cell>
          <cell r="G434">
            <v>2522</v>
          </cell>
          <cell r="H434">
            <v>3241</v>
          </cell>
          <cell r="I434">
            <v>3271</v>
          </cell>
          <cell r="J434">
            <v>5494</v>
          </cell>
          <cell r="K434">
            <v>7577</v>
          </cell>
          <cell r="L434">
            <v>7492</v>
          </cell>
          <cell r="M434">
            <v>0</v>
          </cell>
          <cell r="N434">
            <v>0</v>
          </cell>
          <cell r="O434">
            <v>0</v>
          </cell>
          <cell r="P434">
            <v>0</v>
          </cell>
          <cell r="R434">
            <v>35607</v>
          </cell>
        </row>
        <row r="435">
          <cell r="C435" t="str">
            <v>Other Mass Retail</v>
          </cell>
          <cell r="E435">
            <v>768</v>
          </cell>
          <cell r="F435">
            <v>602</v>
          </cell>
          <cell r="G435">
            <v>505</v>
          </cell>
          <cell r="H435">
            <v>509</v>
          </cell>
          <cell r="I435">
            <v>528</v>
          </cell>
          <cell r="J435">
            <v>466</v>
          </cell>
          <cell r="K435">
            <v>637</v>
          </cell>
          <cell r="L435">
            <v>451</v>
          </cell>
          <cell r="M435">
            <v>0</v>
          </cell>
          <cell r="N435">
            <v>0</v>
          </cell>
          <cell r="O435">
            <v>0</v>
          </cell>
          <cell r="P435">
            <v>0</v>
          </cell>
          <cell r="R435">
            <v>4466</v>
          </cell>
        </row>
        <row r="436">
          <cell r="C436" t="str">
            <v>Prepay Distributors</v>
          </cell>
          <cell r="E436">
            <v>41495</v>
          </cell>
          <cell r="F436">
            <v>42333</v>
          </cell>
          <cell r="G436">
            <v>51709</v>
          </cell>
          <cell r="H436">
            <v>46154</v>
          </cell>
          <cell r="I436">
            <v>59572</v>
          </cell>
          <cell r="J436">
            <v>62496</v>
          </cell>
          <cell r="K436">
            <v>71643</v>
          </cell>
          <cell r="L436">
            <v>57375</v>
          </cell>
          <cell r="M436">
            <v>0</v>
          </cell>
          <cell r="N436">
            <v>0</v>
          </cell>
          <cell r="O436">
            <v>0</v>
          </cell>
          <cell r="P436">
            <v>0</v>
          </cell>
          <cell r="R436">
            <v>432777</v>
          </cell>
        </row>
        <row r="437">
          <cell r="C437" t="str">
            <v>Asda</v>
          </cell>
          <cell r="E437">
            <v>3671</v>
          </cell>
          <cell r="F437">
            <v>2924</v>
          </cell>
          <cell r="G437">
            <v>3484</v>
          </cell>
          <cell r="H437">
            <v>3402</v>
          </cell>
          <cell r="I437">
            <v>3905</v>
          </cell>
          <cell r="J437">
            <v>3583</v>
          </cell>
          <cell r="K437">
            <v>4962</v>
          </cell>
          <cell r="L437">
            <v>6028</v>
          </cell>
          <cell r="M437">
            <v>0</v>
          </cell>
          <cell r="N437">
            <v>0</v>
          </cell>
          <cell r="O437">
            <v>0</v>
          </cell>
          <cell r="P437">
            <v>0</v>
          </cell>
          <cell r="R437">
            <v>31959</v>
          </cell>
        </row>
        <row r="438">
          <cell r="C438" t="str">
            <v>Next</v>
          </cell>
          <cell r="E438">
            <v>0</v>
          </cell>
          <cell r="F438">
            <v>0</v>
          </cell>
          <cell r="G438">
            <v>0</v>
          </cell>
          <cell r="H438">
            <v>0</v>
          </cell>
          <cell r="I438">
            <v>0</v>
          </cell>
          <cell r="J438">
            <v>0</v>
          </cell>
          <cell r="K438">
            <v>79</v>
          </cell>
          <cell r="L438">
            <v>212</v>
          </cell>
          <cell r="M438">
            <v>0</v>
          </cell>
          <cell r="N438">
            <v>0</v>
          </cell>
          <cell r="O438">
            <v>0</v>
          </cell>
          <cell r="P438">
            <v>0</v>
          </cell>
          <cell r="R438">
            <v>291</v>
          </cell>
        </row>
        <row r="439">
          <cell r="C439" t="str">
            <v>Morrisons</v>
          </cell>
          <cell r="E439">
            <v>0</v>
          </cell>
          <cell r="F439">
            <v>0</v>
          </cell>
          <cell r="G439">
            <v>0</v>
          </cell>
          <cell r="H439">
            <v>0</v>
          </cell>
          <cell r="I439">
            <v>0</v>
          </cell>
          <cell r="J439">
            <v>0</v>
          </cell>
          <cell r="K439">
            <v>0</v>
          </cell>
          <cell r="L439">
            <v>713</v>
          </cell>
          <cell r="M439">
            <v>0</v>
          </cell>
          <cell r="N439">
            <v>0</v>
          </cell>
          <cell r="O439">
            <v>0</v>
          </cell>
          <cell r="P439">
            <v>0</v>
          </cell>
          <cell r="R439">
            <v>713</v>
          </cell>
        </row>
        <row r="440">
          <cell r="C440" t="str">
            <v>tbc</v>
          </cell>
          <cell r="E440">
            <v>0</v>
          </cell>
          <cell r="F440">
            <v>0</v>
          </cell>
          <cell r="G440">
            <v>0</v>
          </cell>
          <cell r="H440">
            <v>0</v>
          </cell>
          <cell r="I440">
            <v>0</v>
          </cell>
          <cell r="J440">
            <v>0</v>
          </cell>
          <cell r="K440">
            <v>0</v>
          </cell>
          <cell r="L440">
            <v>0</v>
          </cell>
          <cell r="M440">
            <v>0</v>
          </cell>
          <cell r="N440">
            <v>0</v>
          </cell>
          <cell r="O440">
            <v>0</v>
          </cell>
          <cell r="P440">
            <v>0</v>
          </cell>
          <cell r="R440">
            <v>0</v>
          </cell>
        </row>
        <row r="442">
          <cell r="C442" t="str">
            <v>TOTAL MASS RETAIL</v>
          </cell>
          <cell r="E442">
            <v>214311</v>
          </cell>
          <cell r="F442">
            <v>168295</v>
          </cell>
          <cell r="G442">
            <v>188487</v>
          </cell>
          <cell r="H442">
            <v>191140</v>
          </cell>
          <cell r="I442">
            <v>179040</v>
          </cell>
          <cell r="J442">
            <v>152084</v>
          </cell>
          <cell r="K442">
            <v>176995</v>
          </cell>
          <cell r="L442">
            <v>155414</v>
          </cell>
          <cell r="M442">
            <v>0</v>
          </cell>
          <cell r="N442">
            <v>0</v>
          </cell>
          <cell r="O442">
            <v>0</v>
          </cell>
          <cell r="P442">
            <v>0</v>
          </cell>
          <cell r="R442">
            <v>1425766</v>
          </cell>
        </row>
        <row r="444">
          <cell r="C444" t="str">
            <v>BUSINESS (B. Dowd)</v>
          </cell>
        </row>
        <row r="446">
          <cell r="C446" t="str">
            <v>Exclusive Partners</v>
          </cell>
          <cell r="E446">
            <v>0</v>
          </cell>
          <cell r="F446">
            <v>0</v>
          </cell>
          <cell r="G446">
            <v>0</v>
          </cell>
          <cell r="H446">
            <v>0</v>
          </cell>
          <cell r="I446">
            <v>0</v>
          </cell>
          <cell r="J446">
            <v>0</v>
          </cell>
          <cell r="K446">
            <v>0</v>
          </cell>
          <cell r="L446">
            <v>0</v>
          </cell>
          <cell r="M446">
            <v>0</v>
          </cell>
          <cell r="N446">
            <v>0</v>
          </cell>
          <cell r="O446">
            <v>0</v>
          </cell>
          <cell r="P446">
            <v>0</v>
          </cell>
          <cell r="R446">
            <v>0</v>
          </cell>
        </row>
        <row r="448">
          <cell r="C448" t="str">
            <v>Business Partners</v>
          </cell>
        </row>
        <row r="450">
          <cell r="C450" t="str">
            <v>Direct Independents</v>
          </cell>
          <cell r="E450">
            <v>279</v>
          </cell>
          <cell r="F450">
            <v>254</v>
          </cell>
          <cell r="G450">
            <v>2389</v>
          </cell>
          <cell r="H450">
            <v>3086</v>
          </cell>
          <cell r="I450">
            <v>315</v>
          </cell>
          <cell r="J450">
            <v>300</v>
          </cell>
          <cell r="K450">
            <v>292</v>
          </cell>
          <cell r="L450">
            <v>2382</v>
          </cell>
          <cell r="M450">
            <v>0</v>
          </cell>
          <cell r="N450">
            <v>0</v>
          </cell>
          <cell r="O450">
            <v>0</v>
          </cell>
          <cell r="P450">
            <v>0</v>
          </cell>
          <cell r="R450">
            <v>9297</v>
          </cell>
        </row>
        <row r="451">
          <cell r="C451" t="str">
            <v>Distributors</v>
          </cell>
          <cell r="E451">
            <v>2205</v>
          </cell>
          <cell r="F451">
            <v>2856</v>
          </cell>
          <cell r="G451">
            <v>11570</v>
          </cell>
          <cell r="H451">
            <v>10176</v>
          </cell>
          <cell r="I451">
            <v>5573</v>
          </cell>
          <cell r="J451">
            <v>5148</v>
          </cell>
          <cell r="K451">
            <v>4741</v>
          </cell>
          <cell r="L451">
            <v>3643</v>
          </cell>
          <cell r="M451">
            <v>0</v>
          </cell>
          <cell r="N451">
            <v>0</v>
          </cell>
          <cell r="O451">
            <v>0</v>
          </cell>
          <cell r="P451">
            <v>0</v>
          </cell>
          <cell r="R451">
            <v>45912</v>
          </cell>
        </row>
        <row r="452">
          <cell r="C452" t="str">
            <v>Data Centre of Excellence</v>
          </cell>
          <cell r="E452">
            <v>0</v>
          </cell>
          <cell r="F452">
            <v>0</v>
          </cell>
          <cell r="G452">
            <v>0</v>
          </cell>
          <cell r="H452">
            <v>0</v>
          </cell>
          <cell r="I452">
            <v>0</v>
          </cell>
          <cell r="J452">
            <v>0</v>
          </cell>
          <cell r="K452">
            <v>0</v>
          </cell>
          <cell r="L452">
            <v>0</v>
          </cell>
          <cell r="M452">
            <v>0</v>
          </cell>
          <cell r="N452">
            <v>0</v>
          </cell>
          <cell r="O452">
            <v>0</v>
          </cell>
          <cell r="P452">
            <v>0</v>
          </cell>
          <cell r="R452">
            <v>0</v>
          </cell>
        </row>
        <row r="453">
          <cell r="C453" t="str">
            <v>Vodafone</v>
          </cell>
          <cell r="E453">
            <v>0</v>
          </cell>
          <cell r="F453">
            <v>0</v>
          </cell>
          <cell r="G453">
            <v>0</v>
          </cell>
          <cell r="H453">
            <v>0</v>
          </cell>
          <cell r="I453">
            <v>0</v>
          </cell>
          <cell r="J453">
            <v>0</v>
          </cell>
          <cell r="K453">
            <v>0</v>
          </cell>
          <cell r="L453">
            <v>0</v>
          </cell>
          <cell r="M453">
            <v>0</v>
          </cell>
          <cell r="N453">
            <v>0</v>
          </cell>
          <cell r="O453">
            <v>0</v>
          </cell>
          <cell r="P453">
            <v>0</v>
          </cell>
          <cell r="R453">
            <v>0</v>
          </cell>
        </row>
        <row r="454">
          <cell r="C454" t="str">
            <v>Managed Partners</v>
          </cell>
          <cell r="E454">
            <v>0</v>
          </cell>
          <cell r="F454">
            <v>0</v>
          </cell>
          <cell r="G454">
            <v>0</v>
          </cell>
          <cell r="H454">
            <v>0</v>
          </cell>
          <cell r="I454">
            <v>0</v>
          </cell>
          <cell r="J454">
            <v>0</v>
          </cell>
          <cell r="K454">
            <v>0</v>
          </cell>
          <cell r="L454">
            <v>0</v>
          </cell>
          <cell r="M454">
            <v>0</v>
          </cell>
          <cell r="N454">
            <v>0</v>
          </cell>
          <cell r="O454">
            <v>0</v>
          </cell>
          <cell r="P454">
            <v>0</v>
          </cell>
          <cell r="R454">
            <v>0</v>
          </cell>
        </row>
        <row r="455">
          <cell r="C455" t="str">
            <v>BT SP</v>
          </cell>
          <cell r="E455">
            <v>16</v>
          </cell>
          <cell r="F455">
            <v>22</v>
          </cell>
          <cell r="G455">
            <v>20</v>
          </cell>
          <cell r="H455">
            <v>19</v>
          </cell>
          <cell r="I455">
            <v>16</v>
          </cell>
          <cell r="J455">
            <v>15</v>
          </cell>
          <cell r="K455">
            <v>21</v>
          </cell>
          <cell r="L455">
            <v>16</v>
          </cell>
          <cell r="M455">
            <v>0</v>
          </cell>
          <cell r="N455">
            <v>0</v>
          </cell>
          <cell r="O455">
            <v>0</v>
          </cell>
          <cell r="P455">
            <v>0</v>
          </cell>
          <cell r="R455">
            <v>145</v>
          </cell>
        </row>
        <row r="456">
          <cell r="C456" t="str">
            <v>Billing Partners - ISPs</v>
          </cell>
          <cell r="E456">
            <v>0</v>
          </cell>
          <cell r="F456">
            <v>1</v>
          </cell>
          <cell r="G456">
            <v>2</v>
          </cell>
          <cell r="H456">
            <v>0</v>
          </cell>
          <cell r="I456">
            <v>1</v>
          </cell>
          <cell r="J456">
            <v>2</v>
          </cell>
          <cell r="K456">
            <v>2</v>
          </cell>
          <cell r="L456">
            <v>1</v>
          </cell>
          <cell r="M456">
            <v>0</v>
          </cell>
          <cell r="N456">
            <v>0</v>
          </cell>
          <cell r="O456">
            <v>0</v>
          </cell>
          <cell r="P456">
            <v>0</v>
          </cell>
          <cell r="R456">
            <v>9</v>
          </cell>
        </row>
        <row r="457">
          <cell r="C457" t="str">
            <v>Genesis</v>
          </cell>
          <cell r="E457">
            <v>0</v>
          </cell>
          <cell r="F457">
            <v>0</v>
          </cell>
          <cell r="G457">
            <v>199</v>
          </cell>
          <cell r="H457">
            <v>0</v>
          </cell>
          <cell r="I457">
            <v>1</v>
          </cell>
          <cell r="J457">
            <v>0</v>
          </cell>
          <cell r="K457">
            <v>0</v>
          </cell>
          <cell r="L457">
            <v>0</v>
          </cell>
          <cell r="M457">
            <v>0</v>
          </cell>
          <cell r="N457">
            <v>0</v>
          </cell>
          <cell r="O457">
            <v>0</v>
          </cell>
          <cell r="P457">
            <v>0</v>
          </cell>
          <cell r="R457">
            <v>200</v>
          </cell>
        </row>
        <row r="458">
          <cell r="C458" t="str">
            <v>tbc</v>
          </cell>
          <cell r="E458">
            <v>0</v>
          </cell>
          <cell r="F458">
            <v>0</v>
          </cell>
          <cell r="G458">
            <v>0</v>
          </cell>
          <cell r="H458">
            <v>0</v>
          </cell>
          <cell r="I458">
            <v>0</v>
          </cell>
          <cell r="J458">
            <v>0</v>
          </cell>
          <cell r="K458">
            <v>0</v>
          </cell>
          <cell r="L458">
            <v>0</v>
          </cell>
          <cell r="M458">
            <v>0</v>
          </cell>
          <cell r="N458">
            <v>0</v>
          </cell>
          <cell r="O458">
            <v>0</v>
          </cell>
          <cell r="P458">
            <v>0</v>
          </cell>
          <cell r="R458">
            <v>0</v>
          </cell>
        </row>
        <row r="459">
          <cell r="C459" t="str">
            <v>Ceased Independents</v>
          </cell>
          <cell r="E459">
            <v>0</v>
          </cell>
          <cell r="F459">
            <v>0</v>
          </cell>
          <cell r="G459">
            <v>3</v>
          </cell>
          <cell r="H459">
            <v>0</v>
          </cell>
          <cell r="I459">
            <v>0</v>
          </cell>
          <cell r="J459">
            <v>0</v>
          </cell>
          <cell r="K459">
            <v>0</v>
          </cell>
          <cell r="L459">
            <v>0</v>
          </cell>
          <cell r="M459">
            <v>0</v>
          </cell>
          <cell r="N459">
            <v>0</v>
          </cell>
          <cell r="O459">
            <v>0</v>
          </cell>
          <cell r="P459">
            <v>0</v>
          </cell>
          <cell r="R459">
            <v>3</v>
          </cell>
        </row>
        <row r="460">
          <cell r="C460" t="str">
            <v>tbc</v>
          </cell>
          <cell r="E460">
            <v>0</v>
          </cell>
          <cell r="F460">
            <v>0</v>
          </cell>
          <cell r="G460">
            <v>0</v>
          </cell>
          <cell r="H460">
            <v>0</v>
          </cell>
          <cell r="I460">
            <v>0</v>
          </cell>
          <cell r="J460">
            <v>0</v>
          </cell>
          <cell r="K460">
            <v>0</v>
          </cell>
          <cell r="L460">
            <v>0</v>
          </cell>
          <cell r="M460">
            <v>0</v>
          </cell>
          <cell r="N460">
            <v>0</v>
          </cell>
          <cell r="O460">
            <v>0</v>
          </cell>
          <cell r="P460">
            <v>0</v>
          </cell>
          <cell r="R460">
            <v>0</v>
          </cell>
        </row>
        <row r="462">
          <cell r="C462" t="str">
            <v>Total Business Partners</v>
          </cell>
          <cell r="E462">
            <v>2500</v>
          </cell>
          <cell r="F462">
            <v>3133</v>
          </cell>
          <cell r="G462">
            <v>14183</v>
          </cell>
          <cell r="H462">
            <v>13281</v>
          </cell>
          <cell r="I462">
            <v>5906</v>
          </cell>
          <cell r="J462">
            <v>5465</v>
          </cell>
          <cell r="K462">
            <v>5056</v>
          </cell>
          <cell r="L462">
            <v>6042</v>
          </cell>
          <cell r="M462">
            <v>0</v>
          </cell>
          <cell r="N462">
            <v>0</v>
          </cell>
          <cell r="O462">
            <v>0</v>
          </cell>
          <cell r="P462">
            <v>0</v>
          </cell>
          <cell r="R462">
            <v>55566</v>
          </cell>
        </row>
        <row r="464">
          <cell r="C464" t="str">
            <v>Direct</v>
          </cell>
        </row>
        <row r="466">
          <cell r="C466" t="str">
            <v>O2 Direct Sales - Corporate</v>
          </cell>
          <cell r="E466">
            <v>0</v>
          </cell>
          <cell r="F466">
            <v>0</v>
          </cell>
          <cell r="G466">
            <v>0</v>
          </cell>
          <cell r="H466">
            <v>0</v>
          </cell>
          <cell r="I466">
            <v>0</v>
          </cell>
          <cell r="J466">
            <v>0</v>
          </cell>
          <cell r="K466">
            <v>0</v>
          </cell>
          <cell r="L466">
            <v>0</v>
          </cell>
          <cell r="M466">
            <v>0</v>
          </cell>
          <cell r="N466">
            <v>0</v>
          </cell>
          <cell r="O466">
            <v>0</v>
          </cell>
          <cell r="P466">
            <v>0</v>
          </cell>
          <cell r="R466">
            <v>0</v>
          </cell>
        </row>
        <row r="467">
          <cell r="C467" t="str">
            <v>O2 Direct Sales - SME</v>
          </cell>
          <cell r="E467">
            <v>0</v>
          </cell>
          <cell r="F467">
            <v>0</v>
          </cell>
          <cell r="G467">
            <v>0</v>
          </cell>
          <cell r="H467">
            <v>0</v>
          </cell>
          <cell r="I467">
            <v>0</v>
          </cell>
          <cell r="J467">
            <v>0</v>
          </cell>
          <cell r="K467">
            <v>0</v>
          </cell>
          <cell r="L467">
            <v>0</v>
          </cell>
          <cell r="M467">
            <v>0</v>
          </cell>
          <cell r="N467">
            <v>0</v>
          </cell>
          <cell r="O467">
            <v>0</v>
          </cell>
          <cell r="P467">
            <v>0</v>
          </cell>
          <cell r="R467">
            <v>0</v>
          </cell>
        </row>
        <row r="468">
          <cell r="C468" t="str">
            <v>tbc</v>
          </cell>
          <cell r="E468">
            <v>0</v>
          </cell>
          <cell r="F468">
            <v>0</v>
          </cell>
          <cell r="G468">
            <v>0</v>
          </cell>
          <cell r="H468">
            <v>0</v>
          </cell>
          <cell r="I468">
            <v>0</v>
          </cell>
          <cell r="J468">
            <v>0</v>
          </cell>
          <cell r="K468">
            <v>0</v>
          </cell>
          <cell r="L468">
            <v>0</v>
          </cell>
          <cell r="M468">
            <v>0</v>
          </cell>
          <cell r="N468">
            <v>0</v>
          </cell>
          <cell r="O468">
            <v>0</v>
          </cell>
          <cell r="P468">
            <v>0</v>
          </cell>
          <cell r="R468">
            <v>0</v>
          </cell>
        </row>
        <row r="469">
          <cell r="C469" t="str">
            <v>tbc</v>
          </cell>
          <cell r="E469">
            <v>0</v>
          </cell>
          <cell r="F469">
            <v>0</v>
          </cell>
          <cell r="G469">
            <v>0</v>
          </cell>
          <cell r="H469">
            <v>0</v>
          </cell>
          <cell r="I469">
            <v>0</v>
          </cell>
          <cell r="J469">
            <v>0</v>
          </cell>
          <cell r="K469">
            <v>0</v>
          </cell>
          <cell r="L469">
            <v>0</v>
          </cell>
          <cell r="M469">
            <v>0</v>
          </cell>
          <cell r="N469">
            <v>0</v>
          </cell>
          <cell r="O469">
            <v>0</v>
          </cell>
          <cell r="P469">
            <v>0</v>
          </cell>
          <cell r="R469">
            <v>0</v>
          </cell>
        </row>
        <row r="470">
          <cell r="C470" t="str">
            <v>tbc</v>
          </cell>
          <cell r="E470">
            <v>0</v>
          </cell>
          <cell r="F470">
            <v>0</v>
          </cell>
          <cell r="G470">
            <v>0</v>
          </cell>
          <cell r="H470">
            <v>0</v>
          </cell>
          <cell r="I470">
            <v>0</v>
          </cell>
          <cell r="J470">
            <v>0</v>
          </cell>
          <cell r="K470">
            <v>0</v>
          </cell>
          <cell r="L470">
            <v>0</v>
          </cell>
          <cell r="M470">
            <v>0</v>
          </cell>
          <cell r="N470">
            <v>0</v>
          </cell>
          <cell r="O470">
            <v>0</v>
          </cell>
          <cell r="P470">
            <v>0</v>
          </cell>
          <cell r="R470">
            <v>0</v>
          </cell>
        </row>
        <row r="471">
          <cell r="C471" t="str">
            <v>tbc</v>
          </cell>
          <cell r="E471">
            <v>0</v>
          </cell>
          <cell r="F471">
            <v>0</v>
          </cell>
          <cell r="G471">
            <v>0</v>
          </cell>
          <cell r="H471">
            <v>0</v>
          </cell>
          <cell r="I471">
            <v>0</v>
          </cell>
          <cell r="J471">
            <v>0</v>
          </cell>
          <cell r="K471">
            <v>0</v>
          </cell>
          <cell r="L471">
            <v>0</v>
          </cell>
          <cell r="M471">
            <v>0</v>
          </cell>
          <cell r="N471">
            <v>0</v>
          </cell>
          <cell r="O471">
            <v>0</v>
          </cell>
          <cell r="P471">
            <v>0</v>
          </cell>
          <cell r="R471">
            <v>0</v>
          </cell>
        </row>
        <row r="472">
          <cell r="C472" t="str">
            <v>tbc</v>
          </cell>
          <cell r="E472">
            <v>0</v>
          </cell>
          <cell r="F472">
            <v>0</v>
          </cell>
          <cell r="G472">
            <v>0</v>
          </cell>
          <cell r="H472">
            <v>0</v>
          </cell>
          <cell r="I472">
            <v>0</v>
          </cell>
          <cell r="J472">
            <v>0</v>
          </cell>
          <cell r="K472">
            <v>0</v>
          </cell>
          <cell r="L472">
            <v>0</v>
          </cell>
          <cell r="M472">
            <v>0</v>
          </cell>
          <cell r="N472">
            <v>0</v>
          </cell>
          <cell r="O472">
            <v>0</v>
          </cell>
          <cell r="P472">
            <v>0</v>
          </cell>
          <cell r="R472">
            <v>0</v>
          </cell>
        </row>
        <row r="473">
          <cell r="C473" t="str">
            <v>tbc</v>
          </cell>
          <cell r="E473">
            <v>0</v>
          </cell>
          <cell r="F473">
            <v>0</v>
          </cell>
          <cell r="G473">
            <v>0</v>
          </cell>
          <cell r="H473">
            <v>0</v>
          </cell>
          <cell r="I473">
            <v>0</v>
          </cell>
          <cell r="J473">
            <v>0</v>
          </cell>
          <cell r="K473">
            <v>0</v>
          </cell>
          <cell r="L473">
            <v>0</v>
          </cell>
          <cell r="M473">
            <v>0</v>
          </cell>
          <cell r="N473">
            <v>0</v>
          </cell>
          <cell r="O473">
            <v>0</v>
          </cell>
          <cell r="P473">
            <v>0</v>
          </cell>
          <cell r="R473">
            <v>0</v>
          </cell>
        </row>
        <row r="474">
          <cell r="C474" t="str">
            <v>tbc</v>
          </cell>
          <cell r="E474">
            <v>0</v>
          </cell>
          <cell r="F474">
            <v>0</v>
          </cell>
          <cell r="G474">
            <v>0</v>
          </cell>
          <cell r="H474">
            <v>0</v>
          </cell>
          <cell r="I474">
            <v>0</v>
          </cell>
          <cell r="J474">
            <v>0</v>
          </cell>
          <cell r="K474">
            <v>0</v>
          </cell>
          <cell r="L474">
            <v>0</v>
          </cell>
          <cell r="M474">
            <v>0</v>
          </cell>
          <cell r="N474">
            <v>0</v>
          </cell>
          <cell r="O474">
            <v>0</v>
          </cell>
          <cell r="P474">
            <v>0</v>
          </cell>
          <cell r="R474">
            <v>0</v>
          </cell>
        </row>
        <row r="476">
          <cell r="C476" t="str">
            <v>Total Direct</v>
          </cell>
          <cell r="E476">
            <v>0</v>
          </cell>
          <cell r="F476">
            <v>0</v>
          </cell>
          <cell r="G476">
            <v>0</v>
          </cell>
          <cell r="H476">
            <v>0</v>
          </cell>
          <cell r="I476">
            <v>0</v>
          </cell>
          <cell r="J476">
            <v>0</v>
          </cell>
          <cell r="K476">
            <v>0</v>
          </cell>
          <cell r="L476">
            <v>0</v>
          </cell>
          <cell r="M476">
            <v>0</v>
          </cell>
          <cell r="N476">
            <v>0</v>
          </cell>
          <cell r="O476">
            <v>0</v>
          </cell>
          <cell r="P476">
            <v>0</v>
          </cell>
          <cell r="R476">
            <v>0</v>
          </cell>
        </row>
        <row r="478">
          <cell r="C478" t="str">
            <v>TOTAL BUSINESS</v>
          </cell>
          <cell r="E478">
            <v>2500</v>
          </cell>
          <cell r="F478">
            <v>3133</v>
          </cell>
          <cell r="G478">
            <v>14183</v>
          </cell>
          <cell r="H478">
            <v>13281</v>
          </cell>
          <cell r="I478">
            <v>5906</v>
          </cell>
          <cell r="J478">
            <v>5465</v>
          </cell>
          <cell r="K478">
            <v>5056</v>
          </cell>
          <cell r="L478">
            <v>6042</v>
          </cell>
          <cell r="M478">
            <v>0</v>
          </cell>
          <cell r="N478">
            <v>0</v>
          </cell>
          <cell r="O478">
            <v>0</v>
          </cell>
          <cell r="P478">
            <v>0</v>
          </cell>
          <cell r="R478">
            <v>55566</v>
          </cell>
        </row>
        <row r="480">
          <cell r="C480" t="str">
            <v>O2 ONLINE (A. Benham)</v>
          </cell>
        </row>
        <row r="482">
          <cell r="C482" t="str">
            <v>O2 Online</v>
          </cell>
          <cell r="E482">
            <v>149135</v>
          </cell>
          <cell r="F482">
            <v>130578</v>
          </cell>
          <cell r="G482">
            <v>145775</v>
          </cell>
          <cell r="H482">
            <v>134287</v>
          </cell>
          <cell r="I482">
            <v>137923</v>
          </cell>
          <cell r="J482">
            <v>134712</v>
          </cell>
          <cell r="K482">
            <v>136197</v>
          </cell>
          <cell r="L482">
            <v>131034</v>
          </cell>
          <cell r="M482">
            <v>0</v>
          </cell>
          <cell r="N482">
            <v>0</v>
          </cell>
          <cell r="O482">
            <v>0</v>
          </cell>
          <cell r="P482">
            <v>0</v>
          </cell>
          <cell r="R482">
            <v>1099641</v>
          </cell>
        </row>
        <row r="483">
          <cell r="C483" t="str">
            <v>O2 Telesales</v>
          </cell>
          <cell r="E483">
            <v>0</v>
          </cell>
          <cell r="F483">
            <v>0</v>
          </cell>
          <cell r="G483">
            <v>0</v>
          </cell>
          <cell r="H483">
            <v>0</v>
          </cell>
          <cell r="I483">
            <v>0</v>
          </cell>
          <cell r="J483">
            <v>0</v>
          </cell>
          <cell r="K483">
            <v>0</v>
          </cell>
          <cell r="L483">
            <v>0</v>
          </cell>
          <cell r="M483">
            <v>0</v>
          </cell>
          <cell r="N483">
            <v>0</v>
          </cell>
          <cell r="O483">
            <v>0</v>
          </cell>
          <cell r="P483">
            <v>0</v>
          </cell>
          <cell r="R483">
            <v>0</v>
          </cell>
        </row>
        <row r="484">
          <cell r="C484" t="str">
            <v>tbc</v>
          </cell>
          <cell r="E484">
            <v>0</v>
          </cell>
          <cell r="F484">
            <v>0</v>
          </cell>
          <cell r="G484">
            <v>0</v>
          </cell>
          <cell r="H484">
            <v>0</v>
          </cell>
          <cell r="I484">
            <v>0</v>
          </cell>
          <cell r="J484">
            <v>0</v>
          </cell>
          <cell r="K484">
            <v>0</v>
          </cell>
          <cell r="L484">
            <v>0</v>
          </cell>
          <cell r="M484">
            <v>0</v>
          </cell>
          <cell r="N484">
            <v>0</v>
          </cell>
          <cell r="O484">
            <v>0</v>
          </cell>
          <cell r="P484">
            <v>0</v>
          </cell>
          <cell r="R484">
            <v>0</v>
          </cell>
        </row>
        <row r="485">
          <cell r="C485" t="str">
            <v>tbc</v>
          </cell>
          <cell r="E485">
            <v>0</v>
          </cell>
          <cell r="F485">
            <v>0</v>
          </cell>
          <cell r="G485">
            <v>0</v>
          </cell>
          <cell r="H485">
            <v>0</v>
          </cell>
          <cell r="I485">
            <v>0</v>
          </cell>
          <cell r="J485">
            <v>0</v>
          </cell>
          <cell r="K485">
            <v>0</v>
          </cell>
          <cell r="L485">
            <v>0</v>
          </cell>
          <cell r="M485">
            <v>0</v>
          </cell>
          <cell r="N485">
            <v>0</v>
          </cell>
          <cell r="O485">
            <v>0</v>
          </cell>
          <cell r="P485">
            <v>0</v>
          </cell>
          <cell r="R485">
            <v>0</v>
          </cell>
        </row>
        <row r="486">
          <cell r="C486" t="str">
            <v>tbc</v>
          </cell>
          <cell r="E486">
            <v>0</v>
          </cell>
          <cell r="F486">
            <v>0</v>
          </cell>
          <cell r="G486">
            <v>0</v>
          </cell>
          <cell r="H486">
            <v>0</v>
          </cell>
          <cell r="I486">
            <v>0</v>
          </cell>
          <cell r="J486">
            <v>0</v>
          </cell>
          <cell r="K486">
            <v>0</v>
          </cell>
          <cell r="L486">
            <v>0</v>
          </cell>
          <cell r="M486">
            <v>0</v>
          </cell>
          <cell r="N486">
            <v>0</v>
          </cell>
          <cell r="O486">
            <v>0</v>
          </cell>
          <cell r="P486">
            <v>0</v>
          </cell>
          <cell r="R486">
            <v>0</v>
          </cell>
        </row>
        <row r="487">
          <cell r="C487" t="str">
            <v>tbc</v>
          </cell>
          <cell r="E487">
            <v>0</v>
          </cell>
          <cell r="F487">
            <v>0</v>
          </cell>
          <cell r="G487">
            <v>0</v>
          </cell>
          <cell r="H487">
            <v>0</v>
          </cell>
          <cell r="I487">
            <v>0</v>
          </cell>
          <cell r="J487">
            <v>0</v>
          </cell>
          <cell r="K487">
            <v>0</v>
          </cell>
          <cell r="L487">
            <v>0</v>
          </cell>
          <cell r="M487">
            <v>0</v>
          </cell>
          <cell r="N487">
            <v>0</v>
          </cell>
          <cell r="O487">
            <v>0</v>
          </cell>
          <cell r="P487">
            <v>0</v>
          </cell>
          <cell r="R487">
            <v>0</v>
          </cell>
        </row>
        <row r="489">
          <cell r="C489" t="str">
            <v>TOTAL O2 ONLINE</v>
          </cell>
          <cell r="E489">
            <v>149135</v>
          </cell>
          <cell r="F489">
            <v>130578</v>
          </cell>
          <cell r="G489">
            <v>145775</v>
          </cell>
          <cell r="H489">
            <v>134287</v>
          </cell>
          <cell r="I489">
            <v>137923</v>
          </cell>
          <cell r="J489">
            <v>134712</v>
          </cell>
          <cell r="K489">
            <v>136197</v>
          </cell>
          <cell r="L489">
            <v>131034</v>
          </cell>
          <cell r="M489">
            <v>0</v>
          </cell>
          <cell r="N489">
            <v>0</v>
          </cell>
          <cell r="O489">
            <v>0</v>
          </cell>
          <cell r="P489">
            <v>0</v>
          </cell>
          <cell r="R489">
            <v>1099641</v>
          </cell>
        </row>
        <row r="491">
          <cell r="C491" t="str">
            <v>O2 RETAIL (P. Cave)</v>
          </cell>
        </row>
        <row r="493">
          <cell r="C493" t="str">
            <v>O2 Retail</v>
          </cell>
          <cell r="E493">
            <v>91043</v>
          </cell>
          <cell r="F493">
            <v>79472</v>
          </cell>
          <cell r="G493">
            <v>90241</v>
          </cell>
          <cell r="H493">
            <v>86172</v>
          </cell>
          <cell r="I493">
            <v>91488</v>
          </cell>
          <cell r="J493">
            <v>83884</v>
          </cell>
          <cell r="K493">
            <v>90415</v>
          </cell>
          <cell r="L493">
            <v>94856</v>
          </cell>
          <cell r="M493">
            <v>0</v>
          </cell>
          <cell r="N493">
            <v>0</v>
          </cell>
          <cell r="O493">
            <v>0</v>
          </cell>
          <cell r="P493">
            <v>0</v>
          </cell>
          <cell r="R493">
            <v>707571</v>
          </cell>
        </row>
        <row r="494">
          <cell r="C494" t="str">
            <v>O2 Franchise</v>
          </cell>
          <cell r="E494">
            <v>13518</v>
          </cell>
          <cell r="F494">
            <v>10857</v>
          </cell>
          <cell r="G494">
            <v>12084</v>
          </cell>
          <cell r="H494">
            <v>10894</v>
          </cell>
          <cell r="I494">
            <v>11068</v>
          </cell>
          <cell r="J494">
            <v>9808</v>
          </cell>
          <cell r="K494">
            <v>11130</v>
          </cell>
          <cell r="L494">
            <v>12460</v>
          </cell>
          <cell r="M494">
            <v>0</v>
          </cell>
          <cell r="N494">
            <v>0</v>
          </cell>
          <cell r="O494">
            <v>0</v>
          </cell>
          <cell r="P494">
            <v>0</v>
          </cell>
          <cell r="R494">
            <v>91819</v>
          </cell>
        </row>
        <row r="495">
          <cell r="C495" t="str">
            <v>tbc</v>
          </cell>
          <cell r="E495">
            <v>0</v>
          </cell>
          <cell r="F495">
            <v>0</v>
          </cell>
          <cell r="G495">
            <v>0</v>
          </cell>
          <cell r="H495">
            <v>0</v>
          </cell>
          <cell r="I495">
            <v>0</v>
          </cell>
          <cell r="J495">
            <v>0</v>
          </cell>
          <cell r="K495">
            <v>0</v>
          </cell>
          <cell r="L495">
            <v>0</v>
          </cell>
          <cell r="M495">
            <v>0</v>
          </cell>
          <cell r="N495">
            <v>0</v>
          </cell>
          <cell r="O495">
            <v>0</v>
          </cell>
          <cell r="P495">
            <v>0</v>
          </cell>
          <cell r="R495">
            <v>0</v>
          </cell>
        </row>
        <row r="496">
          <cell r="C496" t="str">
            <v>tbc</v>
          </cell>
          <cell r="E496">
            <v>0</v>
          </cell>
          <cell r="F496">
            <v>0</v>
          </cell>
          <cell r="G496">
            <v>0</v>
          </cell>
          <cell r="H496">
            <v>0</v>
          </cell>
          <cell r="I496">
            <v>0</v>
          </cell>
          <cell r="J496">
            <v>0</v>
          </cell>
          <cell r="K496">
            <v>0</v>
          </cell>
          <cell r="L496">
            <v>0</v>
          </cell>
          <cell r="M496">
            <v>0</v>
          </cell>
          <cell r="N496">
            <v>0</v>
          </cell>
          <cell r="O496">
            <v>0</v>
          </cell>
          <cell r="P496">
            <v>0</v>
          </cell>
          <cell r="R496">
            <v>0</v>
          </cell>
        </row>
        <row r="497">
          <cell r="C497" t="str">
            <v>tbc</v>
          </cell>
          <cell r="E497">
            <v>0</v>
          </cell>
          <cell r="F497">
            <v>0</v>
          </cell>
          <cell r="G497">
            <v>0</v>
          </cell>
          <cell r="H497">
            <v>0</v>
          </cell>
          <cell r="I497">
            <v>0</v>
          </cell>
          <cell r="J497">
            <v>0</v>
          </cell>
          <cell r="K497">
            <v>0</v>
          </cell>
          <cell r="L497">
            <v>0</v>
          </cell>
          <cell r="M497">
            <v>0</v>
          </cell>
          <cell r="N497">
            <v>0</v>
          </cell>
          <cell r="O497">
            <v>0</v>
          </cell>
          <cell r="P497">
            <v>0</v>
          </cell>
          <cell r="R497">
            <v>0</v>
          </cell>
        </row>
        <row r="498">
          <cell r="C498" t="str">
            <v>tbc</v>
          </cell>
          <cell r="E498">
            <v>0</v>
          </cell>
          <cell r="F498">
            <v>0</v>
          </cell>
          <cell r="G498">
            <v>0</v>
          </cell>
          <cell r="H498">
            <v>0</v>
          </cell>
          <cell r="I498">
            <v>0</v>
          </cell>
          <cell r="J498">
            <v>0</v>
          </cell>
          <cell r="K498">
            <v>0</v>
          </cell>
          <cell r="L498">
            <v>0</v>
          </cell>
          <cell r="M498">
            <v>0</v>
          </cell>
          <cell r="N498">
            <v>0</v>
          </cell>
          <cell r="O498">
            <v>0</v>
          </cell>
          <cell r="P498">
            <v>0</v>
          </cell>
          <cell r="R498">
            <v>0</v>
          </cell>
        </row>
        <row r="499">
          <cell r="C499" t="str">
            <v>tbc</v>
          </cell>
          <cell r="E499">
            <v>0</v>
          </cell>
          <cell r="F499">
            <v>0</v>
          </cell>
          <cell r="G499">
            <v>0</v>
          </cell>
          <cell r="H499">
            <v>0</v>
          </cell>
          <cell r="I499">
            <v>0</v>
          </cell>
          <cell r="J499">
            <v>0</v>
          </cell>
          <cell r="K499">
            <v>0</v>
          </cell>
          <cell r="L499">
            <v>0</v>
          </cell>
          <cell r="M499">
            <v>0</v>
          </cell>
          <cell r="N499">
            <v>0</v>
          </cell>
          <cell r="O499">
            <v>0</v>
          </cell>
          <cell r="P499">
            <v>0</v>
          </cell>
          <cell r="R499">
            <v>0</v>
          </cell>
        </row>
        <row r="501">
          <cell r="C501" t="str">
            <v>TOTAL O2 RETAIL</v>
          </cell>
          <cell r="E501">
            <v>104561</v>
          </cell>
          <cell r="F501">
            <v>90329</v>
          </cell>
          <cell r="G501">
            <v>102325</v>
          </cell>
          <cell r="H501">
            <v>97066</v>
          </cell>
          <cell r="I501">
            <v>102556</v>
          </cell>
          <cell r="J501">
            <v>93692</v>
          </cell>
          <cell r="K501">
            <v>101545</v>
          </cell>
          <cell r="L501">
            <v>107316</v>
          </cell>
          <cell r="M501">
            <v>0</v>
          </cell>
          <cell r="N501">
            <v>0</v>
          </cell>
          <cell r="O501">
            <v>0</v>
          </cell>
          <cell r="P501">
            <v>0</v>
          </cell>
          <cell r="R501">
            <v>799390</v>
          </cell>
        </row>
        <row r="503">
          <cell r="C503" t="str">
            <v>OTHER CHANNELS</v>
          </cell>
        </row>
        <row r="505">
          <cell r="C505" t="str">
            <v>Other</v>
          </cell>
          <cell r="E505">
            <v>10420</v>
          </cell>
          <cell r="F505">
            <v>10232</v>
          </cell>
          <cell r="G505">
            <v>10569</v>
          </cell>
          <cell r="H505">
            <v>9599</v>
          </cell>
          <cell r="I505">
            <v>10255</v>
          </cell>
          <cell r="J505">
            <v>10079</v>
          </cell>
          <cell r="K505">
            <v>10246</v>
          </cell>
          <cell r="L505">
            <v>12529</v>
          </cell>
          <cell r="M505">
            <v>0</v>
          </cell>
          <cell r="N505">
            <v>0</v>
          </cell>
          <cell r="O505">
            <v>0</v>
          </cell>
          <cell r="P505">
            <v>0</v>
          </cell>
          <cell r="R505">
            <v>83929</v>
          </cell>
        </row>
        <row r="506">
          <cell r="C506" t="str">
            <v>tbc</v>
          </cell>
          <cell r="E506">
            <v>0</v>
          </cell>
          <cell r="F506">
            <v>0</v>
          </cell>
          <cell r="G506">
            <v>0</v>
          </cell>
          <cell r="H506">
            <v>0</v>
          </cell>
          <cell r="I506">
            <v>0</v>
          </cell>
          <cell r="J506">
            <v>0</v>
          </cell>
          <cell r="K506">
            <v>0</v>
          </cell>
          <cell r="L506">
            <v>0</v>
          </cell>
          <cell r="M506">
            <v>0</v>
          </cell>
          <cell r="N506">
            <v>0</v>
          </cell>
          <cell r="O506">
            <v>0</v>
          </cell>
          <cell r="P506">
            <v>0</v>
          </cell>
          <cell r="R506">
            <v>0</v>
          </cell>
        </row>
        <row r="507">
          <cell r="C507" t="str">
            <v>tbc</v>
          </cell>
          <cell r="E507">
            <v>0</v>
          </cell>
          <cell r="F507">
            <v>0</v>
          </cell>
          <cell r="G507">
            <v>0</v>
          </cell>
          <cell r="H507">
            <v>0</v>
          </cell>
          <cell r="I507">
            <v>0</v>
          </cell>
          <cell r="J507">
            <v>0</v>
          </cell>
          <cell r="K507">
            <v>0</v>
          </cell>
          <cell r="L507">
            <v>0</v>
          </cell>
          <cell r="M507">
            <v>0</v>
          </cell>
          <cell r="N507">
            <v>0</v>
          </cell>
          <cell r="O507">
            <v>0</v>
          </cell>
          <cell r="P507">
            <v>0</v>
          </cell>
          <cell r="R507">
            <v>0</v>
          </cell>
        </row>
        <row r="508">
          <cell r="C508" t="str">
            <v>tbc</v>
          </cell>
          <cell r="E508">
            <v>0</v>
          </cell>
          <cell r="F508">
            <v>0</v>
          </cell>
          <cell r="G508">
            <v>0</v>
          </cell>
          <cell r="H508">
            <v>0</v>
          </cell>
          <cell r="I508">
            <v>0</v>
          </cell>
          <cell r="J508">
            <v>0</v>
          </cell>
          <cell r="K508">
            <v>0</v>
          </cell>
          <cell r="L508">
            <v>0</v>
          </cell>
          <cell r="M508">
            <v>0</v>
          </cell>
          <cell r="N508">
            <v>0</v>
          </cell>
          <cell r="O508">
            <v>0</v>
          </cell>
          <cell r="P508">
            <v>0</v>
          </cell>
          <cell r="R508">
            <v>0</v>
          </cell>
        </row>
        <row r="509">
          <cell r="C509" t="str">
            <v>tbc</v>
          </cell>
          <cell r="E509">
            <v>0</v>
          </cell>
          <cell r="F509">
            <v>0</v>
          </cell>
          <cell r="G509">
            <v>0</v>
          </cell>
          <cell r="H509">
            <v>0</v>
          </cell>
          <cell r="I509">
            <v>0</v>
          </cell>
          <cell r="J509">
            <v>0</v>
          </cell>
          <cell r="K509">
            <v>0</v>
          </cell>
          <cell r="L509">
            <v>0</v>
          </cell>
          <cell r="M509">
            <v>0</v>
          </cell>
          <cell r="N509">
            <v>0</v>
          </cell>
          <cell r="O509">
            <v>0</v>
          </cell>
          <cell r="P509">
            <v>0</v>
          </cell>
          <cell r="R509">
            <v>0</v>
          </cell>
        </row>
        <row r="510">
          <cell r="C510" t="str">
            <v>tbc</v>
          </cell>
          <cell r="E510">
            <v>0</v>
          </cell>
          <cell r="F510">
            <v>0</v>
          </cell>
          <cell r="G510">
            <v>0</v>
          </cell>
          <cell r="H510">
            <v>0</v>
          </cell>
          <cell r="I510">
            <v>0</v>
          </cell>
          <cell r="J510">
            <v>0</v>
          </cell>
          <cell r="K510">
            <v>0</v>
          </cell>
          <cell r="L510">
            <v>0</v>
          </cell>
          <cell r="M510">
            <v>0</v>
          </cell>
          <cell r="N510">
            <v>0</v>
          </cell>
          <cell r="O510">
            <v>0</v>
          </cell>
          <cell r="P510">
            <v>0</v>
          </cell>
          <cell r="R510">
            <v>0</v>
          </cell>
        </row>
        <row r="511">
          <cell r="C511" t="str">
            <v>tbc</v>
          </cell>
          <cell r="E511">
            <v>0</v>
          </cell>
          <cell r="F511">
            <v>0</v>
          </cell>
          <cell r="G511">
            <v>0</v>
          </cell>
          <cell r="H511">
            <v>0</v>
          </cell>
          <cell r="I511">
            <v>0</v>
          </cell>
          <cell r="J511">
            <v>0</v>
          </cell>
          <cell r="K511">
            <v>0</v>
          </cell>
          <cell r="L511">
            <v>0</v>
          </cell>
          <cell r="M511">
            <v>0</v>
          </cell>
          <cell r="N511">
            <v>0</v>
          </cell>
          <cell r="O511">
            <v>0</v>
          </cell>
          <cell r="P511">
            <v>0</v>
          </cell>
          <cell r="R511">
            <v>0</v>
          </cell>
        </row>
        <row r="513">
          <cell r="C513" t="str">
            <v>TOTAL OTHER CHANNELS</v>
          </cell>
          <cell r="E513">
            <v>10420</v>
          </cell>
          <cell r="F513">
            <v>10232</v>
          </cell>
          <cell r="G513">
            <v>10569</v>
          </cell>
          <cell r="H513">
            <v>9599</v>
          </cell>
          <cell r="I513">
            <v>10255</v>
          </cell>
          <cell r="J513">
            <v>10079</v>
          </cell>
          <cell r="K513">
            <v>10246</v>
          </cell>
          <cell r="L513">
            <v>12529</v>
          </cell>
          <cell r="M513">
            <v>0</v>
          </cell>
          <cell r="N513">
            <v>0</v>
          </cell>
          <cell r="O513">
            <v>0</v>
          </cell>
          <cell r="P513">
            <v>0</v>
          </cell>
          <cell r="R513">
            <v>83929</v>
          </cell>
        </row>
        <row r="515">
          <cell r="C515" t="str">
            <v>TOTAL PREPAY GROSS CONNECTIONS</v>
          </cell>
          <cell r="E515">
            <v>480927</v>
          </cell>
          <cell r="F515">
            <v>402567</v>
          </cell>
          <cell r="G515">
            <v>461339</v>
          </cell>
          <cell r="H515">
            <v>445373</v>
          </cell>
          <cell r="I515">
            <v>435680</v>
          </cell>
          <cell r="J515">
            <v>396032</v>
          </cell>
          <cell r="K515">
            <v>430039</v>
          </cell>
          <cell r="L515">
            <v>412335</v>
          </cell>
          <cell r="M515">
            <v>0</v>
          </cell>
          <cell r="N515">
            <v>0</v>
          </cell>
          <cell r="O515">
            <v>0</v>
          </cell>
          <cell r="P515">
            <v>0</v>
          </cell>
          <cell r="R515">
            <v>3464292</v>
          </cell>
        </row>
      </sheetData>
      <sheetData sheetId="29" refreshError="1">
        <row r="2">
          <cell r="C2" t="str">
            <v>POSTPAY TRADITIONAL</v>
          </cell>
          <cell r="E2">
            <v>39814</v>
          </cell>
          <cell r="F2">
            <v>39845</v>
          </cell>
          <cell r="G2">
            <v>39873</v>
          </cell>
          <cell r="H2">
            <v>39904</v>
          </cell>
          <cell r="I2">
            <v>39934</v>
          </cell>
          <cell r="J2">
            <v>39965</v>
          </cell>
          <cell r="K2">
            <v>39995</v>
          </cell>
          <cell r="L2">
            <v>40026</v>
          </cell>
          <cell r="M2">
            <v>40057</v>
          </cell>
          <cell r="N2">
            <v>40087</v>
          </cell>
          <cell r="O2">
            <v>40118</v>
          </cell>
          <cell r="P2">
            <v>40148</v>
          </cell>
          <cell r="R2" t="str">
            <v>Year to Date</v>
          </cell>
        </row>
        <row r="4">
          <cell r="E4" t="str">
            <v>Actual</v>
          </cell>
          <cell r="F4" t="str">
            <v>Actual</v>
          </cell>
          <cell r="G4" t="str">
            <v>Actual</v>
          </cell>
          <cell r="H4" t="str">
            <v>Actual</v>
          </cell>
          <cell r="I4" t="str">
            <v>Actual</v>
          </cell>
          <cell r="J4" t="str">
            <v>Actual</v>
          </cell>
          <cell r="K4" t="str">
            <v>Actual</v>
          </cell>
          <cell r="L4" t="str">
            <v>Actual</v>
          </cell>
          <cell r="M4" t="str">
            <v/>
          </cell>
          <cell r="N4" t="str">
            <v/>
          </cell>
          <cell r="O4" t="str">
            <v/>
          </cell>
          <cell r="P4" t="str">
            <v/>
          </cell>
        </row>
        <row r="6">
          <cell r="C6" t="str">
            <v>MASS RETAIL (S. Shurrock)</v>
          </cell>
        </row>
        <row r="8">
          <cell r="B8" t="str">
            <v>Carphone Warehouse - CPW Managed   Traditional</v>
          </cell>
          <cell r="C8" t="str">
            <v>Carphone Warehouse - CPW Managed</v>
          </cell>
          <cell r="E8">
            <v>750</v>
          </cell>
          <cell r="F8">
            <v>584</v>
          </cell>
          <cell r="G8">
            <v>524</v>
          </cell>
          <cell r="H8">
            <v>502</v>
          </cell>
          <cell r="I8">
            <v>510</v>
          </cell>
          <cell r="J8">
            <v>0</v>
          </cell>
          <cell r="K8">
            <v>0</v>
          </cell>
          <cell r="L8">
            <v>0</v>
          </cell>
          <cell r="M8">
            <v>0</v>
          </cell>
          <cell r="N8">
            <v>0</v>
          </cell>
          <cell r="O8">
            <v>0</v>
          </cell>
          <cell r="P8">
            <v>0</v>
          </cell>
          <cell r="R8">
            <v>2870</v>
          </cell>
        </row>
        <row r="9">
          <cell r="B9" t="str">
            <v>Carphone Warehouse - O2 Managed   Traditional</v>
          </cell>
          <cell r="C9" t="str">
            <v>Carphone Warehouse - O2 Managed</v>
          </cell>
          <cell r="E9">
            <v>20710</v>
          </cell>
          <cell r="F9">
            <v>30052</v>
          </cell>
          <cell r="G9">
            <v>23068</v>
          </cell>
          <cell r="H9">
            <v>15030</v>
          </cell>
          <cell r="I9">
            <v>23445</v>
          </cell>
          <cell r="J9">
            <v>15750</v>
          </cell>
          <cell r="K9">
            <v>18556.36363636364</v>
          </cell>
          <cell r="L9">
            <v>18556.36363636364</v>
          </cell>
          <cell r="M9">
            <v>18556.36363636364</v>
          </cell>
          <cell r="N9">
            <v>18556.36363636364</v>
          </cell>
          <cell r="O9">
            <v>18517.990909090906</v>
          </cell>
          <cell r="P9">
            <v>19387.293750000001</v>
          </cell>
          <cell r="R9">
            <v>240185.73920454551</v>
          </cell>
        </row>
        <row r="10">
          <cell r="B10" t="str">
            <v>tbc   Traditional</v>
          </cell>
          <cell r="C10" t="str">
            <v>tbc</v>
          </cell>
          <cell r="E10">
            <v>0</v>
          </cell>
          <cell r="F10">
            <v>0</v>
          </cell>
          <cell r="G10">
            <v>0</v>
          </cell>
          <cell r="H10">
            <v>0</v>
          </cell>
          <cell r="I10">
            <v>0</v>
          </cell>
          <cell r="J10">
            <v>0</v>
          </cell>
          <cell r="K10">
            <v>0</v>
          </cell>
          <cell r="L10">
            <v>0</v>
          </cell>
          <cell r="M10">
            <v>0</v>
          </cell>
          <cell r="N10">
            <v>0</v>
          </cell>
          <cell r="O10">
            <v>0</v>
          </cell>
          <cell r="P10">
            <v>0</v>
          </cell>
          <cell r="R10">
            <v>0</v>
          </cell>
        </row>
        <row r="11">
          <cell r="B11" t="str">
            <v>tbc   Traditional</v>
          </cell>
          <cell r="C11" t="str">
            <v>tbc</v>
          </cell>
          <cell r="E11">
            <v>0</v>
          </cell>
          <cell r="F11">
            <v>0</v>
          </cell>
          <cell r="G11">
            <v>0</v>
          </cell>
          <cell r="H11">
            <v>0</v>
          </cell>
          <cell r="I11">
            <v>0</v>
          </cell>
          <cell r="J11">
            <v>0</v>
          </cell>
          <cell r="K11">
            <v>0</v>
          </cell>
          <cell r="L11">
            <v>0</v>
          </cell>
          <cell r="M11">
            <v>0</v>
          </cell>
          <cell r="N11">
            <v>0</v>
          </cell>
          <cell r="O11">
            <v>0</v>
          </cell>
          <cell r="P11">
            <v>0</v>
          </cell>
          <cell r="R11">
            <v>0</v>
          </cell>
        </row>
        <row r="12">
          <cell r="B12" t="str">
            <v>Phones 4 You   Traditional</v>
          </cell>
          <cell r="C12" t="str">
            <v>Phones 4 You</v>
          </cell>
          <cell r="E12">
            <v>5467</v>
          </cell>
          <cell r="F12">
            <v>7161</v>
          </cell>
          <cell r="G12">
            <v>12033</v>
          </cell>
          <cell r="H12">
            <v>10646</v>
          </cell>
          <cell r="I12">
            <v>10847</v>
          </cell>
          <cell r="J12">
            <v>11250</v>
          </cell>
          <cell r="K12">
            <v>10603.6363636364</v>
          </cell>
          <cell r="L12">
            <v>9604</v>
          </cell>
          <cell r="M12">
            <v>9604</v>
          </cell>
          <cell r="N12">
            <v>9604</v>
          </cell>
          <cell r="O12">
            <v>9582</v>
          </cell>
          <cell r="P12">
            <v>7811</v>
          </cell>
          <cell r="R12">
            <v>114212.6363636364</v>
          </cell>
        </row>
        <row r="13">
          <cell r="B13" t="str">
            <v>Dixons Stores Group   Traditional</v>
          </cell>
          <cell r="C13" t="str">
            <v>Dixons Stores Group</v>
          </cell>
          <cell r="E13">
            <v>65</v>
          </cell>
          <cell r="F13">
            <v>76</v>
          </cell>
          <cell r="G13">
            <v>58</v>
          </cell>
          <cell r="H13">
            <v>60</v>
          </cell>
          <cell r="I13">
            <v>55</v>
          </cell>
          <cell r="J13">
            <v>0</v>
          </cell>
          <cell r="K13">
            <v>0</v>
          </cell>
          <cell r="L13">
            <v>0</v>
          </cell>
          <cell r="M13">
            <v>0</v>
          </cell>
          <cell r="N13">
            <v>0</v>
          </cell>
          <cell r="O13">
            <v>0</v>
          </cell>
          <cell r="P13">
            <v>0</v>
          </cell>
          <cell r="R13">
            <v>314</v>
          </cell>
        </row>
        <row r="14">
          <cell r="B14" t="str">
            <v>tbc   Traditional</v>
          </cell>
          <cell r="C14" t="str">
            <v>tbc</v>
          </cell>
          <cell r="E14">
            <v>0</v>
          </cell>
          <cell r="F14">
            <v>0</v>
          </cell>
          <cell r="G14">
            <v>0</v>
          </cell>
          <cell r="H14">
            <v>0</v>
          </cell>
          <cell r="I14">
            <v>0</v>
          </cell>
          <cell r="J14">
            <v>0</v>
          </cell>
          <cell r="K14">
            <v>0</v>
          </cell>
          <cell r="L14">
            <v>0</v>
          </cell>
          <cell r="M14">
            <v>0</v>
          </cell>
          <cell r="N14">
            <v>0</v>
          </cell>
          <cell r="O14">
            <v>0</v>
          </cell>
          <cell r="P14">
            <v>0</v>
          </cell>
          <cell r="R14">
            <v>0</v>
          </cell>
        </row>
        <row r="15">
          <cell r="B15" t="str">
            <v>Dial a Phone   Traditional</v>
          </cell>
          <cell r="C15" t="str">
            <v>Dial a Phone</v>
          </cell>
          <cell r="E15">
            <v>0</v>
          </cell>
          <cell r="F15">
            <v>0</v>
          </cell>
          <cell r="G15">
            <v>0</v>
          </cell>
          <cell r="H15">
            <v>0</v>
          </cell>
          <cell r="I15">
            <v>0</v>
          </cell>
          <cell r="J15">
            <v>0</v>
          </cell>
          <cell r="K15">
            <v>0</v>
          </cell>
          <cell r="L15">
            <v>0</v>
          </cell>
          <cell r="M15">
            <v>0</v>
          </cell>
          <cell r="N15">
            <v>0</v>
          </cell>
          <cell r="O15">
            <v>0</v>
          </cell>
          <cell r="P15">
            <v>0</v>
          </cell>
          <cell r="R15">
            <v>0</v>
          </cell>
        </row>
        <row r="16">
          <cell r="B16" t="str">
            <v>Argos   Traditional</v>
          </cell>
          <cell r="C16" t="str">
            <v>Argos</v>
          </cell>
          <cell r="E16">
            <v>3</v>
          </cell>
          <cell r="F16">
            <v>0</v>
          </cell>
          <cell r="G16">
            <v>1</v>
          </cell>
          <cell r="H16">
            <v>1</v>
          </cell>
          <cell r="I16">
            <v>1</v>
          </cell>
          <cell r="J16">
            <v>0</v>
          </cell>
          <cell r="K16">
            <v>0</v>
          </cell>
          <cell r="L16">
            <v>0</v>
          </cell>
          <cell r="M16">
            <v>0</v>
          </cell>
          <cell r="N16">
            <v>0</v>
          </cell>
          <cell r="O16">
            <v>0</v>
          </cell>
          <cell r="P16">
            <v>0</v>
          </cell>
          <cell r="R16">
            <v>6</v>
          </cell>
        </row>
        <row r="17">
          <cell r="B17" t="str">
            <v>Tesco   Traditional</v>
          </cell>
          <cell r="C17" t="str">
            <v>Tesco</v>
          </cell>
          <cell r="E17">
            <v>0</v>
          </cell>
          <cell r="F17">
            <v>0</v>
          </cell>
          <cell r="G17">
            <v>0</v>
          </cell>
          <cell r="H17">
            <v>508</v>
          </cell>
          <cell r="I17">
            <v>1173</v>
          </cell>
          <cell r="J17">
            <v>0</v>
          </cell>
          <cell r="K17">
            <v>200</v>
          </cell>
          <cell r="L17">
            <v>200</v>
          </cell>
          <cell r="M17">
            <v>200</v>
          </cell>
          <cell r="N17">
            <v>200</v>
          </cell>
          <cell r="O17">
            <v>200</v>
          </cell>
          <cell r="P17">
            <v>200</v>
          </cell>
          <cell r="R17">
            <v>2881</v>
          </cell>
        </row>
        <row r="18">
          <cell r="B18" t="str">
            <v>Woolworths   Traditional</v>
          </cell>
          <cell r="C18" t="str">
            <v>Woolworths</v>
          </cell>
          <cell r="E18">
            <v>0</v>
          </cell>
          <cell r="F18">
            <v>0</v>
          </cell>
          <cell r="G18">
            <v>0</v>
          </cell>
          <cell r="H18">
            <v>0</v>
          </cell>
          <cell r="I18">
            <v>0</v>
          </cell>
          <cell r="J18">
            <v>0</v>
          </cell>
          <cell r="K18">
            <v>0</v>
          </cell>
          <cell r="L18">
            <v>0</v>
          </cell>
          <cell r="M18">
            <v>0</v>
          </cell>
          <cell r="N18">
            <v>0</v>
          </cell>
          <cell r="O18">
            <v>0</v>
          </cell>
          <cell r="P18">
            <v>0</v>
          </cell>
          <cell r="R18">
            <v>0</v>
          </cell>
        </row>
        <row r="19">
          <cell r="B19" t="str">
            <v>Littlewoods   Traditional</v>
          </cell>
          <cell r="C19" t="str">
            <v>Littlewoods</v>
          </cell>
          <cell r="E19">
            <v>0</v>
          </cell>
          <cell r="F19">
            <v>0</v>
          </cell>
          <cell r="G19">
            <v>0</v>
          </cell>
          <cell r="H19">
            <v>0</v>
          </cell>
          <cell r="I19">
            <v>0</v>
          </cell>
          <cell r="J19">
            <v>0</v>
          </cell>
          <cell r="K19">
            <v>0</v>
          </cell>
          <cell r="L19">
            <v>0</v>
          </cell>
          <cell r="M19">
            <v>0</v>
          </cell>
          <cell r="N19">
            <v>0</v>
          </cell>
          <cell r="O19">
            <v>0</v>
          </cell>
          <cell r="P19">
            <v>0</v>
          </cell>
          <cell r="R19">
            <v>0</v>
          </cell>
        </row>
        <row r="20">
          <cell r="B20" t="str">
            <v>Comet   Traditional</v>
          </cell>
          <cell r="C20" t="str">
            <v>Comet</v>
          </cell>
          <cell r="E20">
            <v>0</v>
          </cell>
          <cell r="F20">
            <v>0</v>
          </cell>
          <cell r="G20">
            <v>0</v>
          </cell>
          <cell r="H20">
            <v>0</v>
          </cell>
          <cell r="I20">
            <v>0</v>
          </cell>
          <cell r="J20">
            <v>0</v>
          </cell>
          <cell r="K20">
            <v>0</v>
          </cell>
          <cell r="L20">
            <v>0</v>
          </cell>
          <cell r="M20">
            <v>0</v>
          </cell>
          <cell r="N20">
            <v>0</v>
          </cell>
          <cell r="O20">
            <v>0</v>
          </cell>
          <cell r="P20">
            <v>0</v>
          </cell>
          <cell r="R20">
            <v>0</v>
          </cell>
        </row>
        <row r="21">
          <cell r="B21" t="str">
            <v>MobileShop   Traditional</v>
          </cell>
          <cell r="C21" t="str">
            <v>MobileShop</v>
          </cell>
          <cell r="E21">
            <v>26</v>
          </cell>
          <cell r="F21">
            <v>19</v>
          </cell>
          <cell r="G21">
            <v>20</v>
          </cell>
          <cell r="H21">
            <v>12</v>
          </cell>
          <cell r="I21">
            <v>13</v>
          </cell>
          <cell r="J21">
            <v>0</v>
          </cell>
          <cell r="K21">
            <v>0</v>
          </cell>
          <cell r="L21">
            <v>0</v>
          </cell>
          <cell r="M21">
            <v>0</v>
          </cell>
          <cell r="N21">
            <v>0</v>
          </cell>
          <cell r="O21">
            <v>0</v>
          </cell>
          <cell r="P21">
            <v>0</v>
          </cell>
          <cell r="R21">
            <v>90</v>
          </cell>
        </row>
        <row r="22">
          <cell r="B22" t="str">
            <v>Apple   Traditional</v>
          </cell>
          <cell r="C22" t="str">
            <v>Apple</v>
          </cell>
          <cell r="E22">
            <v>14</v>
          </cell>
          <cell r="F22">
            <v>17</v>
          </cell>
          <cell r="G22">
            <v>13</v>
          </cell>
          <cell r="H22">
            <v>9</v>
          </cell>
          <cell r="I22">
            <v>7</v>
          </cell>
          <cell r="J22">
            <v>0</v>
          </cell>
          <cell r="K22">
            <v>0</v>
          </cell>
          <cell r="L22">
            <v>0</v>
          </cell>
          <cell r="M22">
            <v>0</v>
          </cell>
          <cell r="N22">
            <v>0</v>
          </cell>
          <cell r="O22">
            <v>0</v>
          </cell>
          <cell r="P22">
            <v>0</v>
          </cell>
          <cell r="R22">
            <v>60</v>
          </cell>
        </row>
        <row r="23">
          <cell r="B23" t="str">
            <v>Other Mass Retail   Traditional</v>
          </cell>
          <cell r="C23" t="str">
            <v>Other Mass Retail</v>
          </cell>
          <cell r="E23">
            <v>359</v>
          </cell>
          <cell r="F23">
            <v>201</v>
          </cell>
          <cell r="G23">
            <v>222</v>
          </cell>
          <cell r="H23">
            <v>331</v>
          </cell>
          <cell r="I23">
            <v>317</v>
          </cell>
          <cell r="J23">
            <v>0</v>
          </cell>
          <cell r="K23">
            <v>0</v>
          </cell>
          <cell r="L23">
            <v>0</v>
          </cell>
          <cell r="M23">
            <v>0</v>
          </cell>
          <cell r="N23">
            <v>0</v>
          </cell>
          <cell r="O23">
            <v>0</v>
          </cell>
          <cell r="P23">
            <v>0</v>
          </cell>
          <cell r="R23">
            <v>1430</v>
          </cell>
        </row>
        <row r="24">
          <cell r="B24" t="str">
            <v>Prepay Distributors   Traditional</v>
          </cell>
          <cell r="C24" t="str">
            <v>Prepay Distributors</v>
          </cell>
          <cell r="E24">
            <v>0</v>
          </cell>
          <cell r="F24">
            <v>0</v>
          </cell>
          <cell r="G24">
            <v>0</v>
          </cell>
          <cell r="H24">
            <v>0</v>
          </cell>
          <cell r="I24">
            <v>0</v>
          </cell>
          <cell r="J24">
            <v>0</v>
          </cell>
          <cell r="K24">
            <v>0</v>
          </cell>
          <cell r="L24">
            <v>0</v>
          </cell>
          <cell r="M24">
            <v>0</v>
          </cell>
          <cell r="N24">
            <v>0</v>
          </cell>
          <cell r="O24">
            <v>0</v>
          </cell>
          <cell r="P24">
            <v>0</v>
          </cell>
          <cell r="R24">
            <v>0</v>
          </cell>
        </row>
        <row r="25">
          <cell r="B25" t="str">
            <v>Asda   Traditional</v>
          </cell>
          <cell r="C25" t="str">
            <v>Asda</v>
          </cell>
          <cell r="E25">
            <v>0</v>
          </cell>
          <cell r="F25">
            <v>0</v>
          </cell>
          <cell r="G25">
            <v>0</v>
          </cell>
          <cell r="H25">
            <v>0</v>
          </cell>
          <cell r="I25">
            <v>0</v>
          </cell>
          <cell r="J25">
            <v>0</v>
          </cell>
          <cell r="K25">
            <v>0</v>
          </cell>
          <cell r="L25">
            <v>0</v>
          </cell>
          <cell r="M25">
            <v>0</v>
          </cell>
          <cell r="N25">
            <v>0</v>
          </cell>
          <cell r="O25">
            <v>0</v>
          </cell>
          <cell r="P25">
            <v>0</v>
          </cell>
          <cell r="R25">
            <v>0</v>
          </cell>
        </row>
        <row r="26">
          <cell r="B26" t="str">
            <v>Next   Traditional</v>
          </cell>
          <cell r="C26" t="str">
            <v>Next</v>
          </cell>
          <cell r="E26">
            <v>0</v>
          </cell>
          <cell r="F26">
            <v>0</v>
          </cell>
          <cell r="G26">
            <v>0</v>
          </cell>
          <cell r="H26">
            <v>0</v>
          </cell>
          <cell r="I26">
            <v>0</v>
          </cell>
          <cell r="J26">
            <v>0</v>
          </cell>
          <cell r="K26">
            <v>0</v>
          </cell>
          <cell r="L26">
            <v>0</v>
          </cell>
          <cell r="M26">
            <v>0</v>
          </cell>
          <cell r="N26">
            <v>0</v>
          </cell>
          <cell r="O26">
            <v>0</v>
          </cell>
          <cell r="P26">
            <v>0</v>
          </cell>
          <cell r="R26">
            <v>0</v>
          </cell>
        </row>
        <row r="27">
          <cell r="B27" t="str">
            <v>Morrisons   Traditional</v>
          </cell>
          <cell r="C27" t="str">
            <v>Morrisons</v>
          </cell>
          <cell r="E27">
            <v>0</v>
          </cell>
          <cell r="F27">
            <v>0</v>
          </cell>
          <cell r="G27">
            <v>0</v>
          </cell>
          <cell r="H27">
            <v>0</v>
          </cell>
          <cell r="I27">
            <v>0</v>
          </cell>
          <cell r="J27">
            <v>0</v>
          </cell>
          <cell r="K27">
            <v>0</v>
          </cell>
          <cell r="L27">
            <v>0</v>
          </cell>
          <cell r="M27">
            <v>0</v>
          </cell>
          <cell r="N27">
            <v>0</v>
          </cell>
          <cell r="O27">
            <v>0</v>
          </cell>
          <cell r="P27">
            <v>0</v>
          </cell>
          <cell r="R27">
            <v>0</v>
          </cell>
        </row>
        <row r="28">
          <cell r="B28" t="str">
            <v>tbc   Traditional</v>
          </cell>
          <cell r="C28" t="str">
            <v>tbc</v>
          </cell>
          <cell r="E28">
            <v>0</v>
          </cell>
          <cell r="F28">
            <v>0</v>
          </cell>
          <cell r="G28">
            <v>0</v>
          </cell>
          <cell r="H28">
            <v>0</v>
          </cell>
          <cell r="I28">
            <v>0</v>
          </cell>
          <cell r="J28">
            <v>0</v>
          </cell>
          <cell r="K28">
            <v>0</v>
          </cell>
          <cell r="L28">
            <v>0</v>
          </cell>
          <cell r="M28">
            <v>0</v>
          </cell>
          <cell r="N28">
            <v>0</v>
          </cell>
          <cell r="O28">
            <v>0</v>
          </cell>
          <cell r="P28">
            <v>0</v>
          </cell>
          <cell r="R28">
            <v>0</v>
          </cell>
        </row>
        <row r="30">
          <cell r="C30" t="str">
            <v>TOTAL MASS RETAIL</v>
          </cell>
          <cell r="E30">
            <v>27394</v>
          </cell>
          <cell r="F30">
            <v>38110</v>
          </cell>
          <cell r="G30">
            <v>35939</v>
          </cell>
          <cell r="H30">
            <v>27099</v>
          </cell>
          <cell r="I30">
            <v>36368</v>
          </cell>
          <cell r="J30">
            <v>27000</v>
          </cell>
          <cell r="K30">
            <v>29360.00000000004</v>
          </cell>
          <cell r="L30">
            <v>28360.36363636364</v>
          </cell>
          <cell r="M30">
            <v>28360.36363636364</v>
          </cell>
          <cell r="N30">
            <v>28360.36363636364</v>
          </cell>
          <cell r="O30">
            <v>28299.990909090906</v>
          </cell>
          <cell r="P30">
            <v>27398.293750000001</v>
          </cell>
          <cell r="R30">
            <v>362049.37556818192</v>
          </cell>
        </row>
        <row r="32">
          <cell r="C32" t="str">
            <v>BUSINESS (B. Dowd)</v>
          </cell>
        </row>
        <row r="34">
          <cell r="B34" t="str">
            <v>Exclusive Partners   Traditional</v>
          </cell>
          <cell r="C34" t="str">
            <v>Exclusive Partners</v>
          </cell>
          <cell r="E34">
            <v>961</v>
          </cell>
          <cell r="F34">
            <v>990</v>
          </cell>
          <cell r="G34">
            <v>1297</v>
          </cell>
          <cell r="H34">
            <v>1377</v>
          </cell>
          <cell r="I34">
            <v>974</v>
          </cell>
          <cell r="J34">
            <v>3367.4749853085209</v>
          </cell>
          <cell r="K34">
            <v>1858.4092934394557</v>
          </cell>
          <cell r="L34">
            <v>1673.5826353574373</v>
          </cell>
          <cell r="M34">
            <v>1660.1605055670807</v>
          </cell>
          <cell r="N34">
            <v>1236.8798103294384</v>
          </cell>
          <cell r="O34">
            <v>1204.8526228098681</v>
          </cell>
          <cell r="P34">
            <v>923.13896945145257</v>
          </cell>
          <cell r="R34">
            <v>17523.498822263253</v>
          </cell>
        </row>
        <row r="36">
          <cell r="C36" t="str">
            <v>Business Partners</v>
          </cell>
        </row>
        <row r="38">
          <cell r="B38" t="str">
            <v>Direct Independents   Traditional</v>
          </cell>
          <cell r="C38" t="str">
            <v>Direct Independents</v>
          </cell>
          <cell r="E38">
            <v>2262</v>
          </cell>
          <cell r="F38">
            <v>1871</v>
          </cell>
          <cell r="G38">
            <v>3925</v>
          </cell>
          <cell r="H38">
            <v>2038</v>
          </cell>
          <cell r="I38">
            <v>1920</v>
          </cell>
          <cell r="J38">
            <v>3103.2</v>
          </cell>
          <cell r="K38">
            <v>2315.0914298688376</v>
          </cell>
          <cell r="L38">
            <v>2857.4943482785443</v>
          </cell>
          <cell r="M38">
            <v>3336.2850112092437</v>
          </cell>
          <cell r="N38">
            <v>3100.8336602827194</v>
          </cell>
          <cell r="O38">
            <v>3356.3953031809342</v>
          </cell>
          <cell r="P38">
            <v>2460.5636845592271</v>
          </cell>
          <cell r="R38">
            <v>32545.86343737951</v>
          </cell>
        </row>
        <row r="39">
          <cell r="B39" t="str">
            <v>Distributors   Traditional</v>
          </cell>
          <cell r="C39" t="str">
            <v>Distributors</v>
          </cell>
          <cell r="E39">
            <v>1166</v>
          </cell>
          <cell r="F39">
            <v>1786</v>
          </cell>
          <cell r="G39">
            <v>1838</v>
          </cell>
          <cell r="H39">
            <v>1470</v>
          </cell>
          <cell r="I39">
            <v>1836</v>
          </cell>
          <cell r="J39">
            <v>3133.4</v>
          </cell>
          <cell r="K39">
            <v>1712.5471645388341</v>
          </cell>
          <cell r="L39">
            <v>1762.5052078442543</v>
          </cell>
          <cell r="M39">
            <v>1635.2897531521176</v>
          </cell>
          <cell r="N39">
            <v>1720.8046770915485</v>
          </cell>
          <cell r="O39">
            <v>1705.2427145488427</v>
          </cell>
          <cell r="P39">
            <v>1208.4852750970322</v>
          </cell>
          <cell r="R39">
            <v>20974.27479227263</v>
          </cell>
        </row>
        <row r="40">
          <cell r="B40" t="str">
            <v>Data Centre of Excellence   Traditional</v>
          </cell>
          <cell r="C40" t="str">
            <v>Data Centre of Excellence</v>
          </cell>
          <cell r="E40">
            <v>1624</v>
          </cell>
          <cell r="F40">
            <v>950</v>
          </cell>
          <cell r="G40">
            <v>4992</v>
          </cell>
          <cell r="H40">
            <v>1625</v>
          </cell>
          <cell r="I40">
            <v>1293</v>
          </cell>
          <cell r="J40">
            <v>3128.1073531109314</v>
          </cell>
          <cell r="K40">
            <v>1851.208707095514</v>
          </cell>
          <cell r="L40">
            <v>1926.0953687463141</v>
          </cell>
          <cell r="M40">
            <v>1798.7747540797836</v>
          </cell>
          <cell r="N40">
            <v>1951.14361727555</v>
          </cell>
          <cell r="O40">
            <v>1949.3627968699834</v>
          </cell>
          <cell r="P40">
            <v>1318.8887663402929</v>
          </cell>
          <cell r="R40">
            <v>24407.581363518369</v>
          </cell>
        </row>
        <row r="41">
          <cell r="B41" t="str">
            <v>Vodafone   Traditional</v>
          </cell>
          <cell r="C41" t="str">
            <v>Vodafone</v>
          </cell>
          <cell r="E41">
            <v>179</v>
          </cell>
          <cell r="F41">
            <v>118</v>
          </cell>
          <cell r="G41">
            <v>168</v>
          </cell>
          <cell r="H41">
            <v>156</v>
          </cell>
          <cell r="I41">
            <v>173</v>
          </cell>
          <cell r="J41">
            <v>120</v>
          </cell>
          <cell r="K41">
            <v>61</v>
          </cell>
          <cell r="L41">
            <v>0</v>
          </cell>
          <cell r="M41">
            <v>0</v>
          </cell>
          <cell r="N41">
            <v>0</v>
          </cell>
          <cell r="O41">
            <v>0</v>
          </cell>
          <cell r="P41">
            <v>0</v>
          </cell>
          <cell r="R41">
            <v>975</v>
          </cell>
        </row>
        <row r="42">
          <cell r="B42" t="str">
            <v>Managed Partners   Traditional</v>
          </cell>
          <cell r="C42" t="str">
            <v>Managed Partners</v>
          </cell>
          <cell r="E42">
            <v>378</v>
          </cell>
          <cell r="F42">
            <v>333</v>
          </cell>
          <cell r="G42">
            <v>835</v>
          </cell>
          <cell r="H42">
            <v>-93</v>
          </cell>
          <cell r="I42">
            <v>267</v>
          </cell>
          <cell r="J42">
            <v>-64.999999999999545</v>
          </cell>
          <cell r="K42">
            <v>742.45604904203856</v>
          </cell>
          <cell r="L42">
            <v>1171.7090726212853</v>
          </cell>
          <cell r="M42">
            <v>1201.5739698632751</v>
          </cell>
          <cell r="N42">
            <v>1244.7129048406578</v>
          </cell>
          <cell r="O42">
            <v>1310.1208448547104</v>
          </cell>
          <cell r="P42">
            <v>1065.7078224926479</v>
          </cell>
          <cell r="R42">
            <v>8391.280663714615</v>
          </cell>
        </row>
        <row r="43">
          <cell r="B43" t="str">
            <v>BT SP   Traditional</v>
          </cell>
          <cell r="C43" t="str">
            <v>BT SP</v>
          </cell>
          <cell r="E43">
            <v>582</v>
          </cell>
          <cell r="F43">
            <v>579</v>
          </cell>
          <cell r="G43">
            <v>668</v>
          </cell>
          <cell r="H43">
            <v>473</v>
          </cell>
          <cell r="I43">
            <v>558</v>
          </cell>
          <cell r="J43">
            <v>622</v>
          </cell>
          <cell r="K43">
            <v>545</v>
          </cell>
          <cell r="L43">
            <v>669.44861538461544</v>
          </cell>
          <cell r="M43">
            <v>753.12969230769238</v>
          </cell>
          <cell r="N43">
            <v>753.12969230769238</v>
          </cell>
          <cell r="O43">
            <v>836.81076923076932</v>
          </cell>
          <cell r="P43">
            <v>753.12969230769238</v>
          </cell>
          <cell r="R43">
            <v>7792.6484615384625</v>
          </cell>
        </row>
        <row r="44">
          <cell r="B44" t="str">
            <v>Billing Partners - ISPs   Traditional</v>
          </cell>
          <cell r="C44" t="str">
            <v>Billing Partners - ISPs</v>
          </cell>
          <cell r="E44">
            <v>1</v>
          </cell>
          <cell r="F44">
            <v>0</v>
          </cell>
          <cell r="G44">
            <v>0</v>
          </cell>
          <cell r="H44">
            <v>0</v>
          </cell>
          <cell r="I44">
            <v>0</v>
          </cell>
          <cell r="J44">
            <v>0</v>
          </cell>
          <cell r="K44">
            <v>0</v>
          </cell>
          <cell r="L44">
            <v>0</v>
          </cell>
          <cell r="M44">
            <v>0</v>
          </cell>
          <cell r="N44">
            <v>0</v>
          </cell>
          <cell r="O44">
            <v>0</v>
          </cell>
          <cell r="P44">
            <v>0</v>
          </cell>
          <cell r="R44">
            <v>1</v>
          </cell>
        </row>
        <row r="45">
          <cell r="B45" t="str">
            <v>Genesis   Traditional</v>
          </cell>
          <cell r="C45" t="str">
            <v>Genesis</v>
          </cell>
          <cell r="E45">
            <v>85</v>
          </cell>
          <cell r="F45">
            <v>77</v>
          </cell>
          <cell r="G45">
            <v>88</v>
          </cell>
          <cell r="H45">
            <v>77</v>
          </cell>
          <cell r="I45">
            <v>62</v>
          </cell>
          <cell r="J45">
            <v>0</v>
          </cell>
          <cell r="K45">
            <v>0</v>
          </cell>
          <cell r="L45">
            <v>0</v>
          </cell>
          <cell r="M45">
            <v>0</v>
          </cell>
          <cell r="N45">
            <v>0</v>
          </cell>
          <cell r="O45">
            <v>0</v>
          </cell>
          <cell r="P45">
            <v>0</v>
          </cell>
          <cell r="R45">
            <v>389</v>
          </cell>
        </row>
        <row r="46">
          <cell r="B46" t="str">
            <v>tbc   Traditional</v>
          </cell>
          <cell r="C46" t="str">
            <v>tbc</v>
          </cell>
          <cell r="E46">
            <v>0</v>
          </cell>
          <cell r="F46">
            <v>0</v>
          </cell>
          <cell r="G46">
            <v>0</v>
          </cell>
          <cell r="H46">
            <v>0</v>
          </cell>
          <cell r="I46">
            <v>0</v>
          </cell>
          <cell r="J46">
            <v>0</v>
          </cell>
          <cell r="K46">
            <v>0</v>
          </cell>
          <cell r="L46">
            <v>0</v>
          </cell>
          <cell r="M46">
            <v>0</v>
          </cell>
          <cell r="N46">
            <v>0</v>
          </cell>
          <cell r="O46">
            <v>0</v>
          </cell>
          <cell r="P46">
            <v>0</v>
          </cell>
          <cell r="R46">
            <v>0</v>
          </cell>
        </row>
        <row r="47">
          <cell r="B47" t="str">
            <v>Ceased Independents   Traditional</v>
          </cell>
          <cell r="C47" t="str">
            <v>Ceased Independents</v>
          </cell>
          <cell r="E47">
            <v>44</v>
          </cell>
          <cell r="F47">
            <v>34</v>
          </cell>
          <cell r="G47">
            <v>33</v>
          </cell>
          <cell r="H47">
            <v>31</v>
          </cell>
          <cell r="I47">
            <v>35</v>
          </cell>
          <cell r="J47">
            <v>0</v>
          </cell>
          <cell r="K47">
            <v>0</v>
          </cell>
          <cell r="L47">
            <v>0</v>
          </cell>
          <cell r="M47">
            <v>0</v>
          </cell>
          <cell r="N47">
            <v>0</v>
          </cell>
          <cell r="O47">
            <v>0</v>
          </cell>
          <cell r="P47">
            <v>0</v>
          </cell>
          <cell r="R47">
            <v>177</v>
          </cell>
        </row>
        <row r="48">
          <cell r="B48" t="str">
            <v>tbc   Traditional</v>
          </cell>
          <cell r="C48" t="str">
            <v>tbc</v>
          </cell>
          <cell r="E48">
            <v>0</v>
          </cell>
          <cell r="F48">
            <v>0</v>
          </cell>
          <cell r="G48">
            <v>0</v>
          </cell>
          <cell r="H48">
            <v>0</v>
          </cell>
          <cell r="I48">
            <v>0</v>
          </cell>
          <cell r="J48">
            <v>0</v>
          </cell>
          <cell r="K48">
            <v>0</v>
          </cell>
          <cell r="L48">
            <v>0</v>
          </cell>
          <cell r="M48">
            <v>0</v>
          </cell>
          <cell r="N48">
            <v>0</v>
          </cell>
          <cell r="O48">
            <v>0</v>
          </cell>
          <cell r="P48">
            <v>0</v>
          </cell>
          <cell r="R48">
            <v>0</v>
          </cell>
        </row>
        <row r="50">
          <cell r="C50" t="str">
            <v>Total Business Partners</v>
          </cell>
          <cell r="E50">
            <v>6321</v>
          </cell>
          <cell r="F50">
            <v>5748</v>
          </cell>
          <cell r="G50">
            <v>12547</v>
          </cell>
          <cell r="H50">
            <v>5777</v>
          </cell>
          <cell r="I50">
            <v>6144</v>
          </cell>
          <cell r="J50">
            <v>10041.707353110931</v>
          </cell>
          <cell r="K50">
            <v>7227.303350545224</v>
          </cell>
          <cell r="L50">
            <v>8387.2526128750142</v>
          </cell>
          <cell r="M50">
            <v>8725.0531806121126</v>
          </cell>
          <cell r="N50">
            <v>8770.6245517981679</v>
          </cell>
          <cell r="O50">
            <v>9157.9324286852407</v>
          </cell>
          <cell r="P50">
            <v>6806.7752407968928</v>
          </cell>
          <cell r="R50">
            <v>95653.648718423588</v>
          </cell>
        </row>
        <row r="52">
          <cell r="C52" t="str">
            <v>Direct</v>
          </cell>
        </row>
        <row r="54">
          <cell r="B54" t="str">
            <v>O2 Direct Sales - Corporate   Traditional</v>
          </cell>
          <cell r="C54" t="str">
            <v>O2 Direct Sales - Corporate</v>
          </cell>
          <cell r="E54">
            <v>9243</v>
          </cell>
          <cell r="F54">
            <v>12339</v>
          </cell>
          <cell r="G54">
            <v>10857</v>
          </cell>
          <cell r="H54">
            <v>8705</v>
          </cell>
          <cell r="I54">
            <v>9293</v>
          </cell>
          <cell r="J54">
            <v>19861.323619401403</v>
          </cell>
          <cell r="K54">
            <v>9366.5173934150953</v>
          </cell>
          <cell r="L54">
            <v>11587.703539680671</v>
          </cell>
          <cell r="M54">
            <v>11873.870383234987</v>
          </cell>
          <cell r="N54">
            <v>7930.7574475274805</v>
          </cell>
          <cell r="O54">
            <v>8839.6624199752569</v>
          </cell>
          <cell r="P54">
            <v>8936.2530986355159</v>
          </cell>
          <cell r="R54">
            <v>128833.0879018704</v>
          </cell>
        </row>
        <row r="55">
          <cell r="B55" t="str">
            <v>O2 Direct Sales - SME   Traditional</v>
          </cell>
          <cell r="C55" t="str">
            <v>O2 Direct Sales - SME</v>
          </cell>
          <cell r="E55">
            <v>5100</v>
          </cell>
          <cell r="F55">
            <v>6326</v>
          </cell>
          <cell r="G55">
            <v>6309</v>
          </cell>
          <cell r="H55">
            <v>5038</v>
          </cell>
          <cell r="I55">
            <v>4597</v>
          </cell>
          <cell r="J55">
            <v>4376.5967087786348</v>
          </cell>
          <cell r="K55">
            <v>5454.6155059774246</v>
          </cell>
          <cell r="L55">
            <v>5517.8603876567258</v>
          </cell>
          <cell r="M55">
            <v>5875.1633277642513</v>
          </cell>
          <cell r="N55">
            <v>4622.4133877634895</v>
          </cell>
          <cell r="O55">
            <v>4442.805540336567</v>
          </cell>
          <cell r="P55">
            <v>3642.4227013029022</v>
          </cell>
          <cell r="R55">
            <v>61301.877559579996</v>
          </cell>
        </row>
        <row r="56">
          <cell r="B56" t="str">
            <v>tbc   Traditional</v>
          </cell>
          <cell r="C56" t="str">
            <v>tbc</v>
          </cell>
          <cell r="E56">
            <v>0</v>
          </cell>
          <cell r="F56">
            <v>0</v>
          </cell>
          <cell r="G56">
            <v>0</v>
          </cell>
          <cell r="H56">
            <v>0</v>
          </cell>
          <cell r="I56">
            <v>0</v>
          </cell>
          <cell r="J56">
            <v>0</v>
          </cell>
          <cell r="K56">
            <v>0</v>
          </cell>
          <cell r="L56">
            <v>0</v>
          </cell>
          <cell r="M56">
            <v>0</v>
          </cell>
          <cell r="N56">
            <v>0</v>
          </cell>
          <cell r="O56">
            <v>0</v>
          </cell>
          <cell r="P56">
            <v>0</v>
          </cell>
          <cell r="R56">
            <v>0</v>
          </cell>
        </row>
        <row r="57">
          <cell r="B57" t="str">
            <v>tbc   Traditional</v>
          </cell>
          <cell r="C57" t="str">
            <v>tbc</v>
          </cell>
          <cell r="E57">
            <v>0</v>
          </cell>
          <cell r="F57">
            <v>0</v>
          </cell>
          <cell r="G57">
            <v>0</v>
          </cell>
          <cell r="H57">
            <v>0</v>
          </cell>
          <cell r="I57">
            <v>0</v>
          </cell>
          <cell r="J57">
            <v>0</v>
          </cell>
          <cell r="K57">
            <v>0</v>
          </cell>
          <cell r="L57">
            <v>0</v>
          </cell>
          <cell r="M57">
            <v>0</v>
          </cell>
          <cell r="N57">
            <v>0</v>
          </cell>
          <cell r="O57">
            <v>0</v>
          </cell>
          <cell r="P57">
            <v>0</v>
          </cell>
          <cell r="R57">
            <v>0</v>
          </cell>
        </row>
        <row r="58">
          <cell r="B58" t="str">
            <v>tbc   Traditional</v>
          </cell>
          <cell r="C58" t="str">
            <v>tbc</v>
          </cell>
          <cell r="E58">
            <v>0</v>
          </cell>
          <cell r="F58">
            <v>0</v>
          </cell>
          <cell r="G58">
            <v>0</v>
          </cell>
          <cell r="H58">
            <v>0</v>
          </cell>
          <cell r="I58">
            <v>0</v>
          </cell>
          <cell r="J58">
            <v>0</v>
          </cell>
          <cell r="K58">
            <v>0</v>
          </cell>
          <cell r="L58">
            <v>0</v>
          </cell>
          <cell r="M58">
            <v>0</v>
          </cell>
          <cell r="N58">
            <v>0</v>
          </cell>
          <cell r="O58">
            <v>0</v>
          </cell>
          <cell r="P58">
            <v>0</v>
          </cell>
          <cell r="R58">
            <v>0</v>
          </cell>
        </row>
        <row r="59">
          <cell r="B59" t="str">
            <v>tbc   Traditional</v>
          </cell>
          <cell r="C59" t="str">
            <v>tbc</v>
          </cell>
          <cell r="E59">
            <v>0</v>
          </cell>
          <cell r="F59">
            <v>0</v>
          </cell>
          <cell r="G59">
            <v>0</v>
          </cell>
          <cell r="H59">
            <v>0</v>
          </cell>
          <cell r="I59">
            <v>0</v>
          </cell>
          <cell r="J59">
            <v>0</v>
          </cell>
          <cell r="K59">
            <v>0</v>
          </cell>
          <cell r="L59">
            <v>0</v>
          </cell>
          <cell r="M59">
            <v>0</v>
          </cell>
          <cell r="N59">
            <v>0</v>
          </cell>
          <cell r="O59">
            <v>0</v>
          </cell>
          <cell r="P59">
            <v>0</v>
          </cell>
          <cell r="R59">
            <v>0</v>
          </cell>
        </row>
        <row r="60">
          <cell r="B60" t="str">
            <v>tbc   Traditional</v>
          </cell>
          <cell r="C60" t="str">
            <v>tbc</v>
          </cell>
          <cell r="E60">
            <v>0</v>
          </cell>
          <cell r="F60">
            <v>0</v>
          </cell>
          <cell r="G60">
            <v>0</v>
          </cell>
          <cell r="H60">
            <v>0</v>
          </cell>
          <cell r="I60">
            <v>0</v>
          </cell>
          <cell r="J60">
            <v>0</v>
          </cell>
          <cell r="K60">
            <v>0</v>
          </cell>
          <cell r="L60">
            <v>0</v>
          </cell>
          <cell r="M60">
            <v>0</v>
          </cell>
          <cell r="N60">
            <v>0</v>
          </cell>
          <cell r="O60">
            <v>0</v>
          </cell>
          <cell r="P60">
            <v>0</v>
          </cell>
          <cell r="R60">
            <v>0</v>
          </cell>
        </row>
        <row r="61">
          <cell r="B61" t="str">
            <v>tbc   Traditional</v>
          </cell>
          <cell r="C61" t="str">
            <v>tbc</v>
          </cell>
          <cell r="E61">
            <v>0</v>
          </cell>
          <cell r="F61">
            <v>0</v>
          </cell>
          <cell r="G61">
            <v>0</v>
          </cell>
          <cell r="H61">
            <v>0</v>
          </cell>
          <cell r="I61">
            <v>0</v>
          </cell>
          <cell r="J61">
            <v>0</v>
          </cell>
          <cell r="K61">
            <v>0</v>
          </cell>
          <cell r="L61">
            <v>0</v>
          </cell>
          <cell r="M61">
            <v>0</v>
          </cell>
          <cell r="N61">
            <v>0</v>
          </cell>
          <cell r="O61">
            <v>0</v>
          </cell>
          <cell r="P61">
            <v>0</v>
          </cell>
          <cell r="R61">
            <v>0</v>
          </cell>
        </row>
        <row r="62">
          <cell r="B62" t="str">
            <v>tbc   Traditional</v>
          </cell>
          <cell r="C62" t="str">
            <v>tbc</v>
          </cell>
          <cell r="E62">
            <v>0</v>
          </cell>
          <cell r="F62">
            <v>0</v>
          </cell>
          <cell r="G62">
            <v>0</v>
          </cell>
          <cell r="H62">
            <v>0</v>
          </cell>
          <cell r="I62">
            <v>0</v>
          </cell>
          <cell r="J62">
            <v>0</v>
          </cell>
          <cell r="K62">
            <v>0</v>
          </cell>
          <cell r="L62">
            <v>0</v>
          </cell>
          <cell r="M62">
            <v>0</v>
          </cell>
          <cell r="N62">
            <v>0</v>
          </cell>
          <cell r="O62">
            <v>0</v>
          </cell>
          <cell r="P62">
            <v>0</v>
          </cell>
          <cell r="R62">
            <v>0</v>
          </cell>
        </row>
        <row r="64">
          <cell r="C64" t="str">
            <v>Total Direct</v>
          </cell>
          <cell r="E64">
            <v>14343</v>
          </cell>
          <cell r="F64">
            <v>18665</v>
          </cell>
          <cell r="G64">
            <v>17166</v>
          </cell>
          <cell r="H64">
            <v>13743</v>
          </cell>
          <cell r="I64">
            <v>13890</v>
          </cell>
          <cell r="J64">
            <v>24237.920328180036</v>
          </cell>
          <cell r="K64">
            <v>14821.13289939252</v>
          </cell>
          <cell r="L64">
            <v>17105.563927337396</v>
          </cell>
          <cell r="M64">
            <v>17749.03371099924</v>
          </cell>
          <cell r="N64">
            <v>12553.17083529097</v>
          </cell>
          <cell r="O64">
            <v>13282.467960311824</v>
          </cell>
          <cell r="P64">
            <v>12578.675799938417</v>
          </cell>
          <cell r="R64">
            <v>190134.9654614504</v>
          </cell>
        </row>
        <row r="66">
          <cell r="C66" t="str">
            <v>TOTAL BUSINESS</v>
          </cell>
          <cell r="E66">
            <v>21625</v>
          </cell>
          <cell r="F66">
            <v>25403</v>
          </cell>
          <cell r="G66">
            <v>31010</v>
          </cell>
          <cell r="H66">
            <v>20897</v>
          </cell>
          <cell r="I66">
            <v>21008</v>
          </cell>
          <cell r="J66">
            <v>37647.102666599487</v>
          </cell>
          <cell r="K66">
            <v>23906.8455433772</v>
          </cell>
          <cell r="L66">
            <v>27166.399175569848</v>
          </cell>
          <cell r="M66">
            <v>28134.247397178435</v>
          </cell>
          <cell r="N66">
            <v>22560.675197418575</v>
          </cell>
          <cell r="O66">
            <v>23645.253011806934</v>
          </cell>
          <cell r="P66">
            <v>20308.590010186763</v>
          </cell>
          <cell r="R66">
            <v>303312.11300213722</v>
          </cell>
        </row>
        <row r="68">
          <cell r="C68" t="str">
            <v>O2 ONLINE (A. Benham)</v>
          </cell>
        </row>
        <row r="70">
          <cell r="B70" t="str">
            <v>O2 Online   Traditional</v>
          </cell>
          <cell r="C70" t="str">
            <v>O2 Online</v>
          </cell>
          <cell r="E70">
            <v>8135</v>
          </cell>
          <cell r="F70">
            <v>7826</v>
          </cell>
          <cell r="G70">
            <v>8008.1</v>
          </cell>
          <cell r="H70">
            <v>6683</v>
          </cell>
          <cell r="I70">
            <v>5265.25</v>
          </cell>
          <cell r="J70">
            <v>4693.92</v>
          </cell>
          <cell r="K70">
            <v>4793.1391999999996</v>
          </cell>
          <cell r="L70">
            <v>4785.2960000000003</v>
          </cell>
          <cell r="M70">
            <v>4812.6559999999999</v>
          </cell>
          <cell r="N70">
            <v>4824.5360000000001</v>
          </cell>
          <cell r="O70">
            <v>4783.28</v>
          </cell>
          <cell r="P70">
            <v>5089.54</v>
          </cell>
          <cell r="R70">
            <v>69699.717199999999</v>
          </cell>
        </row>
        <row r="71">
          <cell r="B71" t="str">
            <v>O2 Telesales   Traditional</v>
          </cell>
          <cell r="C71" t="str">
            <v>O2 Telesales</v>
          </cell>
          <cell r="E71">
            <v>3674</v>
          </cell>
          <cell r="F71">
            <v>3578</v>
          </cell>
          <cell r="G71">
            <v>3637.9</v>
          </cell>
          <cell r="H71">
            <v>3389</v>
          </cell>
          <cell r="I71">
            <v>3310.75</v>
          </cell>
          <cell r="J71">
            <v>1914.28</v>
          </cell>
          <cell r="K71">
            <v>2112.0927999999999</v>
          </cell>
          <cell r="L71">
            <v>2106.864</v>
          </cell>
          <cell r="M71">
            <v>2125.1039999999998</v>
          </cell>
          <cell r="N71">
            <v>2133.0239999999999</v>
          </cell>
          <cell r="O71">
            <v>2105.52</v>
          </cell>
          <cell r="P71">
            <v>2226.36</v>
          </cell>
          <cell r="R71">
            <v>32312.894800000002</v>
          </cell>
        </row>
        <row r="72">
          <cell r="B72" t="str">
            <v>tbc   Traditional</v>
          </cell>
          <cell r="C72" t="str">
            <v>tbc</v>
          </cell>
          <cell r="E72">
            <v>0</v>
          </cell>
          <cell r="F72">
            <v>0</v>
          </cell>
          <cell r="G72">
            <v>0</v>
          </cell>
          <cell r="H72">
            <v>0</v>
          </cell>
          <cell r="I72">
            <v>0</v>
          </cell>
          <cell r="J72">
            <v>0</v>
          </cell>
          <cell r="K72">
            <v>0</v>
          </cell>
          <cell r="L72">
            <v>0</v>
          </cell>
          <cell r="M72">
            <v>0</v>
          </cell>
          <cell r="N72">
            <v>0</v>
          </cell>
          <cell r="O72">
            <v>0</v>
          </cell>
          <cell r="P72">
            <v>0</v>
          </cell>
          <cell r="R72">
            <v>0</v>
          </cell>
        </row>
        <row r="73">
          <cell r="B73" t="str">
            <v>tbc   Traditional</v>
          </cell>
          <cell r="C73" t="str">
            <v>tbc</v>
          </cell>
          <cell r="E73">
            <v>0</v>
          </cell>
          <cell r="F73">
            <v>0</v>
          </cell>
          <cell r="G73">
            <v>0</v>
          </cell>
          <cell r="H73">
            <v>0</v>
          </cell>
          <cell r="I73">
            <v>0</v>
          </cell>
          <cell r="J73">
            <v>0</v>
          </cell>
          <cell r="K73">
            <v>0</v>
          </cell>
          <cell r="L73">
            <v>0</v>
          </cell>
          <cell r="M73">
            <v>0</v>
          </cell>
          <cell r="N73">
            <v>0</v>
          </cell>
          <cell r="O73">
            <v>0</v>
          </cell>
          <cell r="P73">
            <v>0</v>
          </cell>
          <cell r="R73">
            <v>0</v>
          </cell>
        </row>
        <row r="74">
          <cell r="B74" t="str">
            <v>tbc   Traditional</v>
          </cell>
          <cell r="C74" t="str">
            <v>tbc</v>
          </cell>
          <cell r="E74">
            <v>0</v>
          </cell>
          <cell r="F74">
            <v>0</v>
          </cell>
          <cell r="G74">
            <v>0</v>
          </cell>
          <cell r="H74">
            <v>0</v>
          </cell>
          <cell r="I74">
            <v>0</v>
          </cell>
          <cell r="J74">
            <v>0</v>
          </cell>
          <cell r="K74">
            <v>0</v>
          </cell>
          <cell r="L74">
            <v>0</v>
          </cell>
          <cell r="M74">
            <v>0</v>
          </cell>
          <cell r="N74">
            <v>0</v>
          </cell>
          <cell r="O74">
            <v>0</v>
          </cell>
          <cell r="P74">
            <v>0</v>
          </cell>
          <cell r="R74">
            <v>0</v>
          </cell>
        </row>
        <row r="75">
          <cell r="B75" t="str">
            <v>tbc   Traditional</v>
          </cell>
          <cell r="C75" t="str">
            <v>tbc</v>
          </cell>
          <cell r="E75">
            <v>0</v>
          </cell>
          <cell r="F75">
            <v>0</v>
          </cell>
          <cell r="G75">
            <v>0</v>
          </cell>
          <cell r="H75">
            <v>0</v>
          </cell>
          <cell r="I75">
            <v>0</v>
          </cell>
          <cell r="J75">
            <v>0</v>
          </cell>
          <cell r="K75">
            <v>0</v>
          </cell>
          <cell r="L75">
            <v>0</v>
          </cell>
          <cell r="M75">
            <v>0</v>
          </cell>
          <cell r="N75">
            <v>0</v>
          </cell>
          <cell r="O75">
            <v>0</v>
          </cell>
          <cell r="P75">
            <v>0</v>
          </cell>
          <cell r="R75">
            <v>0</v>
          </cell>
        </row>
        <row r="77">
          <cell r="C77" t="str">
            <v>TOTAL O2 ONLINE</v>
          </cell>
          <cell r="E77">
            <v>11809</v>
          </cell>
          <cell r="F77">
            <v>11404</v>
          </cell>
          <cell r="G77">
            <v>11646</v>
          </cell>
          <cell r="H77">
            <v>10072</v>
          </cell>
          <cell r="I77">
            <v>8576</v>
          </cell>
          <cell r="J77">
            <v>6608.2</v>
          </cell>
          <cell r="K77">
            <v>6905.232</v>
          </cell>
          <cell r="L77">
            <v>6892.16</v>
          </cell>
          <cell r="M77">
            <v>6937.76</v>
          </cell>
          <cell r="N77">
            <v>6957.5599999999995</v>
          </cell>
          <cell r="O77">
            <v>6888.7999999999993</v>
          </cell>
          <cell r="P77">
            <v>7315.9</v>
          </cell>
          <cell r="R77">
            <v>102012.61199999999</v>
          </cell>
        </row>
        <row r="79">
          <cell r="C79" t="str">
            <v>O2 RETAIL (P. Cave)</v>
          </cell>
        </row>
        <row r="81">
          <cell r="B81" t="str">
            <v>O2 Retail   Traditional</v>
          </cell>
          <cell r="C81" t="str">
            <v>O2 Retail</v>
          </cell>
          <cell r="E81">
            <v>11083</v>
          </cell>
          <cell r="F81">
            <v>10755</v>
          </cell>
          <cell r="G81">
            <v>10569.48</v>
          </cell>
          <cell r="H81">
            <v>10480</v>
          </cell>
          <cell r="I81">
            <v>8853</v>
          </cell>
          <cell r="J81">
            <v>5948.7625978647684</v>
          </cell>
          <cell r="K81">
            <v>5931.4160000000002</v>
          </cell>
          <cell r="L81">
            <v>5930.7420000000002</v>
          </cell>
          <cell r="M81">
            <v>5911.87</v>
          </cell>
          <cell r="N81">
            <v>6331.87</v>
          </cell>
          <cell r="O81">
            <v>6847.87</v>
          </cell>
          <cell r="P81">
            <v>7005.9319999999998</v>
          </cell>
          <cell r="R81">
            <v>95648.942597864749</v>
          </cell>
        </row>
        <row r="82">
          <cell r="B82" t="str">
            <v>O2 Franchise   Traditional</v>
          </cell>
          <cell r="C82" t="str">
            <v>O2 Franchise</v>
          </cell>
          <cell r="E82">
            <v>2044</v>
          </cell>
          <cell r="F82">
            <v>2156</v>
          </cell>
          <cell r="G82">
            <v>2161</v>
          </cell>
          <cell r="H82">
            <v>2319</v>
          </cell>
          <cell r="I82">
            <v>2247</v>
          </cell>
          <cell r="J82">
            <v>1781.78</v>
          </cell>
          <cell r="K82">
            <v>1610</v>
          </cell>
          <cell r="L82">
            <v>1610</v>
          </cell>
          <cell r="M82">
            <v>1610</v>
          </cell>
          <cell r="N82">
            <v>1610</v>
          </cell>
          <cell r="O82">
            <v>1610</v>
          </cell>
          <cell r="P82">
            <v>1610</v>
          </cell>
          <cell r="R82">
            <v>22368.78</v>
          </cell>
        </row>
        <row r="83">
          <cell r="B83" t="str">
            <v>tbc   Traditional</v>
          </cell>
          <cell r="C83" t="str">
            <v>tbc</v>
          </cell>
          <cell r="E83">
            <v>0</v>
          </cell>
          <cell r="F83">
            <v>0</v>
          </cell>
          <cell r="G83">
            <v>0</v>
          </cell>
          <cell r="H83">
            <v>0</v>
          </cell>
          <cell r="I83">
            <v>0</v>
          </cell>
          <cell r="J83">
            <v>0</v>
          </cell>
          <cell r="K83">
            <v>0</v>
          </cell>
          <cell r="L83">
            <v>0</v>
          </cell>
          <cell r="M83">
            <v>0</v>
          </cell>
          <cell r="N83">
            <v>0</v>
          </cell>
          <cell r="O83">
            <v>0</v>
          </cell>
          <cell r="P83">
            <v>0</v>
          </cell>
          <cell r="R83">
            <v>0</v>
          </cell>
        </row>
        <row r="84">
          <cell r="B84" t="str">
            <v>tbc   Traditional</v>
          </cell>
          <cell r="C84" t="str">
            <v>tbc</v>
          </cell>
          <cell r="E84">
            <v>0</v>
          </cell>
          <cell r="F84">
            <v>0</v>
          </cell>
          <cell r="G84">
            <v>0</v>
          </cell>
          <cell r="H84">
            <v>0</v>
          </cell>
          <cell r="I84">
            <v>0</v>
          </cell>
          <cell r="J84">
            <v>0</v>
          </cell>
          <cell r="K84">
            <v>0</v>
          </cell>
          <cell r="L84">
            <v>0</v>
          </cell>
          <cell r="M84">
            <v>0</v>
          </cell>
          <cell r="N84">
            <v>0</v>
          </cell>
          <cell r="O84">
            <v>0</v>
          </cell>
          <cell r="P84">
            <v>0</v>
          </cell>
          <cell r="R84">
            <v>0</v>
          </cell>
        </row>
        <row r="85">
          <cell r="B85" t="str">
            <v>tbc   Traditional</v>
          </cell>
          <cell r="C85" t="str">
            <v>tbc</v>
          </cell>
          <cell r="E85">
            <v>0</v>
          </cell>
          <cell r="F85">
            <v>0</v>
          </cell>
          <cell r="G85">
            <v>0</v>
          </cell>
          <cell r="H85">
            <v>0</v>
          </cell>
          <cell r="I85">
            <v>0</v>
          </cell>
          <cell r="J85">
            <v>0</v>
          </cell>
          <cell r="K85">
            <v>0</v>
          </cell>
          <cell r="L85">
            <v>0</v>
          </cell>
          <cell r="M85">
            <v>0</v>
          </cell>
          <cell r="N85">
            <v>0</v>
          </cell>
          <cell r="O85">
            <v>0</v>
          </cell>
          <cell r="P85">
            <v>0</v>
          </cell>
          <cell r="R85">
            <v>0</v>
          </cell>
        </row>
        <row r="86">
          <cell r="B86" t="str">
            <v>tbc   Traditional</v>
          </cell>
          <cell r="C86" t="str">
            <v>tbc</v>
          </cell>
          <cell r="E86">
            <v>0</v>
          </cell>
          <cell r="F86">
            <v>0</v>
          </cell>
          <cell r="G86">
            <v>0</v>
          </cell>
          <cell r="H86">
            <v>0</v>
          </cell>
          <cell r="I86">
            <v>0</v>
          </cell>
          <cell r="J86">
            <v>0</v>
          </cell>
          <cell r="K86">
            <v>0</v>
          </cell>
          <cell r="L86">
            <v>0</v>
          </cell>
          <cell r="M86">
            <v>0</v>
          </cell>
          <cell r="N86">
            <v>0</v>
          </cell>
          <cell r="O86">
            <v>0</v>
          </cell>
          <cell r="P86">
            <v>0</v>
          </cell>
          <cell r="R86">
            <v>0</v>
          </cell>
        </row>
        <row r="87">
          <cell r="B87" t="str">
            <v>tbc   Traditional</v>
          </cell>
          <cell r="C87" t="str">
            <v>tbc</v>
          </cell>
          <cell r="E87">
            <v>0</v>
          </cell>
          <cell r="F87">
            <v>0</v>
          </cell>
          <cell r="G87">
            <v>0</v>
          </cell>
          <cell r="H87">
            <v>0</v>
          </cell>
          <cell r="I87">
            <v>0</v>
          </cell>
          <cell r="J87">
            <v>0</v>
          </cell>
          <cell r="K87">
            <v>0</v>
          </cell>
          <cell r="L87">
            <v>0</v>
          </cell>
          <cell r="M87">
            <v>0</v>
          </cell>
          <cell r="N87">
            <v>0</v>
          </cell>
          <cell r="O87">
            <v>0</v>
          </cell>
          <cell r="P87">
            <v>0</v>
          </cell>
          <cell r="R87">
            <v>0</v>
          </cell>
        </row>
        <row r="89">
          <cell r="C89" t="str">
            <v>TOTAL O2 RETAIL</v>
          </cell>
          <cell r="E89">
            <v>13127</v>
          </cell>
          <cell r="F89">
            <v>12911</v>
          </cell>
          <cell r="G89">
            <v>12730.48</v>
          </cell>
          <cell r="H89">
            <v>12799</v>
          </cell>
          <cell r="I89">
            <v>11100</v>
          </cell>
          <cell r="J89">
            <v>7730.5425978647681</v>
          </cell>
          <cell r="K89">
            <v>7541.4160000000002</v>
          </cell>
          <cell r="L89">
            <v>7540.7420000000002</v>
          </cell>
          <cell r="M89">
            <v>7521.87</v>
          </cell>
          <cell r="N89">
            <v>7941.87</v>
          </cell>
          <cell r="O89">
            <v>8457.869999999999</v>
          </cell>
          <cell r="P89">
            <v>8615.9320000000007</v>
          </cell>
          <cell r="R89">
            <v>118017.72259786475</v>
          </cell>
        </row>
        <row r="91">
          <cell r="C91" t="str">
            <v>OTHER CHANNELS</v>
          </cell>
        </row>
        <row r="93">
          <cell r="B93" t="str">
            <v>Other   Traditional</v>
          </cell>
          <cell r="C93" t="str">
            <v>Other</v>
          </cell>
          <cell r="E93">
            <v>324</v>
          </cell>
          <cell r="F93">
            <v>807</v>
          </cell>
          <cell r="G93">
            <v>1029</v>
          </cell>
          <cell r="H93">
            <v>989</v>
          </cell>
          <cell r="I93">
            <v>997</v>
          </cell>
          <cell r="J93">
            <v>270.45161290322585</v>
          </cell>
          <cell r="K93">
            <v>488.89227732004485</v>
          </cell>
          <cell r="L93">
            <v>253.04350373802376</v>
          </cell>
          <cell r="M93">
            <v>253.19321789182285</v>
          </cell>
          <cell r="N93">
            <v>209.49539153197426</v>
          </cell>
          <cell r="O93">
            <v>209.64212637411273</v>
          </cell>
          <cell r="P93">
            <v>122.09530712361045</v>
          </cell>
          <cell r="R93">
            <v>5952.813436882815</v>
          </cell>
        </row>
        <row r="94">
          <cell r="B94" t="str">
            <v>tbc   Traditional</v>
          </cell>
          <cell r="C94" t="str">
            <v>tbc</v>
          </cell>
          <cell r="E94">
            <v>0</v>
          </cell>
          <cell r="F94">
            <v>0</v>
          </cell>
          <cell r="G94">
            <v>0</v>
          </cell>
          <cell r="H94">
            <v>0</v>
          </cell>
          <cell r="I94">
            <v>0</v>
          </cell>
          <cell r="J94">
            <v>0</v>
          </cell>
          <cell r="K94">
            <v>0</v>
          </cell>
          <cell r="L94">
            <v>0</v>
          </cell>
          <cell r="M94">
            <v>0</v>
          </cell>
          <cell r="N94">
            <v>0</v>
          </cell>
          <cell r="O94">
            <v>0</v>
          </cell>
          <cell r="P94">
            <v>0</v>
          </cell>
          <cell r="R94">
            <v>0</v>
          </cell>
        </row>
        <row r="95">
          <cell r="B95" t="str">
            <v>tbc   Traditional</v>
          </cell>
          <cell r="C95" t="str">
            <v>tbc</v>
          </cell>
          <cell r="E95">
            <v>0</v>
          </cell>
          <cell r="F95">
            <v>0</v>
          </cell>
          <cell r="G95">
            <v>0</v>
          </cell>
          <cell r="H95">
            <v>0</v>
          </cell>
          <cell r="I95">
            <v>0</v>
          </cell>
          <cell r="J95">
            <v>0</v>
          </cell>
          <cell r="K95">
            <v>0</v>
          </cell>
          <cell r="L95">
            <v>0</v>
          </cell>
          <cell r="M95">
            <v>0</v>
          </cell>
          <cell r="N95">
            <v>0</v>
          </cell>
          <cell r="O95">
            <v>0</v>
          </cell>
          <cell r="P95">
            <v>0</v>
          </cell>
          <cell r="R95">
            <v>0</v>
          </cell>
        </row>
        <row r="96">
          <cell r="B96" t="str">
            <v>tbc   Traditional</v>
          </cell>
          <cell r="C96" t="str">
            <v>tbc</v>
          </cell>
          <cell r="E96">
            <v>0</v>
          </cell>
          <cell r="F96">
            <v>0</v>
          </cell>
          <cell r="G96">
            <v>0</v>
          </cell>
          <cell r="H96">
            <v>0</v>
          </cell>
          <cell r="I96">
            <v>0</v>
          </cell>
          <cell r="J96">
            <v>0</v>
          </cell>
          <cell r="K96">
            <v>0</v>
          </cell>
          <cell r="L96">
            <v>0</v>
          </cell>
          <cell r="M96">
            <v>0</v>
          </cell>
          <cell r="N96">
            <v>0</v>
          </cell>
          <cell r="O96">
            <v>0</v>
          </cell>
          <cell r="P96">
            <v>0</v>
          </cell>
          <cell r="R96">
            <v>0</v>
          </cell>
        </row>
        <row r="97">
          <cell r="B97" t="str">
            <v>tbc   Traditional</v>
          </cell>
          <cell r="C97" t="str">
            <v>tbc</v>
          </cell>
          <cell r="E97">
            <v>0</v>
          </cell>
          <cell r="F97">
            <v>0</v>
          </cell>
          <cell r="G97">
            <v>0</v>
          </cell>
          <cell r="H97">
            <v>0</v>
          </cell>
          <cell r="I97">
            <v>0</v>
          </cell>
          <cell r="J97">
            <v>0</v>
          </cell>
          <cell r="K97">
            <v>0</v>
          </cell>
          <cell r="L97">
            <v>0</v>
          </cell>
          <cell r="M97">
            <v>0</v>
          </cell>
          <cell r="N97">
            <v>0</v>
          </cell>
          <cell r="O97">
            <v>0</v>
          </cell>
          <cell r="P97">
            <v>0</v>
          </cell>
          <cell r="R97">
            <v>0</v>
          </cell>
        </row>
        <row r="98">
          <cell r="B98" t="str">
            <v>Renumbering   Traditional</v>
          </cell>
          <cell r="C98" t="str">
            <v>Renumbering</v>
          </cell>
          <cell r="E98">
            <v>-9598</v>
          </cell>
          <cell r="F98">
            <v>-8429</v>
          </cell>
          <cell r="G98">
            <v>-8816</v>
          </cell>
          <cell r="H98">
            <v>-8879</v>
          </cell>
          <cell r="I98">
            <v>-8791</v>
          </cell>
          <cell r="J98">
            <v>-7500</v>
          </cell>
          <cell r="K98">
            <v>-7500</v>
          </cell>
          <cell r="L98">
            <v>-7500</v>
          </cell>
          <cell r="M98">
            <v>-7500</v>
          </cell>
          <cell r="N98">
            <v>-7500</v>
          </cell>
          <cell r="O98">
            <v>-7500</v>
          </cell>
          <cell r="P98">
            <v>-7500</v>
          </cell>
          <cell r="R98">
            <v>-97013</v>
          </cell>
        </row>
        <row r="100">
          <cell r="C100" t="str">
            <v>TOTAL OTHER CHANNELS</v>
          </cell>
          <cell r="E100">
            <v>-9274</v>
          </cell>
          <cell r="F100">
            <v>-7622</v>
          </cell>
          <cell r="G100">
            <v>-7787</v>
          </cell>
          <cell r="H100">
            <v>-7890</v>
          </cell>
          <cell r="I100">
            <v>-7794</v>
          </cell>
          <cell r="J100">
            <v>-7229.5483870967746</v>
          </cell>
          <cell r="K100">
            <v>-7011.1077226799553</v>
          </cell>
          <cell r="L100">
            <v>-7246.9564962619761</v>
          </cell>
          <cell r="M100">
            <v>-7246.8067821081768</v>
          </cell>
          <cell r="N100">
            <v>-7290.5046084680262</v>
          </cell>
          <cell r="O100">
            <v>-7290.3578736258869</v>
          </cell>
          <cell r="P100">
            <v>-7377.9046928763892</v>
          </cell>
          <cell r="R100">
            <v>-91060.186563117182</v>
          </cell>
        </row>
        <row r="102">
          <cell r="C102" t="str">
            <v>TRADITIONAL POSTPAY GROSS CONNECTIONS</v>
          </cell>
          <cell r="E102">
            <v>64681</v>
          </cell>
          <cell r="F102">
            <v>80206</v>
          </cell>
          <cell r="G102">
            <v>83538.48</v>
          </cell>
          <cell r="H102">
            <v>62977</v>
          </cell>
          <cell r="I102">
            <v>69258</v>
          </cell>
          <cell r="J102">
            <v>71756.29687736748</v>
          </cell>
          <cell r="K102">
            <v>60702.38582069728</v>
          </cell>
          <cell r="L102">
            <v>62712.708315671509</v>
          </cell>
          <cell r="M102">
            <v>63707.434251433893</v>
          </cell>
          <cell r="N102">
            <v>58529.964225314186</v>
          </cell>
          <cell r="O102">
            <v>60001.556047271944</v>
          </cell>
          <cell r="P102">
            <v>56260.81106731038</v>
          </cell>
          <cell r="R102">
            <v>794331.63660506671</v>
          </cell>
        </row>
        <row r="106">
          <cell r="C106" t="str">
            <v>TRAD POSTPAY GROSS CONNS (Excl Renum)</v>
          </cell>
          <cell r="E106">
            <v>74279</v>
          </cell>
          <cell r="F106">
            <v>88635</v>
          </cell>
          <cell r="G106">
            <v>92354.48</v>
          </cell>
          <cell r="H106">
            <v>71856</v>
          </cell>
          <cell r="I106">
            <v>78049</v>
          </cell>
          <cell r="J106">
            <v>79256.29687736748</v>
          </cell>
          <cell r="K106">
            <v>68202.38582069728</v>
          </cell>
          <cell r="L106">
            <v>70212.708315671509</v>
          </cell>
          <cell r="M106">
            <v>71207.434251433893</v>
          </cell>
          <cell r="N106">
            <v>66029.964225314179</v>
          </cell>
          <cell r="O106">
            <v>67501.556047271937</v>
          </cell>
          <cell r="P106">
            <v>63760.81106731038</v>
          </cell>
          <cell r="R106">
            <v>891344.63660506671</v>
          </cell>
        </row>
        <row r="108">
          <cell r="C108" t="str">
            <v>POSTPAY SIMO</v>
          </cell>
          <cell r="E108">
            <v>39814</v>
          </cell>
          <cell r="F108">
            <v>39845</v>
          </cell>
          <cell r="G108">
            <v>39873</v>
          </cell>
          <cell r="H108">
            <v>39904</v>
          </cell>
          <cell r="I108">
            <v>39934</v>
          </cell>
          <cell r="J108">
            <v>39965</v>
          </cell>
          <cell r="K108">
            <v>39995</v>
          </cell>
          <cell r="L108">
            <v>40026</v>
          </cell>
          <cell r="M108">
            <v>40057</v>
          </cell>
          <cell r="N108">
            <v>40087</v>
          </cell>
          <cell r="O108">
            <v>40118</v>
          </cell>
          <cell r="P108">
            <v>40148</v>
          </cell>
          <cell r="R108" t="str">
            <v>Year to Date</v>
          </cell>
        </row>
        <row r="110">
          <cell r="E110" t="str">
            <v>Actual</v>
          </cell>
          <cell r="F110" t="str">
            <v>Actual</v>
          </cell>
          <cell r="G110" t="str">
            <v>Actual</v>
          </cell>
          <cell r="H110" t="str">
            <v>Actual</v>
          </cell>
          <cell r="I110" t="str">
            <v>Actual</v>
          </cell>
          <cell r="J110" t="str">
            <v>Actual</v>
          </cell>
          <cell r="K110" t="str">
            <v>Actual</v>
          </cell>
          <cell r="L110" t="str">
            <v>Actual</v>
          </cell>
          <cell r="M110">
            <v>0</v>
          </cell>
          <cell r="N110">
            <v>0</v>
          </cell>
          <cell r="O110">
            <v>0</v>
          </cell>
          <cell r="P110">
            <v>0</v>
          </cell>
        </row>
        <row r="112">
          <cell r="C112" t="str">
            <v>MASS RETAIL (S. Shurrock)</v>
          </cell>
        </row>
        <row r="114">
          <cell r="B114" t="str">
            <v>Carphone Warehouse - CPW Managed   SIMO</v>
          </cell>
          <cell r="C114" t="str">
            <v>Carphone Warehouse - CPW Managed</v>
          </cell>
          <cell r="E114">
            <v>20</v>
          </cell>
          <cell r="F114">
            <v>19</v>
          </cell>
          <cell r="G114">
            <v>18</v>
          </cell>
          <cell r="H114">
            <v>15</v>
          </cell>
          <cell r="I114">
            <v>19</v>
          </cell>
          <cell r="J114">
            <v>0</v>
          </cell>
          <cell r="K114">
            <v>0</v>
          </cell>
          <cell r="L114">
            <v>0</v>
          </cell>
          <cell r="M114">
            <v>0</v>
          </cell>
          <cell r="N114">
            <v>0</v>
          </cell>
          <cell r="O114">
            <v>0</v>
          </cell>
          <cell r="P114">
            <v>0</v>
          </cell>
          <cell r="R114">
            <v>91</v>
          </cell>
        </row>
        <row r="115">
          <cell r="B115" t="str">
            <v>Carphone Warehouse - O2 Managed   SIMO</v>
          </cell>
          <cell r="C115" t="str">
            <v>Carphone Warehouse - O2 Managed</v>
          </cell>
          <cell r="E115">
            <v>1482</v>
          </cell>
          <cell r="F115">
            <v>1349</v>
          </cell>
          <cell r="G115">
            <v>1395</v>
          </cell>
          <cell r="H115">
            <v>2043</v>
          </cell>
          <cell r="I115">
            <v>1705</v>
          </cell>
          <cell r="J115">
            <v>2000</v>
          </cell>
          <cell r="K115">
            <v>1472.727272727273</v>
          </cell>
          <cell r="L115">
            <v>1472.727272727273</v>
          </cell>
          <cell r="M115">
            <v>1472.727272727273</v>
          </cell>
          <cell r="N115">
            <v>1472.727272727273</v>
          </cell>
          <cell r="O115">
            <v>1436.727272727273</v>
          </cell>
          <cell r="P115">
            <v>1436.727272727273</v>
          </cell>
          <cell r="R115">
            <v>18738.363636363632</v>
          </cell>
        </row>
        <row r="116">
          <cell r="B116" t="str">
            <v>tbc   SIMO</v>
          </cell>
          <cell r="C116" t="str">
            <v>tbc</v>
          </cell>
          <cell r="E116">
            <v>0</v>
          </cell>
          <cell r="F116">
            <v>0</v>
          </cell>
          <cell r="G116">
            <v>0</v>
          </cell>
          <cell r="H116">
            <v>0</v>
          </cell>
          <cell r="I116">
            <v>0</v>
          </cell>
          <cell r="J116">
            <v>0</v>
          </cell>
          <cell r="K116">
            <v>0</v>
          </cell>
          <cell r="L116">
            <v>0</v>
          </cell>
          <cell r="M116">
            <v>0</v>
          </cell>
          <cell r="N116">
            <v>0</v>
          </cell>
          <cell r="O116">
            <v>0</v>
          </cell>
          <cell r="P116">
            <v>0</v>
          </cell>
          <cell r="R116">
            <v>0</v>
          </cell>
        </row>
        <row r="117">
          <cell r="B117" t="str">
            <v>tbc   SIMO</v>
          </cell>
          <cell r="C117" t="str">
            <v>tbc</v>
          </cell>
          <cell r="E117">
            <v>0</v>
          </cell>
          <cell r="F117">
            <v>0</v>
          </cell>
          <cell r="G117">
            <v>0</v>
          </cell>
          <cell r="H117">
            <v>0</v>
          </cell>
          <cell r="I117">
            <v>0</v>
          </cell>
          <cell r="J117">
            <v>0</v>
          </cell>
          <cell r="K117">
            <v>0</v>
          </cell>
          <cell r="L117">
            <v>0</v>
          </cell>
          <cell r="M117">
            <v>0</v>
          </cell>
          <cell r="N117">
            <v>0</v>
          </cell>
          <cell r="O117">
            <v>0</v>
          </cell>
          <cell r="P117">
            <v>0</v>
          </cell>
          <cell r="R117">
            <v>0</v>
          </cell>
        </row>
        <row r="118">
          <cell r="B118" t="str">
            <v>Phones 4 You   SIMO</v>
          </cell>
          <cell r="C118" t="str">
            <v>Phones 4 You</v>
          </cell>
          <cell r="E118">
            <v>2652</v>
          </cell>
          <cell r="F118">
            <v>1027</v>
          </cell>
          <cell r="G118">
            <v>1032</v>
          </cell>
          <cell r="H118">
            <v>888</v>
          </cell>
          <cell r="I118">
            <v>1122</v>
          </cell>
          <cell r="J118">
            <v>1200</v>
          </cell>
          <cell r="K118">
            <v>147.27272727272728</v>
          </cell>
          <cell r="L118">
            <v>147.27272727272728</v>
          </cell>
          <cell r="M118">
            <v>147.27272727272728</v>
          </cell>
          <cell r="N118">
            <v>147.27272727272728</v>
          </cell>
          <cell r="O118">
            <v>143.67272727272729</v>
          </cell>
          <cell r="P118">
            <v>143.67272727272729</v>
          </cell>
          <cell r="R118">
            <v>8797.4363636363651</v>
          </cell>
        </row>
        <row r="119">
          <cell r="B119" t="str">
            <v>Dixons Stores Group   SIMO</v>
          </cell>
          <cell r="C119" t="str">
            <v>Dixons Stores Group</v>
          </cell>
          <cell r="E119">
            <v>23</v>
          </cell>
          <cell r="F119">
            <v>21</v>
          </cell>
          <cell r="G119">
            <v>24</v>
          </cell>
          <cell r="H119">
            <v>20</v>
          </cell>
          <cell r="I119">
            <v>14</v>
          </cell>
          <cell r="J119">
            <v>0</v>
          </cell>
          <cell r="K119">
            <v>0</v>
          </cell>
          <cell r="L119">
            <v>0</v>
          </cell>
          <cell r="M119">
            <v>0</v>
          </cell>
          <cell r="N119">
            <v>0</v>
          </cell>
          <cell r="O119">
            <v>0</v>
          </cell>
          <cell r="P119">
            <v>0</v>
          </cell>
          <cell r="R119">
            <v>102</v>
          </cell>
        </row>
        <row r="120">
          <cell r="B120" t="str">
            <v>tbc   SIMO</v>
          </cell>
          <cell r="C120" t="str">
            <v>tbc</v>
          </cell>
          <cell r="E120">
            <v>0</v>
          </cell>
          <cell r="F120">
            <v>0</v>
          </cell>
          <cell r="G120">
            <v>0</v>
          </cell>
          <cell r="H120">
            <v>0</v>
          </cell>
          <cell r="I120">
            <v>0</v>
          </cell>
          <cell r="J120">
            <v>0</v>
          </cell>
          <cell r="K120">
            <v>0</v>
          </cell>
          <cell r="L120">
            <v>0</v>
          </cell>
          <cell r="M120">
            <v>0</v>
          </cell>
          <cell r="N120">
            <v>0</v>
          </cell>
          <cell r="O120">
            <v>0</v>
          </cell>
          <cell r="P120">
            <v>0</v>
          </cell>
          <cell r="R120">
            <v>0</v>
          </cell>
        </row>
        <row r="121">
          <cell r="B121" t="str">
            <v>Dial a Phone   SIMO</v>
          </cell>
          <cell r="C121" t="str">
            <v>Dial a Phone</v>
          </cell>
          <cell r="E121">
            <v>0</v>
          </cell>
          <cell r="F121">
            <v>0</v>
          </cell>
          <cell r="G121">
            <v>0</v>
          </cell>
          <cell r="H121">
            <v>0</v>
          </cell>
          <cell r="I121">
            <v>0</v>
          </cell>
          <cell r="J121">
            <v>0</v>
          </cell>
          <cell r="K121">
            <v>0</v>
          </cell>
          <cell r="L121">
            <v>0</v>
          </cell>
          <cell r="M121">
            <v>0</v>
          </cell>
          <cell r="N121">
            <v>0</v>
          </cell>
          <cell r="O121">
            <v>0</v>
          </cell>
          <cell r="P121">
            <v>0</v>
          </cell>
          <cell r="R121">
            <v>0</v>
          </cell>
        </row>
        <row r="122">
          <cell r="B122" t="str">
            <v>Argos   SIMO</v>
          </cell>
          <cell r="C122" t="str">
            <v>Argos</v>
          </cell>
          <cell r="E122">
            <v>0</v>
          </cell>
          <cell r="F122">
            <v>1</v>
          </cell>
          <cell r="G122">
            <v>0</v>
          </cell>
          <cell r="H122">
            <v>0</v>
          </cell>
          <cell r="I122">
            <v>0</v>
          </cell>
          <cell r="J122">
            <v>0</v>
          </cell>
          <cell r="K122">
            <v>0</v>
          </cell>
          <cell r="L122">
            <v>0</v>
          </cell>
          <cell r="M122">
            <v>0</v>
          </cell>
          <cell r="N122">
            <v>0</v>
          </cell>
          <cell r="O122">
            <v>0</v>
          </cell>
          <cell r="P122">
            <v>0</v>
          </cell>
          <cell r="R122">
            <v>1</v>
          </cell>
        </row>
        <row r="123">
          <cell r="B123" t="str">
            <v>Tesco   SIMO</v>
          </cell>
          <cell r="C123" t="str">
            <v>Tesco</v>
          </cell>
          <cell r="E123">
            <v>0</v>
          </cell>
          <cell r="F123">
            <v>0</v>
          </cell>
          <cell r="G123">
            <v>0</v>
          </cell>
          <cell r="H123">
            <v>20</v>
          </cell>
          <cell r="I123">
            <v>23</v>
          </cell>
          <cell r="J123">
            <v>0</v>
          </cell>
          <cell r="K123">
            <v>0</v>
          </cell>
          <cell r="L123">
            <v>0</v>
          </cell>
          <cell r="M123">
            <v>0</v>
          </cell>
          <cell r="N123">
            <v>0</v>
          </cell>
          <cell r="O123">
            <v>0</v>
          </cell>
          <cell r="P123">
            <v>0</v>
          </cell>
          <cell r="R123">
            <v>43</v>
          </cell>
        </row>
        <row r="124">
          <cell r="B124" t="str">
            <v>Woolworths   SIMO</v>
          </cell>
          <cell r="C124" t="str">
            <v>Woolworths</v>
          </cell>
          <cell r="E124">
            <v>0</v>
          </cell>
          <cell r="F124">
            <v>0</v>
          </cell>
          <cell r="G124">
            <v>0</v>
          </cell>
          <cell r="H124">
            <v>0</v>
          </cell>
          <cell r="I124">
            <v>0</v>
          </cell>
          <cell r="J124">
            <v>0</v>
          </cell>
          <cell r="K124">
            <v>0</v>
          </cell>
          <cell r="L124">
            <v>0</v>
          </cell>
          <cell r="M124">
            <v>0</v>
          </cell>
          <cell r="N124">
            <v>0</v>
          </cell>
          <cell r="O124">
            <v>0</v>
          </cell>
          <cell r="P124">
            <v>0</v>
          </cell>
          <cell r="R124">
            <v>0</v>
          </cell>
        </row>
        <row r="125">
          <cell r="B125" t="str">
            <v>Littlewoods   SIMO</v>
          </cell>
          <cell r="C125" t="str">
            <v>Littlewoods</v>
          </cell>
          <cell r="E125">
            <v>0</v>
          </cell>
          <cell r="F125">
            <v>0</v>
          </cell>
          <cell r="G125">
            <v>0</v>
          </cell>
          <cell r="H125">
            <v>0</v>
          </cell>
          <cell r="I125">
            <v>0</v>
          </cell>
          <cell r="J125">
            <v>0</v>
          </cell>
          <cell r="K125">
            <v>0</v>
          </cell>
          <cell r="L125">
            <v>0</v>
          </cell>
          <cell r="M125">
            <v>0</v>
          </cell>
          <cell r="N125">
            <v>0</v>
          </cell>
          <cell r="O125">
            <v>0</v>
          </cell>
          <cell r="P125">
            <v>0</v>
          </cell>
          <cell r="R125">
            <v>0</v>
          </cell>
        </row>
        <row r="126">
          <cell r="B126" t="str">
            <v>Comet   SIMO</v>
          </cell>
          <cell r="C126" t="str">
            <v>Comet</v>
          </cell>
          <cell r="E126">
            <v>0</v>
          </cell>
          <cell r="F126">
            <v>0</v>
          </cell>
          <cell r="G126">
            <v>0</v>
          </cell>
          <cell r="H126">
            <v>0</v>
          </cell>
          <cell r="I126">
            <v>0</v>
          </cell>
          <cell r="J126">
            <v>0</v>
          </cell>
          <cell r="K126">
            <v>0</v>
          </cell>
          <cell r="L126">
            <v>0</v>
          </cell>
          <cell r="M126">
            <v>0</v>
          </cell>
          <cell r="N126">
            <v>0</v>
          </cell>
          <cell r="O126">
            <v>0</v>
          </cell>
          <cell r="P126">
            <v>0</v>
          </cell>
          <cell r="R126">
            <v>0</v>
          </cell>
        </row>
        <row r="127">
          <cell r="B127" t="str">
            <v>MobileShop   SIMO</v>
          </cell>
          <cell r="C127" t="str">
            <v>MobileShop</v>
          </cell>
          <cell r="E127">
            <v>4</v>
          </cell>
          <cell r="F127">
            <v>0</v>
          </cell>
          <cell r="G127">
            <v>1</v>
          </cell>
          <cell r="H127">
            <v>2</v>
          </cell>
          <cell r="I127">
            <v>2</v>
          </cell>
          <cell r="J127">
            <v>0</v>
          </cell>
          <cell r="K127">
            <v>0</v>
          </cell>
          <cell r="L127">
            <v>0</v>
          </cell>
          <cell r="M127">
            <v>0</v>
          </cell>
          <cell r="N127">
            <v>0</v>
          </cell>
          <cell r="O127">
            <v>0</v>
          </cell>
          <cell r="P127">
            <v>0</v>
          </cell>
          <cell r="R127">
            <v>9</v>
          </cell>
        </row>
        <row r="128">
          <cell r="B128" t="str">
            <v>Apple   SIMO</v>
          </cell>
          <cell r="C128" t="str">
            <v>Apple</v>
          </cell>
          <cell r="E128">
            <v>0</v>
          </cell>
          <cell r="F128">
            <v>1</v>
          </cell>
          <cell r="G128">
            <v>1</v>
          </cell>
          <cell r="H128">
            <v>0</v>
          </cell>
          <cell r="I128">
            <v>0</v>
          </cell>
          <cell r="J128">
            <v>0</v>
          </cell>
          <cell r="K128">
            <v>0</v>
          </cell>
          <cell r="L128">
            <v>0</v>
          </cell>
          <cell r="M128">
            <v>0</v>
          </cell>
          <cell r="N128">
            <v>0</v>
          </cell>
          <cell r="O128">
            <v>0</v>
          </cell>
          <cell r="P128">
            <v>0</v>
          </cell>
          <cell r="R128">
            <v>2</v>
          </cell>
        </row>
        <row r="129">
          <cell r="B129" t="str">
            <v>Other Mass Retail   SIMO</v>
          </cell>
          <cell r="C129" t="str">
            <v>Other Mass Retail</v>
          </cell>
          <cell r="E129">
            <v>0</v>
          </cell>
          <cell r="F129">
            <v>0</v>
          </cell>
          <cell r="G129">
            <v>0</v>
          </cell>
          <cell r="H129">
            <v>0</v>
          </cell>
          <cell r="I129">
            <v>0</v>
          </cell>
          <cell r="J129">
            <v>0</v>
          </cell>
          <cell r="K129">
            <v>0</v>
          </cell>
          <cell r="L129">
            <v>0</v>
          </cell>
          <cell r="M129">
            <v>0</v>
          </cell>
          <cell r="N129">
            <v>0</v>
          </cell>
          <cell r="O129">
            <v>0</v>
          </cell>
          <cell r="P129">
            <v>0</v>
          </cell>
          <cell r="R129">
            <v>0</v>
          </cell>
        </row>
        <row r="130">
          <cell r="B130" t="str">
            <v>Prepay Distributors   SIMO</v>
          </cell>
          <cell r="C130" t="str">
            <v>Prepay Distributors</v>
          </cell>
          <cell r="E130">
            <v>0</v>
          </cell>
          <cell r="F130">
            <v>0</v>
          </cell>
          <cell r="G130">
            <v>0</v>
          </cell>
          <cell r="H130">
            <v>0</v>
          </cell>
          <cell r="I130">
            <v>0</v>
          </cell>
          <cell r="J130">
            <v>0</v>
          </cell>
          <cell r="K130">
            <v>0</v>
          </cell>
          <cell r="L130">
            <v>0</v>
          </cell>
          <cell r="M130">
            <v>0</v>
          </cell>
          <cell r="N130">
            <v>0</v>
          </cell>
          <cell r="O130">
            <v>0</v>
          </cell>
          <cell r="P130">
            <v>0</v>
          </cell>
          <cell r="R130">
            <v>0</v>
          </cell>
        </row>
        <row r="131">
          <cell r="B131" t="str">
            <v>Asda   SIMO</v>
          </cell>
          <cell r="C131" t="str">
            <v>Asda</v>
          </cell>
          <cell r="E131">
            <v>0</v>
          </cell>
          <cell r="F131">
            <v>0</v>
          </cell>
          <cell r="G131">
            <v>0</v>
          </cell>
          <cell r="H131">
            <v>0</v>
          </cell>
          <cell r="I131">
            <v>0</v>
          </cell>
          <cell r="J131">
            <v>0</v>
          </cell>
          <cell r="K131">
            <v>0</v>
          </cell>
          <cell r="L131">
            <v>0</v>
          </cell>
          <cell r="M131">
            <v>0</v>
          </cell>
          <cell r="N131">
            <v>0</v>
          </cell>
          <cell r="O131">
            <v>0</v>
          </cell>
          <cell r="P131">
            <v>0</v>
          </cell>
          <cell r="R131">
            <v>0</v>
          </cell>
        </row>
        <row r="132">
          <cell r="B132" t="str">
            <v>Next   SIMO</v>
          </cell>
          <cell r="C132" t="str">
            <v>Next</v>
          </cell>
          <cell r="E132">
            <v>0</v>
          </cell>
          <cell r="F132">
            <v>0</v>
          </cell>
          <cell r="G132">
            <v>0</v>
          </cell>
          <cell r="H132">
            <v>0</v>
          </cell>
          <cell r="I132">
            <v>0</v>
          </cell>
          <cell r="J132">
            <v>0</v>
          </cell>
          <cell r="K132">
            <v>0</v>
          </cell>
          <cell r="L132">
            <v>0</v>
          </cell>
          <cell r="M132">
            <v>0</v>
          </cell>
          <cell r="N132">
            <v>0</v>
          </cell>
          <cell r="O132">
            <v>0</v>
          </cell>
          <cell r="P132">
            <v>0</v>
          </cell>
          <cell r="R132">
            <v>0</v>
          </cell>
        </row>
        <row r="133">
          <cell r="B133" t="str">
            <v>Morrisons   SIMO</v>
          </cell>
          <cell r="C133" t="str">
            <v>Morrisons</v>
          </cell>
          <cell r="E133">
            <v>0</v>
          </cell>
          <cell r="F133">
            <v>0</v>
          </cell>
          <cell r="G133">
            <v>0</v>
          </cell>
          <cell r="H133">
            <v>0</v>
          </cell>
          <cell r="I133">
            <v>0</v>
          </cell>
          <cell r="J133">
            <v>0</v>
          </cell>
          <cell r="K133">
            <v>0</v>
          </cell>
          <cell r="L133">
            <v>0</v>
          </cell>
          <cell r="M133">
            <v>0</v>
          </cell>
          <cell r="N133">
            <v>0</v>
          </cell>
          <cell r="O133">
            <v>0</v>
          </cell>
          <cell r="P133">
            <v>0</v>
          </cell>
          <cell r="R133">
            <v>0</v>
          </cell>
        </row>
        <row r="134">
          <cell r="B134" t="str">
            <v>tbc   SIMO</v>
          </cell>
          <cell r="C134" t="str">
            <v>tbc</v>
          </cell>
          <cell r="E134">
            <v>0</v>
          </cell>
          <cell r="F134">
            <v>0</v>
          </cell>
          <cell r="G134">
            <v>0</v>
          </cell>
          <cell r="H134">
            <v>0</v>
          </cell>
          <cell r="I134">
            <v>0</v>
          </cell>
          <cell r="J134">
            <v>0</v>
          </cell>
          <cell r="K134">
            <v>0</v>
          </cell>
          <cell r="L134">
            <v>0</v>
          </cell>
          <cell r="M134">
            <v>0</v>
          </cell>
          <cell r="N134">
            <v>0</v>
          </cell>
          <cell r="O134">
            <v>0</v>
          </cell>
          <cell r="P134">
            <v>0</v>
          </cell>
          <cell r="R134">
            <v>0</v>
          </cell>
        </row>
        <row r="136">
          <cell r="C136" t="str">
            <v>TOTAL MASS RETAIL</v>
          </cell>
          <cell r="E136">
            <v>4181</v>
          </cell>
          <cell r="F136">
            <v>2418</v>
          </cell>
          <cell r="G136">
            <v>2471</v>
          </cell>
          <cell r="H136">
            <v>2988</v>
          </cell>
          <cell r="I136">
            <v>2885</v>
          </cell>
          <cell r="J136">
            <v>3200</v>
          </cell>
          <cell r="K136">
            <v>1620.0000000000002</v>
          </cell>
          <cell r="L136">
            <v>1620.0000000000002</v>
          </cell>
          <cell r="M136">
            <v>1620.0000000000002</v>
          </cell>
          <cell r="N136">
            <v>1620.0000000000002</v>
          </cell>
          <cell r="O136">
            <v>1580.4000000000003</v>
          </cell>
          <cell r="P136">
            <v>1580.4000000000003</v>
          </cell>
          <cell r="R136">
            <v>27783.799999999996</v>
          </cell>
        </row>
        <row r="138">
          <cell r="C138" t="str">
            <v>BUSINESS (B. Dowd)</v>
          </cell>
        </row>
        <row r="140">
          <cell r="B140" t="str">
            <v>Exclusive Partners   SIMO</v>
          </cell>
          <cell r="C140" t="str">
            <v>Exclusive Partners</v>
          </cell>
          <cell r="E140">
            <v>3</v>
          </cell>
          <cell r="F140">
            <v>0</v>
          </cell>
          <cell r="G140">
            <v>2</v>
          </cell>
          <cell r="H140">
            <v>9</v>
          </cell>
          <cell r="I140">
            <v>4</v>
          </cell>
          <cell r="J140">
            <v>12.307384916748287</v>
          </cell>
          <cell r="K140">
            <v>7.0867278132661307</v>
          </cell>
          <cell r="L140">
            <v>7.1359933915614402</v>
          </cell>
          <cell r="M140">
            <v>7.0709951843442163</v>
          </cell>
          <cell r="N140">
            <v>5.0212097352515164</v>
          </cell>
          <cell r="O140">
            <v>4.8661143961736961</v>
          </cell>
          <cell r="P140">
            <v>3.5018836293048543</v>
          </cell>
          <cell r="R140">
            <v>64.990309066650156</v>
          </cell>
        </row>
        <row r="142">
          <cell r="C142" t="str">
            <v>Business Partners</v>
          </cell>
        </row>
        <row r="144">
          <cell r="B144" t="str">
            <v>Direct Independents   SIMO</v>
          </cell>
          <cell r="C144" t="str">
            <v>Direct Independents</v>
          </cell>
          <cell r="E144">
            <v>2</v>
          </cell>
          <cell r="F144">
            <v>4</v>
          </cell>
          <cell r="G144">
            <v>0</v>
          </cell>
          <cell r="H144">
            <v>9</v>
          </cell>
          <cell r="I144">
            <v>53</v>
          </cell>
          <cell r="J144">
            <v>0</v>
          </cell>
          <cell r="K144">
            <v>0</v>
          </cell>
          <cell r="L144">
            <v>0</v>
          </cell>
          <cell r="M144">
            <v>0</v>
          </cell>
          <cell r="N144">
            <v>0</v>
          </cell>
          <cell r="O144">
            <v>0</v>
          </cell>
          <cell r="P144">
            <v>0</v>
          </cell>
          <cell r="R144">
            <v>68</v>
          </cell>
        </row>
        <row r="145">
          <cell r="B145" t="str">
            <v>Distributors   SIMO</v>
          </cell>
          <cell r="C145" t="str">
            <v>Distributors</v>
          </cell>
          <cell r="E145">
            <v>2</v>
          </cell>
          <cell r="F145">
            <v>10</v>
          </cell>
          <cell r="G145">
            <v>7</v>
          </cell>
          <cell r="H145">
            <v>6</v>
          </cell>
          <cell r="I145">
            <v>9</v>
          </cell>
          <cell r="J145">
            <v>0</v>
          </cell>
          <cell r="K145">
            <v>0</v>
          </cell>
          <cell r="L145">
            <v>0</v>
          </cell>
          <cell r="M145">
            <v>0</v>
          </cell>
          <cell r="N145">
            <v>0</v>
          </cell>
          <cell r="O145">
            <v>0</v>
          </cell>
          <cell r="P145">
            <v>0</v>
          </cell>
          <cell r="R145">
            <v>34</v>
          </cell>
        </row>
        <row r="146">
          <cell r="B146" t="str">
            <v>Data Centre of Excellence   SIMO</v>
          </cell>
          <cell r="C146" t="str">
            <v>Data Centre of Excellence</v>
          </cell>
          <cell r="E146">
            <v>0</v>
          </cell>
          <cell r="F146">
            <v>0</v>
          </cell>
          <cell r="G146">
            <v>0</v>
          </cell>
          <cell r="H146">
            <v>0</v>
          </cell>
          <cell r="I146">
            <v>1</v>
          </cell>
          <cell r="J146">
            <v>0</v>
          </cell>
          <cell r="K146">
            <v>0</v>
          </cell>
          <cell r="L146">
            <v>0</v>
          </cell>
          <cell r="M146">
            <v>0</v>
          </cell>
          <cell r="N146">
            <v>0</v>
          </cell>
          <cell r="O146">
            <v>0</v>
          </cell>
          <cell r="P146">
            <v>0</v>
          </cell>
          <cell r="R146">
            <v>1</v>
          </cell>
        </row>
        <row r="147">
          <cell r="B147" t="str">
            <v>Vodafone   SIMO</v>
          </cell>
          <cell r="C147" t="str">
            <v>Vodafone</v>
          </cell>
          <cell r="E147">
            <v>0</v>
          </cell>
          <cell r="F147">
            <v>0</v>
          </cell>
          <cell r="G147">
            <v>0</v>
          </cell>
          <cell r="H147">
            <v>0</v>
          </cell>
          <cell r="I147">
            <v>0</v>
          </cell>
          <cell r="J147">
            <v>0</v>
          </cell>
          <cell r="K147">
            <v>0</v>
          </cell>
          <cell r="L147">
            <v>0</v>
          </cell>
          <cell r="M147">
            <v>0</v>
          </cell>
          <cell r="N147">
            <v>0</v>
          </cell>
          <cell r="O147">
            <v>0</v>
          </cell>
          <cell r="P147">
            <v>0</v>
          </cell>
          <cell r="R147">
            <v>0</v>
          </cell>
        </row>
        <row r="148">
          <cell r="B148" t="str">
            <v>Managed Partners   SIMO</v>
          </cell>
          <cell r="C148" t="str">
            <v>Managed Partners</v>
          </cell>
          <cell r="E148">
            <v>1</v>
          </cell>
          <cell r="F148">
            <v>0</v>
          </cell>
          <cell r="G148">
            <v>0</v>
          </cell>
          <cell r="H148">
            <v>0</v>
          </cell>
          <cell r="I148">
            <v>0</v>
          </cell>
          <cell r="J148">
            <v>0</v>
          </cell>
          <cell r="K148">
            <v>0</v>
          </cell>
          <cell r="L148">
            <v>0</v>
          </cell>
          <cell r="M148">
            <v>0</v>
          </cell>
          <cell r="N148">
            <v>0</v>
          </cell>
          <cell r="O148">
            <v>0</v>
          </cell>
          <cell r="P148">
            <v>0</v>
          </cell>
          <cell r="R148">
            <v>1</v>
          </cell>
        </row>
        <row r="149">
          <cell r="B149" t="str">
            <v>BT SP   SIMO</v>
          </cell>
          <cell r="C149" t="str">
            <v>BT SP</v>
          </cell>
          <cell r="E149">
            <v>0</v>
          </cell>
          <cell r="F149">
            <v>0</v>
          </cell>
          <cell r="G149">
            <v>0</v>
          </cell>
          <cell r="H149">
            <v>0</v>
          </cell>
          <cell r="I149">
            <v>0</v>
          </cell>
          <cell r="J149">
            <v>0</v>
          </cell>
          <cell r="K149">
            <v>0</v>
          </cell>
          <cell r="L149">
            <v>0</v>
          </cell>
          <cell r="M149">
            <v>0</v>
          </cell>
          <cell r="N149">
            <v>0</v>
          </cell>
          <cell r="O149">
            <v>0</v>
          </cell>
          <cell r="P149">
            <v>0</v>
          </cell>
          <cell r="R149">
            <v>0</v>
          </cell>
        </row>
        <row r="150">
          <cell r="B150" t="str">
            <v>Billing Partners - ISPs   SIMO</v>
          </cell>
          <cell r="C150" t="str">
            <v>Billing Partners - ISPs</v>
          </cell>
          <cell r="E150">
            <v>0</v>
          </cell>
          <cell r="F150">
            <v>0</v>
          </cell>
          <cell r="G150">
            <v>0</v>
          </cell>
          <cell r="H150">
            <v>0</v>
          </cell>
          <cell r="I150">
            <v>0</v>
          </cell>
          <cell r="J150">
            <v>0</v>
          </cell>
          <cell r="K150">
            <v>0</v>
          </cell>
          <cell r="L150">
            <v>0</v>
          </cell>
          <cell r="M150">
            <v>0</v>
          </cell>
          <cell r="N150">
            <v>0</v>
          </cell>
          <cell r="O150">
            <v>0</v>
          </cell>
          <cell r="P150">
            <v>0</v>
          </cell>
          <cell r="R150">
            <v>0</v>
          </cell>
        </row>
        <row r="151">
          <cell r="B151" t="str">
            <v>Genesis   SIMO</v>
          </cell>
          <cell r="C151" t="str">
            <v>Genesis</v>
          </cell>
          <cell r="E151">
            <v>0</v>
          </cell>
          <cell r="F151">
            <v>0</v>
          </cell>
          <cell r="G151">
            <v>0</v>
          </cell>
          <cell r="H151">
            <v>0</v>
          </cell>
          <cell r="I151">
            <v>0</v>
          </cell>
          <cell r="J151">
            <v>0</v>
          </cell>
          <cell r="K151">
            <v>0</v>
          </cell>
          <cell r="L151">
            <v>0</v>
          </cell>
          <cell r="M151">
            <v>0</v>
          </cell>
          <cell r="N151">
            <v>0</v>
          </cell>
          <cell r="O151">
            <v>0</v>
          </cell>
          <cell r="P151">
            <v>0</v>
          </cell>
          <cell r="R151">
            <v>0</v>
          </cell>
        </row>
        <row r="152">
          <cell r="B152" t="str">
            <v>tbc   SIMO</v>
          </cell>
          <cell r="C152" t="str">
            <v>tbc</v>
          </cell>
          <cell r="E152">
            <v>0</v>
          </cell>
          <cell r="F152">
            <v>0</v>
          </cell>
          <cell r="G152">
            <v>0</v>
          </cell>
          <cell r="H152">
            <v>0</v>
          </cell>
          <cell r="I152">
            <v>0</v>
          </cell>
          <cell r="J152">
            <v>0</v>
          </cell>
          <cell r="K152">
            <v>0</v>
          </cell>
          <cell r="L152">
            <v>0</v>
          </cell>
          <cell r="M152">
            <v>0</v>
          </cell>
          <cell r="N152">
            <v>0</v>
          </cell>
          <cell r="O152">
            <v>0</v>
          </cell>
          <cell r="P152">
            <v>0</v>
          </cell>
          <cell r="R152">
            <v>0</v>
          </cell>
        </row>
        <row r="153">
          <cell r="B153" t="str">
            <v>Ceased Independents   SIMO</v>
          </cell>
          <cell r="C153" t="str">
            <v>Ceased Independents</v>
          </cell>
          <cell r="E153">
            <v>3</v>
          </cell>
          <cell r="F153">
            <v>5</v>
          </cell>
          <cell r="G153">
            <v>5</v>
          </cell>
          <cell r="H153">
            <v>2</v>
          </cell>
          <cell r="I153">
            <v>2</v>
          </cell>
          <cell r="J153">
            <v>0</v>
          </cell>
          <cell r="K153">
            <v>0</v>
          </cell>
          <cell r="L153">
            <v>0</v>
          </cell>
          <cell r="M153">
            <v>0</v>
          </cell>
          <cell r="N153">
            <v>0</v>
          </cell>
          <cell r="O153">
            <v>0</v>
          </cell>
          <cell r="P153">
            <v>0</v>
          </cell>
          <cell r="R153">
            <v>17</v>
          </cell>
        </row>
        <row r="154">
          <cell r="B154" t="str">
            <v>tbc   SIMO</v>
          </cell>
          <cell r="C154" t="str">
            <v>tbc</v>
          </cell>
          <cell r="E154">
            <v>0</v>
          </cell>
          <cell r="F154">
            <v>0</v>
          </cell>
          <cell r="G154">
            <v>0</v>
          </cell>
          <cell r="H154">
            <v>0</v>
          </cell>
          <cell r="I154">
            <v>0</v>
          </cell>
          <cell r="J154">
            <v>0</v>
          </cell>
          <cell r="K154">
            <v>0</v>
          </cell>
          <cell r="L154">
            <v>0</v>
          </cell>
          <cell r="M154">
            <v>0</v>
          </cell>
          <cell r="N154">
            <v>0</v>
          </cell>
          <cell r="O154">
            <v>0</v>
          </cell>
          <cell r="P154">
            <v>0</v>
          </cell>
          <cell r="R154">
            <v>0</v>
          </cell>
        </row>
        <row r="156">
          <cell r="C156" t="str">
            <v>Total Business Partners</v>
          </cell>
          <cell r="E156">
            <v>8</v>
          </cell>
          <cell r="F156">
            <v>19</v>
          </cell>
          <cell r="G156">
            <v>12</v>
          </cell>
          <cell r="H156">
            <v>17</v>
          </cell>
          <cell r="I156">
            <v>65</v>
          </cell>
          <cell r="J156">
            <v>0</v>
          </cell>
          <cell r="K156">
            <v>0</v>
          </cell>
          <cell r="L156">
            <v>0</v>
          </cell>
          <cell r="M156">
            <v>0</v>
          </cell>
          <cell r="N156">
            <v>0</v>
          </cell>
          <cell r="O156">
            <v>0</v>
          </cell>
          <cell r="P156">
            <v>0</v>
          </cell>
          <cell r="R156">
            <v>121</v>
          </cell>
        </row>
        <row r="158">
          <cell r="C158" t="str">
            <v>Direct</v>
          </cell>
        </row>
        <row r="160">
          <cell r="B160" t="str">
            <v>O2 Direct Sales - Corporate   SIMO</v>
          </cell>
          <cell r="C160" t="str">
            <v>O2 Direct Sales - Corporate</v>
          </cell>
          <cell r="E160">
            <v>4</v>
          </cell>
          <cell r="F160">
            <v>1</v>
          </cell>
          <cell r="G160">
            <v>3</v>
          </cell>
          <cell r="H160">
            <v>2</v>
          </cell>
          <cell r="I160">
            <v>8</v>
          </cell>
          <cell r="J160">
            <v>0</v>
          </cell>
          <cell r="K160">
            <v>0</v>
          </cell>
          <cell r="L160">
            <v>0</v>
          </cell>
          <cell r="M160">
            <v>0</v>
          </cell>
          <cell r="N160">
            <v>0</v>
          </cell>
          <cell r="O160">
            <v>0</v>
          </cell>
          <cell r="P160">
            <v>0</v>
          </cell>
          <cell r="R160">
            <v>18</v>
          </cell>
        </row>
        <row r="161">
          <cell r="B161" t="str">
            <v>O2 Direct Sales - SME   SIMO</v>
          </cell>
          <cell r="C161" t="str">
            <v>O2 Direct Sales - SME</v>
          </cell>
          <cell r="E161">
            <v>191</v>
          </cell>
          <cell r="F161">
            <v>210</v>
          </cell>
          <cell r="G161">
            <v>267</v>
          </cell>
          <cell r="H161">
            <v>248</v>
          </cell>
          <cell r="I161">
            <v>263</v>
          </cell>
          <cell r="J161">
            <v>1050</v>
          </cell>
          <cell r="K161">
            <v>1050</v>
          </cell>
          <cell r="L161">
            <v>1050</v>
          </cell>
          <cell r="M161">
            <v>1050</v>
          </cell>
          <cell r="N161">
            <v>1450</v>
          </cell>
          <cell r="O161">
            <v>1450</v>
          </cell>
          <cell r="P161">
            <v>1450</v>
          </cell>
          <cell r="R161">
            <v>9729</v>
          </cell>
        </row>
        <row r="162">
          <cell r="B162" t="str">
            <v>tbc   SIMO</v>
          </cell>
          <cell r="C162" t="str">
            <v>tbc</v>
          </cell>
          <cell r="E162">
            <v>0</v>
          </cell>
          <cell r="F162">
            <v>0</v>
          </cell>
          <cell r="G162">
            <v>0</v>
          </cell>
          <cell r="H162">
            <v>0</v>
          </cell>
          <cell r="I162">
            <v>0</v>
          </cell>
          <cell r="J162">
            <v>0</v>
          </cell>
          <cell r="K162">
            <v>0</v>
          </cell>
          <cell r="L162">
            <v>0</v>
          </cell>
          <cell r="M162">
            <v>0</v>
          </cell>
          <cell r="N162">
            <v>0</v>
          </cell>
          <cell r="O162">
            <v>0</v>
          </cell>
          <cell r="P162">
            <v>0</v>
          </cell>
          <cell r="R162">
            <v>0</v>
          </cell>
        </row>
        <row r="163">
          <cell r="B163" t="str">
            <v>tbc   SIMO</v>
          </cell>
          <cell r="C163" t="str">
            <v>tbc</v>
          </cell>
          <cell r="E163">
            <v>0</v>
          </cell>
          <cell r="F163">
            <v>0</v>
          </cell>
          <cell r="G163">
            <v>0</v>
          </cell>
          <cell r="H163">
            <v>0</v>
          </cell>
          <cell r="I163">
            <v>0</v>
          </cell>
          <cell r="J163">
            <v>0</v>
          </cell>
          <cell r="K163">
            <v>0</v>
          </cell>
          <cell r="L163">
            <v>0</v>
          </cell>
          <cell r="M163">
            <v>0</v>
          </cell>
          <cell r="N163">
            <v>0</v>
          </cell>
          <cell r="O163">
            <v>0</v>
          </cell>
          <cell r="P163">
            <v>0</v>
          </cell>
          <cell r="R163">
            <v>0</v>
          </cell>
        </row>
        <row r="164">
          <cell r="B164" t="str">
            <v>tbc   SIMO</v>
          </cell>
          <cell r="C164" t="str">
            <v>tbc</v>
          </cell>
          <cell r="E164">
            <v>0</v>
          </cell>
          <cell r="F164">
            <v>0</v>
          </cell>
          <cell r="G164">
            <v>0</v>
          </cell>
          <cell r="H164">
            <v>0</v>
          </cell>
          <cell r="I164">
            <v>0</v>
          </cell>
          <cell r="J164">
            <v>0</v>
          </cell>
          <cell r="K164">
            <v>0</v>
          </cell>
          <cell r="L164">
            <v>0</v>
          </cell>
          <cell r="M164">
            <v>0</v>
          </cell>
          <cell r="N164">
            <v>0</v>
          </cell>
          <cell r="O164">
            <v>0</v>
          </cell>
          <cell r="P164">
            <v>0</v>
          </cell>
          <cell r="R164">
            <v>0</v>
          </cell>
        </row>
        <row r="165">
          <cell r="B165" t="str">
            <v>tbc   SIMO</v>
          </cell>
          <cell r="C165" t="str">
            <v>tbc</v>
          </cell>
          <cell r="E165">
            <v>0</v>
          </cell>
          <cell r="F165">
            <v>0</v>
          </cell>
          <cell r="G165">
            <v>0</v>
          </cell>
          <cell r="H165">
            <v>0</v>
          </cell>
          <cell r="I165">
            <v>0</v>
          </cell>
          <cell r="J165">
            <v>0</v>
          </cell>
          <cell r="K165">
            <v>0</v>
          </cell>
          <cell r="L165">
            <v>0</v>
          </cell>
          <cell r="M165">
            <v>0</v>
          </cell>
          <cell r="N165">
            <v>0</v>
          </cell>
          <cell r="O165">
            <v>0</v>
          </cell>
          <cell r="P165">
            <v>0</v>
          </cell>
          <cell r="R165">
            <v>0</v>
          </cell>
        </row>
        <row r="166">
          <cell r="B166" t="str">
            <v>tbc   SIMO</v>
          </cell>
          <cell r="C166" t="str">
            <v>tbc</v>
          </cell>
          <cell r="E166">
            <v>0</v>
          </cell>
          <cell r="F166">
            <v>0</v>
          </cell>
          <cell r="G166">
            <v>0</v>
          </cell>
          <cell r="H166">
            <v>0</v>
          </cell>
          <cell r="I166">
            <v>0</v>
          </cell>
          <cell r="J166">
            <v>0</v>
          </cell>
          <cell r="K166">
            <v>0</v>
          </cell>
          <cell r="L166">
            <v>0</v>
          </cell>
          <cell r="M166">
            <v>0</v>
          </cell>
          <cell r="N166">
            <v>0</v>
          </cell>
          <cell r="O166">
            <v>0</v>
          </cell>
          <cell r="P166">
            <v>0</v>
          </cell>
          <cell r="R166">
            <v>0</v>
          </cell>
        </row>
        <row r="167">
          <cell r="B167" t="str">
            <v>tbc   SIMO</v>
          </cell>
          <cell r="C167" t="str">
            <v>tbc</v>
          </cell>
          <cell r="E167">
            <v>0</v>
          </cell>
          <cell r="F167">
            <v>0</v>
          </cell>
          <cell r="G167">
            <v>0</v>
          </cell>
          <cell r="H167">
            <v>0</v>
          </cell>
          <cell r="I167">
            <v>0</v>
          </cell>
          <cell r="J167">
            <v>0</v>
          </cell>
          <cell r="K167">
            <v>0</v>
          </cell>
          <cell r="L167">
            <v>0</v>
          </cell>
          <cell r="M167">
            <v>0</v>
          </cell>
          <cell r="N167">
            <v>0</v>
          </cell>
          <cell r="O167">
            <v>0</v>
          </cell>
          <cell r="P167">
            <v>0</v>
          </cell>
          <cell r="R167">
            <v>0</v>
          </cell>
        </row>
        <row r="168">
          <cell r="B168" t="str">
            <v>tbc   SIMO</v>
          </cell>
          <cell r="C168" t="str">
            <v>tbc</v>
          </cell>
          <cell r="E168">
            <v>0</v>
          </cell>
          <cell r="F168">
            <v>0</v>
          </cell>
          <cell r="G168">
            <v>0</v>
          </cell>
          <cell r="H168">
            <v>0</v>
          </cell>
          <cell r="I168">
            <v>0</v>
          </cell>
          <cell r="J168">
            <v>0</v>
          </cell>
          <cell r="K168">
            <v>0</v>
          </cell>
          <cell r="L168">
            <v>0</v>
          </cell>
          <cell r="M168">
            <v>0</v>
          </cell>
          <cell r="N168">
            <v>0</v>
          </cell>
          <cell r="O168">
            <v>0</v>
          </cell>
          <cell r="P168">
            <v>0</v>
          </cell>
          <cell r="R168">
            <v>0</v>
          </cell>
        </row>
        <row r="170">
          <cell r="C170" t="str">
            <v>Total Direct</v>
          </cell>
          <cell r="E170">
            <v>195</v>
          </cell>
          <cell r="F170">
            <v>211</v>
          </cell>
          <cell r="G170">
            <v>270</v>
          </cell>
          <cell r="H170">
            <v>250</v>
          </cell>
          <cell r="I170">
            <v>271</v>
          </cell>
          <cell r="J170">
            <v>1050</v>
          </cell>
          <cell r="K170">
            <v>1050</v>
          </cell>
          <cell r="L170">
            <v>1050</v>
          </cell>
          <cell r="M170">
            <v>1050</v>
          </cell>
          <cell r="N170">
            <v>1450</v>
          </cell>
          <cell r="O170">
            <v>1450</v>
          </cell>
          <cell r="P170">
            <v>1450</v>
          </cell>
          <cell r="R170">
            <v>9747</v>
          </cell>
        </row>
        <row r="172">
          <cell r="C172" t="str">
            <v>TOTAL BUSINESS</v>
          </cell>
          <cell r="E172">
            <v>206</v>
          </cell>
          <cell r="F172">
            <v>230</v>
          </cell>
          <cell r="G172">
            <v>284</v>
          </cell>
          <cell r="H172">
            <v>276</v>
          </cell>
          <cell r="I172">
            <v>340</v>
          </cell>
          <cell r="J172">
            <v>1062.3073849167483</v>
          </cell>
          <cell r="K172">
            <v>1057.0867278132662</v>
          </cell>
          <cell r="L172">
            <v>1057.1359933915614</v>
          </cell>
          <cell r="M172">
            <v>1057.0709951843442</v>
          </cell>
          <cell r="N172">
            <v>1455.0212097352514</v>
          </cell>
          <cell r="O172">
            <v>1454.8661143961738</v>
          </cell>
          <cell r="P172">
            <v>1453.5018836293048</v>
          </cell>
          <cell r="R172">
            <v>9932.9903090666503</v>
          </cell>
        </row>
        <row r="174">
          <cell r="C174" t="str">
            <v>O2 ONLINE (A. Benham)</v>
          </cell>
        </row>
        <row r="176">
          <cell r="B176" t="str">
            <v>O2 Online   SIMO</v>
          </cell>
          <cell r="C176" t="str">
            <v>O2 Online</v>
          </cell>
          <cell r="E176">
            <v>6406</v>
          </cell>
          <cell r="F176">
            <v>6886</v>
          </cell>
          <cell r="G176">
            <v>8245</v>
          </cell>
          <cell r="H176">
            <v>8698</v>
          </cell>
          <cell r="I176">
            <v>9602.15</v>
          </cell>
          <cell r="J176">
            <v>9530</v>
          </cell>
          <cell r="K176">
            <v>8883.9775000000009</v>
          </cell>
          <cell r="L176">
            <v>9388.0750000000007</v>
          </cell>
          <cell r="M176">
            <v>10329.200000000001</v>
          </cell>
          <cell r="N176">
            <v>9712.9599999999991</v>
          </cell>
          <cell r="O176">
            <v>10273</v>
          </cell>
          <cell r="P176">
            <v>10333</v>
          </cell>
          <cell r="R176">
            <v>108287.36249999999</v>
          </cell>
        </row>
        <row r="177">
          <cell r="B177" t="str">
            <v>O2 Telesales   SIMO</v>
          </cell>
          <cell r="C177" t="str">
            <v>O2 Telesales</v>
          </cell>
          <cell r="E177">
            <v>7507</v>
          </cell>
          <cell r="F177">
            <v>6866</v>
          </cell>
          <cell r="G177">
            <v>8246</v>
          </cell>
          <cell r="H177">
            <v>7420</v>
          </cell>
          <cell r="I177">
            <v>5704.85</v>
          </cell>
          <cell r="J177">
            <v>7343.5</v>
          </cell>
          <cell r="K177">
            <v>7339.9775</v>
          </cell>
          <cell r="L177">
            <v>7087.0749999999998</v>
          </cell>
          <cell r="M177">
            <v>6847.2</v>
          </cell>
          <cell r="N177">
            <v>6566.96</v>
          </cell>
          <cell r="O177">
            <v>6565</v>
          </cell>
          <cell r="P177">
            <v>6300</v>
          </cell>
          <cell r="R177">
            <v>83793.5625</v>
          </cell>
        </row>
        <row r="178">
          <cell r="C178" t="str">
            <v>tbc</v>
          </cell>
          <cell r="E178">
            <v>0</v>
          </cell>
          <cell r="F178">
            <v>0</v>
          </cell>
          <cell r="G178">
            <v>0</v>
          </cell>
          <cell r="H178">
            <v>0</v>
          </cell>
          <cell r="I178">
            <v>0</v>
          </cell>
          <cell r="J178">
            <v>0</v>
          </cell>
          <cell r="K178">
            <v>0</v>
          </cell>
          <cell r="L178">
            <v>0</v>
          </cell>
          <cell r="M178">
            <v>0</v>
          </cell>
          <cell r="N178">
            <v>0</v>
          </cell>
          <cell r="O178">
            <v>0</v>
          </cell>
          <cell r="P178">
            <v>0</v>
          </cell>
          <cell r="R178">
            <v>0</v>
          </cell>
        </row>
        <row r="179">
          <cell r="C179" t="str">
            <v>tbc</v>
          </cell>
          <cell r="E179">
            <v>0</v>
          </cell>
          <cell r="F179">
            <v>0</v>
          </cell>
          <cell r="G179">
            <v>0</v>
          </cell>
          <cell r="H179">
            <v>0</v>
          </cell>
          <cell r="I179">
            <v>0</v>
          </cell>
          <cell r="J179">
            <v>0</v>
          </cell>
          <cell r="K179">
            <v>0</v>
          </cell>
          <cell r="L179">
            <v>0</v>
          </cell>
          <cell r="M179">
            <v>0</v>
          </cell>
          <cell r="N179">
            <v>0</v>
          </cell>
          <cell r="O179">
            <v>0</v>
          </cell>
          <cell r="P179">
            <v>0</v>
          </cell>
          <cell r="R179">
            <v>0</v>
          </cell>
        </row>
        <row r="180">
          <cell r="C180" t="str">
            <v>tbc</v>
          </cell>
          <cell r="E180">
            <v>0</v>
          </cell>
          <cell r="F180">
            <v>0</v>
          </cell>
          <cell r="G180">
            <v>0</v>
          </cell>
          <cell r="H180">
            <v>0</v>
          </cell>
          <cell r="I180">
            <v>0</v>
          </cell>
          <cell r="J180">
            <v>0</v>
          </cell>
          <cell r="K180">
            <v>0</v>
          </cell>
          <cell r="L180">
            <v>0</v>
          </cell>
          <cell r="M180">
            <v>0</v>
          </cell>
          <cell r="N180">
            <v>0</v>
          </cell>
          <cell r="O180">
            <v>0</v>
          </cell>
          <cell r="P180">
            <v>0</v>
          </cell>
          <cell r="R180">
            <v>0</v>
          </cell>
        </row>
        <row r="181">
          <cell r="C181" t="str">
            <v>tbc</v>
          </cell>
          <cell r="E181">
            <v>0</v>
          </cell>
          <cell r="F181">
            <v>0</v>
          </cell>
          <cell r="G181">
            <v>0</v>
          </cell>
          <cell r="H181">
            <v>0</v>
          </cell>
          <cell r="I181">
            <v>0</v>
          </cell>
          <cell r="J181">
            <v>0</v>
          </cell>
          <cell r="K181">
            <v>0</v>
          </cell>
          <cell r="L181">
            <v>0</v>
          </cell>
          <cell r="M181">
            <v>0</v>
          </cell>
          <cell r="N181">
            <v>0</v>
          </cell>
          <cell r="O181">
            <v>0</v>
          </cell>
          <cell r="P181">
            <v>0</v>
          </cell>
          <cell r="R181">
            <v>0</v>
          </cell>
        </row>
        <row r="183">
          <cell r="C183" t="str">
            <v>TOTAL O2 ONLINE</v>
          </cell>
          <cell r="E183">
            <v>13913</v>
          </cell>
          <cell r="F183">
            <v>13752</v>
          </cell>
          <cell r="G183">
            <v>16491</v>
          </cell>
          <cell r="H183">
            <v>16118</v>
          </cell>
          <cell r="I183">
            <v>15307</v>
          </cell>
          <cell r="J183">
            <v>16873.5</v>
          </cell>
          <cell r="K183">
            <v>16223.955000000002</v>
          </cell>
          <cell r="L183">
            <v>16475.150000000001</v>
          </cell>
          <cell r="M183">
            <v>17176.400000000001</v>
          </cell>
          <cell r="N183">
            <v>16279.919999999998</v>
          </cell>
          <cell r="O183">
            <v>16838</v>
          </cell>
          <cell r="P183">
            <v>16633</v>
          </cell>
          <cell r="R183">
            <v>192080.92499999999</v>
          </cell>
        </row>
        <row r="185">
          <cell r="C185" t="str">
            <v>O2 RETAIL (P. Cave)</v>
          </cell>
        </row>
        <row r="187">
          <cell r="B187" t="str">
            <v>O2 Retail   SIMO</v>
          </cell>
          <cell r="C187" t="str">
            <v>O2 Retail</v>
          </cell>
          <cell r="E187">
            <v>8302</v>
          </cell>
          <cell r="F187">
            <v>9110</v>
          </cell>
          <cell r="G187">
            <v>9129.5</v>
          </cell>
          <cell r="H187">
            <v>7778</v>
          </cell>
          <cell r="I187">
            <v>8462</v>
          </cell>
          <cell r="J187">
            <v>8032.9951000000001</v>
          </cell>
          <cell r="K187">
            <v>6190.65</v>
          </cell>
          <cell r="L187">
            <v>6573.65</v>
          </cell>
          <cell r="M187">
            <v>8019.15</v>
          </cell>
          <cell r="N187">
            <v>7145.2</v>
          </cell>
          <cell r="O187">
            <v>6550.7</v>
          </cell>
          <cell r="P187">
            <v>5944.7</v>
          </cell>
          <cell r="R187">
            <v>91238.545099999988</v>
          </cell>
        </row>
        <row r="188">
          <cell r="B188" t="str">
            <v>O2 Franchise   SIMO</v>
          </cell>
          <cell r="C188" t="str">
            <v>O2 Franchise</v>
          </cell>
          <cell r="E188">
            <v>1193</v>
          </cell>
          <cell r="F188">
            <v>1290</v>
          </cell>
          <cell r="G188">
            <v>1349</v>
          </cell>
          <cell r="H188">
            <v>1158</v>
          </cell>
          <cell r="I188">
            <v>1331</v>
          </cell>
          <cell r="J188">
            <v>1173.5899999999999</v>
          </cell>
          <cell r="K188">
            <v>1106</v>
          </cell>
          <cell r="L188">
            <v>1105.3465346534654</v>
          </cell>
          <cell r="M188">
            <v>1105.3465346534654</v>
          </cell>
          <cell r="N188">
            <v>1105.3465346534654</v>
          </cell>
          <cell r="O188">
            <v>1105.3465346534654</v>
          </cell>
          <cell r="P188">
            <v>1105.3465346534654</v>
          </cell>
          <cell r="R188">
            <v>14127.322673267325</v>
          </cell>
        </row>
        <row r="189">
          <cell r="B189" t="str">
            <v>tbc   SIMO</v>
          </cell>
          <cell r="C189" t="str">
            <v>tbc</v>
          </cell>
          <cell r="E189">
            <v>0</v>
          </cell>
          <cell r="F189">
            <v>0</v>
          </cell>
          <cell r="G189">
            <v>0</v>
          </cell>
          <cell r="H189">
            <v>0</v>
          </cell>
          <cell r="I189">
            <v>0</v>
          </cell>
          <cell r="J189">
            <v>0</v>
          </cell>
          <cell r="K189">
            <v>0</v>
          </cell>
          <cell r="L189">
            <v>0</v>
          </cell>
          <cell r="M189">
            <v>0</v>
          </cell>
          <cell r="N189">
            <v>0</v>
          </cell>
          <cell r="O189">
            <v>0</v>
          </cell>
          <cell r="P189">
            <v>0</v>
          </cell>
          <cell r="R189">
            <v>0</v>
          </cell>
        </row>
        <row r="190">
          <cell r="B190" t="str">
            <v>tbc   SIMO</v>
          </cell>
          <cell r="C190" t="str">
            <v>tbc</v>
          </cell>
          <cell r="E190">
            <v>0</v>
          </cell>
          <cell r="F190">
            <v>0</v>
          </cell>
          <cell r="G190">
            <v>0</v>
          </cell>
          <cell r="H190">
            <v>0</v>
          </cell>
          <cell r="I190">
            <v>0</v>
          </cell>
          <cell r="J190">
            <v>0</v>
          </cell>
          <cell r="K190">
            <v>0</v>
          </cell>
          <cell r="L190">
            <v>0</v>
          </cell>
          <cell r="M190">
            <v>0</v>
          </cell>
          <cell r="N190">
            <v>0</v>
          </cell>
          <cell r="O190">
            <v>0</v>
          </cell>
          <cell r="P190">
            <v>0</v>
          </cell>
          <cell r="R190">
            <v>0</v>
          </cell>
        </row>
        <row r="191">
          <cell r="B191" t="str">
            <v>tbc   SIMO</v>
          </cell>
          <cell r="C191" t="str">
            <v>tbc</v>
          </cell>
          <cell r="E191">
            <v>0</v>
          </cell>
          <cell r="F191">
            <v>0</v>
          </cell>
          <cell r="G191">
            <v>0</v>
          </cell>
          <cell r="H191">
            <v>0</v>
          </cell>
          <cell r="I191">
            <v>0</v>
          </cell>
          <cell r="J191">
            <v>0</v>
          </cell>
          <cell r="K191">
            <v>0</v>
          </cell>
          <cell r="L191">
            <v>0</v>
          </cell>
          <cell r="M191">
            <v>0</v>
          </cell>
          <cell r="N191">
            <v>0</v>
          </cell>
          <cell r="O191">
            <v>0</v>
          </cell>
          <cell r="P191">
            <v>0</v>
          </cell>
          <cell r="R191">
            <v>0</v>
          </cell>
        </row>
        <row r="192">
          <cell r="B192" t="str">
            <v>tbc   SIMO</v>
          </cell>
          <cell r="C192" t="str">
            <v>tbc</v>
          </cell>
          <cell r="E192">
            <v>0</v>
          </cell>
          <cell r="F192">
            <v>0</v>
          </cell>
          <cell r="G192">
            <v>0</v>
          </cell>
          <cell r="H192">
            <v>0</v>
          </cell>
          <cell r="I192">
            <v>0</v>
          </cell>
          <cell r="J192">
            <v>0</v>
          </cell>
          <cell r="K192">
            <v>0</v>
          </cell>
          <cell r="L192">
            <v>0</v>
          </cell>
          <cell r="M192">
            <v>0</v>
          </cell>
          <cell r="N192">
            <v>0</v>
          </cell>
          <cell r="O192">
            <v>0</v>
          </cell>
          <cell r="P192">
            <v>0</v>
          </cell>
          <cell r="R192">
            <v>0</v>
          </cell>
        </row>
        <row r="193">
          <cell r="B193" t="str">
            <v>tbc   SIMO</v>
          </cell>
          <cell r="C193" t="str">
            <v>tbc</v>
          </cell>
          <cell r="E193">
            <v>0</v>
          </cell>
          <cell r="F193">
            <v>0</v>
          </cell>
          <cell r="G193">
            <v>0</v>
          </cell>
          <cell r="H193">
            <v>0</v>
          </cell>
          <cell r="I193">
            <v>0</v>
          </cell>
          <cell r="J193">
            <v>0</v>
          </cell>
          <cell r="K193">
            <v>0</v>
          </cell>
          <cell r="L193">
            <v>0</v>
          </cell>
          <cell r="M193">
            <v>0</v>
          </cell>
          <cell r="N193">
            <v>0</v>
          </cell>
          <cell r="O193">
            <v>0</v>
          </cell>
          <cell r="P193">
            <v>0</v>
          </cell>
          <cell r="R193">
            <v>0</v>
          </cell>
        </row>
        <row r="195">
          <cell r="C195" t="str">
            <v>TOTAL O2 RETAIL</v>
          </cell>
          <cell r="E195">
            <v>9495</v>
          </cell>
          <cell r="F195">
            <v>10400</v>
          </cell>
          <cell r="G195">
            <v>10478.5</v>
          </cell>
          <cell r="H195">
            <v>8936</v>
          </cell>
          <cell r="I195">
            <v>9793</v>
          </cell>
          <cell r="J195">
            <v>9206.5851000000002</v>
          </cell>
          <cell r="K195">
            <v>7296.65</v>
          </cell>
          <cell r="L195">
            <v>7678.9965346534646</v>
          </cell>
          <cell r="M195">
            <v>9124.4965346534646</v>
          </cell>
          <cell r="N195">
            <v>8250.5465346534656</v>
          </cell>
          <cell r="O195">
            <v>7656.0465346534656</v>
          </cell>
          <cell r="P195">
            <v>7050.0465346534656</v>
          </cell>
          <cell r="R195">
            <v>105365.86777326731</v>
          </cell>
        </row>
        <row r="197">
          <cell r="C197" t="str">
            <v>OTHER CHANNELS</v>
          </cell>
        </row>
        <row r="199">
          <cell r="B199" t="str">
            <v>Other   SIMO</v>
          </cell>
          <cell r="C199" t="str">
            <v>Other</v>
          </cell>
          <cell r="E199">
            <v>124</v>
          </cell>
          <cell r="F199">
            <v>89</v>
          </cell>
          <cell r="G199">
            <v>79</v>
          </cell>
          <cell r="H199">
            <v>129</v>
          </cell>
          <cell r="I199">
            <v>157</v>
          </cell>
          <cell r="J199">
            <v>127.3225806451613</v>
          </cell>
          <cell r="K199">
            <v>1684.0618118475411</v>
          </cell>
          <cell r="L199">
            <v>1684.0722139267339</v>
          </cell>
          <cell r="M199">
            <v>1684.0825119851347</v>
          </cell>
          <cell r="N199">
            <v>5014.4100989917179</v>
          </cell>
          <cell r="O199">
            <v>5014.4201921187569</v>
          </cell>
          <cell r="P199">
            <v>5008.3983015053909</v>
          </cell>
          <cell r="R199">
            <v>20794.767711020439</v>
          </cell>
        </row>
        <row r="200">
          <cell r="B200" t="str">
            <v>tbc   SIMO</v>
          </cell>
          <cell r="C200" t="str">
            <v>tbc</v>
          </cell>
          <cell r="E200">
            <v>0</v>
          </cell>
          <cell r="F200">
            <v>0</v>
          </cell>
          <cell r="G200">
            <v>0</v>
          </cell>
          <cell r="H200">
            <v>0</v>
          </cell>
          <cell r="I200">
            <v>0</v>
          </cell>
          <cell r="J200">
            <v>0</v>
          </cell>
          <cell r="K200">
            <v>0</v>
          </cell>
          <cell r="L200">
            <v>0</v>
          </cell>
          <cell r="M200">
            <v>0</v>
          </cell>
          <cell r="N200">
            <v>0</v>
          </cell>
          <cell r="O200">
            <v>0</v>
          </cell>
          <cell r="P200">
            <v>0</v>
          </cell>
          <cell r="R200">
            <v>0</v>
          </cell>
        </row>
        <row r="201">
          <cell r="B201" t="str">
            <v>tbc   SIMO</v>
          </cell>
          <cell r="C201" t="str">
            <v>tbc</v>
          </cell>
          <cell r="E201">
            <v>0</v>
          </cell>
          <cell r="F201">
            <v>0</v>
          </cell>
          <cell r="G201">
            <v>0</v>
          </cell>
          <cell r="H201">
            <v>0</v>
          </cell>
          <cell r="I201">
            <v>0</v>
          </cell>
          <cell r="J201">
            <v>0</v>
          </cell>
          <cell r="K201">
            <v>0</v>
          </cell>
          <cell r="L201">
            <v>0</v>
          </cell>
          <cell r="M201">
            <v>0</v>
          </cell>
          <cell r="N201">
            <v>0</v>
          </cell>
          <cell r="O201">
            <v>0</v>
          </cell>
          <cell r="P201">
            <v>0</v>
          </cell>
          <cell r="R201">
            <v>0</v>
          </cell>
        </row>
        <row r="202">
          <cell r="B202" t="str">
            <v>tbc   SIMO</v>
          </cell>
          <cell r="C202" t="str">
            <v>tbc</v>
          </cell>
          <cell r="E202">
            <v>0</v>
          </cell>
          <cell r="F202">
            <v>0</v>
          </cell>
          <cell r="G202">
            <v>0</v>
          </cell>
          <cell r="H202">
            <v>0</v>
          </cell>
          <cell r="I202">
            <v>0</v>
          </cell>
          <cell r="J202">
            <v>0</v>
          </cell>
          <cell r="K202">
            <v>0</v>
          </cell>
          <cell r="L202">
            <v>0</v>
          </cell>
          <cell r="M202">
            <v>0</v>
          </cell>
          <cell r="N202">
            <v>0</v>
          </cell>
          <cell r="O202">
            <v>0</v>
          </cell>
          <cell r="P202">
            <v>0</v>
          </cell>
          <cell r="R202">
            <v>0</v>
          </cell>
        </row>
        <row r="203">
          <cell r="B203" t="str">
            <v>tbc   SIMO</v>
          </cell>
          <cell r="C203" t="str">
            <v>tbc</v>
          </cell>
          <cell r="E203">
            <v>0</v>
          </cell>
          <cell r="F203">
            <v>0</v>
          </cell>
          <cell r="G203">
            <v>0</v>
          </cell>
          <cell r="H203">
            <v>0</v>
          </cell>
          <cell r="I203">
            <v>0</v>
          </cell>
          <cell r="J203">
            <v>0</v>
          </cell>
          <cell r="K203">
            <v>0</v>
          </cell>
          <cell r="L203">
            <v>0</v>
          </cell>
          <cell r="M203">
            <v>0</v>
          </cell>
          <cell r="N203">
            <v>0</v>
          </cell>
          <cell r="O203">
            <v>0</v>
          </cell>
          <cell r="P203">
            <v>0</v>
          </cell>
          <cell r="R203">
            <v>0</v>
          </cell>
        </row>
        <row r="204">
          <cell r="B204" t="str">
            <v>Renumbering   SIMO</v>
          </cell>
          <cell r="C204" t="str">
            <v>Renumbering</v>
          </cell>
          <cell r="E204">
            <v>0</v>
          </cell>
          <cell r="F204">
            <v>0</v>
          </cell>
          <cell r="G204">
            <v>0</v>
          </cell>
          <cell r="H204">
            <v>0</v>
          </cell>
          <cell r="I204">
            <v>0</v>
          </cell>
          <cell r="J204">
            <v>0</v>
          </cell>
          <cell r="K204">
            <v>0</v>
          </cell>
          <cell r="L204">
            <v>0</v>
          </cell>
          <cell r="M204">
            <v>0</v>
          </cell>
          <cell r="N204">
            <v>0</v>
          </cell>
          <cell r="O204">
            <v>0</v>
          </cell>
          <cell r="P204">
            <v>0</v>
          </cell>
          <cell r="R204">
            <v>0</v>
          </cell>
        </row>
        <row r="206">
          <cell r="C206" t="str">
            <v>TOTAL OTHER CHANNELS</v>
          </cell>
          <cell r="E206">
            <v>124</v>
          </cell>
          <cell r="F206">
            <v>89</v>
          </cell>
          <cell r="G206">
            <v>79</v>
          </cell>
          <cell r="H206">
            <v>129</v>
          </cell>
          <cell r="I206">
            <v>157</v>
          </cell>
          <cell r="J206">
            <v>127.3225806451613</v>
          </cell>
          <cell r="K206">
            <v>1684.0618118475411</v>
          </cell>
          <cell r="L206">
            <v>1684.0722139267339</v>
          </cell>
          <cell r="M206">
            <v>1684.0825119851347</v>
          </cell>
          <cell r="N206">
            <v>5014.4100989917179</v>
          </cell>
          <cell r="O206">
            <v>5014.4201921187569</v>
          </cell>
          <cell r="P206">
            <v>5008.3983015053909</v>
          </cell>
          <cell r="R206">
            <v>20794.767711020439</v>
          </cell>
        </row>
        <row r="208">
          <cell r="C208" t="str">
            <v>SIMO POSTPAY GROSS CONNECTIONS</v>
          </cell>
          <cell r="E208">
            <v>27919</v>
          </cell>
          <cell r="F208">
            <v>26889</v>
          </cell>
          <cell r="G208">
            <v>29803.5</v>
          </cell>
          <cell r="H208">
            <v>28447</v>
          </cell>
          <cell r="I208">
            <v>28482</v>
          </cell>
          <cell r="J208">
            <v>30469.715065561912</v>
          </cell>
          <cell r="K208">
            <v>27881.753539660807</v>
          </cell>
          <cell r="L208">
            <v>28515.354741971762</v>
          </cell>
          <cell r="M208">
            <v>30662.050041822949</v>
          </cell>
          <cell r="N208">
            <v>32619.897843380433</v>
          </cell>
          <cell r="O208">
            <v>32543.732841168396</v>
          </cell>
          <cell r="P208">
            <v>31725.346719788162</v>
          </cell>
          <cell r="R208">
            <v>355958.35079335439</v>
          </cell>
        </row>
        <row r="210">
          <cell r="C210" t="str">
            <v>POSTPAY iPHONE</v>
          </cell>
          <cell r="E210">
            <v>39814</v>
          </cell>
          <cell r="F210">
            <v>39845</v>
          </cell>
          <cell r="G210">
            <v>39873</v>
          </cell>
          <cell r="H210">
            <v>39904</v>
          </cell>
          <cell r="I210">
            <v>39934</v>
          </cell>
          <cell r="J210">
            <v>39965</v>
          </cell>
          <cell r="K210">
            <v>39995</v>
          </cell>
          <cell r="L210">
            <v>40026</v>
          </cell>
          <cell r="M210">
            <v>40057</v>
          </cell>
          <cell r="N210">
            <v>40087</v>
          </cell>
          <cell r="O210">
            <v>40118</v>
          </cell>
          <cell r="P210">
            <v>40148</v>
          </cell>
          <cell r="R210" t="str">
            <v>Year to Date</v>
          </cell>
        </row>
        <row r="212">
          <cell r="E212" t="str">
            <v>Actual</v>
          </cell>
          <cell r="F212" t="str">
            <v>Actual</v>
          </cell>
          <cell r="G212" t="str">
            <v>Actual</v>
          </cell>
          <cell r="H212" t="str">
            <v>Actual</v>
          </cell>
          <cell r="I212" t="str">
            <v>Actual</v>
          </cell>
          <cell r="J212" t="str">
            <v>Actual</v>
          </cell>
          <cell r="K212" t="str">
            <v>Actual</v>
          </cell>
          <cell r="L212" t="str">
            <v>Actual</v>
          </cell>
          <cell r="M212">
            <v>0</v>
          </cell>
          <cell r="N212">
            <v>0</v>
          </cell>
          <cell r="O212">
            <v>0</v>
          </cell>
          <cell r="P212">
            <v>0</v>
          </cell>
        </row>
        <row r="214">
          <cell r="C214" t="str">
            <v>MASS RETAIL (S. Shurrock)</v>
          </cell>
        </row>
        <row r="216">
          <cell r="B216" t="str">
            <v>Carphone Warehouse - CPW Managed   iPhone</v>
          </cell>
          <cell r="C216" t="str">
            <v>Carphone Warehouse - CPW Managed</v>
          </cell>
          <cell r="E216">
            <v>0</v>
          </cell>
          <cell r="F216">
            <v>0</v>
          </cell>
          <cell r="G216">
            <v>0</v>
          </cell>
          <cell r="H216">
            <v>0</v>
          </cell>
          <cell r="I216">
            <v>0</v>
          </cell>
          <cell r="J216">
            <v>0</v>
          </cell>
          <cell r="K216">
            <v>0</v>
          </cell>
          <cell r="L216">
            <v>0</v>
          </cell>
          <cell r="M216">
            <v>0</v>
          </cell>
          <cell r="N216">
            <v>0</v>
          </cell>
          <cell r="O216">
            <v>0</v>
          </cell>
          <cell r="P216">
            <v>0</v>
          </cell>
          <cell r="R216">
            <v>0</v>
          </cell>
        </row>
        <row r="217">
          <cell r="B217" t="str">
            <v>Carphone Warehouse - O2 Managed   iPhone</v>
          </cell>
          <cell r="C217" t="str">
            <v>Carphone Warehouse - O2 Managed</v>
          </cell>
          <cell r="E217">
            <v>10746</v>
          </cell>
          <cell r="F217">
            <v>9994</v>
          </cell>
          <cell r="G217">
            <v>12806</v>
          </cell>
          <cell r="H217">
            <v>17887</v>
          </cell>
          <cell r="I217">
            <v>18304</v>
          </cell>
          <cell r="J217">
            <v>21000</v>
          </cell>
          <cell r="K217">
            <v>22000</v>
          </cell>
          <cell r="L217">
            <v>17000</v>
          </cell>
          <cell r="M217">
            <v>14000</v>
          </cell>
          <cell r="N217">
            <v>12000</v>
          </cell>
          <cell r="O217">
            <v>10000</v>
          </cell>
          <cell r="P217">
            <v>9000</v>
          </cell>
          <cell r="R217">
            <v>174737</v>
          </cell>
        </row>
        <row r="218">
          <cell r="B218" t="str">
            <v>tbc   iPhone</v>
          </cell>
          <cell r="C218" t="str">
            <v>tbc</v>
          </cell>
          <cell r="E218">
            <v>0</v>
          </cell>
          <cell r="F218">
            <v>0</v>
          </cell>
          <cell r="G218">
            <v>0</v>
          </cell>
          <cell r="H218">
            <v>0</v>
          </cell>
          <cell r="I218">
            <v>0</v>
          </cell>
          <cell r="J218">
            <v>0</v>
          </cell>
          <cell r="K218">
            <v>0</v>
          </cell>
          <cell r="L218">
            <v>0</v>
          </cell>
          <cell r="M218">
            <v>0</v>
          </cell>
          <cell r="N218">
            <v>0</v>
          </cell>
          <cell r="O218">
            <v>0</v>
          </cell>
          <cell r="P218">
            <v>0</v>
          </cell>
          <cell r="R218">
            <v>0</v>
          </cell>
        </row>
        <row r="219">
          <cell r="B219" t="str">
            <v>tbc   iPhone</v>
          </cell>
          <cell r="C219" t="str">
            <v>tbc</v>
          </cell>
          <cell r="E219">
            <v>0</v>
          </cell>
          <cell r="F219">
            <v>0</v>
          </cell>
          <cell r="G219">
            <v>0</v>
          </cell>
          <cell r="H219">
            <v>0</v>
          </cell>
          <cell r="I219">
            <v>0</v>
          </cell>
          <cell r="J219">
            <v>0</v>
          </cell>
          <cell r="K219">
            <v>0</v>
          </cell>
          <cell r="L219">
            <v>0</v>
          </cell>
          <cell r="M219">
            <v>0</v>
          </cell>
          <cell r="N219">
            <v>0</v>
          </cell>
          <cell r="O219">
            <v>0</v>
          </cell>
          <cell r="P219">
            <v>0</v>
          </cell>
          <cell r="R219">
            <v>0</v>
          </cell>
        </row>
        <row r="220">
          <cell r="B220" t="str">
            <v>Phones 4 You   iPhone</v>
          </cell>
          <cell r="C220" t="str">
            <v>Phones 4 You</v>
          </cell>
          <cell r="E220">
            <v>0</v>
          </cell>
          <cell r="F220">
            <v>0</v>
          </cell>
          <cell r="G220">
            <v>0</v>
          </cell>
          <cell r="H220">
            <v>0</v>
          </cell>
          <cell r="I220">
            <v>0</v>
          </cell>
          <cell r="J220">
            <v>0</v>
          </cell>
          <cell r="K220">
            <v>0</v>
          </cell>
          <cell r="L220">
            <v>0</v>
          </cell>
          <cell r="M220">
            <v>0</v>
          </cell>
          <cell r="N220">
            <v>0</v>
          </cell>
          <cell r="O220">
            <v>0</v>
          </cell>
          <cell r="P220">
            <v>0</v>
          </cell>
          <cell r="R220">
            <v>0</v>
          </cell>
        </row>
        <row r="221">
          <cell r="B221" t="str">
            <v>Dixons Stores Group   iPhone</v>
          </cell>
          <cell r="C221" t="str">
            <v>Dixons Stores Group</v>
          </cell>
          <cell r="E221">
            <v>0</v>
          </cell>
          <cell r="F221">
            <v>0</v>
          </cell>
          <cell r="G221">
            <v>0</v>
          </cell>
          <cell r="H221">
            <v>0</v>
          </cell>
          <cell r="I221">
            <v>0</v>
          </cell>
          <cell r="J221">
            <v>0</v>
          </cell>
          <cell r="K221">
            <v>0</v>
          </cell>
          <cell r="L221">
            <v>0</v>
          </cell>
          <cell r="M221">
            <v>0</v>
          </cell>
          <cell r="N221">
            <v>0</v>
          </cell>
          <cell r="O221">
            <v>0</v>
          </cell>
          <cell r="P221">
            <v>0</v>
          </cell>
          <cell r="R221">
            <v>0</v>
          </cell>
        </row>
        <row r="222">
          <cell r="B222" t="str">
            <v>tbc   iPhone</v>
          </cell>
          <cell r="C222" t="str">
            <v>tbc</v>
          </cell>
          <cell r="E222">
            <v>0</v>
          </cell>
          <cell r="F222">
            <v>0</v>
          </cell>
          <cell r="G222">
            <v>0</v>
          </cell>
          <cell r="H222">
            <v>0</v>
          </cell>
          <cell r="I222">
            <v>0</v>
          </cell>
          <cell r="J222">
            <v>0</v>
          </cell>
          <cell r="K222">
            <v>0</v>
          </cell>
          <cell r="L222">
            <v>0</v>
          </cell>
          <cell r="M222">
            <v>0</v>
          </cell>
          <cell r="N222">
            <v>0</v>
          </cell>
          <cell r="O222">
            <v>0</v>
          </cell>
          <cell r="P222">
            <v>0</v>
          </cell>
          <cell r="R222">
            <v>0</v>
          </cell>
        </row>
        <row r="223">
          <cell r="B223" t="str">
            <v>Dial a Phone   iPhone</v>
          </cell>
          <cell r="C223" t="str">
            <v>Dial a Phone</v>
          </cell>
          <cell r="E223">
            <v>0</v>
          </cell>
          <cell r="F223">
            <v>0</v>
          </cell>
          <cell r="G223">
            <v>0</v>
          </cell>
          <cell r="H223">
            <v>0</v>
          </cell>
          <cell r="I223">
            <v>0</v>
          </cell>
          <cell r="J223">
            <v>0</v>
          </cell>
          <cell r="K223">
            <v>0</v>
          </cell>
          <cell r="L223">
            <v>0</v>
          </cell>
          <cell r="M223">
            <v>0</v>
          </cell>
          <cell r="N223">
            <v>0</v>
          </cell>
          <cell r="O223">
            <v>0</v>
          </cell>
          <cell r="P223">
            <v>0</v>
          </cell>
          <cell r="R223">
            <v>0</v>
          </cell>
        </row>
        <row r="224">
          <cell r="B224" t="str">
            <v>Argos   iPhone</v>
          </cell>
          <cell r="C224" t="str">
            <v>Argos</v>
          </cell>
          <cell r="E224">
            <v>0</v>
          </cell>
          <cell r="F224">
            <v>0</v>
          </cell>
          <cell r="G224">
            <v>0</v>
          </cell>
          <cell r="H224">
            <v>0</v>
          </cell>
          <cell r="I224">
            <v>0</v>
          </cell>
          <cell r="J224">
            <v>0</v>
          </cell>
          <cell r="K224">
            <v>0</v>
          </cell>
          <cell r="L224">
            <v>0</v>
          </cell>
          <cell r="M224">
            <v>0</v>
          </cell>
          <cell r="N224">
            <v>0</v>
          </cell>
          <cell r="O224">
            <v>0</v>
          </cell>
          <cell r="P224">
            <v>0</v>
          </cell>
          <cell r="R224">
            <v>0</v>
          </cell>
        </row>
        <row r="225">
          <cell r="B225" t="str">
            <v>Tesco   iPhone</v>
          </cell>
          <cell r="C225" t="str">
            <v>Tesco</v>
          </cell>
          <cell r="E225">
            <v>0</v>
          </cell>
          <cell r="F225">
            <v>0</v>
          </cell>
          <cell r="G225">
            <v>0</v>
          </cell>
          <cell r="H225">
            <v>0</v>
          </cell>
          <cell r="I225">
            <v>0</v>
          </cell>
          <cell r="J225">
            <v>0</v>
          </cell>
          <cell r="K225">
            <v>0</v>
          </cell>
          <cell r="L225">
            <v>0</v>
          </cell>
          <cell r="M225">
            <v>0</v>
          </cell>
          <cell r="N225">
            <v>0</v>
          </cell>
          <cell r="O225">
            <v>0</v>
          </cell>
          <cell r="P225">
            <v>0</v>
          </cell>
          <cell r="R225">
            <v>0</v>
          </cell>
        </row>
        <row r="226">
          <cell r="B226" t="str">
            <v>Woolworths   iPhone</v>
          </cell>
          <cell r="C226" t="str">
            <v>Woolworths</v>
          </cell>
          <cell r="E226">
            <v>0</v>
          </cell>
          <cell r="F226">
            <v>0</v>
          </cell>
          <cell r="G226">
            <v>0</v>
          </cell>
          <cell r="H226">
            <v>0</v>
          </cell>
          <cell r="I226">
            <v>0</v>
          </cell>
          <cell r="J226">
            <v>0</v>
          </cell>
          <cell r="K226">
            <v>0</v>
          </cell>
          <cell r="L226">
            <v>0</v>
          </cell>
          <cell r="M226">
            <v>0</v>
          </cell>
          <cell r="N226">
            <v>0</v>
          </cell>
          <cell r="O226">
            <v>0</v>
          </cell>
          <cell r="P226">
            <v>0</v>
          </cell>
          <cell r="R226">
            <v>0</v>
          </cell>
        </row>
        <row r="227">
          <cell r="B227" t="str">
            <v>Littlewoods   iPhone</v>
          </cell>
          <cell r="C227" t="str">
            <v>Littlewoods</v>
          </cell>
          <cell r="E227">
            <v>0</v>
          </cell>
          <cell r="F227">
            <v>0</v>
          </cell>
          <cell r="G227">
            <v>0</v>
          </cell>
          <cell r="H227">
            <v>0</v>
          </cell>
          <cell r="I227">
            <v>0</v>
          </cell>
          <cell r="J227">
            <v>0</v>
          </cell>
          <cell r="K227">
            <v>0</v>
          </cell>
          <cell r="L227">
            <v>0</v>
          </cell>
          <cell r="M227">
            <v>0</v>
          </cell>
          <cell r="N227">
            <v>0</v>
          </cell>
          <cell r="O227">
            <v>0</v>
          </cell>
          <cell r="P227">
            <v>0</v>
          </cell>
          <cell r="R227">
            <v>0</v>
          </cell>
        </row>
        <row r="228">
          <cell r="B228" t="str">
            <v>Comet   iPhone</v>
          </cell>
          <cell r="C228" t="str">
            <v>Comet</v>
          </cell>
          <cell r="E228">
            <v>0</v>
          </cell>
          <cell r="F228">
            <v>0</v>
          </cell>
          <cell r="G228">
            <v>0</v>
          </cell>
          <cell r="H228">
            <v>0</v>
          </cell>
          <cell r="I228">
            <v>0</v>
          </cell>
          <cell r="J228">
            <v>0</v>
          </cell>
          <cell r="K228">
            <v>0</v>
          </cell>
          <cell r="L228">
            <v>0</v>
          </cell>
          <cell r="M228">
            <v>0</v>
          </cell>
          <cell r="N228">
            <v>0</v>
          </cell>
          <cell r="O228">
            <v>0</v>
          </cell>
          <cell r="P228">
            <v>0</v>
          </cell>
          <cell r="R228">
            <v>0</v>
          </cell>
        </row>
        <row r="229">
          <cell r="B229" t="str">
            <v>MobileShop   iPhone</v>
          </cell>
          <cell r="C229" t="str">
            <v>MobileShop</v>
          </cell>
          <cell r="E229">
            <v>0</v>
          </cell>
          <cell r="F229">
            <v>0</v>
          </cell>
          <cell r="G229">
            <v>0</v>
          </cell>
          <cell r="H229">
            <v>0</v>
          </cell>
          <cell r="I229">
            <v>0</v>
          </cell>
          <cell r="J229">
            <v>0</v>
          </cell>
          <cell r="K229">
            <v>0</v>
          </cell>
          <cell r="L229">
            <v>0</v>
          </cell>
          <cell r="M229">
            <v>0</v>
          </cell>
          <cell r="N229">
            <v>0</v>
          </cell>
          <cell r="O229">
            <v>0</v>
          </cell>
          <cell r="P229">
            <v>0</v>
          </cell>
          <cell r="R229">
            <v>0</v>
          </cell>
        </row>
        <row r="230">
          <cell r="B230" t="str">
            <v>Apple   iPhone</v>
          </cell>
          <cell r="C230" t="str">
            <v>Apple</v>
          </cell>
          <cell r="E230">
            <v>1494</v>
          </cell>
          <cell r="F230">
            <v>1278</v>
          </cell>
          <cell r="G230">
            <v>1323</v>
          </cell>
          <cell r="H230">
            <v>1041</v>
          </cell>
          <cell r="I230">
            <v>1076</v>
          </cell>
          <cell r="J230">
            <v>1500</v>
          </cell>
          <cell r="K230">
            <v>1600</v>
          </cell>
          <cell r="L230">
            <v>1600</v>
          </cell>
          <cell r="M230">
            <v>1600</v>
          </cell>
          <cell r="N230">
            <v>1600</v>
          </cell>
          <cell r="O230">
            <v>1600</v>
          </cell>
          <cell r="P230">
            <v>1600</v>
          </cell>
          <cell r="R230">
            <v>17312</v>
          </cell>
        </row>
        <row r="231">
          <cell r="B231" t="str">
            <v>Other Mass Retail   iPhone</v>
          </cell>
          <cell r="C231" t="str">
            <v>Other Mass Retail</v>
          </cell>
          <cell r="E231">
            <v>0</v>
          </cell>
          <cell r="F231">
            <v>0</v>
          </cell>
          <cell r="G231">
            <v>0</v>
          </cell>
          <cell r="H231">
            <v>0</v>
          </cell>
          <cell r="I231">
            <v>0</v>
          </cell>
          <cell r="J231">
            <v>0</v>
          </cell>
          <cell r="K231">
            <v>0</v>
          </cell>
          <cell r="L231">
            <v>0</v>
          </cell>
          <cell r="M231">
            <v>0</v>
          </cell>
          <cell r="N231">
            <v>0</v>
          </cell>
          <cell r="O231">
            <v>0</v>
          </cell>
          <cell r="P231">
            <v>0</v>
          </cell>
          <cell r="R231">
            <v>0</v>
          </cell>
        </row>
        <row r="232">
          <cell r="B232" t="str">
            <v>Prepay Distributors   iPhone</v>
          </cell>
          <cell r="C232" t="str">
            <v>Prepay Distributors</v>
          </cell>
          <cell r="E232">
            <v>0</v>
          </cell>
          <cell r="F232">
            <v>0</v>
          </cell>
          <cell r="G232">
            <v>0</v>
          </cell>
          <cell r="H232">
            <v>0</v>
          </cell>
          <cell r="I232">
            <v>0</v>
          </cell>
          <cell r="J232">
            <v>0</v>
          </cell>
          <cell r="K232">
            <v>0</v>
          </cell>
          <cell r="L232">
            <v>0</v>
          </cell>
          <cell r="M232">
            <v>0</v>
          </cell>
          <cell r="N232">
            <v>0</v>
          </cell>
          <cell r="O232">
            <v>0</v>
          </cell>
          <cell r="P232">
            <v>0</v>
          </cell>
          <cell r="R232">
            <v>0</v>
          </cell>
        </row>
        <row r="233">
          <cell r="B233" t="str">
            <v>Asda   iPhone</v>
          </cell>
          <cell r="C233" t="str">
            <v>Asda</v>
          </cell>
          <cell r="E233">
            <v>0</v>
          </cell>
          <cell r="F233">
            <v>0</v>
          </cell>
          <cell r="G233">
            <v>0</v>
          </cell>
          <cell r="H233">
            <v>0</v>
          </cell>
          <cell r="I233">
            <v>0</v>
          </cell>
          <cell r="J233">
            <v>0</v>
          </cell>
          <cell r="K233">
            <v>0</v>
          </cell>
          <cell r="L233">
            <v>0</v>
          </cell>
          <cell r="M233">
            <v>0</v>
          </cell>
          <cell r="N233">
            <v>0</v>
          </cell>
          <cell r="O233">
            <v>0</v>
          </cell>
          <cell r="P233">
            <v>0</v>
          </cell>
          <cell r="R233">
            <v>0</v>
          </cell>
        </row>
        <row r="234">
          <cell r="B234" t="str">
            <v>Next   iPhone</v>
          </cell>
          <cell r="C234" t="str">
            <v>Next</v>
          </cell>
          <cell r="E234">
            <v>0</v>
          </cell>
          <cell r="F234">
            <v>0</v>
          </cell>
          <cell r="G234">
            <v>0</v>
          </cell>
          <cell r="H234">
            <v>0</v>
          </cell>
          <cell r="I234">
            <v>0</v>
          </cell>
          <cell r="J234">
            <v>0</v>
          </cell>
          <cell r="K234">
            <v>0</v>
          </cell>
          <cell r="L234">
            <v>0</v>
          </cell>
          <cell r="M234">
            <v>0</v>
          </cell>
          <cell r="N234">
            <v>0</v>
          </cell>
          <cell r="O234">
            <v>0</v>
          </cell>
          <cell r="P234">
            <v>0</v>
          </cell>
          <cell r="R234">
            <v>0</v>
          </cell>
        </row>
        <row r="235">
          <cell r="B235" t="str">
            <v>Morrisons   iPhone</v>
          </cell>
          <cell r="C235" t="str">
            <v>Morrisons</v>
          </cell>
          <cell r="E235">
            <v>0</v>
          </cell>
          <cell r="F235">
            <v>0</v>
          </cell>
          <cell r="G235">
            <v>0</v>
          </cell>
          <cell r="H235">
            <v>0</v>
          </cell>
          <cell r="I235">
            <v>0</v>
          </cell>
          <cell r="J235">
            <v>0</v>
          </cell>
          <cell r="K235">
            <v>0</v>
          </cell>
          <cell r="L235">
            <v>0</v>
          </cell>
          <cell r="M235">
            <v>0</v>
          </cell>
          <cell r="N235">
            <v>0</v>
          </cell>
          <cell r="O235">
            <v>0</v>
          </cell>
          <cell r="P235">
            <v>0</v>
          </cell>
          <cell r="R235">
            <v>0</v>
          </cell>
        </row>
        <row r="236">
          <cell r="B236" t="str">
            <v>tbc   iPhone</v>
          </cell>
          <cell r="C236" t="str">
            <v>tbc</v>
          </cell>
          <cell r="E236">
            <v>0</v>
          </cell>
          <cell r="F236">
            <v>0</v>
          </cell>
          <cell r="G236">
            <v>0</v>
          </cell>
          <cell r="H236">
            <v>0</v>
          </cell>
          <cell r="I236">
            <v>0</v>
          </cell>
          <cell r="J236">
            <v>0</v>
          </cell>
          <cell r="K236">
            <v>0</v>
          </cell>
          <cell r="L236">
            <v>0</v>
          </cell>
          <cell r="M236">
            <v>0</v>
          </cell>
          <cell r="N236">
            <v>0</v>
          </cell>
          <cell r="O236">
            <v>0</v>
          </cell>
          <cell r="P236">
            <v>0</v>
          </cell>
          <cell r="R236">
            <v>0</v>
          </cell>
        </row>
        <row r="238">
          <cell r="C238" t="str">
            <v>TOTAL MASS RETAIL</v>
          </cell>
          <cell r="E238">
            <v>12240</v>
          </cell>
          <cell r="F238">
            <v>11272</v>
          </cell>
          <cell r="G238">
            <v>14129</v>
          </cell>
          <cell r="H238">
            <v>18928</v>
          </cell>
          <cell r="I238">
            <v>19380</v>
          </cell>
          <cell r="J238">
            <v>22500</v>
          </cell>
          <cell r="K238">
            <v>23600</v>
          </cell>
          <cell r="L238">
            <v>18600</v>
          </cell>
          <cell r="M238">
            <v>15600</v>
          </cell>
          <cell r="N238">
            <v>13600</v>
          </cell>
          <cell r="O238">
            <v>11600</v>
          </cell>
          <cell r="P238">
            <v>10600</v>
          </cell>
          <cell r="R238">
            <v>192049</v>
          </cell>
        </row>
        <row r="240">
          <cell r="C240" t="str">
            <v>BUSINESS (B. Dowd)</v>
          </cell>
        </row>
        <row r="242">
          <cell r="B242" t="str">
            <v>Exclusive Partners   iPhone</v>
          </cell>
          <cell r="C242" t="str">
            <v>Exclusive Partners</v>
          </cell>
          <cell r="E242">
            <v>88</v>
          </cell>
          <cell r="F242">
            <v>115</v>
          </cell>
          <cell r="G242">
            <v>160</v>
          </cell>
          <cell r="H242">
            <v>112</v>
          </cell>
          <cell r="I242">
            <v>192</v>
          </cell>
          <cell r="J242">
            <v>587.67762977473069</v>
          </cell>
          <cell r="K242">
            <v>338.39125308345774</v>
          </cell>
          <cell r="L242">
            <v>340.74368444705874</v>
          </cell>
          <cell r="M242">
            <v>337.64002005243634</v>
          </cell>
          <cell r="N242">
            <v>239.76276485825994</v>
          </cell>
          <cell r="O242">
            <v>232.35696241729397</v>
          </cell>
          <cell r="P242">
            <v>167.21494329930678</v>
          </cell>
          <cell r="R242">
            <v>2910.7872579325444</v>
          </cell>
        </row>
        <row r="244">
          <cell r="C244" t="str">
            <v>Business Partners</v>
          </cell>
        </row>
        <row r="246">
          <cell r="B246" t="str">
            <v>Direct Independents   iPhone</v>
          </cell>
          <cell r="C246" t="str">
            <v>Direct Independents</v>
          </cell>
          <cell r="E246">
            <v>0</v>
          </cell>
          <cell r="F246">
            <v>0</v>
          </cell>
          <cell r="G246">
            <v>0</v>
          </cell>
          <cell r="H246">
            <v>0</v>
          </cell>
          <cell r="I246">
            <v>0</v>
          </cell>
          <cell r="J246">
            <v>0</v>
          </cell>
          <cell r="K246">
            <v>0</v>
          </cell>
          <cell r="L246">
            <v>0</v>
          </cell>
          <cell r="M246">
            <v>0</v>
          </cell>
          <cell r="N246">
            <v>0</v>
          </cell>
          <cell r="O246">
            <v>0</v>
          </cell>
          <cell r="P246">
            <v>0</v>
          </cell>
          <cell r="R246">
            <v>0</v>
          </cell>
        </row>
        <row r="247">
          <cell r="B247" t="str">
            <v>Distributors   iPhone</v>
          </cell>
          <cell r="C247" t="str">
            <v>Distributors</v>
          </cell>
          <cell r="E247">
            <v>0</v>
          </cell>
          <cell r="F247">
            <v>0</v>
          </cell>
          <cell r="G247">
            <v>0</v>
          </cell>
          <cell r="H247">
            <v>0</v>
          </cell>
          <cell r="I247">
            <v>0</v>
          </cell>
          <cell r="J247">
            <v>0</v>
          </cell>
          <cell r="K247">
            <v>0</v>
          </cell>
          <cell r="L247">
            <v>0</v>
          </cell>
          <cell r="M247">
            <v>0</v>
          </cell>
          <cell r="N247">
            <v>0</v>
          </cell>
          <cell r="O247">
            <v>0</v>
          </cell>
          <cell r="P247">
            <v>0</v>
          </cell>
          <cell r="R247">
            <v>0</v>
          </cell>
        </row>
        <row r="248">
          <cell r="B248" t="str">
            <v>Data Centre of Excellence   iPhone</v>
          </cell>
          <cell r="C248" t="str">
            <v>Data Centre of Excellence</v>
          </cell>
          <cell r="E248">
            <v>0</v>
          </cell>
          <cell r="F248">
            <v>0</v>
          </cell>
          <cell r="G248">
            <v>0</v>
          </cell>
          <cell r="H248">
            <v>0</v>
          </cell>
          <cell r="I248">
            <v>0</v>
          </cell>
          <cell r="J248">
            <v>29.892646889068445</v>
          </cell>
          <cell r="K248">
            <v>44.298741775366494</v>
          </cell>
          <cell r="L248">
            <v>49.68</v>
          </cell>
          <cell r="M248">
            <v>55.89</v>
          </cell>
          <cell r="N248">
            <v>55.89</v>
          </cell>
          <cell r="O248">
            <v>62.1</v>
          </cell>
          <cell r="P248">
            <v>55.89</v>
          </cell>
          <cell r="R248">
            <v>353.64138866443494</v>
          </cell>
        </row>
        <row r="249">
          <cell r="B249" t="str">
            <v>Vodafone   iPhone</v>
          </cell>
          <cell r="C249" t="str">
            <v>Vodafone</v>
          </cell>
          <cell r="E249">
            <v>0</v>
          </cell>
          <cell r="F249">
            <v>0</v>
          </cell>
          <cell r="G249">
            <v>0</v>
          </cell>
          <cell r="H249">
            <v>0</v>
          </cell>
          <cell r="I249">
            <v>0</v>
          </cell>
          <cell r="J249">
            <v>0</v>
          </cell>
          <cell r="K249">
            <v>0</v>
          </cell>
          <cell r="L249">
            <v>0</v>
          </cell>
          <cell r="M249">
            <v>0</v>
          </cell>
          <cell r="N249">
            <v>0</v>
          </cell>
          <cell r="O249">
            <v>0</v>
          </cell>
          <cell r="P249">
            <v>0</v>
          </cell>
          <cell r="R249">
            <v>0</v>
          </cell>
        </row>
        <row r="250">
          <cell r="B250" t="str">
            <v>Managed Partners   iPhone</v>
          </cell>
          <cell r="C250" t="str">
            <v>Managed Partners</v>
          </cell>
          <cell r="E250">
            <v>0</v>
          </cell>
          <cell r="F250">
            <v>0</v>
          </cell>
          <cell r="G250">
            <v>0</v>
          </cell>
          <cell r="H250">
            <v>0</v>
          </cell>
          <cell r="I250">
            <v>0</v>
          </cell>
          <cell r="J250">
            <v>0</v>
          </cell>
          <cell r="K250">
            <v>0</v>
          </cell>
          <cell r="L250">
            <v>0</v>
          </cell>
          <cell r="M250">
            <v>0</v>
          </cell>
          <cell r="N250">
            <v>0</v>
          </cell>
          <cell r="O250">
            <v>0</v>
          </cell>
          <cell r="P250">
            <v>0</v>
          </cell>
          <cell r="R250">
            <v>0</v>
          </cell>
        </row>
        <row r="251">
          <cell r="B251" t="str">
            <v>BT SP   iPhone</v>
          </cell>
          <cell r="C251" t="str">
            <v>BT SP</v>
          </cell>
          <cell r="E251">
            <v>0</v>
          </cell>
          <cell r="F251">
            <v>0</v>
          </cell>
          <cell r="G251">
            <v>0</v>
          </cell>
          <cell r="H251">
            <v>0</v>
          </cell>
          <cell r="I251">
            <v>0</v>
          </cell>
          <cell r="J251">
            <v>0</v>
          </cell>
          <cell r="K251">
            <v>0</v>
          </cell>
          <cell r="L251">
            <v>0</v>
          </cell>
          <cell r="M251">
            <v>0</v>
          </cell>
          <cell r="N251">
            <v>0</v>
          </cell>
          <cell r="O251">
            <v>0</v>
          </cell>
          <cell r="P251">
            <v>0</v>
          </cell>
          <cell r="R251">
            <v>0</v>
          </cell>
        </row>
        <row r="252">
          <cell r="B252" t="str">
            <v>Billing Partners - ISPs   iPhone</v>
          </cell>
          <cell r="C252" t="str">
            <v>Billing Partners - ISPs</v>
          </cell>
          <cell r="E252">
            <v>0</v>
          </cell>
          <cell r="F252">
            <v>0</v>
          </cell>
          <cell r="G252">
            <v>0</v>
          </cell>
          <cell r="H252">
            <v>0</v>
          </cell>
          <cell r="I252">
            <v>0</v>
          </cell>
          <cell r="J252">
            <v>0</v>
          </cell>
          <cell r="K252">
            <v>0</v>
          </cell>
          <cell r="L252">
            <v>0</v>
          </cell>
          <cell r="M252">
            <v>0</v>
          </cell>
          <cell r="N252">
            <v>0</v>
          </cell>
          <cell r="O252">
            <v>0</v>
          </cell>
          <cell r="P252">
            <v>0</v>
          </cell>
          <cell r="R252">
            <v>0</v>
          </cell>
        </row>
        <row r="253">
          <cell r="B253" t="str">
            <v>Genesis   iPhone</v>
          </cell>
          <cell r="C253" t="str">
            <v>Genesis</v>
          </cell>
          <cell r="E253">
            <v>0</v>
          </cell>
          <cell r="F253">
            <v>0</v>
          </cell>
          <cell r="G253">
            <v>0</v>
          </cell>
          <cell r="H253">
            <v>0</v>
          </cell>
          <cell r="I253">
            <v>0</v>
          </cell>
          <cell r="J253">
            <v>0</v>
          </cell>
          <cell r="K253">
            <v>0</v>
          </cell>
          <cell r="L253">
            <v>0</v>
          </cell>
          <cell r="M253">
            <v>0</v>
          </cell>
          <cell r="N253">
            <v>0</v>
          </cell>
          <cell r="O253">
            <v>0</v>
          </cell>
          <cell r="P253">
            <v>0</v>
          </cell>
          <cell r="R253">
            <v>0</v>
          </cell>
        </row>
        <row r="254">
          <cell r="B254" t="str">
            <v>tbc   iPhone</v>
          </cell>
          <cell r="C254" t="str">
            <v>tbc</v>
          </cell>
          <cell r="E254">
            <v>0</v>
          </cell>
          <cell r="F254">
            <v>0</v>
          </cell>
          <cell r="G254">
            <v>0</v>
          </cell>
          <cell r="H254">
            <v>0</v>
          </cell>
          <cell r="I254">
            <v>0</v>
          </cell>
          <cell r="J254">
            <v>0</v>
          </cell>
          <cell r="K254">
            <v>0</v>
          </cell>
          <cell r="L254">
            <v>0</v>
          </cell>
          <cell r="M254">
            <v>0</v>
          </cell>
          <cell r="N254">
            <v>0</v>
          </cell>
          <cell r="O254">
            <v>0</v>
          </cell>
          <cell r="P254">
            <v>0</v>
          </cell>
          <cell r="R254">
            <v>0</v>
          </cell>
        </row>
        <row r="255">
          <cell r="B255" t="str">
            <v>Ceased Independents   iPhone</v>
          </cell>
          <cell r="C255" t="str">
            <v>Ceased Independents</v>
          </cell>
          <cell r="E255">
            <v>0</v>
          </cell>
          <cell r="F255">
            <v>0</v>
          </cell>
          <cell r="G255">
            <v>0</v>
          </cell>
          <cell r="H255">
            <v>0</v>
          </cell>
          <cell r="I255">
            <v>0</v>
          </cell>
          <cell r="J255">
            <v>0</v>
          </cell>
          <cell r="K255">
            <v>0</v>
          </cell>
          <cell r="L255">
            <v>0</v>
          </cell>
          <cell r="M255">
            <v>0</v>
          </cell>
          <cell r="N255">
            <v>0</v>
          </cell>
          <cell r="O255">
            <v>0</v>
          </cell>
          <cell r="P255">
            <v>0</v>
          </cell>
          <cell r="R255">
            <v>0</v>
          </cell>
        </row>
        <row r="256">
          <cell r="B256" t="str">
            <v>tbc   iPhone</v>
          </cell>
          <cell r="C256" t="str">
            <v>tbc</v>
          </cell>
          <cell r="E256">
            <v>0</v>
          </cell>
          <cell r="F256">
            <v>0</v>
          </cell>
          <cell r="G256">
            <v>0</v>
          </cell>
          <cell r="H256">
            <v>0</v>
          </cell>
          <cell r="I256">
            <v>0</v>
          </cell>
          <cell r="J256">
            <v>0</v>
          </cell>
          <cell r="K256">
            <v>0</v>
          </cell>
          <cell r="L256">
            <v>0</v>
          </cell>
          <cell r="M256">
            <v>0</v>
          </cell>
          <cell r="N256">
            <v>0</v>
          </cell>
          <cell r="O256">
            <v>0</v>
          </cell>
          <cell r="P256">
            <v>0</v>
          </cell>
          <cell r="R256">
            <v>0</v>
          </cell>
        </row>
        <row r="258">
          <cell r="C258" t="str">
            <v>Total Business Partners</v>
          </cell>
          <cell r="E258">
            <v>0</v>
          </cell>
          <cell r="F258">
            <v>0</v>
          </cell>
          <cell r="G258">
            <v>0</v>
          </cell>
          <cell r="H258">
            <v>0</v>
          </cell>
          <cell r="I258">
            <v>0</v>
          </cell>
          <cell r="J258">
            <v>29.892646889068445</v>
          </cell>
          <cell r="K258">
            <v>44.298741775366494</v>
          </cell>
          <cell r="L258">
            <v>49.68</v>
          </cell>
          <cell r="M258">
            <v>55.89</v>
          </cell>
          <cell r="N258">
            <v>55.89</v>
          </cell>
          <cell r="O258">
            <v>62.1</v>
          </cell>
          <cell r="P258">
            <v>55.89</v>
          </cell>
          <cell r="R258">
            <v>353.64138866443494</v>
          </cell>
        </row>
        <row r="260">
          <cell r="C260" t="str">
            <v>Direct</v>
          </cell>
        </row>
        <row r="262">
          <cell r="B262" t="str">
            <v>O2 Direct Sales - Corporate   iPhone</v>
          </cell>
          <cell r="C262" t="str">
            <v>O2 Direct Sales - Corporate</v>
          </cell>
          <cell r="E262">
            <v>206</v>
          </cell>
          <cell r="F262">
            <v>247</v>
          </cell>
          <cell r="G262">
            <v>375</v>
          </cell>
          <cell r="H262">
            <v>469</v>
          </cell>
          <cell r="I262">
            <v>302</v>
          </cell>
          <cell r="J262">
            <v>1571.6763805985956</v>
          </cell>
          <cell r="K262">
            <v>576.48260658490506</v>
          </cell>
          <cell r="L262">
            <v>840.67894162026471</v>
          </cell>
          <cell r="M262">
            <v>960.66585058181602</v>
          </cell>
          <cell r="N262">
            <v>1080.5999245681555</v>
          </cell>
          <cell r="O262">
            <v>1200.3340624970992</v>
          </cell>
          <cell r="P262">
            <v>1320.299960406903</v>
          </cell>
          <cell r="R262">
            <v>9149.7377268577384</v>
          </cell>
        </row>
        <row r="263">
          <cell r="B263" t="str">
            <v>O2 Direct Sales - SME   iPhone</v>
          </cell>
          <cell r="C263" t="str">
            <v>O2 Direct Sales - SME</v>
          </cell>
          <cell r="E263">
            <v>1378</v>
          </cell>
          <cell r="F263">
            <v>1757</v>
          </cell>
          <cell r="G263">
            <v>2165</v>
          </cell>
          <cell r="H263">
            <v>1665</v>
          </cell>
          <cell r="I263">
            <v>1702</v>
          </cell>
          <cell r="J263">
            <v>2201.5759280436932</v>
          </cell>
          <cell r="K263">
            <v>1947.7330678697106</v>
          </cell>
          <cell r="L263">
            <v>1973.7931559065182</v>
          </cell>
          <cell r="M263">
            <v>2080.8947294234554</v>
          </cell>
          <cell r="N263">
            <v>1749.1305510501591</v>
          </cell>
          <cell r="O263">
            <v>1681.8352983587929</v>
          </cell>
          <cell r="P263">
            <v>1318.2110895634944</v>
          </cell>
          <cell r="R263">
            <v>21620.173820215827</v>
          </cell>
        </row>
        <row r="264">
          <cell r="B264" t="str">
            <v>tbc   iPhone</v>
          </cell>
          <cell r="C264" t="str">
            <v>tbc</v>
          </cell>
          <cell r="E264">
            <v>0</v>
          </cell>
          <cell r="F264">
            <v>0</v>
          </cell>
          <cell r="G264">
            <v>0</v>
          </cell>
          <cell r="H264">
            <v>0</v>
          </cell>
          <cell r="I264">
            <v>0</v>
          </cell>
          <cell r="J264">
            <v>0</v>
          </cell>
          <cell r="K264">
            <v>0</v>
          </cell>
          <cell r="L264">
            <v>0</v>
          </cell>
          <cell r="M264">
            <v>0</v>
          </cell>
          <cell r="N264">
            <v>0</v>
          </cell>
          <cell r="O264">
            <v>0</v>
          </cell>
          <cell r="P264">
            <v>0</v>
          </cell>
          <cell r="R264">
            <v>0</v>
          </cell>
        </row>
        <row r="265">
          <cell r="B265" t="str">
            <v>tbc   iPhone</v>
          </cell>
          <cell r="C265" t="str">
            <v>tbc</v>
          </cell>
          <cell r="E265">
            <v>0</v>
          </cell>
          <cell r="F265">
            <v>0</v>
          </cell>
          <cell r="G265">
            <v>0</v>
          </cell>
          <cell r="H265">
            <v>0</v>
          </cell>
          <cell r="I265">
            <v>0</v>
          </cell>
          <cell r="J265">
            <v>0</v>
          </cell>
          <cell r="K265">
            <v>0</v>
          </cell>
          <cell r="L265">
            <v>0</v>
          </cell>
          <cell r="M265">
            <v>0</v>
          </cell>
          <cell r="N265">
            <v>0</v>
          </cell>
          <cell r="O265">
            <v>0</v>
          </cell>
          <cell r="P265">
            <v>0</v>
          </cell>
          <cell r="R265">
            <v>0</v>
          </cell>
        </row>
        <row r="266">
          <cell r="B266" t="str">
            <v>tbc   iPhone</v>
          </cell>
          <cell r="C266" t="str">
            <v>tbc</v>
          </cell>
          <cell r="E266">
            <v>0</v>
          </cell>
          <cell r="F266">
            <v>0</v>
          </cell>
          <cell r="G266">
            <v>0</v>
          </cell>
          <cell r="H266">
            <v>0</v>
          </cell>
          <cell r="I266">
            <v>0</v>
          </cell>
          <cell r="J266">
            <v>0</v>
          </cell>
          <cell r="K266">
            <v>0</v>
          </cell>
          <cell r="L266">
            <v>0</v>
          </cell>
          <cell r="M266">
            <v>0</v>
          </cell>
          <cell r="N266">
            <v>0</v>
          </cell>
          <cell r="O266">
            <v>0</v>
          </cell>
          <cell r="P266">
            <v>0</v>
          </cell>
          <cell r="R266">
            <v>0</v>
          </cell>
        </row>
        <row r="267">
          <cell r="B267" t="str">
            <v>tbc   iPhone</v>
          </cell>
          <cell r="C267" t="str">
            <v>tbc</v>
          </cell>
          <cell r="E267">
            <v>0</v>
          </cell>
          <cell r="F267">
            <v>0</v>
          </cell>
          <cell r="G267">
            <v>0</v>
          </cell>
          <cell r="H267">
            <v>0</v>
          </cell>
          <cell r="I267">
            <v>0</v>
          </cell>
          <cell r="J267">
            <v>0</v>
          </cell>
          <cell r="K267">
            <v>0</v>
          </cell>
          <cell r="L267">
            <v>0</v>
          </cell>
          <cell r="M267">
            <v>0</v>
          </cell>
          <cell r="N267">
            <v>0</v>
          </cell>
          <cell r="O267">
            <v>0</v>
          </cell>
          <cell r="P267">
            <v>0</v>
          </cell>
          <cell r="R267">
            <v>0</v>
          </cell>
        </row>
        <row r="268">
          <cell r="B268" t="str">
            <v>tbc   iPhone</v>
          </cell>
          <cell r="C268" t="str">
            <v>tbc</v>
          </cell>
          <cell r="E268">
            <v>0</v>
          </cell>
          <cell r="F268">
            <v>0</v>
          </cell>
          <cell r="G268">
            <v>0</v>
          </cell>
          <cell r="H268">
            <v>0</v>
          </cell>
          <cell r="I268">
            <v>0</v>
          </cell>
          <cell r="J268">
            <v>0</v>
          </cell>
          <cell r="K268">
            <v>0</v>
          </cell>
          <cell r="L268">
            <v>0</v>
          </cell>
          <cell r="M268">
            <v>0</v>
          </cell>
          <cell r="N268">
            <v>0</v>
          </cell>
          <cell r="O268">
            <v>0</v>
          </cell>
          <cell r="P268">
            <v>0</v>
          </cell>
          <cell r="R268">
            <v>0</v>
          </cell>
        </row>
        <row r="269">
          <cell r="B269" t="str">
            <v>tbc   iPhone</v>
          </cell>
          <cell r="C269" t="str">
            <v>tbc</v>
          </cell>
          <cell r="E269">
            <v>0</v>
          </cell>
          <cell r="F269">
            <v>0</v>
          </cell>
          <cell r="G269">
            <v>0</v>
          </cell>
          <cell r="H269">
            <v>0</v>
          </cell>
          <cell r="I269">
            <v>0</v>
          </cell>
          <cell r="J269">
            <v>0</v>
          </cell>
          <cell r="K269">
            <v>0</v>
          </cell>
          <cell r="L269">
            <v>0</v>
          </cell>
          <cell r="M269">
            <v>0</v>
          </cell>
          <cell r="N269">
            <v>0</v>
          </cell>
          <cell r="O269">
            <v>0</v>
          </cell>
          <cell r="P269">
            <v>0</v>
          </cell>
          <cell r="R269">
            <v>0</v>
          </cell>
        </row>
        <row r="270">
          <cell r="B270" t="str">
            <v>tbc   iPhone</v>
          </cell>
          <cell r="C270" t="str">
            <v>tbc</v>
          </cell>
          <cell r="E270">
            <v>0</v>
          </cell>
          <cell r="F270">
            <v>0</v>
          </cell>
          <cell r="G270">
            <v>0</v>
          </cell>
          <cell r="H270">
            <v>0</v>
          </cell>
          <cell r="I270">
            <v>0</v>
          </cell>
          <cell r="J270">
            <v>0</v>
          </cell>
          <cell r="K270">
            <v>0</v>
          </cell>
          <cell r="L270">
            <v>0</v>
          </cell>
          <cell r="M270">
            <v>0</v>
          </cell>
          <cell r="N270">
            <v>0</v>
          </cell>
          <cell r="O270">
            <v>0</v>
          </cell>
          <cell r="P270">
            <v>0</v>
          </cell>
          <cell r="R270">
            <v>0</v>
          </cell>
        </row>
        <row r="272">
          <cell r="C272" t="str">
            <v>Total Direct</v>
          </cell>
          <cell r="E272">
            <v>1584</v>
          </cell>
          <cell r="F272">
            <v>2004</v>
          </cell>
          <cell r="G272">
            <v>2540</v>
          </cell>
          <cell r="H272">
            <v>2134</v>
          </cell>
          <cell r="I272">
            <v>2004</v>
          </cell>
          <cell r="J272">
            <v>3773.2523086422889</v>
          </cell>
          <cell r="K272">
            <v>2524.2156744546155</v>
          </cell>
          <cell r="L272">
            <v>2814.4720975267828</v>
          </cell>
          <cell r="M272">
            <v>3041.5605800052713</v>
          </cell>
          <cell r="N272">
            <v>2829.7304756183148</v>
          </cell>
          <cell r="O272">
            <v>2882.1693608558921</v>
          </cell>
          <cell r="P272">
            <v>2638.5110499703974</v>
          </cell>
          <cell r="R272">
            <v>30769.911547073563</v>
          </cell>
        </row>
        <row r="274">
          <cell r="C274" t="str">
            <v>TOTAL BUSINESS</v>
          </cell>
          <cell r="E274">
            <v>1672</v>
          </cell>
          <cell r="F274">
            <v>2119</v>
          </cell>
          <cell r="G274">
            <v>2700</v>
          </cell>
          <cell r="H274">
            <v>2246</v>
          </cell>
          <cell r="I274">
            <v>2196</v>
          </cell>
          <cell r="J274">
            <v>4390.8225853060885</v>
          </cell>
          <cell r="K274">
            <v>2906.9056693134398</v>
          </cell>
          <cell r="L274">
            <v>3204.8957819738416</v>
          </cell>
          <cell r="M274">
            <v>3435.0906000577074</v>
          </cell>
          <cell r="N274">
            <v>3125.3832404765749</v>
          </cell>
          <cell r="O274">
            <v>3176.6263232731862</v>
          </cell>
          <cell r="P274">
            <v>2861.6159932697042</v>
          </cell>
          <cell r="R274">
            <v>34034.340193670541</v>
          </cell>
        </row>
        <row r="276">
          <cell r="C276" t="str">
            <v>O2 ONLINE (A. Benham)</v>
          </cell>
        </row>
        <row r="278">
          <cell r="B278" t="str">
            <v>O2 Online   iPhone</v>
          </cell>
          <cell r="C278" t="str">
            <v>O2 Online</v>
          </cell>
          <cell r="E278">
            <v>5076</v>
          </cell>
          <cell r="F278">
            <v>4834</v>
          </cell>
          <cell r="G278">
            <v>5579.5</v>
          </cell>
          <cell r="H278">
            <v>6834</v>
          </cell>
          <cell r="I278">
            <v>5153.2</v>
          </cell>
          <cell r="J278">
            <v>7837</v>
          </cell>
          <cell r="K278">
            <v>9287.9279999999999</v>
          </cell>
          <cell r="L278">
            <v>7403.64</v>
          </cell>
          <cell r="M278">
            <v>5936.04</v>
          </cell>
          <cell r="N278">
            <v>5568.7295999999997</v>
          </cell>
          <cell r="O278">
            <v>5220.6000000000004</v>
          </cell>
          <cell r="P278">
            <v>5173.3500000000004</v>
          </cell>
          <cell r="R278">
            <v>73903.987600000008</v>
          </cell>
        </row>
        <row r="279">
          <cell r="B279" t="str">
            <v>O2 Telesales   iPhone</v>
          </cell>
          <cell r="C279" t="str">
            <v>O2 Telesales</v>
          </cell>
          <cell r="E279">
            <v>1999</v>
          </cell>
          <cell r="F279">
            <v>1961</v>
          </cell>
          <cell r="G279">
            <v>2197.5</v>
          </cell>
          <cell r="H279">
            <v>2932</v>
          </cell>
          <cell r="I279">
            <v>3308.8</v>
          </cell>
          <cell r="J279">
            <v>2883</v>
          </cell>
          <cell r="K279">
            <v>3191.9520000000002</v>
          </cell>
          <cell r="L279">
            <v>2560.7600000000002</v>
          </cell>
          <cell r="M279">
            <v>2082.36</v>
          </cell>
          <cell r="N279">
            <v>1962.4864</v>
          </cell>
          <cell r="O279">
            <v>1855.4</v>
          </cell>
          <cell r="P279">
            <v>1823.9</v>
          </cell>
          <cell r="R279">
            <v>28758.158400000008</v>
          </cell>
        </row>
        <row r="280">
          <cell r="B280" t="str">
            <v>tbc   iPhone</v>
          </cell>
          <cell r="C280" t="str">
            <v>tbc</v>
          </cell>
          <cell r="E280">
            <v>0</v>
          </cell>
          <cell r="F280">
            <v>0</v>
          </cell>
          <cell r="G280">
            <v>0</v>
          </cell>
          <cell r="H280">
            <v>0</v>
          </cell>
          <cell r="I280">
            <v>0</v>
          </cell>
          <cell r="J280">
            <v>0</v>
          </cell>
          <cell r="K280">
            <v>0</v>
          </cell>
          <cell r="L280">
            <v>0</v>
          </cell>
          <cell r="M280">
            <v>0</v>
          </cell>
          <cell r="N280">
            <v>0</v>
          </cell>
          <cell r="O280">
            <v>0</v>
          </cell>
          <cell r="P280">
            <v>0</v>
          </cell>
          <cell r="R280">
            <v>0</v>
          </cell>
        </row>
        <row r="281">
          <cell r="B281" t="str">
            <v>tbc   iPhone</v>
          </cell>
          <cell r="C281" t="str">
            <v>tbc</v>
          </cell>
          <cell r="E281">
            <v>0</v>
          </cell>
          <cell r="F281">
            <v>0</v>
          </cell>
          <cell r="G281">
            <v>0</v>
          </cell>
          <cell r="H281">
            <v>0</v>
          </cell>
          <cell r="I281">
            <v>0</v>
          </cell>
          <cell r="J281">
            <v>0</v>
          </cell>
          <cell r="K281">
            <v>0</v>
          </cell>
          <cell r="L281">
            <v>0</v>
          </cell>
          <cell r="M281">
            <v>0</v>
          </cell>
          <cell r="N281">
            <v>0</v>
          </cell>
          <cell r="O281">
            <v>0</v>
          </cell>
          <cell r="P281">
            <v>0</v>
          </cell>
          <cell r="R281">
            <v>0</v>
          </cell>
        </row>
        <row r="282">
          <cell r="B282" t="str">
            <v>tbc   iPhone</v>
          </cell>
          <cell r="C282" t="str">
            <v>tbc</v>
          </cell>
          <cell r="E282">
            <v>0</v>
          </cell>
          <cell r="F282">
            <v>0</v>
          </cell>
          <cell r="G282">
            <v>0</v>
          </cell>
          <cell r="H282">
            <v>0</v>
          </cell>
          <cell r="I282">
            <v>0</v>
          </cell>
          <cell r="J282">
            <v>0</v>
          </cell>
          <cell r="K282">
            <v>0</v>
          </cell>
          <cell r="L282">
            <v>0</v>
          </cell>
          <cell r="M282">
            <v>0</v>
          </cell>
          <cell r="N282">
            <v>0</v>
          </cell>
          <cell r="O282">
            <v>0</v>
          </cell>
          <cell r="P282">
            <v>0</v>
          </cell>
          <cell r="R282">
            <v>0</v>
          </cell>
        </row>
        <row r="283">
          <cell r="B283" t="str">
            <v>tbc   iPhone</v>
          </cell>
          <cell r="C283" t="str">
            <v>tbc</v>
          </cell>
          <cell r="E283">
            <v>0</v>
          </cell>
          <cell r="F283">
            <v>0</v>
          </cell>
          <cell r="G283">
            <v>0</v>
          </cell>
          <cell r="H283">
            <v>0</v>
          </cell>
          <cell r="I283">
            <v>0</v>
          </cell>
          <cell r="J283">
            <v>0</v>
          </cell>
          <cell r="K283">
            <v>0</v>
          </cell>
          <cell r="L283">
            <v>0</v>
          </cell>
          <cell r="M283">
            <v>0</v>
          </cell>
          <cell r="N283">
            <v>0</v>
          </cell>
          <cell r="O283">
            <v>0</v>
          </cell>
          <cell r="P283">
            <v>0</v>
          </cell>
          <cell r="R283">
            <v>0</v>
          </cell>
        </row>
        <row r="285">
          <cell r="C285" t="str">
            <v>TOTAL O2 ONLINE</v>
          </cell>
          <cell r="E285">
            <v>7075</v>
          </cell>
          <cell r="F285">
            <v>6795</v>
          </cell>
          <cell r="G285">
            <v>7777</v>
          </cell>
          <cell r="H285">
            <v>9766</v>
          </cell>
          <cell r="I285">
            <v>8462</v>
          </cell>
          <cell r="J285">
            <v>10720</v>
          </cell>
          <cell r="K285">
            <v>12479.880000000001</v>
          </cell>
          <cell r="L285">
            <v>9964.4000000000015</v>
          </cell>
          <cell r="M285">
            <v>8018.4</v>
          </cell>
          <cell r="N285">
            <v>7531.2159999999994</v>
          </cell>
          <cell r="O285">
            <v>7076</v>
          </cell>
          <cell r="P285">
            <v>6997.25</v>
          </cell>
          <cell r="R285">
            <v>102662.14600000001</v>
          </cell>
        </row>
        <row r="287">
          <cell r="C287" t="str">
            <v>O2 RETAIL (P. Cave)</v>
          </cell>
        </row>
        <row r="289">
          <cell r="B289" t="str">
            <v>O2 Retail   iPhone</v>
          </cell>
          <cell r="C289" t="str">
            <v>O2 Retail</v>
          </cell>
          <cell r="E289">
            <v>18362</v>
          </cell>
          <cell r="F289">
            <v>16770</v>
          </cell>
          <cell r="G289">
            <v>19450</v>
          </cell>
          <cell r="H289">
            <v>22465</v>
          </cell>
          <cell r="I289">
            <v>23062</v>
          </cell>
          <cell r="J289">
            <v>25099.34170338132</v>
          </cell>
          <cell r="K289">
            <v>30900</v>
          </cell>
          <cell r="L289">
            <v>27200</v>
          </cell>
          <cell r="M289">
            <v>24700</v>
          </cell>
          <cell r="N289">
            <v>22500</v>
          </cell>
          <cell r="O289">
            <v>22500</v>
          </cell>
          <cell r="P289">
            <v>23375</v>
          </cell>
          <cell r="R289">
            <v>276383.34170338133</v>
          </cell>
        </row>
        <row r="290">
          <cell r="B290" t="str">
            <v>O2 Franchise   iPhone</v>
          </cell>
          <cell r="C290" t="str">
            <v>O2 Franchise</v>
          </cell>
          <cell r="E290">
            <v>1914</v>
          </cell>
          <cell r="F290">
            <v>1795</v>
          </cell>
          <cell r="G290">
            <v>2019</v>
          </cell>
          <cell r="H290">
            <v>2507</v>
          </cell>
          <cell r="I290">
            <v>2710</v>
          </cell>
          <cell r="J290">
            <v>3152.92</v>
          </cell>
          <cell r="K290">
            <v>3022.105263157895</v>
          </cell>
          <cell r="L290">
            <v>2601.0526315789475</v>
          </cell>
          <cell r="M290">
            <v>2480</v>
          </cell>
          <cell r="N290">
            <v>2480</v>
          </cell>
          <cell r="O290">
            <v>2480</v>
          </cell>
          <cell r="P290">
            <v>2680</v>
          </cell>
          <cell r="R290">
            <v>29841.077894736842</v>
          </cell>
        </row>
        <row r="291">
          <cell r="B291" t="str">
            <v>tbc   iPhone</v>
          </cell>
          <cell r="C291" t="str">
            <v>tbc</v>
          </cell>
          <cell r="E291">
            <v>0</v>
          </cell>
          <cell r="F291">
            <v>0</v>
          </cell>
          <cell r="G291">
            <v>0</v>
          </cell>
          <cell r="H291">
            <v>0</v>
          </cell>
          <cell r="I291">
            <v>0</v>
          </cell>
          <cell r="J291">
            <v>0</v>
          </cell>
          <cell r="K291">
            <v>0</v>
          </cell>
          <cell r="L291">
            <v>0</v>
          </cell>
          <cell r="M291">
            <v>0</v>
          </cell>
          <cell r="N291">
            <v>0</v>
          </cell>
          <cell r="O291">
            <v>0</v>
          </cell>
          <cell r="P291">
            <v>0</v>
          </cell>
          <cell r="R291">
            <v>0</v>
          </cell>
        </row>
        <row r="292">
          <cell r="B292" t="str">
            <v>tbc   iPhone</v>
          </cell>
          <cell r="C292" t="str">
            <v>tbc</v>
          </cell>
          <cell r="E292">
            <v>0</v>
          </cell>
          <cell r="F292">
            <v>0</v>
          </cell>
          <cell r="G292">
            <v>0</v>
          </cell>
          <cell r="H292">
            <v>0</v>
          </cell>
          <cell r="I292">
            <v>0</v>
          </cell>
          <cell r="J292">
            <v>0</v>
          </cell>
          <cell r="K292">
            <v>0</v>
          </cell>
          <cell r="L292">
            <v>0</v>
          </cell>
          <cell r="M292">
            <v>0</v>
          </cell>
          <cell r="N292">
            <v>0</v>
          </cell>
          <cell r="O292">
            <v>0</v>
          </cell>
          <cell r="P292">
            <v>0</v>
          </cell>
          <cell r="R292">
            <v>0</v>
          </cell>
        </row>
        <row r="293">
          <cell r="B293" t="str">
            <v>tbc   iPhone</v>
          </cell>
          <cell r="C293" t="str">
            <v>tbc</v>
          </cell>
          <cell r="E293">
            <v>0</v>
          </cell>
          <cell r="F293">
            <v>0</v>
          </cell>
          <cell r="G293">
            <v>0</v>
          </cell>
          <cell r="H293">
            <v>0</v>
          </cell>
          <cell r="I293">
            <v>0</v>
          </cell>
          <cell r="J293">
            <v>0</v>
          </cell>
          <cell r="K293">
            <v>0</v>
          </cell>
          <cell r="L293">
            <v>0</v>
          </cell>
          <cell r="M293">
            <v>0</v>
          </cell>
          <cell r="N293">
            <v>0</v>
          </cell>
          <cell r="O293">
            <v>0</v>
          </cell>
          <cell r="P293">
            <v>0</v>
          </cell>
          <cell r="R293">
            <v>0</v>
          </cell>
        </row>
        <row r="294">
          <cell r="B294" t="str">
            <v>tbc   iPhone</v>
          </cell>
          <cell r="C294" t="str">
            <v>tbc</v>
          </cell>
          <cell r="E294">
            <v>0</v>
          </cell>
          <cell r="F294">
            <v>0</v>
          </cell>
          <cell r="G294">
            <v>0</v>
          </cell>
          <cell r="H294">
            <v>0</v>
          </cell>
          <cell r="I294">
            <v>0</v>
          </cell>
          <cell r="J294">
            <v>0</v>
          </cell>
          <cell r="K294">
            <v>0</v>
          </cell>
          <cell r="L294">
            <v>0</v>
          </cell>
          <cell r="M294">
            <v>0</v>
          </cell>
          <cell r="N294">
            <v>0</v>
          </cell>
          <cell r="O294">
            <v>0</v>
          </cell>
          <cell r="P294">
            <v>0</v>
          </cell>
          <cell r="R294">
            <v>0</v>
          </cell>
        </row>
        <row r="295">
          <cell r="B295" t="str">
            <v>tbc   iPhone</v>
          </cell>
          <cell r="C295" t="str">
            <v>tbc</v>
          </cell>
          <cell r="E295">
            <v>0</v>
          </cell>
          <cell r="F295">
            <v>0</v>
          </cell>
          <cell r="G295">
            <v>0</v>
          </cell>
          <cell r="H295">
            <v>0</v>
          </cell>
          <cell r="I295">
            <v>0</v>
          </cell>
          <cell r="J295">
            <v>0</v>
          </cell>
          <cell r="K295">
            <v>0</v>
          </cell>
          <cell r="L295">
            <v>0</v>
          </cell>
          <cell r="M295">
            <v>0</v>
          </cell>
          <cell r="N295">
            <v>0</v>
          </cell>
          <cell r="O295">
            <v>0</v>
          </cell>
          <cell r="P295">
            <v>0</v>
          </cell>
          <cell r="R295">
            <v>0</v>
          </cell>
        </row>
        <row r="297">
          <cell r="C297" t="str">
            <v>TOTAL O2 RETAIL</v>
          </cell>
          <cell r="E297">
            <v>20276</v>
          </cell>
          <cell r="F297">
            <v>18565</v>
          </cell>
          <cell r="G297">
            <v>21469</v>
          </cell>
          <cell r="H297">
            <v>24972</v>
          </cell>
          <cell r="I297">
            <v>25772</v>
          </cell>
          <cell r="J297">
            <v>28252.261703381322</v>
          </cell>
          <cell r="K297">
            <v>33922.105263157893</v>
          </cell>
          <cell r="L297">
            <v>29801.052631578947</v>
          </cell>
          <cell r="M297">
            <v>27180</v>
          </cell>
          <cell r="N297">
            <v>24980</v>
          </cell>
          <cell r="O297">
            <v>24980</v>
          </cell>
          <cell r="P297">
            <v>26055</v>
          </cell>
          <cell r="R297">
            <v>306224.41959811817</v>
          </cell>
        </row>
        <row r="299">
          <cell r="C299" t="str">
            <v>OTHER CHANNELS</v>
          </cell>
        </row>
        <row r="301">
          <cell r="B301" t="str">
            <v>Other   iPhone</v>
          </cell>
          <cell r="C301" t="str">
            <v>Other</v>
          </cell>
          <cell r="E301">
            <v>543</v>
          </cell>
          <cell r="F301">
            <v>440</v>
          </cell>
          <cell r="G301">
            <v>540</v>
          </cell>
          <cell r="H301">
            <v>554</v>
          </cell>
          <cell r="I301">
            <v>591</v>
          </cell>
          <cell r="J301">
            <v>558.06451612903231</v>
          </cell>
          <cell r="K301">
            <v>306.48589128207209</v>
          </cell>
          <cell r="L301">
            <v>306.66916601070687</v>
          </cell>
          <cell r="M301">
            <v>306.8506079920553</v>
          </cell>
          <cell r="N301">
            <v>253.89222033026695</v>
          </cell>
          <cell r="O301">
            <v>254.07005161618653</v>
          </cell>
          <cell r="P301">
            <v>147.97007414260034</v>
          </cell>
          <cell r="R301">
            <v>4802.0025275029211</v>
          </cell>
        </row>
        <row r="302">
          <cell r="B302" t="str">
            <v>tbc   iPhone</v>
          </cell>
          <cell r="C302" t="str">
            <v>tbc</v>
          </cell>
          <cell r="E302">
            <v>0</v>
          </cell>
          <cell r="F302">
            <v>0</v>
          </cell>
          <cell r="G302">
            <v>0</v>
          </cell>
          <cell r="H302">
            <v>0</v>
          </cell>
          <cell r="I302">
            <v>0</v>
          </cell>
          <cell r="J302">
            <v>0</v>
          </cell>
          <cell r="K302">
            <v>0</v>
          </cell>
          <cell r="L302">
            <v>0</v>
          </cell>
          <cell r="M302">
            <v>0</v>
          </cell>
          <cell r="N302">
            <v>0</v>
          </cell>
          <cell r="O302">
            <v>0</v>
          </cell>
          <cell r="P302">
            <v>0</v>
          </cell>
          <cell r="R302">
            <v>0</v>
          </cell>
        </row>
        <row r="303">
          <cell r="B303" t="str">
            <v>tbc   iPhone</v>
          </cell>
          <cell r="C303" t="str">
            <v>tbc</v>
          </cell>
          <cell r="E303">
            <v>0</v>
          </cell>
          <cell r="F303">
            <v>0</v>
          </cell>
          <cell r="G303">
            <v>0</v>
          </cell>
          <cell r="H303">
            <v>0</v>
          </cell>
          <cell r="I303">
            <v>0</v>
          </cell>
          <cell r="J303">
            <v>0</v>
          </cell>
          <cell r="K303">
            <v>0</v>
          </cell>
          <cell r="L303">
            <v>0</v>
          </cell>
          <cell r="M303">
            <v>0</v>
          </cell>
          <cell r="N303">
            <v>0</v>
          </cell>
          <cell r="O303">
            <v>0</v>
          </cell>
          <cell r="P303">
            <v>0</v>
          </cell>
          <cell r="R303">
            <v>0</v>
          </cell>
        </row>
        <row r="304">
          <cell r="B304" t="str">
            <v>tbc   iPhone</v>
          </cell>
          <cell r="C304" t="str">
            <v>tbc</v>
          </cell>
          <cell r="E304">
            <v>0</v>
          </cell>
          <cell r="F304">
            <v>0</v>
          </cell>
          <cell r="G304">
            <v>0</v>
          </cell>
          <cell r="H304">
            <v>0</v>
          </cell>
          <cell r="I304">
            <v>0</v>
          </cell>
          <cell r="J304">
            <v>0</v>
          </cell>
          <cell r="K304">
            <v>0</v>
          </cell>
          <cell r="L304">
            <v>0</v>
          </cell>
          <cell r="M304">
            <v>0</v>
          </cell>
          <cell r="N304">
            <v>0</v>
          </cell>
          <cell r="O304">
            <v>0</v>
          </cell>
          <cell r="P304">
            <v>0</v>
          </cell>
          <cell r="R304">
            <v>0</v>
          </cell>
        </row>
        <row r="305">
          <cell r="B305" t="str">
            <v>tbc   iPhone</v>
          </cell>
          <cell r="C305" t="str">
            <v>tbc</v>
          </cell>
          <cell r="E305">
            <v>0</v>
          </cell>
          <cell r="F305">
            <v>0</v>
          </cell>
          <cell r="G305">
            <v>0</v>
          </cell>
          <cell r="H305">
            <v>0</v>
          </cell>
          <cell r="I305">
            <v>0</v>
          </cell>
          <cell r="J305">
            <v>0</v>
          </cell>
          <cell r="K305">
            <v>0</v>
          </cell>
          <cell r="L305">
            <v>0</v>
          </cell>
          <cell r="M305">
            <v>0</v>
          </cell>
          <cell r="N305">
            <v>0</v>
          </cell>
          <cell r="O305">
            <v>0</v>
          </cell>
          <cell r="P305">
            <v>0</v>
          </cell>
          <cell r="R305">
            <v>0</v>
          </cell>
        </row>
        <row r="306">
          <cell r="B306" t="str">
            <v>Renumbering   iPhone</v>
          </cell>
          <cell r="C306" t="str">
            <v>Renumbering</v>
          </cell>
          <cell r="E306">
            <v>0</v>
          </cell>
          <cell r="F306">
            <v>0</v>
          </cell>
          <cell r="G306">
            <v>0</v>
          </cell>
          <cell r="H306">
            <v>0</v>
          </cell>
          <cell r="I306">
            <v>0</v>
          </cell>
          <cell r="J306">
            <v>0</v>
          </cell>
          <cell r="K306">
            <v>0</v>
          </cell>
          <cell r="L306">
            <v>0</v>
          </cell>
          <cell r="M306">
            <v>0</v>
          </cell>
          <cell r="N306">
            <v>0</v>
          </cell>
          <cell r="O306">
            <v>0</v>
          </cell>
          <cell r="P306">
            <v>0</v>
          </cell>
          <cell r="R306">
            <v>0</v>
          </cell>
        </row>
        <row r="308">
          <cell r="C308" t="str">
            <v>TOTAL OTHER CHANNELS</v>
          </cell>
          <cell r="E308">
            <v>543</v>
          </cell>
          <cell r="F308">
            <v>440</v>
          </cell>
          <cell r="G308">
            <v>540</v>
          </cell>
          <cell r="H308">
            <v>554</v>
          </cell>
          <cell r="I308">
            <v>591</v>
          </cell>
          <cell r="J308">
            <v>558.06451612903231</v>
          </cell>
          <cell r="K308">
            <v>306.48589128207209</v>
          </cell>
          <cell r="L308">
            <v>306.66916601070687</v>
          </cell>
          <cell r="M308">
            <v>306.8506079920553</v>
          </cell>
          <cell r="N308">
            <v>253.89222033026695</v>
          </cell>
          <cell r="O308">
            <v>254.07005161618653</v>
          </cell>
          <cell r="P308">
            <v>147.97007414260034</v>
          </cell>
          <cell r="R308">
            <v>4802.0025275029211</v>
          </cell>
        </row>
        <row r="310">
          <cell r="C310" t="str">
            <v>iPHONE POSTPAY GROSS CONNECTIONS</v>
          </cell>
          <cell r="E310">
            <v>41806</v>
          </cell>
          <cell r="F310">
            <v>39191</v>
          </cell>
          <cell r="G310">
            <v>46615</v>
          </cell>
          <cell r="H310">
            <v>56466</v>
          </cell>
          <cell r="I310">
            <v>56401</v>
          </cell>
          <cell r="J310">
            <v>66421.148804816446</v>
          </cell>
          <cell r="K310">
            <v>73215.37682375341</v>
          </cell>
          <cell r="L310">
            <v>61877.0175795635</v>
          </cell>
          <cell r="M310">
            <v>54540.341208049766</v>
          </cell>
          <cell r="N310">
            <v>49490.491460806836</v>
          </cell>
          <cell r="O310">
            <v>47086.696374889376</v>
          </cell>
          <cell r="P310">
            <v>46661.836067412303</v>
          </cell>
          <cell r="R310">
            <v>639771.90831929166</v>
          </cell>
        </row>
        <row r="312">
          <cell r="C312" t="str">
            <v>POSTPAY LAPTOPS</v>
          </cell>
          <cell r="E312">
            <v>39814</v>
          </cell>
          <cell r="F312">
            <v>39845</v>
          </cell>
          <cell r="G312">
            <v>39873</v>
          </cell>
          <cell r="H312">
            <v>39904</v>
          </cell>
          <cell r="I312">
            <v>39934</v>
          </cell>
          <cell r="J312">
            <v>39965</v>
          </cell>
          <cell r="K312">
            <v>39995</v>
          </cell>
          <cell r="L312">
            <v>40026</v>
          </cell>
          <cell r="M312">
            <v>40057</v>
          </cell>
          <cell r="N312">
            <v>40087</v>
          </cell>
          <cell r="O312">
            <v>40118</v>
          </cell>
          <cell r="P312">
            <v>40148</v>
          </cell>
          <cell r="R312" t="str">
            <v>Year to Date</v>
          </cell>
        </row>
        <row r="314">
          <cell r="E314" t="str">
            <v>Actual</v>
          </cell>
          <cell r="F314" t="str">
            <v>Actual</v>
          </cell>
          <cell r="G314" t="str">
            <v>Actual</v>
          </cell>
          <cell r="H314" t="str">
            <v>Actual</v>
          </cell>
          <cell r="I314" t="str">
            <v>Actual</v>
          </cell>
          <cell r="J314" t="str">
            <v>Actual</v>
          </cell>
          <cell r="K314" t="str">
            <v>Actual</v>
          </cell>
          <cell r="L314" t="str">
            <v>Actual</v>
          </cell>
          <cell r="M314">
            <v>0</v>
          </cell>
          <cell r="N314">
            <v>0</v>
          </cell>
          <cell r="O314">
            <v>0</v>
          </cell>
          <cell r="P314">
            <v>0</v>
          </cell>
        </row>
        <row r="316">
          <cell r="C316" t="str">
            <v>MASS RETAIL (S. Shurrock)</v>
          </cell>
        </row>
        <row r="318">
          <cell r="B318" t="str">
            <v>Carphone Warehouse - CPW Managed   Laptops</v>
          </cell>
          <cell r="C318" t="str">
            <v>Carphone Warehouse - CPW Managed</v>
          </cell>
          <cell r="E318">
            <v>0</v>
          </cell>
          <cell r="F318">
            <v>0</v>
          </cell>
          <cell r="G318">
            <v>0</v>
          </cell>
          <cell r="H318">
            <v>0</v>
          </cell>
          <cell r="I318">
            <v>0</v>
          </cell>
          <cell r="J318">
            <v>0</v>
          </cell>
          <cell r="K318">
            <v>0</v>
          </cell>
          <cell r="L318">
            <v>0</v>
          </cell>
          <cell r="M318">
            <v>0</v>
          </cell>
          <cell r="N318">
            <v>0</v>
          </cell>
          <cell r="O318">
            <v>0</v>
          </cell>
          <cell r="P318">
            <v>0</v>
          </cell>
          <cell r="R318">
            <v>0</v>
          </cell>
        </row>
        <row r="319">
          <cell r="B319" t="str">
            <v>Carphone Warehouse - O2 Managed   Laptops</v>
          </cell>
          <cell r="C319" t="str">
            <v>Carphone Warehouse - O2 Managed</v>
          </cell>
          <cell r="E319">
            <v>1483</v>
          </cell>
          <cell r="F319">
            <v>1295</v>
          </cell>
          <cell r="G319">
            <v>1303</v>
          </cell>
          <cell r="H319">
            <v>1236</v>
          </cell>
          <cell r="I319">
            <v>1270</v>
          </cell>
          <cell r="J319">
            <v>675</v>
          </cell>
          <cell r="K319">
            <v>675</v>
          </cell>
          <cell r="L319">
            <v>675</v>
          </cell>
          <cell r="M319">
            <v>675</v>
          </cell>
          <cell r="N319">
            <v>675</v>
          </cell>
          <cell r="O319">
            <v>900</v>
          </cell>
          <cell r="P319">
            <v>1800</v>
          </cell>
          <cell r="R319">
            <v>12662</v>
          </cell>
        </row>
        <row r="320">
          <cell r="B320" t="str">
            <v>tbc   Laptops</v>
          </cell>
          <cell r="C320" t="str">
            <v>tbc</v>
          </cell>
          <cell r="E320">
            <v>0</v>
          </cell>
          <cell r="F320">
            <v>0</v>
          </cell>
          <cell r="G320">
            <v>0</v>
          </cell>
          <cell r="H320">
            <v>0</v>
          </cell>
          <cell r="I320">
            <v>0</v>
          </cell>
          <cell r="J320">
            <v>0</v>
          </cell>
          <cell r="K320">
            <v>0</v>
          </cell>
          <cell r="L320">
            <v>0</v>
          </cell>
          <cell r="M320">
            <v>0</v>
          </cell>
          <cell r="N320">
            <v>0</v>
          </cell>
          <cell r="O320">
            <v>0</v>
          </cell>
          <cell r="P320">
            <v>0</v>
          </cell>
          <cell r="R320">
            <v>0</v>
          </cell>
        </row>
        <row r="321">
          <cell r="B321" t="str">
            <v>tbc   Laptops</v>
          </cell>
          <cell r="C321" t="str">
            <v>tbc</v>
          </cell>
          <cell r="E321">
            <v>0</v>
          </cell>
          <cell r="F321">
            <v>0</v>
          </cell>
          <cell r="G321">
            <v>0</v>
          </cell>
          <cell r="H321">
            <v>0</v>
          </cell>
          <cell r="I321">
            <v>0</v>
          </cell>
          <cell r="J321">
            <v>0</v>
          </cell>
          <cell r="K321">
            <v>0</v>
          </cell>
          <cell r="L321">
            <v>0</v>
          </cell>
          <cell r="M321">
            <v>0</v>
          </cell>
          <cell r="N321">
            <v>0</v>
          </cell>
          <cell r="O321">
            <v>0</v>
          </cell>
          <cell r="P321">
            <v>0</v>
          </cell>
          <cell r="R321">
            <v>0</v>
          </cell>
        </row>
        <row r="322">
          <cell r="B322" t="str">
            <v>Phones 4 You   Laptops</v>
          </cell>
          <cell r="C322" t="str">
            <v>Phones 4 You</v>
          </cell>
          <cell r="E322">
            <v>1676</v>
          </cell>
          <cell r="F322">
            <v>1201</v>
          </cell>
          <cell r="G322">
            <v>1072</v>
          </cell>
          <cell r="H322">
            <v>608</v>
          </cell>
          <cell r="I322">
            <v>539</v>
          </cell>
          <cell r="J322">
            <v>500</v>
          </cell>
          <cell r="K322">
            <v>900</v>
          </cell>
          <cell r="L322">
            <v>900</v>
          </cell>
          <cell r="M322">
            <v>900</v>
          </cell>
          <cell r="N322">
            <v>900</v>
          </cell>
          <cell r="O322">
            <v>1350</v>
          </cell>
          <cell r="P322">
            <v>1575</v>
          </cell>
          <cell r="R322">
            <v>12121</v>
          </cell>
        </row>
        <row r="323">
          <cell r="B323" t="str">
            <v>Dixons Stores Group   Laptops</v>
          </cell>
          <cell r="C323" t="str">
            <v>Dixons Stores Group</v>
          </cell>
          <cell r="E323">
            <v>0</v>
          </cell>
          <cell r="F323">
            <v>0</v>
          </cell>
          <cell r="G323">
            <v>0</v>
          </cell>
          <cell r="H323">
            <v>0</v>
          </cell>
          <cell r="I323">
            <v>0</v>
          </cell>
          <cell r="J323">
            <v>0</v>
          </cell>
          <cell r="K323">
            <v>0</v>
          </cell>
          <cell r="L323">
            <v>0</v>
          </cell>
          <cell r="M323">
            <v>0</v>
          </cell>
          <cell r="N323">
            <v>0</v>
          </cell>
          <cell r="O323">
            <v>0</v>
          </cell>
          <cell r="P323">
            <v>0</v>
          </cell>
          <cell r="R323">
            <v>0</v>
          </cell>
        </row>
        <row r="324">
          <cell r="B324" t="str">
            <v>tbc   Laptops</v>
          </cell>
          <cell r="C324" t="str">
            <v>tbc</v>
          </cell>
          <cell r="E324">
            <v>0</v>
          </cell>
          <cell r="F324">
            <v>0</v>
          </cell>
          <cell r="G324">
            <v>0</v>
          </cell>
          <cell r="H324">
            <v>0</v>
          </cell>
          <cell r="I324">
            <v>0</v>
          </cell>
          <cell r="J324">
            <v>0</v>
          </cell>
          <cell r="K324">
            <v>0</v>
          </cell>
          <cell r="L324">
            <v>0</v>
          </cell>
          <cell r="M324">
            <v>0</v>
          </cell>
          <cell r="N324">
            <v>0</v>
          </cell>
          <cell r="O324">
            <v>0</v>
          </cell>
          <cell r="P324">
            <v>0</v>
          </cell>
          <cell r="R324">
            <v>0</v>
          </cell>
        </row>
        <row r="325">
          <cell r="B325" t="str">
            <v>Dial a Phone   Laptops</v>
          </cell>
          <cell r="C325" t="str">
            <v>Dial a Phone</v>
          </cell>
          <cell r="E325">
            <v>0</v>
          </cell>
          <cell r="F325">
            <v>0</v>
          </cell>
          <cell r="G325">
            <v>0</v>
          </cell>
          <cell r="H325">
            <v>0</v>
          </cell>
          <cell r="I325">
            <v>0</v>
          </cell>
          <cell r="J325">
            <v>0</v>
          </cell>
          <cell r="K325">
            <v>0</v>
          </cell>
          <cell r="L325">
            <v>0</v>
          </cell>
          <cell r="M325">
            <v>0</v>
          </cell>
          <cell r="N325">
            <v>0</v>
          </cell>
          <cell r="O325">
            <v>0</v>
          </cell>
          <cell r="P325">
            <v>0</v>
          </cell>
          <cell r="R325">
            <v>0</v>
          </cell>
        </row>
        <row r="326">
          <cell r="B326" t="str">
            <v>Argos   Laptops</v>
          </cell>
          <cell r="C326" t="str">
            <v>Argos</v>
          </cell>
          <cell r="E326">
            <v>0</v>
          </cell>
          <cell r="F326">
            <v>0</v>
          </cell>
          <cell r="G326">
            <v>0</v>
          </cell>
          <cell r="H326">
            <v>0</v>
          </cell>
          <cell r="I326">
            <v>0</v>
          </cell>
          <cell r="J326">
            <v>0</v>
          </cell>
          <cell r="K326">
            <v>0</v>
          </cell>
          <cell r="L326">
            <v>0</v>
          </cell>
          <cell r="M326">
            <v>0</v>
          </cell>
          <cell r="N326">
            <v>0</v>
          </cell>
          <cell r="O326">
            <v>0</v>
          </cell>
          <cell r="P326">
            <v>0</v>
          </cell>
          <cell r="R326">
            <v>0</v>
          </cell>
        </row>
        <row r="327">
          <cell r="B327" t="str">
            <v>Tesco   Laptops</v>
          </cell>
          <cell r="C327" t="str">
            <v>Tesco</v>
          </cell>
          <cell r="E327">
            <v>0</v>
          </cell>
          <cell r="F327">
            <v>0</v>
          </cell>
          <cell r="G327">
            <v>0</v>
          </cell>
          <cell r="H327">
            <v>0</v>
          </cell>
          <cell r="I327">
            <v>0</v>
          </cell>
          <cell r="J327">
            <v>0</v>
          </cell>
          <cell r="K327">
            <v>120</v>
          </cell>
          <cell r="L327">
            <v>120</v>
          </cell>
          <cell r="M327">
            <v>120</v>
          </cell>
          <cell r="N327">
            <v>120</v>
          </cell>
          <cell r="O327">
            <v>120</v>
          </cell>
          <cell r="P327">
            <v>120</v>
          </cell>
          <cell r="R327">
            <v>720</v>
          </cell>
        </row>
        <row r="328">
          <cell r="B328" t="str">
            <v>Woolworths   Laptops</v>
          </cell>
          <cell r="C328" t="str">
            <v>Woolworths</v>
          </cell>
          <cell r="E328">
            <v>0</v>
          </cell>
          <cell r="F328">
            <v>0</v>
          </cell>
          <cell r="G328">
            <v>0</v>
          </cell>
          <cell r="H328">
            <v>0</v>
          </cell>
          <cell r="I328">
            <v>0</v>
          </cell>
          <cell r="J328">
            <v>0</v>
          </cell>
          <cell r="K328">
            <v>0</v>
          </cell>
          <cell r="L328">
            <v>0</v>
          </cell>
          <cell r="M328">
            <v>0</v>
          </cell>
          <cell r="N328">
            <v>0</v>
          </cell>
          <cell r="O328">
            <v>0</v>
          </cell>
          <cell r="P328">
            <v>0</v>
          </cell>
          <cell r="R328">
            <v>0</v>
          </cell>
        </row>
        <row r="329">
          <cell r="B329" t="str">
            <v>Littlewoods   Laptops</v>
          </cell>
          <cell r="C329" t="str">
            <v>Littlewoods</v>
          </cell>
          <cell r="E329">
            <v>0</v>
          </cell>
          <cell r="F329">
            <v>0</v>
          </cell>
          <cell r="G329">
            <v>0</v>
          </cell>
          <cell r="H329">
            <v>0</v>
          </cell>
          <cell r="I329">
            <v>0</v>
          </cell>
          <cell r="J329">
            <v>0</v>
          </cell>
          <cell r="K329">
            <v>0</v>
          </cell>
          <cell r="L329">
            <v>0</v>
          </cell>
          <cell r="M329">
            <v>0</v>
          </cell>
          <cell r="N329">
            <v>0</v>
          </cell>
          <cell r="O329">
            <v>0</v>
          </cell>
          <cell r="P329">
            <v>0</v>
          </cell>
          <cell r="R329">
            <v>0</v>
          </cell>
        </row>
        <row r="330">
          <cell r="B330" t="str">
            <v>Comet   Laptops</v>
          </cell>
          <cell r="C330" t="str">
            <v>Comet</v>
          </cell>
          <cell r="E330">
            <v>0</v>
          </cell>
          <cell r="F330">
            <v>0</v>
          </cell>
          <cell r="G330">
            <v>0</v>
          </cell>
          <cell r="H330">
            <v>0</v>
          </cell>
          <cell r="I330">
            <v>0</v>
          </cell>
          <cell r="J330">
            <v>0</v>
          </cell>
          <cell r="K330">
            <v>0</v>
          </cell>
          <cell r="L330">
            <v>0</v>
          </cell>
          <cell r="M330">
            <v>0</v>
          </cell>
          <cell r="N330">
            <v>0</v>
          </cell>
          <cell r="O330">
            <v>0</v>
          </cell>
          <cell r="P330">
            <v>0</v>
          </cell>
          <cell r="R330">
            <v>0</v>
          </cell>
        </row>
        <row r="331">
          <cell r="B331" t="str">
            <v>MobileShop   Laptops</v>
          </cell>
          <cell r="C331" t="str">
            <v>MobileShop</v>
          </cell>
          <cell r="E331">
            <v>0</v>
          </cell>
          <cell r="F331">
            <v>0</v>
          </cell>
          <cell r="G331">
            <v>0</v>
          </cell>
          <cell r="H331">
            <v>0</v>
          </cell>
          <cell r="I331">
            <v>0</v>
          </cell>
          <cell r="J331">
            <v>0</v>
          </cell>
          <cell r="K331">
            <v>0</v>
          </cell>
          <cell r="L331">
            <v>0</v>
          </cell>
          <cell r="M331">
            <v>0</v>
          </cell>
          <cell r="N331">
            <v>0</v>
          </cell>
          <cell r="O331">
            <v>0</v>
          </cell>
          <cell r="P331">
            <v>0</v>
          </cell>
          <cell r="R331">
            <v>0</v>
          </cell>
        </row>
        <row r="332">
          <cell r="B332" t="str">
            <v>Apple   Laptops</v>
          </cell>
          <cell r="C332" t="str">
            <v>Apple</v>
          </cell>
          <cell r="E332">
            <v>0</v>
          </cell>
          <cell r="F332">
            <v>0</v>
          </cell>
          <cell r="G332">
            <v>0</v>
          </cell>
          <cell r="H332">
            <v>0</v>
          </cell>
          <cell r="I332">
            <v>0</v>
          </cell>
          <cell r="J332">
            <v>0</v>
          </cell>
          <cell r="K332">
            <v>0</v>
          </cell>
          <cell r="L332">
            <v>0</v>
          </cell>
          <cell r="M332">
            <v>0</v>
          </cell>
          <cell r="N332">
            <v>0</v>
          </cell>
          <cell r="O332">
            <v>0</v>
          </cell>
          <cell r="P332">
            <v>0</v>
          </cell>
          <cell r="R332">
            <v>0</v>
          </cell>
        </row>
        <row r="333">
          <cell r="B333" t="str">
            <v>Other Mass Retail   Laptops</v>
          </cell>
          <cell r="C333" t="str">
            <v>Other Mass Retail</v>
          </cell>
          <cell r="E333">
            <v>0</v>
          </cell>
          <cell r="F333">
            <v>0</v>
          </cell>
          <cell r="G333">
            <v>0</v>
          </cell>
          <cell r="H333">
            <v>0</v>
          </cell>
          <cell r="I333">
            <v>0</v>
          </cell>
          <cell r="J333">
            <v>0</v>
          </cell>
          <cell r="K333">
            <v>0</v>
          </cell>
          <cell r="L333">
            <v>0</v>
          </cell>
          <cell r="M333">
            <v>0</v>
          </cell>
          <cell r="N333">
            <v>0</v>
          </cell>
          <cell r="O333">
            <v>0</v>
          </cell>
          <cell r="P333">
            <v>0</v>
          </cell>
          <cell r="R333">
            <v>0</v>
          </cell>
        </row>
        <row r="334">
          <cell r="B334" t="str">
            <v>Prepay Distributors   Laptops</v>
          </cell>
          <cell r="C334" t="str">
            <v>Prepay Distributors</v>
          </cell>
          <cell r="E334">
            <v>0</v>
          </cell>
          <cell r="F334">
            <v>0</v>
          </cell>
          <cell r="G334">
            <v>0</v>
          </cell>
          <cell r="H334">
            <v>0</v>
          </cell>
          <cell r="I334">
            <v>0</v>
          </cell>
          <cell r="J334">
            <v>0</v>
          </cell>
          <cell r="K334">
            <v>0</v>
          </cell>
          <cell r="L334">
            <v>0</v>
          </cell>
          <cell r="M334">
            <v>0</v>
          </cell>
          <cell r="N334">
            <v>0</v>
          </cell>
          <cell r="O334">
            <v>0</v>
          </cell>
          <cell r="P334">
            <v>0</v>
          </cell>
          <cell r="R334">
            <v>0</v>
          </cell>
        </row>
        <row r="335">
          <cell r="B335" t="str">
            <v>Asda   Laptops</v>
          </cell>
          <cell r="C335" t="str">
            <v>Asda</v>
          </cell>
          <cell r="E335">
            <v>0</v>
          </cell>
          <cell r="F335">
            <v>0</v>
          </cell>
          <cell r="G335">
            <v>0</v>
          </cell>
          <cell r="H335">
            <v>0</v>
          </cell>
          <cell r="I335">
            <v>0</v>
          </cell>
          <cell r="J335">
            <v>0</v>
          </cell>
          <cell r="K335">
            <v>0</v>
          </cell>
          <cell r="L335">
            <v>0</v>
          </cell>
          <cell r="M335">
            <v>0</v>
          </cell>
          <cell r="N335">
            <v>0</v>
          </cell>
          <cell r="O335">
            <v>0</v>
          </cell>
          <cell r="P335">
            <v>0</v>
          </cell>
          <cell r="R335">
            <v>0</v>
          </cell>
        </row>
        <row r="336">
          <cell r="B336" t="str">
            <v>Next   Laptops</v>
          </cell>
          <cell r="C336" t="str">
            <v>Next</v>
          </cell>
          <cell r="E336">
            <v>0</v>
          </cell>
          <cell r="F336">
            <v>0</v>
          </cell>
          <cell r="G336">
            <v>0</v>
          </cell>
          <cell r="H336">
            <v>0</v>
          </cell>
          <cell r="I336">
            <v>0</v>
          </cell>
          <cell r="J336">
            <v>0</v>
          </cell>
          <cell r="K336">
            <v>0</v>
          </cell>
          <cell r="L336">
            <v>0</v>
          </cell>
          <cell r="M336">
            <v>0</v>
          </cell>
          <cell r="N336">
            <v>0</v>
          </cell>
          <cell r="O336">
            <v>0</v>
          </cell>
          <cell r="P336">
            <v>0</v>
          </cell>
          <cell r="R336">
            <v>0</v>
          </cell>
        </row>
        <row r="337">
          <cell r="B337" t="str">
            <v>Morrisons   Laptops</v>
          </cell>
          <cell r="C337" t="str">
            <v>Morrisons</v>
          </cell>
          <cell r="E337">
            <v>0</v>
          </cell>
          <cell r="F337">
            <v>0</v>
          </cell>
          <cell r="G337">
            <v>0</v>
          </cell>
          <cell r="H337">
            <v>0</v>
          </cell>
          <cell r="I337">
            <v>0</v>
          </cell>
          <cell r="J337">
            <v>0</v>
          </cell>
          <cell r="K337">
            <v>0</v>
          </cell>
          <cell r="L337">
            <v>0</v>
          </cell>
          <cell r="M337">
            <v>0</v>
          </cell>
          <cell r="N337">
            <v>0</v>
          </cell>
          <cell r="O337">
            <v>0</v>
          </cell>
          <cell r="P337">
            <v>0</v>
          </cell>
          <cell r="R337">
            <v>0</v>
          </cell>
        </row>
        <row r="338">
          <cell r="B338" t="str">
            <v>tbc   Laptops</v>
          </cell>
          <cell r="C338" t="str">
            <v>tbc</v>
          </cell>
          <cell r="E338">
            <v>0</v>
          </cell>
          <cell r="F338">
            <v>0</v>
          </cell>
          <cell r="G338">
            <v>0</v>
          </cell>
          <cell r="H338">
            <v>0</v>
          </cell>
          <cell r="I338">
            <v>0</v>
          </cell>
          <cell r="J338">
            <v>0</v>
          </cell>
          <cell r="K338">
            <v>0</v>
          </cell>
          <cell r="L338">
            <v>0</v>
          </cell>
          <cell r="M338">
            <v>0</v>
          </cell>
          <cell r="N338">
            <v>0</v>
          </cell>
          <cell r="O338">
            <v>0</v>
          </cell>
          <cell r="P338">
            <v>0</v>
          </cell>
          <cell r="R338">
            <v>0</v>
          </cell>
        </row>
        <row r="340">
          <cell r="C340" t="str">
            <v>TOTAL MASS RETAIL</v>
          </cell>
          <cell r="E340">
            <v>3159</v>
          </cell>
          <cell r="F340">
            <v>2496</v>
          </cell>
          <cell r="G340">
            <v>2375</v>
          </cell>
          <cell r="H340">
            <v>1844</v>
          </cell>
          <cell r="I340">
            <v>1809</v>
          </cell>
          <cell r="J340">
            <v>1175</v>
          </cell>
          <cell r="K340">
            <v>1695</v>
          </cell>
          <cell r="L340">
            <v>1695</v>
          </cell>
          <cell r="M340">
            <v>1695</v>
          </cell>
          <cell r="N340">
            <v>1695</v>
          </cell>
          <cell r="O340">
            <v>2370</v>
          </cell>
          <cell r="P340">
            <v>3495</v>
          </cell>
          <cell r="R340">
            <v>25503</v>
          </cell>
        </row>
        <row r="342">
          <cell r="C342" t="str">
            <v>BUSINESS (B. Dowd)</v>
          </cell>
        </row>
        <row r="344">
          <cell r="B344" t="str">
            <v>Exclusive Partners   Laptops</v>
          </cell>
          <cell r="C344" t="str">
            <v>Exclusive Partners</v>
          </cell>
          <cell r="E344">
            <v>0</v>
          </cell>
          <cell r="F344">
            <v>0</v>
          </cell>
          <cell r="G344">
            <v>0</v>
          </cell>
          <cell r="H344">
            <v>3</v>
          </cell>
          <cell r="I344">
            <v>15</v>
          </cell>
          <cell r="J344">
            <v>19.276875</v>
          </cell>
          <cell r="K344">
            <v>22.16840625</v>
          </cell>
          <cell r="L344">
            <v>25.493667187499994</v>
          </cell>
          <cell r="M344">
            <v>29.317717265624992</v>
          </cell>
          <cell r="N344">
            <v>33.715374855468738</v>
          </cell>
          <cell r="O344">
            <v>38.772681083789045</v>
          </cell>
          <cell r="P344">
            <v>37.609500651275376</v>
          </cell>
          <cell r="R344">
            <v>224.35422229365815</v>
          </cell>
        </row>
        <row r="346">
          <cell r="C346" t="str">
            <v>Business Partners</v>
          </cell>
        </row>
        <row r="348">
          <cell r="B348" t="str">
            <v>Direct Independents   Laptops</v>
          </cell>
          <cell r="C348" t="str">
            <v>Direct Independents</v>
          </cell>
          <cell r="E348">
            <v>0</v>
          </cell>
          <cell r="F348">
            <v>0</v>
          </cell>
          <cell r="G348">
            <v>0</v>
          </cell>
          <cell r="H348">
            <v>8</v>
          </cell>
          <cell r="I348">
            <v>40</v>
          </cell>
          <cell r="J348">
            <v>47.539675174013922</v>
          </cell>
          <cell r="K348">
            <v>54.670626450116011</v>
          </cell>
          <cell r="L348">
            <v>62.87122041763341</v>
          </cell>
          <cell r="M348">
            <v>72.301903480278412</v>
          </cell>
          <cell r="N348">
            <v>83.147189002320175</v>
          </cell>
          <cell r="O348">
            <v>95.619267352668189</v>
          </cell>
          <cell r="P348">
            <v>92.750689332088143</v>
          </cell>
          <cell r="R348">
            <v>556.9005712091182</v>
          </cell>
        </row>
        <row r="349">
          <cell r="B349" t="str">
            <v>Distributors   Laptops</v>
          </cell>
          <cell r="C349" t="str">
            <v>Distributors</v>
          </cell>
          <cell r="E349">
            <v>0</v>
          </cell>
          <cell r="F349">
            <v>0</v>
          </cell>
          <cell r="G349">
            <v>0</v>
          </cell>
          <cell r="H349">
            <v>2</v>
          </cell>
          <cell r="I349">
            <v>2</v>
          </cell>
          <cell r="J349">
            <v>1.6045801526717556</v>
          </cell>
          <cell r="K349">
            <v>1.8452671755725187</v>
          </cell>
          <cell r="L349">
            <v>2.1220572519083962</v>
          </cell>
          <cell r="M349">
            <v>2.4403658396946555</v>
          </cell>
          <cell r="N349">
            <v>2.8064207156488541</v>
          </cell>
          <cell r="O349">
            <v>3.227383822996182</v>
          </cell>
          <cell r="P349">
            <v>3.1305623083062959</v>
          </cell>
          <cell r="R349">
            <v>21.176637266798657</v>
          </cell>
        </row>
        <row r="350">
          <cell r="B350" t="str">
            <v>Data Centre of Excellence   Laptops</v>
          </cell>
          <cell r="C350" t="str">
            <v>Data Centre of Excellence</v>
          </cell>
          <cell r="E350">
            <v>0</v>
          </cell>
          <cell r="F350">
            <v>0</v>
          </cell>
          <cell r="G350">
            <v>0</v>
          </cell>
          <cell r="H350">
            <v>0</v>
          </cell>
          <cell r="I350">
            <v>0</v>
          </cell>
          <cell r="J350">
            <v>0</v>
          </cell>
          <cell r="K350">
            <v>0</v>
          </cell>
          <cell r="L350">
            <v>0</v>
          </cell>
          <cell r="M350">
            <v>0</v>
          </cell>
          <cell r="N350">
            <v>0</v>
          </cell>
          <cell r="O350">
            <v>0</v>
          </cell>
          <cell r="P350">
            <v>0</v>
          </cell>
          <cell r="R350">
            <v>0</v>
          </cell>
        </row>
        <row r="351">
          <cell r="B351" t="str">
            <v>Vodafone   Laptops</v>
          </cell>
          <cell r="C351" t="str">
            <v>Vodafone</v>
          </cell>
          <cell r="E351">
            <v>0</v>
          </cell>
          <cell r="F351">
            <v>0</v>
          </cell>
          <cell r="G351">
            <v>0</v>
          </cell>
          <cell r="H351">
            <v>0</v>
          </cell>
          <cell r="I351">
            <v>0</v>
          </cell>
          <cell r="J351">
            <v>0</v>
          </cell>
          <cell r="K351">
            <v>0</v>
          </cell>
          <cell r="L351">
            <v>0</v>
          </cell>
          <cell r="M351">
            <v>0</v>
          </cell>
          <cell r="N351">
            <v>0</v>
          </cell>
          <cell r="O351">
            <v>0</v>
          </cell>
          <cell r="P351">
            <v>0</v>
          </cell>
          <cell r="R351">
            <v>0</v>
          </cell>
        </row>
        <row r="352">
          <cell r="B352" t="str">
            <v>Managed Partners   Laptops</v>
          </cell>
          <cell r="C352" t="str">
            <v>Managed Partners</v>
          </cell>
          <cell r="E352">
            <v>0</v>
          </cell>
          <cell r="F352">
            <v>0</v>
          </cell>
          <cell r="G352">
            <v>0</v>
          </cell>
          <cell r="H352">
            <v>0</v>
          </cell>
          <cell r="I352">
            <v>0</v>
          </cell>
          <cell r="J352">
            <v>0</v>
          </cell>
          <cell r="K352">
            <v>0</v>
          </cell>
          <cell r="L352">
            <v>0</v>
          </cell>
          <cell r="M352">
            <v>0</v>
          </cell>
          <cell r="N352">
            <v>0</v>
          </cell>
          <cell r="O352">
            <v>0</v>
          </cell>
          <cell r="P352">
            <v>0</v>
          </cell>
          <cell r="R352">
            <v>0</v>
          </cell>
        </row>
        <row r="353">
          <cell r="B353" t="str">
            <v>BT SP   Laptops</v>
          </cell>
          <cell r="C353" t="str">
            <v>BT SP</v>
          </cell>
          <cell r="E353">
            <v>0</v>
          </cell>
          <cell r="F353">
            <v>0</v>
          </cell>
          <cell r="G353">
            <v>0</v>
          </cell>
          <cell r="H353">
            <v>0</v>
          </cell>
          <cell r="I353">
            <v>0</v>
          </cell>
          <cell r="J353">
            <v>0</v>
          </cell>
          <cell r="K353">
            <v>0</v>
          </cell>
          <cell r="L353">
            <v>0</v>
          </cell>
          <cell r="M353">
            <v>0</v>
          </cell>
          <cell r="N353">
            <v>0</v>
          </cell>
          <cell r="O353">
            <v>0</v>
          </cell>
          <cell r="P353">
            <v>0</v>
          </cell>
          <cell r="R353">
            <v>0</v>
          </cell>
        </row>
        <row r="354">
          <cell r="B354" t="str">
            <v>Billing Partners - ISPs   Laptops</v>
          </cell>
          <cell r="C354" t="str">
            <v>Billing Partners - ISPs</v>
          </cell>
          <cell r="E354">
            <v>0</v>
          </cell>
          <cell r="F354">
            <v>0</v>
          </cell>
          <cell r="G354">
            <v>0</v>
          </cell>
          <cell r="H354">
            <v>0</v>
          </cell>
          <cell r="I354">
            <v>0</v>
          </cell>
          <cell r="J354">
            <v>0</v>
          </cell>
          <cell r="K354">
            <v>0</v>
          </cell>
          <cell r="L354">
            <v>0</v>
          </cell>
          <cell r="M354">
            <v>0</v>
          </cell>
          <cell r="N354">
            <v>0</v>
          </cell>
          <cell r="O354">
            <v>0</v>
          </cell>
          <cell r="P354">
            <v>0</v>
          </cell>
          <cell r="R354">
            <v>0</v>
          </cell>
        </row>
        <row r="355">
          <cell r="B355" t="str">
            <v>Genesis   Laptops</v>
          </cell>
          <cell r="C355" t="str">
            <v>Genesis</v>
          </cell>
          <cell r="E355">
            <v>0</v>
          </cell>
          <cell r="F355">
            <v>0</v>
          </cell>
          <cell r="G355">
            <v>0</v>
          </cell>
          <cell r="H355">
            <v>0</v>
          </cell>
          <cell r="I355">
            <v>0</v>
          </cell>
          <cell r="J355">
            <v>0</v>
          </cell>
          <cell r="K355">
            <v>0</v>
          </cell>
          <cell r="L355">
            <v>0</v>
          </cell>
          <cell r="M355">
            <v>0</v>
          </cell>
          <cell r="N355">
            <v>0</v>
          </cell>
          <cell r="O355">
            <v>0</v>
          </cell>
          <cell r="P355">
            <v>0</v>
          </cell>
          <cell r="R355">
            <v>0</v>
          </cell>
        </row>
        <row r="356">
          <cell r="B356" t="str">
            <v>tbc   Laptops</v>
          </cell>
          <cell r="C356" t="str">
            <v>tbc</v>
          </cell>
          <cell r="E356">
            <v>0</v>
          </cell>
          <cell r="F356">
            <v>0</v>
          </cell>
          <cell r="G356">
            <v>0</v>
          </cell>
          <cell r="H356">
            <v>0</v>
          </cell>
          <cell r="I356">
            <v>0</v>
          </cell>
          <cell r="J356">
            <v>0</v>
          </cell>
          <cell r="K356">
            <v>0</v>
          </cell>
          <cell r="L356">
            <v>0</v>
          </cell>
          <cell r="M356">
            <v>0</v>
          </cell>
          <cell r="N356">
            <v>0</v>
          </cell>
          <cell r="O356">
            <v>0</v>
          </cell>
          <cell r="P356">
            <v>0</v>
          </cell>
          <cell r="R356">
            <v>0</v>
          </cell>
        </row>
        <row r="357">
          <cell r="B357" t="str">
            <v>Ceased Independents   Laptops</v>
          </cell>
          <cell r="C357" t="str">
            <v>Ceased Independents</v>
          </cell>
          <cell r="E357">
            <v>0</v>
          </cell>
          <cell r="F357">
            <v>0</v>
          </cell>
          <cell r="G357">
            <v>0</v>
          </cell>
          <cell r="H357">
            <v>0</v>
          </cell>
          <cell r="I357">
            <v>0</v>
          </cell>
          <cell r="J357">
            <v>0</v>
          </cell>
          <cell r="K357">
            <v>0</v>
          </cell>
          <cell r="L357">
            <v>0</v>
          </cell>
          <cell r="M357">
            <v>0</v>
          </cell>
          <cell r="N357">
            <v>0</v>
          </cell>
          <cell r="O357">
            <v>0</v>
          </cell>
          <cell r="P357">
            <v>0</v>
          </cell>
          <cell r="R357">
            <v>0</v>
          </cell>
        </row>
        <row r="358">
          <cell r="B358" t="str">
            <v>tbc   Laptops</v>
          </cell>
          <cell r="C358" t="str">
            <v>tbc</v>
          </cell>
          <cell r="E358">
            <v>0</v>
          </cell>
          <cell r="F358">
            <v>0</v>
          </cell>
          <cell r="G358">
            <v>0</v>
          </cell>
          <cell r="H358">
            <v>0</v>
          </cell>
          <cell r="I358">
            <v>0</v>
          </cell>
          <cell r="J358">
            <v>0</v>
          </cell>
          <cell r="K358">
            <v>0</v>
          </cell>
          <cell r="L358">
            <v>0</v>
          </cell>
          <cell r="M358">
            <v>0</v>
          </cell>
          <cell r="N358">
            <v>0</v>
          </cell>
          <cell r="O358">
            <v>0</v>
          </cell>
          <cell r="P358">
            <v>0</v>
          </cell>
          <cell r="R358">
            <v>0</v>
          </cell>
        </row>
        <row r="360">
          <cell r="C360" t="str">
            <v>Total Business Partners</v>
          </cell>
          <cell r="E360">
            <v>0</v>
          </cell>
          <cell r="F360">
            <v>0</v>
          </cell>
          <cell r="G360">
            <v>0</v>
          </cell>
          <cell r="H360">
            <v>10</v>
          </cell>
          <cell r="I360">
            <v>42</v>
          </cell>
          <cell r="J360">
            <v>49.144255326685681</v>
          </cell>
          <cell r="K360">
            <v>56.515893625688527</v>
          </cell>
          <cell r="L360">
            <v>64.993277669541811</v>
          </cell>
          <cell r="M360">
            <v>74.742269319973062</v>
          </cell>
          <cell r="N360">
            <v>85.95360971796903</v>
          </cell>
          <cell r="O360">
            <v>98.846651175664377</v>
          </cell>
          <cell r="P360">
            <v>95.881251640394439</v>
          </cell>
          <cell r="R360">
            <v>578.0772084759169</v>
          </cell>
        </row>
        <row r="362">
          <cell r="C362" t="str">
            <v>Direct</v>
          </cell>
        </row>
        <row r="364">
          <cell r="B364" t="str">
            <v>O2 Direct Sales - Corporate   Laptops</v>
          </cell>
          <cell r="C364" t="str">
            <v>O2 Direct Sales - Corporate</v>
          </cell>
          <cell r="E364">
            <v>0</v>
          </cell>
          <cell r="F364">
            <v>0</v>
          </cell>
          <cell r="G364">
            <v>0</v>
          </cell>
          <cell r="H364">
            <v>1</v>
          </cell>
          <cell r="I364">
            <v>12</v>
          </cell>
          <cell r="J364">
            <v>195.91681227735879</v>
          </cell>
          <cell r="K364">
            <v>101.31703296489161</v>
          </cell>
          <cell r="L364">
            <v>74.97211973963482</v>
          </cell>
          <cell r="M364">
            <v>74.864520380819613</v>
          </cell>
          <cell r="N364">
            <v>74.994950073746736</v>
          </cell>
          <cell r="O364">
            <v>74.734669473093717</v>
          </cell>
          <cell r="P364">
            <v>74.686495434908537</v>
          </cell>
          <cell r="R364">
            <v>684.48660034445379</v>
          </cell>
        </row>
        <row r="365">
          <cell r="B365" t="str">
            <v>O2 Direct Sales - SME   Laptops</v>
          </cell>
          <cell r="C365" t="str">
            <v>O2 Direct Sales - SME</v>
          </cell>
          <cell r="E365">
            <v>0</v>
          </cell>
          <cell r="F365">
            <v>0</v>
          </cell>
          <cell r="G365">
            <v>45</v>
          </cell>
          <cell r="H365">
            <v>260</v>
          </cell>
          <cell r="I365">
            <v>168</v>
          </cell>
          <cell r="J365">
            <v>229.15033280507132</v>
          </cell>
          <cell r="K365">
            <v>152.07252846011664</v>
          </cell>
          <cell r="L365">
            <v>156.9094725600894</v>
          </cell>
          <cell r="M365">
            <v>187.0077390271729</v>
          </cell>
          <cell r="N365">
            <v>155.26432513445053</v>
          </cell>
          <cell r="O365">
            <v>179.54771829453992</v>
          </cell>
          <cell r="P365">
            <v>102.21442967024936</v>
          </cell>
          <cell r="R365">
            <v>1635.1665459516898</v>
          </cell>
        </row>
        <row r="366">
          <cell r="B366" t="str">
            <v>tbc   Laptops</v>
          </cell>
          <cell r="C366" t="str">
            <v>tbc</v>
          </cell>
          <cell r="E366">
            <v>0</v>
          </cell>
          <cell r="F366">
            <v>0</v>
          </cell>
          <cell r="G366">
            <v>0</v>
          </cell>
          <cell r="H366">
            <v>0</v>
          </cell>
          <cell r="I366">
            <v>0</v>
          </cell>
          <cell r="J366">
            <v>0</v>
          </cell>
          <cell r="K366">
            <v>0</v>
          </cell>
          <cell r="L366">
            <v>0</v>
          </cell>
          <cell r="M366">
            <v>0</v>
          </cell>
          <cell r="N366">
            <v>0</v>
          </cell>
          <cell r="O366">
            <v>0</v>
          </cell>
          <cell r="P366">
            <v>0</v>
          </cell>
          <cell r="R366">
            <v>0</v>
          </cell>
        </row>
        <row r="367">
          <cell r="B367" t="str">
            <v>tbc   Laptops</v>
          </cell>
          <cell r="C367" t="str">
            <v>tbc</v>
          </cell>
          <cell r="E367">
            <v>0</v>
          </cell>
          <cell r="F367">
            <v>0</v>
          </cell>
          <cell r="G367">
            <v>0</v>
          </cell>
          <cell r="H367">
            <v>0</v>
          </cell>
          <cell r="I367">
            <v>0</v>
          </cell>
          <cell r="J367">
            <v>0</v>
          </cell>
          <cell r="K367">
            <v>0</v>
          </cell>
          <cell r="L367">
            <v>0</v>
          </cell>
          <cell r="M367">
            <v>0</v>
          </cell>
          <cell r="N367">
            <v>0</v>
          </cell>
          <cell r="O367">
            <v>0</v>
          </cell>
          <cell r="P367">
            <v>0</v>
          </cell>
          <cell r="R367">
            <v>0</v>
          </cell>
        </row>
        <row r="368">
          <cell r="B368" t="str">
            <v>tbc   Laptops</v>
          </cell>
          <cell r="C368" t="str">
            <v>tbc</v>
          </cell>
          <cell r="E368">
            <v>0</v>
          </cell>
          <cell r="F368">
            <v>0</v>
          </cell>
          <cell r="G368">
            <v>0</v>
          </cell>
          <cell r="H368">
            <v>0</v>
          </cell>
          <cell r="I368">
            <v>0</v>
          </cell>
          <cell r="J368">
            <v>0</v>
          </cell>
          <cell r="K368">
            <v>0</v>
          </cell>
          <cell r="L368">
            <v>0</v>
          </cell>
          <cell r="M368">
            <v>0</v>
          </cell>
          <cell r="N368">
            <v>0</v>
          </cell>
          <cell r="O368">
            <v>0</v>
          </cell>
          <cell r="P368">
            <v>0</v>
          </cell>
          <cell r="R368">
            <v>0</v>
          </cell>
        </row>
        <row r="369">
          <cell r="B369" t="str">
            <v>tbc   Laptops</v>
          </cell>
          <cell r="C369" t="str">
            <v>tbc</v>
          </cell>
          <cell r="E369">
            <v>0</v>
          </cell>
          <cell r="F369">
            <v>0</v>
          </cell>
          <cell r="G369">
            <v>0</v>
          </cell>
          <cell r="H369">
            <v>0</v>
          </cell>
          <cell r="I369">
            <v>0</v>
          </cell>
          <cell r="J369">
            <v>0</v>
          </cell>
          <cell r="K369">
            <v>0</v>
          </cell>
          <cell r="L369">
            <v>0</v>
          </cell>
          <cell r="M369">
            <v>0</v>
          </cell>
          <cell r="N369">
            <v>0</v>
          </cell>
          <cell r="O369">
            <v>0</v>
          </cell>
          <cell r="P369">
            <v>0</v>
          </cell>
          <cell r="R369">
            <v>0</v>
          </cell>
        </row>
        <row r="370">
          <cell r="B370" t="str">
            <v>tbc   Laptops</v>
          </cell>
          <cell r="C370" t="str">
            <v>tbc</v>
          </cell>
          <cell r="E370">
            <v>0</v>
          </cell>
          <cell r="F370">
            <v>0</v>
          </cell>
          <cell r="G370">
            <v>0</v>
          </cell>
          <cell r="H370">
            <v>0</v>
          </cell>
          <cell r="I370">
            <v>0</v>
          </cell>
          <cell r="J370">
            <v>0</v>
          </cell>
          <cell r="K370">
            <v>0</v>
          </cell>
          <cell r="L370">
            <v>0</v>
          </cell>
          <cell r="M370">
            <v>0</v>
          </cell>
          <cell r="N370">
            <v>0</v>
          </cell>
          <cell r="O370">
            <v>0</v>
          </cell>
          <cell r="P370">
            <v>0</v>
          </cell>
          <cell r="R370">
            <v>0</v>
          </cell>
        </row>
        <row r="371">
          <cell r="B371" t="str">
            <v>tbc   Laptops</v>
          </cell>
          <cell r="C371" t="str">
            <v>tbc</v>
          </cell>
          <cell r="E371">
            <v>0</v>
          </cell>
          <cell r="F371">
            <v>0</v>
          </cell>
          <cell r="G371">
            <v>0</v>
          </cell>
          <cell r="H371">
            <v>0</v>
          </cell>
          <cell r="I371">
            <v>0</v>
          </cell>
          <cell r="J371">
            <v>0</v>
          </cell>
          <cell r="K371">
            <v>0</v>
          </cell>
          <cell r="L371">
            <v>0</v>
          </cell>
          <cell r="M371">
            <v>0</v>
          </cell>
          <cell r="N371">
            <v>0</v>
          </cell>
          <cell r="O371">
            <v>0</v>
          </cell>
          <cell r="P371">
            <v>0</v>
          </cell>
          <cell r="R371">
            <v>0</v>
          </cell>
        </row>
        <row r="372">
          <cell r="B372" t="str">
            <v>tbc   Laptops</v>
          </cell>
          <cell r="C372" t="str">
            <v>tbc</v>
          </cell>
          <cell r="E372">
            <v>0</v>
          </cell>
          <cell r="F372">
            <v>0</v>
          </cell>
          <cell r="G372">
            <v>0</v>
          </cell>
          <cell r="H372">
            <v>0</v>
          </cell>
          <cell r="I372">
            <v>0</v>
          </cell>
          <cell r="J372">
            <v>0</v>
          </cell>
          <cell r="K372">
            <v>0</v>
          </cell>
          <cell r="L372">
            <v>0</v>
          </cell>
          <cell r="M372">
            <v>0</v>
          </cell>
          <cell r="N372">
            <v>0</v>
          </cell>
          <cell r="O372">
            <v>0</v>
          </cell>
          <cell r="P372">
            <v>0</v>
          </cell>
          <cell r="R372">
            <v>0</v>
          </cell>
        </row>
        <row r="374">
          <cell r="C374" t="str">
            <v>Total Direct</v>
          </cell>
          <cell r="E374">
            <v>0</v>
          </cell>
          <cell r="F374">
            <v>0</v>
          </cell>
          <cell r="G374">
            <v>45</v>
          </cell>
          <cell r="H374">
            <v>261</v>
          </cell>
          <cell r="I374">
            <v>180</v>
          </cell>
          <cell r="J374">
            <v>425.0671450824301</v>
          </cell>
          <cell r="K374">
            <v>253.38956142500825</v>
          </cell>
          <cell r="L374">
            <v>231.88159229972422</v>
          </cell>
          <cell r="M374">
            <v>261.87225940799249</v>
          </cell>
          <cell r="N374">
            <v>230.25927520819727</v>
          </cell>
          <cell r="O374">
            <v>254.28238776763362</v>
          </cell>
          <cell r="P374">
            <v>176.90092510515791</v>
          </cell>
          <cell r="R374">
            <v>2319.6531462961439</v>
          </cell>
        </row>
        <row r="376">
          <cell r="C376" t="str">
            <v>TOTAL BUSINESS</v>
          </cell>
          <cell r="E376">
            <v>0</v>
          </cell>
          <cell r="F376">
            <v>0</v>
          </cell>
          <cell r="G376">
            <v>45</v>
          </cell>
          <cell r="H376">
            <v>274</v>
          </cell>
          <cell r="I376">
            <v>237</v>
          </cell>
          <cell r="J376">
            <v>493.48827540911577</v>
          </cell>
          <cell r="K376">
            <v>332.07386130069676</v>
          </cell>
          <cell r="L376">
            <v>322.36853715676602</v>
          </cell>
          <cell r="M376">
            <v>365.93224599359053</v>
          </cell>
          <cell r="N376">
            <v>349.92825978163501</v>
          </cell>
          <cell r="O376">
            <v>391.90172002708704</v>
          </cell>
          <cell r="P376">
            <v>310.39167739682773</v>
          </cell>
          <cell r="R376">
            <v>3122.0845770657188</v>
          </cell>
        </row>
        <row r="378">
          <cell r="C378" t="str">
            <v>O2 ONLINE (A. Benham)</v>
          </cell>
        </row>
        <row r="380">
          <cell r="B380" t="str">
            <v>O2 Online   Laptops</v>
          </cell>
          <cell r="C380" t="str">
            <v>O2 Online</v>
          </cell>
          <cell r="E380">
            <v>0</v>
          </cell>
          <cell r="F380">
            <v>0</v>
          </cell>
          <cell r="G380">
            <v>1163.49</v>
          </cell>
          <cell r="H380">
            <v>742.03908794788276</v>
          </cell>
          <cell r="I380">
            <v>641.54999999999995</v>
          </cell>
          <cell r="J380">
            <v>568</v>
          </cell>
          <cell r="K380">
            <v>266</v>
          </cell>
          <cell r="L380">
            <v>307</v>
          </cell>
          <cell r="M380">
            <v>393</v>
          </cell>
          <cell r="N380">
            <v>477</v>
          </cell>
          <cell r="O380">
            <v>519</v>
          </cell>
          <cell r="P380">
            <v>517</v>
          </cell>
          <cell r="R380">
            <v>5594.0790879478827</v>
          </cell>
        </row>
        <row r="381">
          <cell r="B381" t="str">
            <v>O2 Telesales   Laptops</v>
          </cell>
          <cell r="C381" t="str">
            <v>O2 Telesales</v>
          </cell>
          <cell r="E381">
            <v>0</v>
          </cell>
          <cell r="F381">
            <v>0</v>
          </cell>
          <cell r="G381">
            <v>688.51</v>
          </cell>
          <cell r="H381">
            <v>538.96091205211724</v>
          </cell>
          <cell r="I381">
            <v>348.45</v>
          </cell>
          <cell r="J381">
            <v>572</v>
          </cell>
          <cell r="K381">
            <v>257</v>
          </cell>
          <cell r="L381">
            <v>295</v>
          </cell>
          <cell r="M381">
            <v>378</v>
          </cell>
          <cell r="N381">
            <v>458</v>
          </cell>
          <cell r="O381">
            <v>497</v>
          </cell>
          <cell r="P381">
            <v>494</v>
          </cell>
          <cell r="R381">
            <v>4526.9209120521173</v>
          </cell>
        </row>
        <row r="382">
          <cell r="B382" t="str">
            <v>tbc   Laptops</v>
          </cell>
          <cell r="C382" t="str">
            <v>tbc</v>
          </cell>
          <cell r="E382">
            <v>0</v>
          </cell>
          <cell r="F382">
            <v>0</v>
          </cell>
          <cell r="G382">
            <v>0</v>
          </cell>
          <cell r="H382">
            <v>0</v>
          </cell>
          <cell r="I382">
            <v>0</v>
          </cell>
          <cell r="J382">
            <v>0</v>
          </cell>
          <cell r="K382">
            <v>0</v>
          </cell>
          <cell r="L382">
            <v>0</v>
          </cell>
          <cell r="M382">
            <v>0</v>
          </cell>
          <cell r="N382">
            <v>0</v>
          </cell>
          <cell r="O382">
            <v>0</v>
          </cell>
          <cell r="P382">
            <v>0</v>
          </cell>
          <cell r="R382">
            <v>0</v>
          </cell>
        </row>
        <row r="383">
          <cell r="B383" t="str">
            <v>tbc   Laptops</v>
          </cell>
          <cell r="C383" t="str">
            <v>tbc</v>
          </cell>
          <cell r="E383">
            <v>0</v>
          </cell>
          <cell r="F383">
            <v>0</v>
          </cell>
          <cell r="G383">
            <v>0</v>
          </cell>
          <cell r="H383">
            <v>0</v>
          </cell>
          <cell r="I383">
            <v>0</v>
          </cell>
          <cell r="J383">
            <v>0</v>
          </cell>
          <cell r="K383">
            <v>0</v>
          </cell>
          <cell r="L383">
            <v>0</v>
          </cell>
          <cell r="M383">
            <v>0</v>
          </cell>
          <cell r="N383">
            <v>0</v>
          </cell>
          <cell r="O383">
            <v>0</v>
          </cell>
          <cell r="P383">
            <v>0</v>
          </cell>
          <cell r="R383">
            <v>0</v>
          </cell>
        </row>
        <row r="384">
          <cell r="B384" t="str">
            <v>tbc   Laptops</v>
          </cell>
          <cell r="C384" t="str">
            <v>tbc</v>
          </cell>
          <cell r="E384">
            <v>0</v>
          </cell>
          <cell r="F384">
            <v>0</v>
          </cell>
          <cell r="G384">
            <v>0</v>
          </cell>
          <cell r="H384">
            <v>0</v>
          </cell>
          <cell r="I384">
            <v>0</v>
          </cell>
          <cell r="J384">
            <v>0</v>
          </cell>
          <cell r="K384">
            <v>0</v>
          </cell>
          <cell r="L384">
            <v>0</v>
          </cell>
          <cell r="M384">
            <v>0</v>
          </cell>
          <cell r="N384">
            <v>0</v>
          </cell>
          <cell r="O384">
            <v>0</v>
          </cell>
          <cell r="P384">
            <v>0</v>
          </cell>
          <cell r="R384">
            <v>0</v>
          </cell>
        </row>
        <row r="385">
          <cell r="B385" t="str">
            <v>tbc   Laptops</v>
          </cell>
          <cell r="C385" t="str">
            <v>tbc</v>
          </cell>
          <cell r="E385">
            <v>0</v>
          </cell>
          <cell r="F385">
            <v>0</v>
          </cell>
          <cell r="G385">
            <v>0</v>
          </cell>
          <cell r="H385">
            <v>0</v>
          </cell>
          <cell r="I385">
            <v>0</v>
          </cell>
          <cell r="J385">
            <v>0</v>
          </cell>
          <cell r="K385">
            <v>0</v>
          </cell>
          <cell r="L385">
            <v>0</v>
          </cell>
          <cell r="M385">
            <v>0</v>
          </cell>
          <cell r="N385">
            <v>0</v>
          </cell>
          <cell r="O385">
            <v>0</v>
          </cell>
          <cell r="P385">
            <v>0</v>
          </cell>
          <cell r="R385">
            <v>0</v>
          </cell>
        </row>
        <row r="387">
          <cell r="C387" t="str">
            <v>TOTAL O2 ONLINE</v>
          </cell>
          <cell r="E387">
            <v>0</v>
          </cell>
          <cell r="F387">
            <v>0</v>
          </cell>
          <cell r="G387">
            <v>1852</v>
          </cell>
          <cell r="H387">
            <v>1281</v>
          </cell>
          <cell r="I387">
            <v>990</v>
          </cell>
          <cell r="J387">
            <v>1140</v>
          </cell>
          <cell r="K387">
            <v>523</v>
          </cell>
          <cell r="L387">
            <v>602</v>
          </cell>
          <cell r="M387">
            <v>771</v>
          </cell>
          <cell r="N387">
            <v>935</v>
          </cell>
          <cell r="O387">
            <v>1016</v>
          </cell>
          <cell r="P387">
            <v>1011</v>
          </cell>
          <cell r="R387">
            <v>10121</v>
          </cell>
        </row>
        <row r="389">
          <cell r="C389" t="str">
            <v>O2 RETAIL (P. Cave)</v>
          </cell>
        </row>
        <row r="391">
          <cell r="B391" t="str">
            <v>O2 Retail   Laptops</v>
          </cell>
          <cell r="C391" t="str">
            <v>O2 Retail</v>
          </cell>
          <cell r="E391">
            <v>0</v>
          </cell>
          <cell r="F391">
            <v>316</v>
          </cell>
          <cell r="G391">
            <v>3111</v>
          </cell>
          <cell r="H391">
            <v>1808</v>
          </cell>
          <cell r="I391">
            <v>1395</v>
          </cell>
          <cell r="J391">
            <v>1413</v>
          </cell>
          <cell r="K391">
            <v>1000</v>
          </cell>
          <cell r="L391">
            <v>1000</v>
          </cell>
          <cell r="M391">
            <v>1100</v>
          </cell>
          <cell r="N391">
            <v>1300</v>
          </cell>
          <cell r="O391">
            <v>1300</v>
          </cell>
          <cell r="P391">
            <v>1400</v>
          </cell>
          <cell r="R391">
            <v>15143</v>
          </cell>
        </row>
        <row r="392">
          <cell r="B392" t="str">
            <v>O2 Franchise   Laptops</v>
          </cell>
          <cell r="C392" t="str">
            <v>O2 Franchise</v>
          </cell>
          <cell r="E392">
            <v>0</v>
          </cell>
          <cell r="F392">
            <v>45</v>
          </cell>
          <cell r="G392">
            <v>535</v>
          </cell>
          <cell r="H392">
            <v>392</v>
          </cell>
          <cell r="I392">
            <v>370</v>
          </cell>
          <cell r="J392">
            <v>267</v>
          </cell>
          <cell r="K392">
            <v>0</v>
          </cell>
          <cell r="L392">
            <v>0</v>
          </cell>
          <cell r="M392">
            <v>0</v>
          </cell>
          <cell r="N392">
            <v>0</v>
          </cell>
          <cell r="O392">
            <v>0</v>
          </cell>
          <cell r="P392">
            <v>0</v>
          </cell>
          <cell r="R392">
            <v>1609</v>
          </cell>
        </row>
        <row r="393">
          <cell r="B393" t="str">
            <v>tbc   Laptops</v>
          </cell>
          <cell r="C393" t="str">
            <v>tbc</v>
          </cell>
          <cell r="E393">
            <v>0</v>
          </cell>
          <cell r="F393">
            <v>0</v>
          </cell>
          <cell r="G393">
            <v>0</v>
          </cell>
          <cell r="H393">
            <v>0</v>
          </cell>
          <cell r="I393">
            <v>0</v>
          </cell>
          <cell r="J393">
            <v>0</v>
          </cell>
          <cell r="K393">
            <v>0</v>
          </cell>
          <cell r="L393">
            <v>0</v>
          </cell>
          <cell r="M393">
            <v>0</v>
          </cell>
          <cell r="N393">
            <v>0</v>
          </cell>
          <cell r="O393">
            <v>0</v>
          </cell>
          <cell r="P393">
            <v>0</v>
          </cell>
          <cell r="R393">
            <v>0</v>
          </cell>
        </row>
        <row r="394">
          <cell r="B394" t="str">
            <v>tbc   Laptops</v>
          </cell>
          <cell r="C394" t="str">
            <v>tbc</v>
          </cell>
          <cell r="E394">
            <v>0</v>
          </cell>
          <cell r="F394">
            <v>0</v>
          </cell>
          <cell r="G394">
            <v>0</v>
          </cell>
          <cell r="H394">
            <v>0</v>
          </cell>
          <cell r="I394">
            <v>0</v>
          </cell>
          <cell r="J394">
            <v>0</v>
          </cell>
          <cell r="K394">
            <v>0</v>
          </cell>
          <cell r="L394">
            <v>0</v>
          </cell>
          <cell r="M394">
            <v>0</v>
          </cell>
          <cell r="N394">
            <v>0</v>
          </cell>
          <cell r="O394">
            <v>0</v>
          </cell>
          <cell r="P394">
            <v>0</v>
          </cell>
          <cell r="R394">
            <v>0</v>
          </cell>
        </row>
        <row r="395">
          <cell r="B395" t="str">
            <v>tbc   Laptops</v>
          </cell>
          <cell r="C395" t="str">
            <v>tbc</v>
          </cell>
          <cell r="E395">
            <v>0</v>
          </cell>
          <cell r="F395">
            <v>0</v>
          </cell>
          <cell r="G395">
            <v>0</v>
          </cell>
          <cell r="H395">
            <v>0</v>
          </cell>
          <cell r="I395">
            <v>0</v>
          </cell>
          <cell r="J395">
            <v>0</v>
          </cell>
          <cell r="K395">
            <v>0</v>
          </cell>
          <cell r="L395">
            <v>0</v>
          </cell>
          <cell r="M395">
            <v>0</v>
          </cell>
          <cell r="N395">
            <v>0</v>
          </cell>
          <cell r="O395">
            <v>0</v>
          </cell>
          <cell r="P395">
            <v>0</v>
          </cell>
          <cell r="R395">
            <v>0</v>
          </cell>
        </row>
        <row r="396">
          <cell r="B396" t="str">
            <v>tbc   Laptops</v>
          </cell>
          <cell r="C396" t="str">
            <v>tbc</v>
          </cell>
          <cell r="E396">
            <v>0</v>
          </cell>
          <cell r="F396">
            <v>0</v>
          </cell>
          <cell r="G396">
            <v>0</v>
          </cell>
          <cell r="H396">
            <v>0</v>
          </cell>
          <cell r="I396">
            <v>0</v>
          </cell>
          <cell r="J396">
            <v>0</v>
          </cell>
          <cell r="K396">
            <v>0</v>
          </cell>
          <cell r="L396">
            <v>0</v>
          </cell>
          <cell r="M396">
            <v>0</v>
          </cell>
          <cell r="N396">
            <v>0</v>
          </cell>
          <cell r="O396">
            <v>0</v>
          </cell>
          <cell r="P396">
            <v>0</v>
          </cell>
          <cell r="R396">
            <v>0</v>
          </cell>
        </row>
        <row r="397">
          <cell r="B397" t="str">
            <v>tbc   Laptops</v>
          </cell>
          <cell r="C397" t="str">
            <v>tbc</v>
          </cell>
          <cell r="E397">
            <v>0</v>
          </cell>
          <cell r="F397">
            <v>0</v>
          </cell>
          <cell r="G397">
            <v>0</v>
          </cell>
          <cell r="H397">
            <v>0</v>
          </cell>
          <cell r="I397">
            <v>0</v>
          </cell>
          <cell r="J397">
            <v>0</v>
          </cell>
          <cell r="K397">
            <v>0</v>
          </cell>
          <cell r="L397">
            <v>0</v>
          </cell>
          <cell r="M397">
            <v>0</v>
          </cell>
          <cell r="N397">
            <v>0</v>
          </cell>
          <cell r="O397">
            <v>0</v>
          </cell>
          <cell r="P397">
            <v>0</v>
          </cell>
          <cell r="R397">
            <v>0</v>
          </cell>
        </row>
        <row r="399">
          <cell r="C399" t="str">
            <v>TOTAL O2 RETAIL</v>
          </cell>
          <cell r="E399">
            <v>0</v>
          </cell>
          <cell r="F399">
            <v>361</v>
          </cell>
          <cell r="G399">
            <v>3646</v>
          </cell>
          <cell r="H399">
            <v>2200</v>
          </cell>
          <cell r="I399">
            <v>1765</v>
          </cell>
          <cell r="J399">
            <v>1680</v>
          </cell>
          <cell r="K399">
            <v>1000</v>
          </cell>
          <cell r="L399">
            <v>1000</v>
          </cell>
          <cell r="M399">
            <v>1100</v>
          </cell>
          <cell r="N399">
            <v>1300</v>
          </cell>
          <cell r="O399">
            <v>1300</v>
          </cell>
          <cell r="P399">
            <v>1400</v>
          </cell>
          <cell r="R399">
            <v>16752</v>
          </cell>
        </row>
        <row r="401">
          <cell r="C401" t="str">
            <v>OTHER CHANNELS</v>
          </cell>
        </row>
        <row r="403">
          <cell r="B403" t="str">
            <v>Other   Laptops</v>
          </cell>
          <cell r="C403" t="str">
            <v>Other</v>
          </cell>
          <cell r="E403">
            <v>0</v>
          </cell>
          <cell r="F403">
            <v>0</v>
          </cell>
          <cell r="G403">
            <v>9</v>
          </cell>
          <cell r="H403">
            <v>5</v>
          </cell>
          <cell r="I403">
            <v>1</v>
          </cell>
          <cell r="J403">
            <v>1.967741935483871</v>
          </cell>
          <cell r="K403">
            <v>0.95806451612903221</v>
          </cell>
          <cell r="L403">
            <v>0.94848387096774189</v>
          </cell>
          <cell r="M403">
            <v>0.93899903225806447</v>
          </cell>
          <cell r="N403">
            <v>0.92960904193548377</v>
          </cell>
          <cell r="O403">
            <v>0.92031295151612902</v>
          </cell>
          <cell r="P403">
            <v>0.91110982200096768</v>
          </cell>
          <cell r="R403">
            <v>22.574321170291292</v>
          </cell>
        </row>
        <row r="404">
          <cell r="B404" t="str">
            <v>tbc   Laptops</v>
          </cell>
          <cell r="C404" t="str">
            <v>tbc</v>
          </cell>
          <cell r="E404">
            <v>0</v>
          </cell>
          <cell r="F404">
            <v>0</v>
          </cell>
          <cell r="G404">
            <v>0</v>
          </cell>
          <cell r="H404">
            <v>0</v>
          </cell>
          <cell r="I404">
            <v>0</v>
          </cell>
          <cell r="J404">
            <v>0</v>
          </cell>
          <cell r="K404">
            <v>0</v>
          </cell>
          <cell r="L404">
            <v>0</v>
          </cell>
          <cell r="M404">
            <v>0</v>
          </cell>
          <cell r="N404">
            <v>0</v>
          </cell>
          <cell r="O404">
            <v>0</v>
          </cell>
          <cell r="P404">
            <v>0</v>
          </cell>
          <cell r="R404">
            <v>0</v>
          </cell>
        </row>
        <row r="405">
          <cell r="B405" t="str">
            <v>tbc   Laptops</v>
          </cell>
          <cell r="C405" t="str">
            <v>tbc</v>
          </cell>
          <cell r="E405">
            <v>0</v>
          </cell>
          <cell r="F405">
            <v>0</v>
          </cell>
          <cell r="G405">
            <v>0</v>
          </cell>
          <cell r="H405">
            <v>0</v>
          </cell>
          <cell r="I405">
            <v>0</v>
          </cell>
          <cell r="J405">
            <v>0</v>
          </cell>
          <cell r="K405">
            <v>0</v>
          </cell>
          <cell r="L405">
            <v>0</v>
          </cell>
          <cell r="M405">
            <v>0</v>
          </cell>
          <cell r="N405">
            <v>0</v>
          </cell>
          <cell r="O405">
            <v>0</v>
          </cell>
          <cell r="P405">
            <v>0</v>
          </cell>
          <cell r="R405">
            <v>0</v>
          </cell>
        </row>
        <row r="406">
          <cell r="B406" t="str">
            <v>tbc   Laptops</v>
          </cell>
          <cell r="C406" t="str">
            <v>tbc</v>
          </cell>
          <cell r="E406">
            <v>0</v>
          </cell>
          <cell r="F406">
            <v>0</v>
          </cell>
          <cell r="G406">
            <v>0</v>
          </cell>
          <cell r="H406">
            <v>0</v>
          </cell>
          <cell r="I406">
            <v>0</v>
          </cell>
          <cell r="J406">
            <v>0</v>
          </cell>
          <cell r="K406">
            <v>0</v>
          </cell>
          <cell r="L406">
            <v>0</v>
          </cell>
          <cell r="M406">
            <v>0</v>
          </cell>
          <cell r="N406">
            <v>0</v>
          </cell>
          <cell r="O406">
            <v>0</v>
          </cell>
          <cell r="P406">
            <v>0</v>
          </cell>
          <cell r="R406">
            <v>0</v>
          </cell>
        </row>
        <row r="407">
          <cell r="B407" t="str">
            <v>tbc   Laptops</v>
          </cell>
          <cell r="C407" t="str">
            <v>tbc</v>
          </cell>
          <cell r="E407">
            <v>0</v>
          </cell>
          <cell r="F407">
            <v>0</v>
          </cell>
          <cell r="G407">
            <v>0</v>
          </cell>
          <cell r="H407">
            <v>0</v>
          </cell>
          <cell r="I407">
            <v>0</v>
          </cell>
          <cell r="J407">
            <v>0</v>
          </cell>
          <cell r="K407">
            <v>0</v>
          </cell>
          <cell r="L407">
            <v>0</v>
          </cell>
          <cell r="M407">
            <v>0</v>
          </cell>
          <cell r="N407">
            <v>0</v>
          </cell>
          <cell r="O407">
            <v>0</v>
          </cell>
          <cell r="P407">
            <v>0</v>
          </cell>
          <cell r="R407">
            <v>0</v>
          </cell>
        </row>
        <row r="408">
          <cell r="B408" t="str">
            <v>Renumbering   Laptops</v>
          </cell>
          <cell r="C408" t="str">
            <v>Renumbering</v>
          </cell>
          <cell r="E408">
            <v>0</v>
          </cell>
          <cell r="F408">
            <v>0</v>
          </cell>
          <cell r="G408">
            <v>0</v>
          </cell>
          <cell r="H408">
            <v>0</v>
          </cell>
          <cell r="I408">
            <v>0</v>
          </cell>
          <cell r="J408">
            <v>0</v>
          </cell>
          <cell r="K408">
            <v>0</v>
          </cell>
          <cell r="L408">
            <v>0</v>
          </cell>
          <cell r="M408">
            <v>0</v>
          </cell>
          <cell r="N408">
            <v>0</v>
          </cell>
          <cell r="O408">
            <v>0</v>
          </cell>
          <cell r="P408">
            <v>0</v>
          </cell>
          <cell r="R408">
            <v>0</v>
          </cell>
        </row>
        <row r="410">
          <cell r="C410" t="str">
            <v>TOTAL OTHER CHANNELS</v>
          </cell>
          <cell r="E410">
            <v>0</v>
          </cell>
          <cell r="F410">
            <v>0</v>
          </cell>
          <cell r="G410">
            <v>9</v>
          </cell>
          <cell r="H410">
            <v>5</v>
          </cell>
          <cell r="I410">
            <v>1</v>
          </cell>
          <cell r="J410">
            <v>1.967741935483871</v>
          </cell>
          <cell r="K410">
            <v>0.95806451612903221</v>
          </cell>
          <cell r="L410">
            <v>0.94848387096774189</v>
          </cell>
          <cell r="M410">
            <v>0.93899903225806447</v>
          </cell>
          <cell r="N410">
            <v>0.92960904193548377</v>
          </cell>
          <cell r="O410">
            <v>0.92031295151612902</v>
          </cell>
          <cell r="P410">
            <v>0.91110982200096768</v>
          </cell>
          <cell r="R410">
            <v>22.574321170291292</v>
          </cell>
        </row>
        <row r="412">
          <cell r="C412" t="str">
            <v>LAPTOPS POSTPAY GROSS CONNECTIONS</v>
          </cell>
          <cell r="E412">
            <v>3159</v>
          </cell>
          <cell r="F412">
            <v>2857</v>
          </cell>
          <cell r="G412">
            <v>7927</v>
          </cell>
          <cell r="H412">
            <v>5604</v>
          </cell>
          <cell r="I412">
            <v>4802</v>
          </cell>
          <cell r="J412">
            <v>4490.4560173445998</v>
          </cell>
          <cell r="K412">
            <v>3551.0319258168261</v>
          </cell>
          <cell r="L412">
            <v>3620.317021027734</v>
          </cell>
          <cell r="M412">
            <v>3932.8712450258486</v>
          </cell>
          <cell r="N412">
            <v>4280.8578688235702</v>
          </cell>
          <cell r="O412">
            <v>5078.8220329786027</v>
          </cell>
          <cell r="P412">
            <v>6217.3027872188286</v>
          </cell>
          <cell r="R412">
            <v>55520.658898236012</v>
          </cell>
        </row>
        <row r="414">
          <cell r="C414" t="str">
            <v>POSTPAY Mobile BB</v>
          </cell>
          <cell r="E414">
            <v>39814</v>
          </cell>
          <cell r="F414">
            <v>39845</v>
          </cell>
          <cell r="G414">
            <v>39873</v>
          </cell>
          <cell r="H414">
            <v>39904</v>
          </cell>
          <cell r="I414">
            <v>39934</v>
          </cell>
          <cell r="J414">
            <v>39965</v>
          </cell>
          <cell r="K414">
            <v>39995</v>
          </cell>
          <cell r="L414">
            <v>40026</v>
          </cell>
          <cell r="M414">
            <v>40057</v>
          </cell>
          <cell r="N414">
            <v>40087</v>
          </cell>
          <cell r="O414">
            <v>40118</v>
          </cell>
          <cell r="P414">
            <v>40148</v>
          </cell>
          <cell r="R414" t="str">
            <v>Year to Date</v>
          </cell>
        </row>
        <row r="416">
          <cell r="E416" t="str">
            <v>Actual</v>
          </cell>
          <cell r="F416" t="str">
            <v>Actual</v>
          </cell>
          <cell r="G416" t="str">
            <v>Actual</v>
          </cell>
          <cell r="H416" t="str">
            <v>Actual</v>
          </cell>
          <cell r="I416" t="str">
            <v>Actual</v>
          </cell>
          <cell r="J416" t="str">
            <v>Actual</v>
          </cell>
          <cell r="K416" t="str">
            <v>Actual</v>
          </cell>
          <cell r="L416" t="str">
            <v>Actual</v>
          </cell>
          <cell r="M416">
            <v>0</v>
          </cell>
          <cell r="N416">
            <v>0</v>
          </cell>
          <cell r="O416">
            <v>0</v>
          </cell>
          <cell r="P416">
            <v>0</v>
          </cell>
        </row>
        <row r="418">
          <cell r="C418" t="str">
            <v>MASS RETAIL (S. Shurrock)</v>
          </cell>
        </row>
        <row r="420">
          <cell r="B420" t="str">
            <v>Carphone Warehouse - CPW Managed   Mobile BB</v>
          </cell>
          <cell r="C420" t="str">
            <v>Carphone Warehouse - CPW Managed</v>
          </cell>
          <cell r="E420">
            <v>1</v>
          </cell>
          <cell r="F420">
            <v>0</v>
          </cell>
          <cell r="G420">
            <v>1</v>
          </cell>
          <cell r="H420">
            <v>0</v>
          </cell>
          <cell r="I420">
            <v>1</v>
          </cell>
          <cell r="J420">
            <v>0</v>
          </cell>
          <cell r="K420">
            <v>0</v>
          </cell>
          <cell r="L420">
            <v>0</v>
          </cell>
          <cell r="M420">
            <v>0</v>
          </cell>
          <cell r="N420">
            <v>0</v>
          </cell>
          <cell r="O420">
            <v>0</v>
          </cell>
          <cell r="P420">
            <v>0</v>
          </cell>
          <cell r="R420">
            <v>3</v>
          </cell>
        </row>
        <row r="421">
          <cell r="B421" t="str">
            <v>Carphone Warehouse - O2 Managed   Mobile BB</v>
          </cell>
          <cell r="C421" t="str">
            <v>Carphone Warehouse - O2 Managed</v>
          </cell>
          <cell r="E421">
            <v>795</v>
          </cell>
          <cell r="F421">
            <v>520</v>
          </cell>
          <cell r="G421">
            <v>526</v>
          </cell>
          <cell r="H421">
            <v>330</v>
          </cell>
          <cell r="I421">
            <v>305</v>
          </cell>
          <cell r="J421">
            <v>250</v>
          </cell>
          <cell r="K421">
            <v>200</v>
          </cell>
          <cell r="L421">
            <v>200</v>
          </cell>
          <cell r="M421">
            <v>200</v>
          </cell>
          <cell r="N421">
            <v>200</v>
          </cell>
          <cell r="O421">
            <v>200</v>
          </cell>
          <cell r="P421">
            <v>200</v>
          </cell>
          <cell r="R421">
            <v>3926</v>
          </cell>
        </row>
        <row r="422">
          <cell r="B422" t="str">
            <v>tbc   Mobile BB</v>
          </cell>
          <cell r="C422" t="str">
            <v>tbc</v>
          </cell>
          <cell r="E422">
            <v>0</v>
          </cell>
          <cell r="F422">
            <v>0</v>
          </cell>
          <cell r="G422">
            <v>0</v>
          </cell>
          <cell r="H422">
            <v>0</v>
          </cell>
          <cell r="I422">
            <v>0</v>
          </cell>
          <cell r="J422">
            <v>0</v>
          </cell>
          <cell r="K422">
            <v>0</v>
          </cell>
          <cell r="L422">
            <v>0</v>
          </cell>
          <cell r="M422">
            <v>0</v>
          </cell>
          <cell r="N422">
            <v>0</v>
          </cell>
          <cell r="O422">
            <v>0</v>
          </cell>
          <cell r="P422">
            <v>0</v>
          </cell>
          <cell r="R422">
            <v>0</v>
          </cell>
        </row>
        <row r="423">
          <cell r="B423" t="str">
            <v>tbc   Mobile BB</v>
          </cell>
          <cell r="C423" t="str">
            <v>tbc</v>
          </cell>
          <cell r="E423">
            <v>0</v>
          </cell>
          <cell r="F423">
            <v>0</v>
          </cell>
          <cell r="G423">
            <v>0</v>
          </cell>
          <cell r="H423">
            <v>0</v>
          </cell>
          <cell r="I423">
            <v>0</v>
          </cell>
          <cell r="J423">
            <v>0</v>
          </cell>
          <cell r="K423">
            <v>0</v>
          </cell>
          <cell r="L423">
            <v>0</v>
          </cell>
          <cell r="M423">
            <v>0</v>
          </cell>
          <cell r="N423">
            <v>0</v>
          </cell>
          <cell r="O423">
            <v>0</v>
          </cell>
          <cell r="P423">
            <v>0</v>
          </cell>
          <cell r="R423">
            <v>0</v>
          </cell>
        </row>
        <row r="424">
          <cell r="B424" t="str">
            <v>Phones 4 You   Mobile BB</v>
          </cell>
          <cell r="C424" t="str">
            <v>Phones 4 You</v>
          </cell>
          <cell r="E424">
            <v>555</v>
          </cell>
          <cell r="F424">
            <v>325</v>
          </cell>
          <cell r="G424">
            <v>321</v>
          </cell>
          <cell r="H424">
            <v>188</v>
          </cell>
          <cell r="I424">
            <v>134</v>
          </cell>
          <cell r="J424">
            <v>150</v>
          </cell>
          <cell r="K424">
            <v>100</v>
          </cell>
          <cell r="L424">
            <v>100</v>
          </cell>
          <cell r="M424">
            <v>100</v>
          </cell>
          <cell r="N424">
            <v>100</v>
          </cell>
          <cell r="O424">
            <v>100</v>
          </cell>
          <cell r="P424">
            <v>100</v>
          </cell>
          <cell r="R424">
            <v>2273</v>
          </cell>
        </row>
        <row r="425">
          <cell r="B425" t="str">
            <v>Dixons Stores Group   Mobile BB</v>
          </cell>
          <cell r="C425" t="str">
            <v>Dixons Stores Group</v>
          </cell>
          <cell r="E425">
            <v>0</v>
          </cell>
          <cell r="F425">
            <v>0</v>
          </cell>
          <cell r="G425">
            <v>0</v>
          </cell>
          <cell r="H425">
            <v>0</v>
          </cell>
          <cell r="I425">
            <v>0</v>
          </cell>
          <cell r="J425">
            <v>0</v>
          </cell>
          <cell r="K425">
            <v>0</v>
          </cell>
          <cell r="L425">
            <v>0</v>
          </cell>
          <cell r="M425">
            <v>0</v>
          </cell>
          <cell r="N425">
            <v>0</v>
          </cell>
          <cell r="O425">
            <v>0</v>
          </cell>
          <cell r="P425">
            <v>0</v>
          </cell>
          <cell r="R425">
            <v>0</v>
          </cell>
        </row>
        <row r="426">
          <cell r="B426" t="str">
            <v>tbc   Mobile BB</v>
          </cell>
          <cell r="C426" t="str">
            <v>tbc</v>
          </cell>
          <cell r="E426">
            <v>0</v>
          </cell>
          <cell r="F426">
            <v>0</v>
          </cell>
          <cell r="G426">
            <v>0</v>
          </cell>
          <cell r="H426">
            <v>0</v>
          </cell>
          <cell r="I426">
            <v>0</v>
          </cell>
          <cell r="J426">
            <v>0</v>
          </cell>
          <cell r="K426">
            <v>0</v>
          </cell>
          <cell r="L426">
            <v>0</v>
          </cell>
          <cell r="M426">
            <v>0</v>
          </cell>
          <cell r="N426">
            <v>0</v>
          </cell>
          <cell r="O426">
            <v>0</v>
          </cell>
          <cell r="P426">
            <v>0</v>
          </cell>
          <cell r="R426">
            <v>0</v>
          </cell>
        </row>
        <row r="427">
          <cell r="B427" t="str">
            <v>Dial a Phone   Mobile BB</v>
          </cell>
          <cell r="C427" t="str">
            <v>Dial a Phone</v>
          </cell>
          <cell r="E427">
            <v>0</v>
          </cell>
          <cell r="F427">
            <v>0</v>
          </cell>
          <cell r="G427">
            <v>0</v>
          </cell>
          <cell r="H427">
            <v>0</v>
          </cell>
          <cell r="I427">
            <v>0</v>
          </cell>
          <cell r="J427">
            <v>0</v>
          </cell>
          <cell r="K427">
            <v>0</v>
          </cell>
          <cell r="L427">
            <v>0</v>
          </cell>
          <cell r="M427">
            <v>0</v>
          </cell>
          <cell r="N427">
            <v>0</v>
          </cell>
          <cell r="O427">
            <v>0</v>
          </cell>
          <cell r="P427">
            <v>0</v>
          </cell>
          <cell r="R427">
            <v>0</v>
          </cell>
        </row>
        <row r="428">
          <cell r="B428" t="str">
            <v>Argos   Mobile BB</v>
          </cell>
          <cell r="C428" t="str">
            <v>Argos</v>
          </cell>
          <cell r="E428">
            <v>0</v>
          </cell>
          <cell r="F428">
            <v>0</v>
          </cell>
          <cell r="G428">
            <v>0</v>
          </cell>
          <cell r="H428">
            <v>0</v>
          </cell>
          <cell r="I428">
            <v>0</v>
          </cell>
          <cell r="J428">
            <v>0</v>
          </cell>
          <cell r="K428">
            <v>0</v>
          </cell>
          <cell r="L428">
            <v>0</v>
          </cell>
          <cell r="M428">
            <v>0</v>
          </cell>
          <cell r="N428">
            <v>0</v>
          </cell>
          <cell r="O428">
            <v>0</v>
          </cell>
          <cell r="P428">
            <v>0</v>
          </cell>
          <cell r="R428">
            <v>0</v>
          </cell>
        </row>
        <row r="429">
          <cell r="B429" t="str">
            <v>Tesco   Mobile BB</v>
          </cell>
          <cell r="C429" t="str">
            <v>Tesco</v>
          </cell>
          <cell r="E429">
            <v>0</v>
          </cell>
          <cell r="F429">
            <v>0</v>
          </cell>
          <cell r="G429">
            <v>0</v>
          </cell>
          <cell r="H429">
            <v>3</v>
          </cell>
          <cell r="I429">
            <v>8</v>
          </cell>
          <cell r="J429">
            <v>0</v>
          </cell>
          <cell r="K429">
            <v>80</v>
          </cell>
          <cell r="L429">
            <v>80</v>
          </cell>
          <cell r="M429">
            <v>80</v>
          </cell>
          <cell r="N429">
            <v>80</v>
          </cell>
          <cell r="O429">
            <v>80</v>
          </cell>
          <cell r="P429">
            <v>80</v>
          </cell>
          <cell r="R429">
            <v>491</v>
          </cell>
        </row>
        <row r="430">
          <cell r="B430" t="str">
            <v>Woolworths   Mobile BB</v>
          </cell>
          <cell r="C430" t="str">
            <v>Woolworths</v>
          </cell>
          <cell r="E430">
            <v>0</v>
          </cell>
          <cell r="F430">
            <v>0</v>
          </cell>
          <cell r="G430">
            <v>0</v>
          </cell>
          <cell r="H430">
            <v>0</v>
          </cell>
          <cell r="I430">
            <v>0</v>
          </cell>
          <cell r="J430">
            <v>0</v>
          </cell>
          <cell r="K430">
            <v>0</v>
          </cell>
          <cell r="L430">
            <v>0</v>
          </cell>
          <cell r="M430">
            <v>0</v>
          </cell>
          <cell r="N430">
            <v>0</v>
          </cell>
          <cell r="O430">
            <v>0</v>
          </cell>
          <cell r="P430">
            <v>0</v>
          </cell>
          <cell r="R430">
            <v>0</v>
          </cell>
        </row>
        <row r="431">
          <cell r="B431" t="str">
            <v>Littlewoods   Mobile BB</v>
          </cell>
          <cell r="C431" t="str">
            <v>Littlewoods</v>
          </cell>
          <cell r="E431">
            <v>0</v>
          </cell>
          <cell r="F431">
            <v>0</v>
          </cell>
          <cell r="G431">
            <v>0</v>
          </cell>
          <cell r="H431">
            <v>0</v>
          </cell>
          <cell r="I431">
            <v>0</v>
          </cell>
          <cell r="J431">
            <v>0</v>
          </cell>
          <cell r="K431">
            <v>0</v>
          </cell>
          <cell r="L431">
            <v>0</v>
          </cell>
          <cell r="M431">
            <v>0</v>
          </cell>
          <cell r="N431">
            <v>0</v>
          </cell>
          <cell r="O431">
            <v>0</v>
          </cell>
          <cell r="P431">
            <v>0</v>
          </cell>
          <cell r="R431">
            <v>0</v>
          </cell>
        </row>
        <row r="432">
          <cell r="B432" t="str">
            <v>Comet   Mobile BB</v>
          </cell>
          <cell r="C432" t="str">
            <v>Comet</v>
          </cell>
          <cell r="E432">
            <v>0</v>
          </cell>
          <cell r="F432">
            <v>0</v>
          </cell>
          <cell r="G432">
            <v>0</v>
          </cell>
          <cell r="H432">
            <v>0</v>
          </cell>
          <cell r="I432">
            <v>0</v>
          </cell>
          <cell r="J432">
            <v>0</v>
          </cell>
          <cell r="K432">
            <v>0</v>
          </cell>
          <cell r="L432">
            <v>0</v>
          </cell>
          <cell r="M432">
            <v>0</v>
          </cell>
          <cell r="N432">
            <v>0</v>
          </cell>
          <cell r="O432">
            <v>0</v>
          </cell>
          <cell r="P432">
            <v>0</v>
          </cell>
          <cell r="R432">
            <v>0</v>
          </cell>
        </row>
        <row r="433">
          <cell r="B433" t="str">
            <v>MobileShop   Mobile BB</v>
          </cell>
          <cell r="C433" t="str">
            <v>MobileShop</v>
          </cell>
          <cell r="E433">
            <v>0</v>
          </cell>
          <cell r="F433">
            <v>0</v>
          </cell>
          <cell r="G433">
            <v>0</v>
          </cell>
          <cell r="H433">
            <v>1</v>
          </cell>
          <cell r="I433">
            <v>0</v>
          </cell>
          <cell r="J433">
            <v>0</v>
          </cell>
          <cell r="K433">
            <v>0</v>
          </cell>
          <cell r="L433">
            <v>0</v>
          </cell>
          <cell r="M433">
            <v>0</v>
          </cell>
          <cell r="N433">
            <v>0</v>
          </cell>
          <cell r="O433">
            <v>0</v>
          </cell>
          <cell r="P433">
            <v>0</v>
          </cell>
          <cell r="R433">
            <v>1</v>
          </cell>
        </row>
        <row r="434">
          <cell r="B434" t="str">
            <v>Apple   Mobile BB</v>
          </cell>
          <cell r="C434" t="str">
            <v>Apple</v>
          </cell>
          <cell r="E434">
            <v>1</v>
          </cell>
          <cell r="F434">
            <v>0</v>
          </cell>
          <cell r="G434">
            <v>0</v>
          </cell>
          <cell r="H434">
            <v>0</v>
          </cell>
          <cell r="I434">
            <v>0</v>
          </cell>
          <cell r="J434">
            <v>0</v>
          </cell>
          <cell r="K434">
            <v>0</v>
          </cell>
          <cell r="L434">
            <v>0</v>
          </cell>
          <cell r="M434">
            <v>0</v>
          </cell>
          <cell r="N434">
            <v>0</v>
          </cell>
          <cell r="O434">
            <v>0</v>
          </cell>
          <cell r="P434">
            <v>0</v>
          </cell>
          <cell r="R434">
            <v>1</v>
          </cell>
        </row>
        <row r="435">
          <cell r="B435" t="str">
            <v>Other Mass Retail   Mobile BB</v>
          </cell>
          <cell r="C435" t="str">
            <v>Other Mass Retail</v>
          </cell>
          <cell r="E435">
            <v>0</v>
          </cell>
          <cell r="F435">
            <v>0</v>
          </cell>
          <cell r="G435">
            <v>1</v>
          </cell>
          <cell r="H435">
            <v>0</v>
          </cell>
          <cell r="I435">
            <v>0</v>
          </cell>
          <cell r="J435">
            <v>0</v>
          </cell>
          <cell r="K435">
            <v>0</v>
          </cell>
          <cell r="L435">
            <v>0</v>
          </cell>
          <cell r="M435">
            <v>0</v>
          </cell>
          <cell r="N435">
            <v>0</v>
          </cell>
          <cell r="O435">
            <v>0</v>
          </cell>
          <cell r="P435">
            <v>0</v>
          </cell>
          <cell r="R435">
            <v>1</v>
          </cell>
        </row>
        <row r="436">
          <cell r="B436" t="str">
            <v>Prepay Distributors   Mobile BB</v>
          </cell>
          <cell r="C436" t="str">
            <v>Prepay Distributors</v>
          </cell>
          <cell r="E436">
            <v>0</v>
          </cell>
          <cell r="F436">
            <v>0</v>
          </cell>
          <cell r="G436">
            <v>0</v>
          </cell>
          <cell r="H436">
            <v>0</v>
          </cell>
          <cell r="I436">
            <v>0</v>
          </cell>
          <cell r="J436">
            <v>0</v>
          </cell>
          <cell r="K436">
            <v>0</v>
          </cell>
          <cell r="L436">
            <v>0</v>
          </cell>
          <cell r="M436">
            <v>0</v>
          </cell>
          <cell r="N436">
            <v>0</v>
          </cell>
          <cell r="O436">
            <v>0</v>
          </cell>
          <cell r="P436">
            <v>0</v>
          </cell>
          <cell r="R436">
            <v>0</v>
          </cell>
        </row>
        <row r="437">
          <cell r="B437" t="str">
            <v>Asda   Mobile BB</v>
          </cell>
          <cell r="C437" t="str">
            <v>Asda</v>
          </cell>
          <cell r="E437">
            <v>0</v>
          </cell>
          <cell r="F437">
            <v>0</v>
          </cell>
          <cell r="G437">
            <v>0</v>
          </cell>
          <cell r="H437">
            <v>0</v>
          </cell>
          <cell r="I437">
            <v>0</v>
          </cell>
          <cell r="J437">
            <v>0</v>
          </cell>
          <cell r="K437">
            <v>0</v>
          </cell>
          <cell r="L437">
            <v>0</v>
          </cell>
          <cell r="M437">
            <v>0</v>
          </cell>
          <cell r="N437">
            <v>0</v>
          </cell>
          <cell r="O437">
            <v>0</v>
          </cell>
          <cell r="P437">
            <v>0</v>
          </cell>
          <cell r="R437">
            <v>0</v>
          </cell>
        </row>
        <row r="438">
          <cell r="B438" t="str">
            <v>Next   Mobile BB</v>
          </cell>
          <cell r="C438" t="str">
            <v>Next</v>
          </cell>
          <cell r="E438">
            <v>0</v>
          </cell>
          <cell r="F438">
            <v>0</v>
          </cell>
          <cell r="G438">
            <v>0</v>
          </cell>
          <cell r="H438">
            <v>0</v>
          </cell>
          <cell r="I438">
            <v>0</v>
          </cell>
          <cell r="J438">
            <v>0</v>
          </cell>
          <cell r="K438">
            <v>0</v>
          </cell>
          <cell r="L438">
            <v>0</v>
          </cell>
          <cell r="M438">
            <v>0</v>
          </cell>
          <cell r="N438">
            <v>0</v>
          </cell>
          <cell r="O438">
            <v>0</v>
          </cell>
          <cell r="P438">
            <v>0</v>
          </cell>
          <cell r="R438">
            <v>0</v>
          </cell>
        </row>
        <row r="439">
          <cell r="B439" t="str">
            <v>Morrisons   Mobile BB</v>
          </cell>
          <cell r="C439" t="str">
            <v>Morrisons</v>
          </cell>
          <cell r="E439">
            <v>0</v>
          </cell>
          <cell r="F439">
            <v>0</v>
          </cell>
          <cell r="G439">
            <v>0</v>
          </cell>
          <cell r="H439">
            <v>0</v>
          </cell>
          <cell r="I439">
            <v>0</v>
          </cell>
          <cell r="J439">
            <v>0</v>
          </cell>
          <cell r="K439">
            <v>0</v>
          </cell>
          <cell r="L439">
            <v>0</v>
          </cell>
          <cell r="M439">
            <v>0</v>
          </cell>
          <cell r="N439">
            <v>0</v>
          </cell>
          <cell r="O439">
            <v>0</v>
          </cell>
          <cell r="P439">
            <v>0</v>
          </cell>
          <cell r="R439">
            <v>0</v>
          </cell>
        </row>
        <row r="440">
          <cell r="B440" t="str">
            <v>tbc   Mobile BB</v>
          </cell>
          <cell r="C440" t="str">
            <v>tbc</v>
          </cell>
          <cell r="E440">
            <v>0</v>
          </cell>
          <cell r="F440">
            <v>0</v>
          </cell>
          <cell r="G440">
            <v>0</v>
          </cell>
          <cell r="H440">
            <v>0</v>
          </cell>
          <cell r="I440">
            <v>0</v>
          </cell>
          <cell r="J440">
            <v>0</v>
          </cell>
          <cell r="K440">
            <v>0</v>
          </cell>
          <cell r="L440">
            <v>0</v>
          </cell>
          <cell r="M440">
            <v>0</v>
          </cell>
          <cell r="N440">
            <v>0</v>
          </cell>
          <cell r="O440">
            <v>0</v>
          </cell>
          <cell r="P440">
            <v>0</v>
          </cell>
          <cell r="R440">
            <v>0</v>
          </cell>
        </row>
        <row r="442">
          <cell r="C442" t="str">
            <v>TOTAL MASS RETAIL</v>
          </cell>
          <cell r="E442">
            <v>1352</v>
          </cell>
          <cell r="F442">
            <v>845</v>
          </cell>
          <cell r="G442">
            <v>849</v>
          </cell>
          <cell r="H442">
            <v>522</v>
          </cell>
          <cell r="I442">
            <v>448</v>
          </cell>
          <cell r="J442">
            <v>400</v>
          </cell>
          <cell r="K442">
            <v>380</v>
          </cell>
          <cell r="L442">
            <v>380</v>
          </cell>
          <cell r="M442">
            <v>380</v>
          </cell>
          <cell r="N442">
            <v>380</v>
          </cell>
          <cell r="O442">
            <v>380</v>
          </cell>
          <cell r="P442">
            <v>380</v>
          </cell>
          <cell r="R442">
            <v>6696</v>
          </cell>
        </row>
        <row r="444">
          <cell r="C444" t="str">
            <v>BUSINESS (B. Dowd)</v>
          </cell>
        </row>
        <row r="446">
          <cell r="B446" t="str">
            <v>Exclusive Partners   Mobile BB</v>
          </cell>
          <cell r="C446" t="str">
            <v>Exclusive Partners</v>
          </cell>
          <cell r="E446">
            <v>220</v>
          </cell>
          <cell r="F446">
            <v>253</v>
          </cell>
          <cell r="G446">
            <v>330</v>
          </cell>
          <cell r="H446">
            <v>248</v>
          </cell>
          <cell r="I446">
            <v>296</v>
          </cell>
          <cell r="J446">
            <v>597.96312499999999</v>
          </cell>
          <cell r="K446">
            <v>450.75759375000001</v>
          </cell>
          <cell r="L446">
            <v>518.3712328124999</v>
          </cell>
          <cell r="M446">
            <v>596.12691773437484</v>
          </cell>
          <cell r="N446">
            <v>685.54595539453101</v>
          </cell>
          <cell r="O446">
            <v>788.37784870371058</v>
          </cell>
          <cell r="P446">
            <v>764.72651324259925</v>
          </cell>
          <cell r="R446">
            <v>5748.8691866377148</v>
          </cell>
        </row>
        <row r="448">
          <cell r="C448" t="str">
            <v>Business Partners</v>
          </cell>
        </row>
        <row r="450">
          <cell r="B450" t="str">
            <v>Direct Independents   Mobile BB</v>
          </cell>
          <cell r="C450" t="str">
            <v>Direct Independents</v>
          </cell>
          <cell r="E450">
            <v>270</v>
          </cell>
          <cell r="F450">
            <v>584</v>
          </cell>
          <cell r="G450">
            <v>582</v>
          </cell>
          <cell r="H450">
            <v>508</v>
          </cell>
          <cell r="I450">
            <v>501</v>
          </cell>
          <cell r="J450">
            <v>619.70032482598606</v>
          </cell>
          <cell r="K450">
            <v>666.40537354988396</v>
          </cell>
          <cell r="L450">
            <v>825.64310265928975</v>
          </cell>
          <cell r="M450">
            <v>944.21264498126004</v>
          </cell>
          <cell r="N450">
            <v>1023.8406955746028</v>
          </cell>
          <cell r="O450">
            <v>1145.7552614492547</v>
          </cell>
          <cell r="P450">
            <v>1144.0995266826999</v>
          </cell>
          <cell r="R450">
            <v>8814.656929722978</v>
          </cell>
        </row>
        <row r="451">
          <cell r="B451" t="str">
            <v>Distributors   Mobile BB</v>
          </cell>
          <cell r="C451" t="str">
            <v>Distributors</v>
          </cell>
          <cell r="E451">
            <v>144</v>
          </cell>
          <cell r="F451">
            <v>153</v>
          </cell>
          <cell r="G451">
            <v>147</v>
          </cell>
          <cell r="H451">
            <v>205</v>
          </cell>
          <cell r="I451">
            <v>291</v>
          </cell>
          <cell r="J451">
            <v>386.59541984732823</v>
          </cell>
          <cell r="K451">
            <v>295.88473282442743</v>
          </cell>
          <cell r="L451">
            <v>336.17513505578381</v>
          </cell>
          <cell r="M451">
            <v>385.0937130064591</v>
          </cell>
          <cell r="N451">
            <v>425.14238534204333</v>
          </cell>
          <cell r="O451">
            <v>479.86758929719599</v>
          </cell>
          <cell r="P451">
            <v>474.81925392597236</v>
          </cell>
          <cell r="R451">
            <v>3723.5782292992099</v>
          </cell>
        </row>
        <row r="452">
          <cell r="B452" t="str">
            <v>Data Centre of Excellence   Mobile BB</v>
          </cell>
          <cell r="C452" t="str">
            <v>Data Centre of Excellence</v>
          </cell>
          <cell r="E452">
            <v>29</v>
          </cell>
          <cell r="F452">
            <v>138</v>
          </cell>
          <cell r="G452">
            <v>612</v>
          </cell>
          <cell r="H452">
            <v>150</v>
          </cell>
          <cell r="I452">
            <v>183</v>
          </cell>
          <cell r="J452">
            <v>428</v>
          </cell>
          <cell r="K452">
            <v>479.75</v>
          </cell>
          <cell r="L452">
            <v>546.7240384615385</v>
          </cell>
          <cell r="M452">
            <v>626.47110576923058</v>
          </cell>
          <cell r="N452">
            <v>693.8686947115383</v>
          </cell>
          <cell r="O452">
            <v>784.37976814903823</v>
          </cell>
          <cell r="P452">
            <v>774.86991356610542</v>
          </cell>
          <cell r="R452">
            <v>5446.0635206574507</v>
          </cell>
        </row>
        <row r="453">
          <cell r="B453" t="str">
            <v>Vodafone   Mobile BB</v>
          </cell>
          <cell r="C453" t="str">
            <v>Vodafone</v>
          </cell>
          <cell r="E453">
            <v>0</v>
          </cell>
          <cell r="F453">
            <v>4</v>
          </cell>
          <cell r="G453">
            <v>0</v>
          </cell>
          <cell r="H453">
            <v>0</v>
          </cell>
          <cell r="I453">
            <v>0</v>
          </cell>
          <cell r="J453">
            <v>30</v>
          </cell>
          <cell r="K453">
            <v>0</v>
          </cell>
          <cell r="L453">
            <v>0</v>
          </cell>
          <cell r="M453">
            <v>0</v>
          </cell>
          <cell r="N453">
            <v>0</v>
          </cell>
          <cell r="O453">
            <v>0</v>
          </cell>
          <cell r="P453">
            <v>0</v>
          </cell>
          <cell r="R453">
            <v>34</v>
          </cell>
        </row>
        <row r="454">
          <cell r="B454" t="str">
            <v>Managed Partners   Mobile BB</v>
          </cell>
          <cell r="C454" t="str">
            <v>Managed Partners</v>
          </cell>
          <cell r="E454">
            <v>2</v>
          </cell>
          <cell r="F454">
            <v>19</v>
          </cell>
          <cell r="G454">
            <v>1028</v>
          </cell>
          <cell r="H454">
            <v>1079</v>
          </cell>
          <cell r="I454">
            <v>1215</v>
          </cell>
          <cell r="J454">
            <v>247</v>
          </cell>
          <cell r="K454">
            <v>332.05</v>
          </cell>
          <cell r="L454">
            <v>447.27288461538467</v>
          </cell>
          <cell r="M454">
            <v>511.3484326923076</v>
          </cell>
          <cell r="N454">
            <v>552.61992836538445</v>
          </cell>
          <cell r="O454">
            <v>617.42060992788436</v>
          </cell>
          <cell r="P454">
            <v>617.59337624543252</v>
          </cell>
          <cell r="R454">
            <v>6668.3052318463942</v>
          </cell>
        </row>
        <row r="455">
          <cell r="B455" t="str">
            <v>BT SP   Mobile BB</v>
          </cell>
          <cell r="C455" t="str">
            <v>BT SP</v>
          </cell>
          <cell r="E455">
            <v>0</v>
          </cell>
          <cell r="F455">
            <v>0</v>
          </cell>
          <cell r="G455">
            <v>0</v>
          </cell>
          <cell r="H455">
            <v>0</v>
          </cell>
          <cell r="I455">
            <v>2</v>
          </cell>
          <cell r="J455">
            <v>155</v>
          </cell>
          <cell r="K455">
            <v>112</v>
          </cell>
          <cell r="L455">
            <v>120.61538461538463</v>
          </cell>
          <cell r="M455">
            <v>135.69230769230771</v>
          </cell>
          <cell r="N455">
            <v>120.61538461538463</v>
          </cell>
          <cell r="O455">
            <v>120.61538461538463</v>
          </cell>
          <cell r="P455">
            <v>135.69230769230771</v>
          </cell>
          <cell r="R455">
            <v>902.2307692307694</v>
          </cell>
        </row>
        <row r="456">
          <cell r="B456" t="str">
            <v>Billing Partners - ISPs   Mobile BB</v>
          </cell>
          <cell r="C456" t="str">
            <v>Billing Partners - ISPs</v>
          </cell>
          <cell r="E456">
            <v>0</v>
          </cell>
          <cell r="F456">
            <v>0</v>
          </cell>
          <cell r="G456">
            <v>0</v>
          </cell>
          <cell r="H456">
            <v>0</v>
          </cell>
          <cell r="I456">
            <v>0</v>
          </cell>
          <cell r="J456">
            <v>0</v>
          </cell>
          <cell r="K456">
            <v>0</v>
          </cell>
          <cell r="L456">
            <v>0</v>
          </cell>
          <cell r="M456">
            <v>0</v>
          </cell>
          <cell r="N456">
            <v>0</v>
          </cell>
          <cell r="O456">
            <v>0</v>
          </cell>
          <cell r="P456">
            <v>0</v>
          </cell>
          <cell r="R456">
            <v>0</v>
          </cell>
        </row>
        <row r="457">
          <cell r="B457" t="str">
            <v>Genesis   Mobile BB</v>
          </cell>
          <cell r="C457" t="str">
            <v>Genesis</v>
          </cell>
          <cell r="E457">
            <v>0</v>
          </cell>
          <cell r="F457">
            <v>13</v>
          </cell>
          <cell r="G457">
            <v>50</v>
          </cell>
          <cell r="H457">
            <v>4</v>
          </cell>
          <cell r="I457">
            <v>16</v>
          </cell>
          <cell r="J457">
            <v>0</v>
          </cell>
          <cell r="K457">
            <v>0</v>
          </cell>
          <cell r="L457">
            <v>0</v>
          </cell>
          <cell r="M457">
            <v>0</v>
          </cell>
          <cell r="N457">
            <v>0</v>
          </cell>
          <cell r="O457">
            <v>0</v>
          </cell>
          <cell r="P457">
            <v>0</v>
          </cell>
          <cell r="R457">
            <v>83</v>
          </cell>
        </row>
        <row r="458">
          <cell r="B458" t="str">
            <v>tbc   Mobile BB</v>
          </cell>
          <cell r="C458" t="str">
            <v>tbc</v>
          </cell>
          <cell r="E458">
            <v>0</v>
          </cell>
          <cell r="F458">
            <v>0</v>
          </cell>
          <cell r="G458">
            <v>0</v>
          </cell>
          <cell r="H458">
            <v>0</v>
          </cell>
          <cell r="I458">
            <v>0</v>
          </cell>
          <cell r="J458">
            <v>0</v>
          </cell>
          <cell r="K458">
            <v>0</v>
          </cell>
          <cell r="L458">
            <v>0</v>
          </cell>
          <cell r="M458">
            <v>0</v>
          </cell>
          <cell r="N458">
            <v>0</v>
          </cell>
          <cell r="O458">
            <v>0</v>
          </cell>
          <cell r="P458">
            <v>0</v>
          </cell>
          <cell r="R458">
            <v>0</v>
          </cell>
        </row>
        <row r="459">
          <cell r="B459" t="str">
            <v>Ceased Independents   Mobile BB</v>
          </cell>
          <cell r="C459" t="str">
            <v>Ceased Independents</v>
          </cell>
          <cell r="E459">
            <v>0</v>
          </cell>
          <cell r="F459">
            <v>1</v>
          </cell>
          <cell r="G459">
            <v>0</v>
          </cell>
          <cell r="H459">
            <v>0</v>
          </cell>
          <cell r="I459">
            <v>1</v>
          </cell>
          <cell r="J459">
            <v>0</v>
          </cell>
          <cell r="K459">
            <v>0.25</v>
          </cell>
          <cell r="L459">
            <v>0.25</v>
          </cell>
          <cell r="M459">
            <v>0.25</v>
          </cell>
          <cell r="N459">
            <v>0.25</v>
          </cell>
          <cell r="O459">
            <v>0.25</v>
          </cell>
          <cell r="P459">
            <v>0.25</v>
          </cell>
          <cell r="R459">
            <v>3.5</v>
          </cell>
        </row>
        <row r="460">
          <cell r="B460" t="str">
            <v>tbc   Mobile BB</v>
          </cell>
          <cell r="C460" t="str">
            <v>tbc</v>
          </cell>
          <cell r="E460">
            <v>0</v>
          </cell>
          <cell r="F460">
            <v>0</v>
          </cell>
          <cell r="G460">
            <v>0</v>
          </cell>
          <cell r="H460">
            <v>0</v>
          </cell>
          <cell r="I460">
            <v>0</v>
          </cell>
          <cell r="J460">
            <v>0</v>
          </cell>
          <cell r="K460">
            <v>0</v>
          </cell>
          <cell r="L460">
            <v>0</v>
          </cell>
          <cell r="M460">
            <v>0</v>
          </cell>
          <cell r="N460">
            <v>0</v>
          </cell>
          <cell r="O460">
            <v>0</v>
          </cell>
          <cell r="P460">
            <v>0</v>
          </cell>
          <cell r="R460">
            <v>0</v>
          </cell>
        </row>
        <row r="462">
          <cell r="C462" t="str">
            <v>Total Business Partners</v>
          </cell>
          <cell r="E462">
            <v>445</v>
          </cell>
          <cell r="F462">
            <v>912</v>
          </cell>
          <cell r="G462">
            <v>2419</v>
          </cell>
          <cell r="H462">
            <v>1946</v>
          </cell>
          <cell r="I462">
            <v>2209</v>
          </cell>
          <cell r="J462">
            <v>1866.2957446733144</v>
          </cell>
          <cell r="K462">
            <v>1886.3401063743113</v>
          </cell>
          <cell r="L462">
            <v>2276.6805454073815</v>
          </cell>
          <cell r="M462">
            <v>2603.0682041415648</v>
          </cell>
          <cell r="N462">
            <v>2816.3370886089538</v>
          </cell>
          <cell r="O462">
            <v>3148.2886134387581</v>
          </cell>
          <cell r="P462">
            <v>3147.3243781125175</v>
          </cell>
          <cell r="R462">
            <v>25675.334680756805</v>
          </cell>
        </row>
        <row r="464">
          <cell r="C464" t="str">
            <v>Direct</v>
          </cell>
        </row>
        <row r="466">
          <cell r="B466" t="str">
            <v>O2 Direct Sales - Corporate   Mobile BB</v>
          </cell>
          <cell r="C466" t="str">
            <v>O2 Direct Sales - Corporate</v>
          </cell>
          <cell r="E466">
            <v>329</v>
          </cell>
          <cell r="F466">
            <v>822</v>
          </cell>
          <cell r="G466">
            <v>947</v>
          </cell>
          <cell r="H466">
            <v>628</v>
          </cell>
          <cell r="I466">
            <v>1026</v>
          </cell>
          <cell r="J466">
            <v>4864.083187722641</v>
          </cell>
          <cell r="K466">
            <v>2807.6829670351085</v>
          </cell>
          <cell r="L466">
            <v>2077.6165412229461</v>
          </cell>
          <cell r="M466">
            <v>2170.6562853569867</v>
          </cell>
          <cell r="N466">
            <v>2058.4363305085358</v>
          </cell>
          <cell r="O466">
            <v>2294.0575917870638</v>
          </cell>
          <cell r="P466">
            <v>2343.6544715824671</v>
          </cell>
          <cell r="R466">
            <v>22368.187375215748</v>
          </cell>
        </row>
        <row r="467">
          <cell r="B467" t="str">
            <v>O2 Direct Sales - SME   Mobile BB</v>
          </cell>
          <cell r="C467" t="str">
            <v>O2 Direct Sales - SME</v>
          </cell>
          <cell r="E467">
            <v>1256</v>
          </cell>
          <cell r="F467">
            <v>1850</v>
          </cell>
          <cell r="G467">
            <v>2075</v>
          </cell>
          <cell r="H467">
            <v>1635</v>
          </cell>
          <cell r="I467">
            <v>1368</v>
          </cell>
          <cell r="J467">
            <v>1659.8496671949288</v>
          </cell>
          <cell r="K467">
            <v>1569.4579512065534</v>
          </cell>
          <cell r="L467">
            <v>1602.1206180860586</v>
          </cell>
          <cell r="M467">
            <v>1813.2980163946922</v>
          </cell>
          <cell r="N467">
            <v>1588.2376703310506</v>
          </cell>
          <cell r="O467">
            <v>1759.1478969175089</v>
          </cell>
          <cell r="P467">
            <v>1193.5161772441672</v>
          </cell>
          <cell r="R467">
            <v>19369.627997374959</v>
          </cell>
        </row>
        <row r="468">
          <cell r="B468" t="str">
            <v>tbc   Mobile BB</v>
          </cell>
          <cell r="C468" t="str">
            <v>tbc</v>
          </cell>
          <cell r="E468">
            <v>0</v>
          </cell>
          <cell r="F468">
            <v>0</v>
          </cell>
          <cell r="G468">
            <v>0</v>
          </cell>
          <cell r="H468">
            <v>0</v>
          </cell>
          <cell r="I468">
            <v>0</v>
          </cell>
          <cell r="J468">
            <v>0</v>
          </cell>
          <cell r="K468">
            <v>0</v>
          </cell>
          <cell r="L468">
            <v>0</v>
          </cell>
          <cell r="M468">
            <v>0</v>
          </cell>
          <cell r="N468">
            <v>0</v>
          </cell>
          <cell r="O468">
            <v>0</v>
          </cell>
          <cell r="P468">
            <v>0</v>
          </cell>
          <cell r="R468">
            <v>0</v>
          </cell>
        </row>
        <row r="469">
          <cell r="B469" t="str">
            <v>tbc   Mobile BB</v>
          </cell>
          <cell r="C469" t="str">
            <v>tbc</v>
          </cell>
          <cell r="E469">
            <v>0</v>
          </cell>
          <cell r="F469">
            <v>0</v>
          </cell>
          <cell r="G469">
            <v>0</v>
          </cell>
          <cell r="H469">
            <v>0</v>
          </cell>
          <cell r="I469">
            <v>0</v>
          </cell>
          <cell r="J469">
            <v>0</v>
          </cell>
          <cell r="K469">
            <v>0</v>
          </cell>
          <cell r="L469">
            <v>0</v>
          </cell>
          <cell r="M469">
            <v>0</v>
          </cell>
          <cell r="N469">
            <v>0</v>
          </cell>
          <cell r="O469">
            <v>0</v>
          </cell>
          <cell r="P469">
            <v>0</v>
          </cell>
          <cell r="R469">
            <v>0</v>
          </cell>
        </row>
        <row r="470">
          <cell r="B470" t="str">
            <v>tbc   Mobile BB</v>
          </cell>
          <cell r="C470" t="str">
            <v>tbc</v>
          </cell>
          <cell r="E470">
            <v>0</v>
          </cell>
          <cell r="F470">
            <v>0</v>
          </cell>
          <cell r="G470">
            <v>0</v>
          </cell>
          <cell r="H470">
            <v>0</v>
          </cell>
          <cell r="I470">
            <v>0</v>
          </cell>
          <cell r="J470">
            <v>0</v>
          </cell>
          <cell r="K470">
            <v>0</v>
          </cell>
          <cell r="L470">
            <v>0</v>
          </cell>
          <cell r="M470">
            <v>0</v>
          </cell>
          <cell r="N470">
            <v>0</v>
          </cell>
          <cell r="O470">
            <v>0</v>
          </cell>
          <cell r="P470">
            <v>0</v>
          </cell>
          <cell r="R470">
            <v>0</v>
          </cell>
        </row>
        <row r="471">
          <cell r="B471" t="str">
            <v>tbc   Mobile BB</v>
          </cell>
          <cell r="C471" t="str">
            <v>tbc</v>
          </cell>
          <cell r="E471">
            <v>0</v>
          </cell>
          <cell r="F471">
            <v>0</v>
          </cell>
          <cell r="G471">
            <v>0</v>
          </cell>
          <cell r="H471">
            <v>0</v>
          </cell>
          <cell r="I471">
            <v>0</v>
          </cell>
          <cell r="J471">
            <v>0</v>
          </cell>
          <cell r="K471">
            <v>0</v>
          </cell>
          <cell r="L471">
            <v>0</v>
          </cell>
          <cell r="M471">
            <v>0</v>
          </cell>
          <cell r="N471">
            <v>0</v>
          </cell>
          <cell r="O471">
            <v>0</v>
          </cell>
          <cell r="P471">
            <v>0</v>
          </cell>
          <cell r="R471">
            <v>0</v>
          </cell>
        </row>
        <row r="472">
          <cell r="B472" t="str">
            <v>tbc   Mobile BB</v>
          </cell>
          <cell r="C472" t="str">
            <v>tbc</v>
          </cell>
          <cell r="E472">
            <v>0</v>
          </cell>
          <cell r="F472">
            <v>0</v>
          </cell>
          <cell r="G472">
            <v>0</v>
          </cell>
          <cell r="H472">
            <v>0</v>
          </cell>
          <cell r="I472">
            <v>0</v>
          </cell>
          <cell r="J472">
            <v>0</v>
          </cell>
          <cell r="K472">
            <v>0</v>
          </cell>
          <cell r="L472">
            <v>0</v>
          </cell>
          <cell r="M472">
            <v>0</v>
          </cell>
          <cell r="N472">
            <v>0</v>
          </cell>
          <cell r="O472">
            <v>0</v>
          </cell>
          <cell r="P472">
            <v>0</v>
          </cell>
          <cell r="R472">
            <v>0</v>
          </cell>
        </row>
        <row r="473">
          <cell r="B473" t="str">
            <v>tbc   Mobile BB</v>
          </cell>
          <cell r="C473" t="str">
            <v>tbc</v>
          </cell>
          <cell r="E473">
            <v>0</v>
          </cell>
          <cell r="F473">
            <v>0</v>
          </cell>
          <cell r="G473">
            <v>0</v>
          </cell>
          <cell r="H473">
            <v>0</v>
          </cell>
          <cell r="I473">
            <v>0</v>
          </cell>
          <cell r="J473">
            <v>0</v>
          </cell>
          <cell r="K473">
            <v>0</v>
          </cell>
          <cell r="L473">
            <v>0</v>
          </cell>
          <cell r="M473">
            <v>0</v>
          </cell>
          <cell r="N473">
            <v>0</v>
          </cell>
          <cell r="O473">
            <v>0</v>
          </cell>
          <cell r="P473">
            <v>0</v>
          </cell>
          <cell r="R473">
            <v>0</v>
          </cell>
        </row>
        <row r="474">
          <cell r="B474" t="str">
            <v>tbc   Mobile BB</v>
          </cell>
          <cell r="C474" t="str">
            <v>tbc</v>
          </cell>
          <cell r="E474">
            <v>0</v>
          </cell>
          <cell r="F474">
            <v>0</v>
          </cell>
          <cell r="G474">
            <v>0</v>
          </cell>
          <cell r="H474">
            <v>0</v>
          </cell>
          <cell r="I474">
            <v>0</v>
          </cell>
          <cell r="J474">
            <v>0</v>
          </cell>
          <cell r="K474">
            <v>0</v>
          </cell>
          <cell r="L474">
            <v>0</v>
          </cell>
          <cell r="M474">
            <v>0</v>
          </cell>
          <cell r="N474">
            <v>0</v>
          </cell>
          <cell r="O474">
            <v>0</v>
          </cell>
          <cell r="P474">
            <v>0</v>
          </cell>
          <cell r="R474">
            <v>0</v>
          </cell>
        </row>
        <row r="476">
          <cell r="C476" t="str">
            <v>Total Direct</v>
          </cell>
          <cell r="E476">
            <v>1585</v>
          </cell>
          <cell r="F476">
            <v>2672</v>
          </cell>
          <cell r="G476">
            <v>3022</v>
          </cell>
          <cell r="H476">
            <v>2263</v>
          </cell>
          <cell r="I476">
            <v>2394</v>
          </cell>
          <cell r="J476">
            <v>6523.9328549175698</v>
          </cell>
          <cell r="K476">
            <v>4377.1409182416619</v>
          </cell>
          <cell r="L476">
            <v>3679.7371593090047</v>
          </cell>
          <cell r="M476">
            <v>3983.9543017516789</v>
          </cell>
          <cell r="N476">
            <v>3646.6740008395864</v>
          </cell>
          <cell r="O476">
            <v>4053.2054887045724</v>
          </cell>
          <cell r="P476">
            <v>3537.1706488266345</v>
          </cell>
          <cell r="R476">
            <v>41737.815372590703</v>
          </cell>
        </row>
        <row r="478">
          <cell r="C478" t="str">
            <v>TOTAL BUSINESS</v>
          </cell>
          <cell r="E478">
            <v>2250</v>
          </cell>
          <cell r="F478">
            <v>3837</v>
          </cell>
          <cell r="G478">
            <v>5771</v>
          </cell>
          <cell r="H478">
            <v>4457</v>
          </cell>
          <cell r="I478">
            <v>4899</v>
          </cell>
          <cell r="J478">
            <v>8988.1917245908844</v>
          </cell>
          <cell r="K478">
            <v>6714.2386183659728</v>
          </cell>
          <cell r="L478">
            <v>6474.788937528886</v>
          </cell>
          <cell r="M478">
            <v>7183.1494236276185</v>
          </cell>
          <cell r="N478">
            <v>7148.5570448430717</v>
          </cell>
          <cell r="O478">
            <v>7989.8719508470413</v>
          </cell>
          <cell r="P478">
            <v>7449.2215401817512</v>
          </cell>
          <cell r="R478">
            <v>73162.019239985224</v>
          </cell>
        </row>
        <row r="480">
          <cell r="C480" t="str">
            <v>O2 ONLINE (A. Benham)</v>
          </cell>
        </row>
        <row r="482">
          <cell r="B482" t="str">
            <v>O2 Online   Mobile BB</v>
          </cell>
          <cell r="C482" t="str">
            <v>O2 Online</v>
          </cell>
          <cell r="E482">
            <v>1132</v>
          </cell>
          <cell r="F482">
            <v>1031</v>
          </cell>
          <cell r="G482">
            <v>857.48</v>
          </cell>
          <cell r="H482">
            <v>517</v>
          </cell>
          <cell r="I482">
            <v>538.85</v>
          </cell>
          <cell r="J482">
            <v>649</v>
          </cell>
          <cell r="K482">
            <v>654.83458646616543</v>
          </cell>
          <cell r="L482">
            <v>707.05413533834587</v>
          </cell>
          <cell r="M482">
            <v>710.6541353383459</v>
          </cell>
          <cell r="N482">
            <v>710.6541353383459</v>
          </cell>
          <cell r="O482">
            <v>710.6541353383459</v>
          </cell>
          <cell r="P482">
            <v>707.6541353383459</v>
          </cell>
          <cell r="R482">
            <v>8926.8352631578928</v>
          </cell>
        </row>
        <row r="483">
          <cell r="B483" t="str">
            <v>O2 Telesales   Mobile BB</v>
          </cell>
          <cell r="C483" t="str">
            <v>O2 Telesales</v>
          </cell>
          <cell r="E483">
            <v>932</v>
          </cell>
          <cell r="F483">
            <v>854</v>
          </cell>
          <cell r="G483">
            <v>765.52</v>
          </cell>
          <cell r="H483">
            <v>764</v>
          </cell>
          <cell r="I483">
            <v>326.14999999999998</v>
          </cell>
          <cell r="J483">
            <v>691</v>
          </cell>
          <cell r="K483">
            <v>580.16541353383457</v>
          </cell>
          <cell r="L483">
            <v>626.94586466165413</v>
          </cell>
          <cell r="M483">
            <v>629.3458646616541</v>
          </cell>
          <cell r="N483">
            <v>629.3458646616541</v>
          </cell>
          <cell r="O483">
            <v>629.3458646616541</v>
          </cell>
          <cell r="P483">
            <v>627.3458646616541</v>
          </cell>
          <cell r="R483">
            <v>8055.1647368421072</v>
          </cell>
        </row>
        <row r="484">
          <cell r="B484" t="str">
            <v>tbc   Mobile BB</v>
          </cell>
          <cell r="C484" t="str">
            <v>tbc</v>
          </cell>
          <cell r="E484">
            <v>0</v>
          </cell>
          <cell r="F484">
            <v>0</v>
          </cell>
          <cell r="G484">
            <v>0</v>
          </cell>
          <cell r="H484">
            <v>0</v>
          </cell>
          <cell r="I484">
            <v>0</v>
          </cell>
          <cell r="J484">
            <v>0</v>
          </cell>
          <cell r="K484">
            <v>0</v>
          </cell>
          <cell r="L484">
            <v>0</v>
          </cell>
          <cell r="M484">
            <v>0</v>
          </cell>
          <cell r="N484">
            <v>0</v>
          </cell>
          <cell r="O484">
            <v>0</v>
          </cell>
          <cell r="P484">
            <v>0</v>
          </cell>
          <cell r="R484">
            <v>0</v>
          </cell>
        </row>
        <row r="485">
          <cell r="B485" t="str">
            <v>tbc   Mobile BB</v>
          </cell>
          <cell r="C485" t="str">
            <v>tbc</v>
          </cell>
          <cell r="E485">
            <v>0</v>
          </cell>
          <cell r="F485">
            <v>0</v>
          </cell>
          <cell r="G485">
            <v>0</v>
          </cell>
          <cell r="H485">
            <v>0</v>
          </cell>
          <cell r="I485">
            <v>0</v>
          </cell>
          <cell r="J485">
            <v>0</v>
          </cell>
          <cell r="K485">
            <v>0</v>
          </cell>
          <cell r="L485">
            <v>0</v>
          </cell>
          <cell r="M485">
            <v>0</v>
          </cell>
          <cell r="N485">
            <v>0</v>
          </cell>
          <cell r="O485">
            <v>0</v>
          </cell>
          <cell r="P485">
            <v>0</v>
          </cell>
          <cell r="R485">
            <v>0</v>
          </cell>
        </row>
        <row r="486">
          <cell r="B486" t="str">
            <v>tbc   Mobile BB</v>
          </cell>
          <cell r="C486" t="str">
            <v>tbc</v>
          </cell>
          <cell r="E486">
            <v>0</v>
          </cell>
          <cell r="F486">
            <v>0</v>
          </cell>
          <cell r="G486">
            <v>0</v>
          </cell>
          <cell r="H486">
            <v>0</v>
          </cell>
          <cell r="I486">
            <v>0</v>
          </cell>
          <cell r="J486">
            <v>0</v>
          </cell>
          <cell r="K486">
            <v>0</v>
          </cell>
          <cell r="L486">
            <v>0</v>
          </cell>
          <cell r="M486">
            <v>0</v>
          </cell>
          <cell r="N486">
            <v>0</v>
          </cell>
          <cell r="O486">
            <v>0</v>
          </cell>
          <cell r="P486">
            <v>0</v>
          </cell>
          <cell r="R486">
            <v>0</v>
          </cell>
        </row>
        <row r="487">
          <cell r="B487" t="str">
            <v>tbc   Mobile BB</v>
          </cell>
          <cell r="C487" t="str">
            <v>tbc</v>
          </cell>
          <cell r="E487">
            <v>0</v>
          </cell>
          <cell r="F487">
            <v>0</v>
          </cell>
          <cell r="G487">
            <v>0</v>
          </cell>
          <cell r="H487">
            <v>0</v>
          </cell>
          <cell r="I487">
            <v>0</v>
          </cell>
          <cell r="J487">
            <v>0</v>
          </cell>
          <cell r="K487">
            <v>0</v>
          </cell>
          <cell r="L487">
            <v>0</v>
          </cell>
          <cell r="M487">
            <v>0</v>
          </cell>
          <cell r="N487">
            <v>0</v>
          </cell>
          <cell r="O487">
            <v>0</v>
          </cell>
          <cell r="P487">
            <v>0</v>
          </cell>
          <cell r="R487">
            <v>0</v>
          </cell>
        </row>
        <row r="489">
          <cell r="C489" t="str">
            <v>TOTAL O2 ONLINE</v>
          </cell>
          <cell r="E489">
            <v>2064</v>
          </cell>
          <cell r="F489">
            <v>1885</v>
          </cell>
          <cell r="G489">
            <v>1623</v>
          </cell>
          <cell r="H489">
            <v>1281</v>
          </cell>
          <cell r="I489">
            <v>865</v>
          </cell>
          <cell r="J489">
            <v>1340</v>
          </cell>
          <cell r="K489">
            <v>1235</v>
          </cell>
          <cell r="L489">
            <v>1334</v>
          </cell>
          <cell r="M489">
            <v>1340</v>
          </cell>
          <cell r="N489">
            <v>1340</v>
          </cell>
          <cell r="O489">
            <v>1340</v>
          </cell>
          <cell r="P489">
            <v>1335</v>
          </cell>
          <cell r="R489">
            <v>16982</v>
          </cell>
        </row>
        <row r="491">
          <cell r="C491" t="str">
            <v>O2 RETAIL (P. Cave)</v>
          </cell>
        </row>
        <row r="493">
          <cell r="B493" t="str">
            <v>O2 Retail   Mobile BB</v>
          </cell>
          <cell r="C493" t="str">
            <v>O2 Retail</v>
          </cell>
          <cell r="E493">
            <v>2436</v>
          </cell>
          <cell r="F493">
            <v>2843</v>
          </cell>
          <cell r="G493">
            <v>1635</v>
          </cell>
          <cell r="H493">
            <v>1259</v>
          </cell>
          <cell r="I493">
            <v>1142</v>
          </cell>
          <cell r="J493">
            <v>1065</v>
          </cell>
          <cell r="K493">
            <v>1259</v>
          </cell>
          <cell r="L493">
            <v>1259</v>
          </cell>
          <cell r="M493">
            <v>1260</v>
          </cell>
          <cell r="N493">
            <v>1260</v>
          </cell>
          <cell r="O493">
            <v>1223</v>
          </cell>
          <cell r="P493">
            <v>1260</v>
          </cell>
          <cell r="R493">
            <v>17901</v>
          </cell>
        </row>
        <row r="494">
          <cell r="B494" t="str">
            <v>O2 Franchise   Mobile BB</v>
          </cell>
          <cell r="C494" t="str">
            <v>O2 Franchise</v>
          </cell>
          <cell r="E494">
            <v>470</v>
          </cell>
          <cell r="F494">
            <v>437</v>
          </cell>
          <cell r="G494">
            <v>280</v>
          </cell>
          <cell r="H494">
            <v>263</v>
          </cell>
          <cell r="I494">
            <v>253</v>
          </cell>
          <cell r="J494">
            <v>253</v>
          </cell>
          <cell r="K494">
            <v>0</v>
          </cell>
          <cell r="L494">
            <v>0</v>
          </cell>
          <cell r="M494">
            <v>0</v>
          </cell>
          <cell r="N494">
            <v>0</v>
          </cell>
          <cell r="O494">
            <v>0</v>
          </cell>
          <cell r="P494">
            <v>0</v>
          </cell>
          <cell r="R494">
            <v>1956</v>
          </cell>
        </row>
        <row r="495">
          <cell r="B495" t="str">
            <v>tbc   Mobile BB</v>
          </cell>
          <cell r="C495" t="str">
            <v>tbc</v>
          </cell>
          <cell r="E495">
            <v>0</v>
          </cell>
          <cell r="F495">
            <v>0</v>
          </cell>
          <cell r="G495">
            <v>0</v>
          </cell>
          <cell r="H495">
            <v>0</v>
          </cell>
          <cell r="I495">
            <v>0</v>
          </cell>
          <cell r="J495">
            <v>0</v>
          </cell>
          <cell r="K495">
            <v>0</v>
          </cell>
          <cell r="L495">
            <v>0</v>
          </cell>
          <cell r="M495">
            <v>0</v>
          </cell>
          <cell r="N495">
            <v>0</v>
          </cell>
          <cell r="O495">
            <v>0</v>
          </cell>
          <cell r="P495">
            <v>0</v>
          </cell>
          <cell r="R495">
            <v>0</v>
          </cell>
        </row>
        <row r="496">
          <cell r="B496" t="str">
            <v>tbc   Mobile BB</v>
          </cell>
          <cell r="C496" t="str">
            <v>tbc</v>
          </cell>
          <cell r="E496">
            <v>0</v>
          </cell>
          <cell r="F496">
            <v>0</v>
          </cell>
          <cell r="G496">
            <v>0</v>
          </cell>
          <cell r="H496">
            <v>0</v>
          </cell>
          <cell r="I496">
            <v>0</v>
          </cell>
          <cell r="J496">
            <v>0</v>
          </cell>
          <cell r="K496">
            <v>0</v>
          </cell>
          <cell r="L496">
            <v>0</v>
          </cell>
          <cell r="M496">
            <v>0</v>
          </cell>
          <cell r="N496">
            <v>0</v>
          </cell>
          <cell r="O496">
            <v>0</v>
          </cell>
          <cell r="P496">
            <v>0</v>
          </cell>
          <cell r="R496">
            <v>0</v>
          </cell>
        </row>
        <row r="497">
          <cell r="B497" t="str">
            <v>tbc   Mobile BB</v>
          </cell>
          <cell r="C497" t="str">
            <v>tbc</v>
          </cell>
          <cell r="E497">
            <v>0</v>
          </cell>
          <cell r="F497">
            <v>0</v>
          </cell>
          <cell r="G497">
            <v>0</v>
          </cell>
          <cell r="H497">
            <v>0</v>
          </cell>
          <cell r="I497">
            <v>0</v>
          </cell>
          <cell r="J497">
            <v>0</v>
          </cell>
          <cell r="K497">
            <v>0</v>
          </cell>
          <cell r="L497">
            <v>0</v>
          </cell>
          <cell r="M497">
            <v>0</v>
          </cell>
          <cell r="N497">
            <v>0</v>
          </cell>
          <cell r="O497">
            <v>0</v>
          </cell>
          <cell r="P497">
            <v>0</v>
          </cell>
          <cell r="R497">
            <v>0</v>
          </cell>
        </row>
        <row r="498">
          <cell r="B498" t="str">
            <v>tbc   Mobile BB</v>
          </cell>
          <cell r="C498" t="str">
            <v>tbc</v>
          </cell>
          <cell r="E498">
            <v>0</v>
          </cell>
          <cell r="F498">
            <v>0</v>
          </cell>
          <cell r="G498">
            <v>0</v>
          </cell>
          <cell r="H498">
            <v>0</v>
          </cell>
          <cell r="I498">
            <v>0</v>
          </cell>
          <cell r="J498">
            <v>0</v>
          </cell>
          <cell r="K498">
            <v>0</v>
          </cell>
          <cell r="L498">
            <v>0</v>
          </cell>
          <cell r="M498">
            <v>0</v>
          </cell>
          <cell r="N498">
            <v>0</v>
          </cell>
          <cell r="O498">
            <v>0</v>
          </cell>
          <cell r="P498">
            <v>0</v>
          </cell>
          <cell r="R498">
            <v>0</v>
          </cell>
        </row>
        <row r="499">
          <cell r="B499" t="str">
            <v>tbc   Mobile BB</v>
          </cell>
          <cell r="C499" t="str">
            <v>tbc</v>
          </cell>
          <cell r="E499">
            <v>0</v>
          </cell>
          <cell r="F499">
            <v>0</v>
          </cell>
          <cell r="G499">
            <v>0</v>
          </cell>
          <cell r="H499">
            <v>0</v>
          </cell>
          <cell r="I499">
            <v>0</v>
          </cell>
          <cell r="J499">
            <v>0</v>
          </cell>
          <cell r="K499">
            <v>0</v>
          </cell>
          <cell r="L499">
            <v>0</v>
          </cell>
          <cell r="M499">
            <v>0</v>
          </cell>
          <cell r="N499">
            <v>0</v>
          </cell>
          <cell r="O499">
            <v>0</v>
          </cell>
          <cell r="P499">
            <v>0</v>
          </cell>
          <cell r="R499">
            <v>0</v>
          </cell>
        </row>
        <row r="501">
          <cell r="C501" t="str">
            <v>TOTAL O2 RETAIL</v>
          </cell>
          <cell r="E501">
            <v>2906</v>
          </cell>
          <cell r="F501">
            <v>3280</v>
          </cell>
          <cell r="G501">
            <v>1915</v>
          </cell>
          <cell r="H501">
            <v>1522</v>
          </cell>
          <cell r="I501">
            <v>1395</v>
          </cell>
          <cell r="J501">
            <v>1318</v>
          </cell>
          <cell r="K501">
            <v>1259</v>
          </cell>
          <cell r="L501">
            <v>1259</v>
          </cell>
          <cell r="M501">
            <v>1260</v>
          </cell>
          <cell r="N501">
            <v>1260</v>
          </cell>
          <cell r="O501">
            <v>1223</v>
          </cell>
          <cell r="P501">
            <v>1260</v>
          </cell>
          <cell r="R501">
            <v>19857</v>
          </cell>
        </row>
        <row r="503">
          <cell r="C503" t="str">
            <v>OTHER CHANNELS</v>
          </cell>
        </row>
        <row r="505">
          <cell r="B505" t="str">
            <v>Other   Mobile BB</v>
          </cell>
          <cell r="C505" t="str">
            <v>Other</v>
          </cell>
          <cell r="E505">
            <v>57</v>
          </cell>
          <cell r="F505">
            <v>-644</v>
          </cell>
          <cell r="G505">
            <v>-489</v>
          </cell>
          <cell r="H505">
            <v>-559</v>
          </cell>
          <cell r="I505">
            <v>-868</v>
          </cell>
          <cell r="J505">
            <v>37.870967741935488</v>
          </cell>
          <cell r="K505">
            <v>33.532258064516128</v>
          </cell>
          <cell r="L505">
            <v>33.196935483870966</v>
          </cell>
          <cell r="M505">
            <v>32.864966129032254</v>
          </cell>
          <cell r="N505">
            <v>32.536316467741933</v>
          </cell>
          <cell r="O505">
            <v>32.210953303064514</v>
          </cell>
          <cell r="P505">
            <v>31.888843770033873</v>
          </cell>
          <cell r="R505">
            <v>-2268.8987590398046</v>
          </cell>
        </row>
        <row r="506">
          <cell r="B506" t="str">
            <v>tbc   Mobile BB</v>
          </cell>
          <cell r="C506" t="str">
            <v>tbc</v>
          </cell>
          <cell r="E506">
            <v>0</v>
          </cell>
          <cell r="F506">
            <v>0</v>
          </cell>
          <cell r="G506">
            <v>0</v>
          </cell>
          <cell r="H506">
            <v>0</v>
          </cell>
          <cell r="I506">
            <v>0</v>
          </cell>
          <cell r="J506">
            <v>0</v>
          </cell>
          <cell r="K506">
            <v>0</v>
          </cell>
          <cell r="L506">
            <v>0</v>
          </cell>
          <cell r="M506">
            <v>0</v>
          </cell>
          <cell r="N506">
            <v>0</v>
          </cell>
          <cell r="O506">
            <v>0</v>
          </cell>
          <cell r="P506">
            <v>0</v>
          </cell>
          <cell r="R506">
            <v>0</v>
          </cell>
        </row>
        <row r="507">
          <cell r="B507" t="str">
            <v>tbc   Mobile BB</v>
          </cell>
          <cell r="C507" t="str">
            <v>tbc</v>
          </cell>
          <cell r="E507">
            <v>0</v>
          </cell>
          <cell r="F507">
            <v>0</v>
          </cell>
          <cell r="G507">
            <v>0</v>
          </cell>
          <cell r="H507">
            <v>0</v>
          </cell>
          <cell r="I507">
            <v>0</v>
          </cell>
          <cell r="J507">
            <v>0</v>
          </cell>
          <cell r="K507">
            <v>0</v>
          </cell>
          <cell r="L507">
            <v>0</v>
          </cell>
          <cell r="M507">
            <v>0</v>
          </cell>
          <cell r="N507">
            <v>0</v>
          </cell>
          <cell r="O507">
            <v>0</v>
          </cell>
          <cell r="P507">
            <v>0</v>
          </cell>
          <cell r="R507">
            <v>0</v>
          </cell>
        </row>
        <row r="508">
          <cell r="B508" t="str">
            <v>tbc   Mobile BB</v>
          </cell>
          <cell r="C508" t="str">
            <v>tbc</v>
          </cell>
          <cell r="E508">
            <v>0</v>
          </cell>
          <cell r="F508">
            <v>0</v>
          </cell>
          <cell r="G508">
            <v>0</v>
          </cell>
          <cell r="H508">
            <v>0</v>
          </cell>
          <cell r="I508">
            <v>0</v>
          </cell>
          <cell r="J508">
            <v>0</v>
          </cell>
          <cell r="K508">
            <v>0</v>
          </cell>
          <cell r="L508">
            <v>0</v>
          </cell>
          <cell r="M508">
            <v>0</v>
          </cell>
          <cell r="N508">
            <v>0</v>
          </cell>
          <cell r="O508">
            <v>0</v>
          </cell>
          <cell r="P508">
            <v>0</v>
          </cell>
          <cell r="R508">
            <v>0</v>
          </cell>
        </row>
        <row r="509">
          <cell r="B509" t="str">
            <v>tbc   Mobile BB</v>
          </cell>
          <cell r="C509" t="str">
            <v>tbc</v>
          </cell>
          <cell r="E509">
            <v>0</v>
          </cell>
          <cell r="F509">
            <v>0</v>
          </cell>
          <cell r="G509">
            <v>0</v>
          </cell>
          <cell r="H509">
            <v>0</v>
          </cell>
          <cell r="I509">
            <v>0</v>
          </cell>
          <cell r="J509">
            <v>0</v>
          </cell>
          <cell r="K509">
            <v>0</v>
          </cell>
          <cell r="L509">
            <v>0</v>
          </cell>
          <cell r="M509">
            <v>0</v>
          </cell>
          <cell r="N509">
            <v>0</v>
          </cell>
          <cell r="O509">
            <v>0</v>
          </cell>
          <cell r="P509">
            <v>0</v>
          </cell>
          <cell r="R509">
            <v>0</v>
          </cell>
        </row>
        <row r="510">
          <cell r="B510" t="str">
            <v>Renumbering   Mobile BB</v>
          </cell>
          <cell r="C510" t="str">
            <v>Renumbering</v>
          </cell>
          <cell r="E510">
            <v>0</v>
          </cell>
          <cell r="F510">
            <v>0</v>
          </cell>
          <cell r="G510">
            <v>0</v>
          </cell>
          <cell r="H510">
            <v>0</v>
          </cell>
          <cell r="I510">
            <v>0</v>
          </cell>
          <cell r="J510">
            <v>0</v>
          </cell>
          <cell r="K510">
            <v>0</v>
          </cell>
          <cell r="L510">
            <v>0</v>
          </cell>
          <cell r="M510">
            <v>0</v>
          </cell>
          <cell r="N510">
            <v>0</v>
          </cell>
          <cell r="O510">
            <v>0</v>
          </cell>
          <cell r="P510">
            <v>0</v>
          </cell>
          <cell r="R510">
            <v>0</v>
          </cell>
        </row>
        <row r="512">
          <cell r="C512" t="str">
            <v>TOTAL OTHER CHANNELS</v>
          </cell>
          <cell r="E512">
            <v>57</v>
          </cell>
          <cell r="F512">
            <v>-644</v>
          </cell>
          <cell r="G512">
            <v>-489</v>
          </cell>
          <cell r="H512">
            <v>-559</v>
          </cell>
          <cell r="I512">
            <v>-868</v>
          </cell>
          <cell r="J512">
            <v>37.870967741935488</v>
          </cell>
          <cell r="K512">
            <v>33.532258064516128</v>
          </cell>
          <cell r="L512">
            <v>33.196935483870966</v>
          </cell>
          <cell r="M512">
            <v>32.864966129032254</v>
          </cell>
          <cell r="N512">
            <v>32.536316467741933</v>
          </cell>
          <cell r="O512">
            <v>32.210953303064514</v>
          </cell>
          <cell r="P512">
            <v>31.888843770033873</v>
          </cell>
          <cell r="R512">
            <v>-2268.8987590398046</v>
          </cell>
        </row>
        <row r="514">
          <cell r="C514" t="str">
            <v>Mobile BB POSTPAY GROSS CONNECTIONS</v>
          </cell>
          <cell r="E514">
            <v>8629</v>
          </cell>
          <cell r="F514">
            <v>9203</v>
          </cell>
          <cell r="G514">
            <v>9669</v>
          </cell>
          <cell r="H514">
            <v>7223</v>
          </cell>
          <cell r="I514">
            <v>6739</v>
          </cell>
          <cell r="J514">
            <v>12084.06269233282</v>
          </cell>
          <cell r="K514">
            <v>9621.7708764304898</v>
          </cell>
          <cell r="L514">
            <v>9480.985873012758</v>
          </cell>
          <cell r="M514">
            <v>10196.014389756652</v>
          </cell>
          <cell r="N514">
            <v>10161.093361310814</v>
          </cell>
          <cell r="O514">
            <v>10965.082904150107</v>
          </cell>
          <cell r="P514">
            <v>10456.110383951785</v>
          </cell>
          <cell r="R514">
            <v>114428.12048094542</v>
          </cell>
        </row>
        <row r="516">
          <cell r="C516" t="str">
            <v>TOTAL POSTPAY</v>
          </cell>
          <cell r="E516">
            <v>39814</v>
          </cell>
          <cell r="F516">
            <v>39845</v>
          </cell>
          <cell r="G516">
            <v>39873</v>
          </cell>
          <cell r="H516">
            <v>39904</v>
          </cell>
          <cell r="I516">
            <v>39934</v>
          </cell>
          <cell r="J516">
            <v>39965</v>
          </cell>
          <cell r="K516">
            <v>39995</v>
          </cell>
          <cell r="L516">
            <v>40026</v>
          </cell>
          <cell r="M516">
            <v>40057</v>
          </cell>
          <cell r="N516">
            <v>40087</v>
          </cell>
          <cell r="O516">
            <v>40118</v>
          </cell>
          <cell r="P516">
            <v>40148</v>
          </cell>
          <cell r="R516" t="str">
            <v>Year to Date</v>
          </cell>
        </row>
        <row r="518">
          <cell r="E518" t="str">
            <v>Actual</v>
          </cell>
          <cell r="F518" t="str">
            <v>Actual</v>
          </cell>
          <cell r="G518" t="str">
            <v>Actual</v>
          </cell>
          <cell r="H518" t="str">
            <v>Actual</v>
          </cell>
          <cell r="I518" t="str">
            <v>Actual</v>
          </cell>
          <cell r="J518" t="str">
            <v>Actual</v>
          </cell>
          <cell r="K518" t="str">
            <v>Actual</v>
          </cell>
          <cell r="L518" t="str">
            <v>Actual</v>
          </cell>
          <cell r="M518" t="str">
            <v/>
          </cell>
          <cell r="N518" t="str">
            <v/>
          </cell>
          <cell r="O518" t="str">
            <v/>
          </cell>
          <cell r="P518" t="str">
            <v/>
          </cell>
        </row>
        <row r="520">
          <cell r="C520" t="str">
            <v>MASS RETAIL (S. Shurrock)</v>
          </cell>
        </row>
        <row r="522">
          <cell r="C522" t="str">
            <v>Carphone Warehouse - CPW Managed</v>
          </cell>
          <cell r="E522">
            <v>771</v>
          </cell>
          <cell r="F522">
            <v>603</v>
          </cell>
          <cell r="G522">
            <v>543</v>
          </cell>
          <cell r="H522">
            <v>517</v>
          </cell>
          <cell r="I522">
            <v>530</v>
          </cell>
          <cell r="J522">
            <v>0</v>
          </cell>
          <cell r="K522">
            <v>0</v>
          </cell>
          <cell r="L522">
            <v>0</v>
          </cell>
          <cell r="M522">
            <v>0</v>
          </cell>
          <cell r="N522">
            <v>0</v>
          </cell>
          <cell r="O522">
            <v>0</v>
          </cell>
          <cell r="P522">
            <v>0</v>
          </cell>
          <cell r="R522">
            <v>2964</v>
          </cell>
        </row>
        <row r="523">
          <cell r="C523" t="str">
            <v>Carphone Warehouse - O2 Managed</v>
          </cell>
          <cell r="E523">
            <v>35216</v>
          </cell>
          <cell r="F523">
            <v>43210</v>
          </cell>
          <cell r="G523">
            <v>39098</v>
          </cell>
          <cell r="H523">
            <v>36526</v>
          </cell>
          <cell r="I523">
            <v>45029</v>
          </cell>
          <cell r="J523">
            <v>39675</v>
          </cell>
          <cell r="K523">
            <v>42904.090909090912</v>
          </cell>
          <cell r="L523">
            <v>37904.090909090912</v>
          </cell>
          <cell r="M523">
            <v>34904.090909090912</v>
          </cell>
          <cell r="N523">
            <v>32904.090909090912</v>
          </cell>
          <cell r="O523">
            <v>31054.718181818178</v>
          </cell>
          <cell r="P523">
            <v>31824.021022727273</v>
          </cell>
          <cell r="R523">
            <v>450249.10284090921</v>
          </cell>
        </row>
        <row r="524">
          <cell r="C524" t="str">
            <v>tbc</v>
          </cell>
          <cell r="E524">
            <v>0</v>
          </cell>
          <cell r="F524">
            <v>0</v>
          </cell>
          <cell r="G524">
            <v>0</v>
          </cell>
          <cell r="H524">
            <v>0</v>
          </cell>
          <cell r="I524">
            <v>0</v>
          </cell>
          <cell r="J524">
            <v>0</v>
          </cell>
          <cell r="K524">
            <v>0</v>
          </cell>
          <cell r="L524">
            <v>0</v>
          </cell>
          <cell r="M524">
            <v>0</v>
          </cell>
          <cell r="N524">
            <v>0</v>
          </cell>
          <cell r="O524">
            <v>0</v>
          </cell>
          <cell r="P524">
            <v>0</v>
          </cell>
          <cell r="R524">
            <v>0</v>
          </cell>
        </row>
        <row r="525">
          <cell r="C525" t="str">
            <v>tbc</v>
          </cell>
          <cell r="E525">
            <v>0</v>
          </cell>
          <cell r="F525">
            <v>0</v>
          </cell>
          <cell r="G525">
            <v>0</v>
          </cell>
          <cell r="H525">
            <v>0</v>
          </cell>
          <cell r="I525">
            <v>0</v>
          </cell>
          <cell r="J525">
            <v>0</v>
          </cell>
          <cell r="K525">
            <v>0</v>
          </cell>
          <cell r="L525">
            <v>0</v>
          </cell>
          <cell r="M525">
            <v>0</v>
          </cell>
          <cell r="N525">
            <v>0</v>
          </cell>
          <cell r="O525">
            <v>0</v>
          </cell>
          <cell r="P525">
            <v>0</v>
          </cell>
          <cell r="R525">
            <v>0</v>
          </cell>
        </row>
        <row r="526">
          <cell r="C526" t="str">
            <v>Phones 4 You</v>
          </cell>
          <cell r="E526">
            <v>10350</v>
          </cell>
          <cell r="F526">
            <v>9714</v>
          </cell>
          <cell r="G526">
            <v>14458</v>
          </cell>
          <cell r="H526">
            <v>12330</v>
          </cell>
          <cell r="I526">
            <v>12642</v>
          </cell>
          <cell r="J526">
            <v>13100</v>
          </cell>
          <cell r="K526">
            <v>11750.909090909128</v>
          </cell>
          <cell r="L526">
            <v>10751.272727272728</v>
          </cell>
          <cell r="M526">
            <v>10751.272727272728</v>
          </cell>
          <cell r="N526">
            <v>10751.272727272728</v>
          </cell>
          <cell r="O526">
            <v>11175.672727272728</v>
          </cell>
          <cell r="P526">
            <v>9629.6727272727276</v>
          </cell>
          <cell r="R526">
            <v>137404.07272727278</v>
          </cell>
        </row>
        <row r="527">
          <cell r="C527" t="str">
            <v>Dixons Stores Group</v>
          </cell>
          <cell r="E527">
            <v>88</v>
          </cell>
          <cell r="F527">
            <v>97</v>
          </cell>
          <cell r="G527">
            <v>82</v>
          </cell>
          <cell r="H527">
            <v>80</v>
          </cell>
          <cell r="I527">
            <v>69</v>
          </cell>
          <cell r="J527">
            <v>0</v>
          </cell>
          <cell r="K527">
            <v>0</v>
          </cell>
          <cell r="L527">
            <v>0</v>
          </cell>
          <cell r="M527">
            <v>0</v>
          </cell>
          <cell r="N527">
            <v>0</v>
          </cell>
          <cell r="O527">
            <v>0</v>
          </cell>
          <cell r="P527">
            <v>0</v>
          </cell>
          <cell r="R527">
            <v>416</v>
          </cell>
        </row>
        <row r="528">
          <cell r="C528" t="str">
            <v>tbc</v>
          </cell>
          <cell r="E528">
            <v>0</v>
          </cell>
          <cell r="F528">
            <v>0</v>
          </cell>
          <cell r="G528">
            <v>0</v>
          </cell>
          <cell r="H528">
            <v>0</v>
          </cell>
          <cell r="I528">
            <v>0</v>
          </cell>
          <cell r="J528">
            <v>0</v>
          </cell>
          <cell r="K528">
            <v>0</v>
          </cell>
          <cell r="L528">
            <v>0</v>
          </cell>
          <cell r="M528">
            <v>0</v>
          </cell>
          <cell r="N528">
            <v>0</v>
          </cell>
          <cell r="O528">
            <v>0</v>
          </cell>
          <cell r="P528">
            <v>0</v>
          </cell>
          <cell r="R528">
            <v>0</v>
          </cell>
        </row>
        <row r="529">
          <cell r="C529" t="str">
            <v>Dial a Phone</v>
          </cell>
          <cell r="E529">
            <v>0</v>
          </cell>
          <cell r="F529">
            <v>0</v>
          </cell>
          <cell r="G529">
            <v>0</v>
          </cell>
          <cell r="H529">
            <v>0</v>
          </cell>
          <cell r="I529">
            <v>0</v>
          </cell>
          <cell r="J529">
            <v>0</v>
          </cell>
          <cell r="K529">
            <v>0</v>
          </cell>
          <cell r="L529">
            <v>0</v>
          </cell>
          <cell r="M529">
            <v>0</v>
          </cell>
          <cell r="N529">
            <v>0</v>
          </cell>
          <cell r="O529">
            <v>0</v>
          </cell>
          <cell r="P529">
            <v>0</v>
          </cell>
          <cell r="R529">
            <v>0</v>
          </cell>
        </row>
        <row r="530">
          <cell r="C530" t="str">
            <v>Argos</v>
          </cell>
          <cell r="E530">
            <v>3</v>
          </cell>
          <cell r="F530">
            <v>1</v>
          </cell>
          <cell r="G530">
            <v>1</v>
          </cell>
          <cell r="H530">
            <v>1</v>
          </cell>
          <cell r="I530">
            <v>1</v>
          </cell>
          <cell r="J530">
            <v>0</v>
          </cell>
          <cell r="K530">
            <v>0</v>
          </cell>
          <cell r="L530">
            <v>0</v>
          </cell>
          <cell r="M530">
            <v>0</v>
          </cell>
          <cell r="N530">
            <v>0</v>
          </cell>
          <cell r="O530">
            <v>0</v>
          </cell>
          <cell r="P530">
            <v>0</v>
          </cell>
          <cell r="R530">
            <v>7</v>
          </cell>
        </row>
        <row r="531">
          <cell r="C531" t="str">
            <v>Tesco</v>
          </cell>
          <cell r="E531">
            <v>0</v>
          </cell>
          <cell r="F531">
            <v>0</v>
          </cell>
          <cell r="G531">
            <v>0</v>
          </cell>
          <cell r="H531">
            <v>531</v>
          </cell>
          <cell r="I531">
            <v>1204</v>
          </cell>
          <cell r="J531">
            <v>0</v>
          </cell>
          <cell r="K531">
            <v>400</v>
          </cell>
          <cell r="L531">
            <v>400</v>
          </cell>
          <cell r="M531">
            <v>400</v>
          </cell>
          <cell r="N531">
            <v>400</v>
          </cell>
          <cell r="O531">
            <v>400</v>
          </cell>
          <cell r="P531">
            <v>400</v>
          </cell>
          <cell r="R531">
            <v>4135</v>
          </cell>
        </row>
        <row r="532">
          <cell r="C532" t="str">
            <v>Woolworths</v>
          </cell>
          <cell r="E532">
            <v>0</v>
          </cell>
          <cell r="F532">
            <v>0</v>
          </cell>
          <cell r="G532">
            <v>0</v>
          </cell>
          <cell r="H532">
            <v>0</v>
          </cell>
          <cell r="I532">
            <v>0</v>
          </cell>
          <cell r="J532">
            <v>0</v>
          </cell>
          <cell r="K532">
            <v>0</v>
          </cell>
          <cell r="L532">
            <v>0</v>
          </cell>
          <cell r="M532">
            <v>0</v>
          </cell>
          <cell r="N532">
            <v>0</v>
          </cell>
          <cell r="O532">
            <v>0</v>
          </cell>
          <cell r="P532">
            <v>0</v>
          </cell>
          <cell r="R532">
            <v>0</v>
          </cell>
        </row>
        <row r="533">
          <cell r="C533" t="str">
            <v>Littlewoods</v>
          </cell>
          <cell r="E533">
            <v>0</v>
          </cell>
          <cell r="F533">
            <v>0</v>
          </cell>
          <cell r="G533">
            <v>0</v>
          </cell>
          <cell r="H533">
            <v>0</v>
          </cell>
          <cell r="I533">
            <v>0</v>
          </cell>
          <cell r="J533">
            <v>0</v>
          </cell>
          <cell r="K533">
            <v>0</v>
          </cell>
          <cell r="L533">
            <v>0</v>
          </cell>
          <cell r="M533">
            <v>0</v>
          </cell>
          <cell r="N533">
            <v>0</v>
          </cell>
          <cell r="O533">
            <v>0</v>
          </cell>
          <cell r="P533">
            <v>0</v>
          </cell>
          <cell r="R533">
            <v>0</v>
          </cell>
        </row>
        <row r="534">
          <cell r="C534" t="str">
            <v>Comet</v>
          </cell>
          <cell r="E534">
            <v>0</v>
          </cell>
          <cell r="F534">
            <v>0</v>
          </cell>
          <cell r="G534">
            <v>0</v>
          </cell>
          <cell r="H534">
            <v>0</v>
          </cell>
          <cell r="I534">
            <v>0</v>
          </cell>
          <cell r="J534">
            <v>0</v>
          </cell>
          <cell r="K534">
            <v>0</v>
          </cell>
          <cell r="L534">
            <v>0</v>
          </cell>
          <cell r="M534">
            <v>0</v>
          </cell>
          <cell r="N534">
            <v>0</v>
          </cell>
          <cell r="O534">
            <v>0</v>
          </cell>
          <cell r="P534">
            <v>0</v>
          </cell>
          <cell r="R534">
            <v>0</v>
          </cell>
        </row>
        <row r="535">
          <cell r="C535" t="str">
            <v>MobileShop</v>
          </cell>
          <cell r="E535">
            <v>30</v>
          </cell>
          <cell r="F535">
            <v>19</v>
          </cell>
          <cell r="G535">
            <v>21</v>
          </cell>
          <cell r="H535">
            <v>15</v>
          </cell>
          <cell r="I535">
            <v>15</v>
          </cell>
          <cell r="J535">
            <v>0</v>
          </cell>
          <cell r="K535">
            <v>0</v>
          </cell>
          <cell r="L535">
            <v>0</v>
          </cell>
          <cell r="M535">
            <v>0</v>
          </cell>
          <cell r="N535">
            <v>0</v>
          </cell>
          <cell r="O535">
            <v>0</v>
          </cell>
          <cell r="P535">
            <v>0</v>
          </cell>
          <cell r="R535">
            <v>100</v>
          </cell>
        </row>
        <row r="536">
          <cell r="C536" t="str">
            <v>Apple</v>
          </cell>
          <cell r="E536">
            <v>1509</v>
          </cell>
          <cell r="F536">
            <v>1296</v>
          </cell>
          <cell r="G536">
            <v>1337</v>
          </cell>
          <cell r="H536">
            <v>1050</v>
          </cell>
          <cell r="I536">
            <v>1083</v>
          </cell>
          <cell r="J536">
            <v>1500</v>
          </cell>
          <cell r="K536">
            <v>1600</v>
          </cell>
          <cell r="L536">
            <v>1600</v>
          </cell>
          <cell r="M536">
            <v>1600</v>
          </cell>
          <cell r="N536">
            <v>1600</v>
          </cell>
          <cell r="O536">
            <v>1600</v>
          </cell>
          <cell r="P536">
            <v>1600</v>
          </cell>
          <cell r="R536">
            <v>17375</v>
          </cell>
        </row>
        <row r="537">
          <cell r="C537" t="str">
            <v>Other Mass Retail</v>
          </cell>
          <cell r="E537">
            <v>359</v>
          </cell>
          <cell r="F537">
            <v>201</v>
          </cell>
          <cell r="G537">
            <v>223</v>
          </cell>
          <cell r="H537">
            <v>331</v>
          </cell>
          <cell r="I537">
            <v>317</v>
          </cell>
          <cell r="J537">
            <v>0</v>
          </cell>
          <cell r="K537">
            <v>0</v>
          </cell>
          <cell r="L537">
            <v>0</v>
          </cell>
          <cell r="M537">
            <v>0</v>
          </cell>
          <cell r="N537">
            <v>0</v>
          </cell>
          <cell r="O537">
            <v>0</v>
          </cell>
          <cell r="P537">
            <v>0</v>
          </cell>
          <cell r="R537">
            <v>1431</v>
          </cell>
        </row>
        <row r="538">
          <cell r="C538" t="str">
            <v>Prepay Distributors</v>
          </cell>
          <cell r="E538">
            <v>0</v>
          </cell>
          <cell r="F538">
            <v>0</v>
          </cell>
          <cell r="G538">
            <v>0</v>
          </cell>
          <cell r="H538">
            <v>0</v>
          </cell>
          <cell r="I538">
            <v>0</v>
          </cell>
          <cell r="J538">
            <v>0</v>
          </cell>
          <cell r="K538">
            <v>0</v>
          </cell>
          <cell r="L538">
            <v>0</v>
          </cell>
          <cell r="M538">
            <v>0</v>
          </cell>
          <cell r="N538">
            <v>0</v>
          </cell>
          <cell r="O538">
            <v>0</v>
          </cell>
          <cell r="P538">
            <v>0</v>
          </cell>
          <cell r="R538">
            <v>0</v>
          </cell>
        </row>
        <row r="539">
          <cell r="C539" t="str">
            <v>Asda</v>
          </cell>
          <cell r="E539">
            <v>0</v>
          </cell>
          <cell r="F539">
            <v>0</v>
          </cell>
          <cell r="G539">
            <v>0</v>
          </cell>
          <cell r="H539">
            <v>0</v>
          </cell>
          <cell r="I539">
            <v>0</v>
          </cell>
          <cell r="J539">
            <v>0</v>
          </cell>
          <cell r="K539">
            <v>0</v>
          </cell>
          <cell r="L539">
            <v>0</v>
          </cell>
          <cell r="M539">
            <v>0</v>
          </cell>
          <cell r="N539">
            <v>0</v>
          </cell>
          <cell r="O539">
            <v>0</v>
          </cell>
          <cell r="P539">
            <v>0</v>
          </cell>
          <cell r="R539">
            <v>0</v>
          </cell>
        </row>
        <row r="540">
          <cell r="C540" t="str">
            <v>Next</v>
          </cell>
          <cell r="E540">
            <v>0</v>
          </cell>
          <cell r="F540">
            <v>0</v>
          </cell>
          <cell r="G540">
            <v>0</v>
          </cell>
          <cell r="H540">
            <v>0</v>
          </cell>
          <cell r="I540">
            <v>0</v>
          </cell>
          <cell r="J540">
            <v>0</v>
          </cell>
          <cell r="K540">
            <v>0</v>
          </cell>
          <cell r="L540">
            <v>0</v>
          </cell>
          <cell r="M540">
            <v>0</v>
          </cell>
          <cell r="N540">
            <v>0</v>
          </cell>
          <cell r="O540">
            <v>0</v>
          </cell>
          <cell r="P540">
            <v>0</v>
          </cell>
          <cell r="R540">
            <v>0</v>
          </cell>
        </row>
        <row r="541">
          <cell r="C541" t="str">
            <v>Morrisons</v>
          </cell>
          <cell r="E541">
            <v>0</v>
          </cell>
          <cell r="F541">
            <v>0</v>
          </cell>
          <cell r="G541">
            <v>0</v>
          </cell>
          <cell r="H541">
            <v>0</v>
          </cell>
          <cell r="I541">
            <v>0</v>
          </cell>
          <cell r="J541">
            <v>0</v>
          </cell>
          <cell r="K541">
            <v>0</v>
          </cell>
          <cell r="L541">
            <v>0</v>
          </cell>
          <cell r="M541">
            <v>0</v>
          </cell>
          <cell r="N541">
            <v>0</v>
          </cell>
          <cell r="O541">
            <v>0</v>
          </cell>
          <cell r="P541">
            <v>0</v>
          </cell>
          <cell r="R541">
            <v>0</v>
          </cell>
        </row>
        <row r="542">
          <cell r="C542" t="str">
            <v>tbc</v>
          </cell>
          <cell r="E542">
            <v>0</v>
          </cell>
          <cell r="F542">
            <v>0</v>
          </cell>
          <cell r="G542">
            <v>0</v>
          </cell>
          <cell r="H542">
            <v>0</v>
          </cell>
          <cell r="I542">
            <v>0</v>
          </cell>
          <cell r="J542">
            <v>0</v>
          </cell>
          <cell r="K542">
            <v>0</v>
          </cell>
          <cell r="L542">
            <v>0</v>
          </cell>
          <cell r="M542">
            <v>0</v>
          </cell>
          <cell r="N542">
            <v>0</v>
          </cell>
          <cell r="O542">
            <v>0</v>
          </cell>
          <cell r="P542">
            <v>0</v>
          </cell>
          <cell r="R542">
            <v>0</v>
          </cell>
        </row>
        <row r="544">
          <cell r="C544" t="str">
            <v>TOTAL MASS RETAIL</v>
          </cell>
          <cell r="E544">
            <v>48326</v>
          </cell>
          <cell r="F544">
            <v>55141</v>
          </cell>
          <cell r="G544">
            <v>55763</v>
          </cell>
          <cell r="H544">
            <v>51381</v>
          </cell>
          <cell r="I544">
            <v>60890</v>
          </cell>
          <cell r="J544">
            <v>54275</v>
          </cell>
          <cell r="K544">
            <v>56655.000000000044</v>
          </cell>
          <cell r="L544">
            <v>50655.36363636364</v>
          </cell>
          <cell r="M544">
            <v>47655.36363636364</v>
          </cell>
          <cell r="N544">
            <v>45655.36363636364</v>
          </cell>
          <cell r="O544">
            <v>44230.390909090907</v>
          </cell>
          <cell r="P544">
            <v>43453.693749999999</v>
          </cell>
          <cell r="R544">
            <v>614081.17556818202</v>
          </cell>
        </row>
        <row r="546">
          <cell r="C546" t="str">
            <v>BUSINESS (B. Dowd)</v>
          </cell>
        </row>
        <row r="548">
          <cell r="C548" t="str">
            <v>Exclusive Partners</v>
          </cell>
          <cell r="E548">
            <v>1272</v>
          </cell>
          <cell r="F548">
            <v>1358</v>
          </cell>
          <cell r="G548">
            <v>1789</v>
          </cell>
          <cell r="H548">
            <v>1749</v>
          </cell>
          <cell r="I548">
            <v>1481</v>
          </cell>
          <cell r="J548">
            <v>4584.7</v>
          </cell>
          <cell r="K548">
            <v>2676.8132743361798</v>
          </cell>
          <cell r="L548">
            <v>2565.3272131960575</v>
          </cell>
          <cell r="M548">
            <v>2630.316155803861</v>
          </cell>
          <cell r="N548">
            <v>2200.9251151729495</v>
          </cell>
          <cell r="O548">
            <v>2269.2262294108355</v>
          </cell>
          <cell r="P548">
            <v>1896.1918102739387</v>
          </cell>
          <cell r="R548">
            <v>26472.499798193825</v>
          </cell>
        </row>
        <row r="550">
          <cell r="C550" t="str">
            <v>Business Partners</v>
          </cell>
        </row>
        <row r="552">
          <cell r="C552" t="str">
            <v>Direct Independents</v>
          </cell>
          <cell r="E552">
            <v>2534</v>
          </cell>
          <cell r="F552">
            <v>2459</v>
          </cell>
          <cell r="G552">
            <v>4507</v>
          </cell>
          <cell r="H552">
            <v>2563</v>
          </cell>
          <cell r="I552">
            <v>2514</v>
          </cell>
          <cell r="J552">
            <v>3770.44</v>
          </cell>
          <cell r="K552">
            <v>3036.1674298688376</v>
          </cell>
          <cell r="L552">
            <v>3746.0086713554674</v>
          </cell>
          <cell r="M552">
            <v>4352.7995596707824</v>
          </cell>
          <cell r="N552">
            <v>4207.8215448596429</v>
          </cell>
          <cell r="O552">
            <v>4597.7698319828569</v>
          </cell>
          <cell r="P552">
            <v>3697.4139005740153</v>
          </cell>
          <cell r="R552">
            <v>41985.420938311603</v>
          </cell>
        </row>
        <row r="553">
          <cell r="C553" t="str">
            <v>Distributors</v>
          </cell>
          <cell r="E553">
            <v>1312</v>
          </cell>
          <cell r="F553">
            <v>1949</v>
          </cell>
          <cell r="G553">
            <v>1992</v>
          </cell>
          <cell r="H553">
            <v>1683</v>
          </cell>
          <cell r="I553">
            <v>2138</v>
          </cell>
          <cell r="J553">
            <v>3521.6</v>
          </cell>
          <cell r="K553">
            <v>2010.2771645388339</v>
          </cell>
          <cell r="L553">
            <v>2100.8024001519466</v>
          </cell>
          <cell r="M553">
            <v>2022.8238319982711</v>
          </cell>
          <cell r="N553">
            <v>2148.7534831492403</v>
          </cell>
          <cell r="O553">
            <v>2188.3376876690349</v>
          </cell>
          <cell r="P553">
            <v>1686.4350913313108</v>
          </cell>
          <cell r="R553">
            <v>24753.029658838637</v>
          </cell>
        </row>
        <row r="554">
          <cell r="C554" t="str">
            <v>Data Centre of Excellence</v>
          </cell>
          <cell r="E554">
            <v>1653</v>
          </cell>
          <cell r="F554">
            <v>1088</v>
          </cell>
          <cell r="G554">
            <v>5604</v>
          </cell>
          <cell r="H554">
            <v>1775</v>
          </cell>
          <cell r="I554">
            <v>1477</v>
          </cell>
          <cell r="J554">
            <v>3586</v>
          </cell>
          <cell r="K554">
            <v>2375.2574488708806</v>
          </cell>
          <cell r="L554">
            <v>2522.4994072078525</v>
          </cell>
          <cell r="M554">
            <v>2481.1358598490142</v>
          </cell>
          <cell r="N554">
            <v>2700.9023119870885</v>
          </cell>
          <cell r="O554">
            <v>2795.8425650190215</v>
          </cell>
          <cell r="P554">
            <v>2149.6486799063987</v>
          </cell>
          <cell r="R554">
            <v>30208.286272840254</v>
          </cell>
        </row>
        <row r="555">
          <cell r="C555" t="str">
            <v>Vodafone</v>
          </cell>
          <cell r="E555">
            <v>179</v>
          </cell>
          <cell r="F555">
            <v>122</v>
          </cell>
          <cell r="G555">
            <v>168</v>
          </cell>
          <cell r="H555">
            <v>156</v>
          </cell>
          <cell r="I555">
            <v>173</v>
          </cell>
          <cell r="J555">
            <v>150</v>
          </cell>
          <cell r="K555">
            <v>61</v>
          </cell>
          <cell r="L555">
            <v>0</v>
          </cell>
          <cell r="M555">
            <v>0</v>
          </cell>
          <cell r="N555">
            <v>0</v>
          </cell>
          <cell r="O555">
            <v>0</v>
          </cell>
          <cell r="P555">
            <v>0</v>
          </cell>
          <cell r="R555">
            <v>1009</v>
          </cell>
        </row>
        <row r="556">
          <cell r="C556" t="str">
            <v>Managed Partners</v>
          </cell>
          <cell r="E556">
            <v>381</v>
          </cell>
          <cell r="F556">
            <v>352</v>
          </cell>
          <cell r="G556">
            <v>1863</v>
          </cell>
          <cell r="H556">
            <v>986</v>
          </cell>
          <cell r="I556">
            <v>1482</v>
          </cell>
          <cell r="J556">
            <v>182.00000000000045</v>
          </cell>
          <cell r="K556">
            <v>1074.5060490420385</v>
          </cell>
          <cell r="L556">
            <v>1618.98195723667</v>
          </cell>
          <cell r="M556">
            <v>1712.9224025555827</v>
          </cell>
          <cell r="N556">
            <v>1797.3328332060423</v>
          </cell>
          <cell r="O556">
            <v>1927.5414547825949</v>
          </cell>
          <cell r="P556">
            <v>1683.3011987380805</v>
          </cell>
          <cell r="R556">
            <v>15060.585895561009</v>
          </cell>
        </row>
        <row r="557">
          <cell r="C557" t="str">
            <v>BT SP</v>
          </cell>
          <cell r="E557">
            <v>582</v>
          </cell>
          <cell r="F557">
            <v>579</v>
          </cell>
          <cell r="G557">
            <v>668</v>
          </cell>
          <cell r="H557">
            <v>473</v>
          </cell>
          <cell r="I557">
            <v>560</v>
          </cell>
          <cell r="J557">
            <v>777</v>
          </cell>
          <cell r="K557">
            <v>657</v>
          </cell>
          <cell r="L557">
            <v>790.06400000000008</v>
          </cell>
          <cell r="M557">
            <v>888.82200000000012</v>
          </cell>
          <cell r="N557">
            <v>873.74507692307702</v>
          </cell>
          <cell r="O557">
            <v>957.42615384615397</v>
          </cell>
          <cell r="P557">
            <v>888.82200000000012</v>
          </cell>
          <cell r="R557">
            <v>8694.8792307692311</v>
          </cell>
        </row>
        <row r="558">
          <cell r="C558" t="str">
            <v>Billing Partners - ISPs</v>
          </cell>
          <cell r="E558">
            <v>1</v>
          </cell>
          <cell r="F558">
            <v>0</v>
          </cell>
          <cell r="G558">
            <v>0</v>
          </cell>
          <cell r="H558">
            <v>0</v>
          </cell>
          <cell r="I558">
            <v>0</v>
          </cell>
          <cell r="J558">
            <v>0</v>
          </cell>
          <cell r="K558">
            <v>0</v>
          </cell>
          <cell r="L558">
            <v>0</v>
          </cell>
          <cell r="M558">
            <v>0</v>
          </cell>
          <cell r="N558">
            <v>0</v>
          </cell>
          <cell r="O558">
            <v>0</v>
          </cell>
          <cell r="P558">
            <v>0</v>
          </cell>
          <cell r="R558">
            <v>1</v>
          </cell>
        </row>
        <row r="559">
          <cell r="C559" t="str">
            <v>Genesis</v>
          </cell>
          <cell r="E559">
            <v>85</v>
          </cell>
          <cell r="F559">
            <v>90</v>
          </cell>
          <cell r="G559">
            <v>138</v>
          </cell>
          <cell r="H559">
            <v>81</v>
          </cell>
          <cell r="I559">
            <v>78</v>
          </cell>
          <cell r="J559">
            <v>0</v>
          </cell>
          <cell r="K559">
            <v>0</v>
          </cell>
          <cell r="L559">
            <v>0</v>
          </cell>
          <cell r="M559">
            <v>0</v>
          </cell>
          <cell r="N559">
            <v>0</v>
          </cell>
          <cell r="O559">
            <v>0</v>
          </cell>
          <cell r="P559">
            <v>0</v>
          </cell>
          <cell r="R559">
            <v>472</v>
          </cell>
        </row>
        <row r="560">
          <cell r="C560" t="str">
            <v>tbc</v>
          </cell>
          <cell r="E560">
            <v>0</v>
          </cell>
          <cell r="F560">
            <v>0</v>
          </cell>
          <cell r="G560">
            <v>0</v>
          </cell>
          <cell r="H560">
            <v>0</v>
          </cell>
          <cell r="I560">
            <v>0</v>
          </cell>
          <cell r="J560">
            <v>0</v>
          </cell>
          <cell r="K560">
            <v>0</v>
          </cell>
          <cell r="L560">
            <v>0</v>
          </cell>
          <cell r="M560">
            <v>0</v>
          </cell>
          <cell r="N560">
            <v>0</v>
          </cell>
          <cell r="O560">
            <v>0</v>
          </cell>
          <cell r="P560">
            <v>0</v>
          </cell>
          <cell r="R560">
            <v>0</v>
          </cell>
        </row>
        <row r="561">
          <cell r="C561" t="str">
            <v>Ceased Independents</v>
          </cell>
          <cell r="E561">
            <v>47</v>
          </cell>
          <cell r="F561">
            <v>40</v>
          </cell>
          <cell r="G561">
            <v>38</v>
          </cell>
          <cell r="H561">
            <v>33</v>
          </cell>
          <cell r="I561">
            <v>38</v>
          </cell>
          <cell r="J561">
            <v>0</v>
          </cell>
          <cell r="K561">
            <v>0.25</v>
          </cell>
          <cell r="L561">
            <v>0.25</v>
          </cell>
          <cell r="M561">
            <v>0.25</v>
          </cell>
          <cell r="N561">
            <v>0.25</v>
          </cell>
          <cell r="O561">
            <v>0.25</v>
          </cell>
          <cell r="P561">
            <v>0.25</v>
          </cell>
          <cell r="R561">
            <v>197.5</v>
          </cell>
        </row>
        <row r="562">
          <cell r="C562" t="str">
            <v>tbc</v>
          </cell>
          <cell r="E562">
            <v>0</v>
          </cell>
          <cell r="F562">
            <v>0</v>
          </cell>
          <cell r="G562">
            <v>0</v>
          </cell>
          <cell r="H562">
            <v>0</v>
          </cell>
          <cell r="I562">
            <v>0</v>
          </cell>
          <cell r="J562">
            <v>0</v>
          </cell>
          <cell r="K562">
            <v>0</v>
          </cell>
          <cell r="L562">
            <v>0</v>
          </cell>
          <cell r="M562">
            <v>0</v>
          </cell>
          <cell r="N562">
            <v>0</v>
          </cell>
          <cell r="O562">
            <v>0</v>
          </cell>
          <cell r="P562">
            <v>0</v>
          </cell>
          <cell r="R562">
            <v>0</v>
          </cell>
        </row>
        <row r="564">
          <cell r="C564" t="str">
            <v>Total Business Partners</v>
          </cell>
          <cell r="E564">
            <v>6774</v>
          </cell>
          <cell r="F564">
            <v>6679</v>
          </cell>
          <cell r="G564">
            <v>14978</v>
          </cell>
          <cell r="H564">
            <v>7750</v>
          </cell>
          <cell r="I564">
            <v>8460</v>
          </cell>
          <cell r="J564">
            <v>11987.04</v>
          </cell>
          <cell r="K564">
            <v>9214.4580923205904</v>
          </cell>
          <cell r="L564">
            <v>10778.606435951937</v>
          </cell>
          <cell r="M564">
            <v>11458.753654073651</v>
          </cell>
          <cell r="N564">
            <v>11728.805250125091</v>
          </cell>
          <cell r="O564">
            <v>12467.167693299663</v>
          </cell>
          <cell r="P564">
            <v>10105.870870549807</v>
          </cell>
          <cell r="R564">
            <v>122381.70199632074</v>
          </cell>
        </row>
        <row r="566">
          <cell r="C566" t="str">
            <v>Direct</v>
          </cell>
        </row>
        <row r="568">
          <cell r="C568" t="str">
            <v>O2 Direct Sales - Corporate</v>
          </cell>
          <cell r="E568">
            <v>9782</v>
          </cell>
          <cell r="F568">
            <v>13409</v>
          </cell>
          <cell r="G568">
            <v>12182</v>
          </cell>
          <cell r="H568">
            <v>9805</v>
          </cell>
          <cell r="I568">
            <v>10641</v>
          </cell>
          <cell r="J568">
            <v>26493</v>
          </cell>
          <cell r="K568">
            <v>12852</v>
          </cell>
          <cell r="L568">
            <v>14580.971142263517</v>
          </cell>
          <cell r="M568">
            <v>15080.057039554609</v>
          </cell>
          <cell r="N568">
            <v>11144.788652677918</v>
          </cell>
          <cell r="O568">
            <v>12408.788743732512</v>
          </cell>
          <cell r="P568">
            <v>12674.894026059796</v>
          </cell>
          <cell r="R568">
            <v>161053.49960428834</v>
          </cell>
        </row>
        <row r="569">
          <cell r="C569" t="str">
            <v>O2 Direct Sales - SME</v>
          </cell>
          <cell r="E569">
            <v>7925</v>
          </cell>
          <cell r="F569">
            <v>10143</v>
          </cell>
          <cell r="G569">
            <v>10861</v>
          </cell>
          <cell r="H569">
            <v>8846</v>
          </cell>
          <cell r="I569">
            <v>8098</v>
          </cell>
          <cell r="J569">
            <v>9517.1726368223281</v>
          </cell>
          <cell r="K569">
            <v>10173.879053513805</v>
          </cell>
          <cell r="L569">
            <v>10300.683634209392</v>
          </cell>
          <cell r="M569">
            <v>11006.363812609572</v>
          </cell>
          <cell r="N569">
            <v>9565.0459342791492</v>
          </cell>
          <cell r="O569">
            <v>9513.3364539074082</v>
          </cell>
          <cell r="P569">
            <v>7706.3643977808124</v>
          </cell>
          <cell r="R569">
            <v>113655.84592312247</v>
          </cell>
        </row>
        <row r="570">
          <cell r="C570" t="str">
            <v>tbc</v>
          </cell>
          <cell r="E570">
            <v>0</v>
          </cell>
          <cell r="F570">
            <v>0</v>
          </cell>
          <cell r="G570">
            <v>0</v>
          </cell>
          <cell r="H570">
            <v>0</v>
          </cell>
          <cell r="I570">
            <v>0</v>
          </cell>
          <cell r="J570">
            <v>0</v>
          </cell>
          <cell r="K570">
            <v>0</v>
          </cell>
          <cell r="L570">
            <v>0</v>
          </cell>
          <cell r="M570">
            <v>0</v>
          </cell>
          <cell r="N570">
            <v>0</v>
          </cell>
          <cell r="O570">
            <v>0</v>
          </cell>
          <cell r="P570">
            <v>0</v>
          </cell>
          <cell r="R570">
            <v>0</v>
          </cell>
        </row>
        <row r="571">
          <cell r="C571" t="str">
            <v>tbc</v>
          </cell>
          <cell r="E571">
            <v>0</v>
          </cell>
          <cell r="F571">
            <v>0</v>
          </cell>
          <cell r="G571">
            <v>0</v>
          </cell>
          <cell r="H571">
            <v>0</v>
          </cell>
          <cell r="I571">
            <v>0</v>
          </cell>
          <cell r="J571">
            <v>0</v>
          </cell>
          <cell r="K571">
            <v>0</v>
          </cell>
          <cell r="L571">
            <v>0</v>
          </cell>
          <cell r="M571">
            <v>0</v>
          </cell>
          <cell r="N571">
            <v>0</v>
          </cell>
          <cell r="O571">
            <v>0</v>
          </cell>
          <cell r="P571">
            <v>0</v>
          </cell>
          <cell r="R571">
            <v>0</v>
          </cell>
        </row>
        <row r="572">
          <cell r="C572" t="str">
            <v>tbc</v>
          </cell>
          <cell r="E572">
            <v>0</v>
          </cell>
          <cell r="F572">
            <v>0</v>
          </cell>
          <cell r="G572">
            <v>0</v>
          </cell>
          <cell r="H572">
            <v>0</v>
          </cell>
          <cell r="I572">
            <v>0</v>
          </cell>
          <cell r="J572">
            <v>0</v>
          </cell>
          <cell r="K572">
            <v>0</v>
          </cell>
          <cell r="L572">
            <v>0</v>
          </cell>
          <cell r="M572">
            <v>0</v>
          </cell>
          <cell r="N572">
            <v>0</v>
          </cell>
          <cell r="O572">
            <v>0</v>
          </cell>
          <cell r="P572">
            <v>0</v>
          </cell>
          <cell r="R572">
            <v>0</v>
          </cell>
        </row>
        <row r="573">
          <cell r="C573" t="str">
            <v>tbc</v>
          </cell>
          <cell r="E573">
            <v>0</v>
          </cell>
          <cell r="F573">
            <v>0</v>
          </cell>
          <cell r="G573">
            <v>0</v>
          </cell>
          <cell r="H573">
            <v>0</v>
          </cell>
          <cell r="I573">
            <v>0</v>
          </cell>
          <cell r="J573">
            <v>0</v>
          </cell>
          <cell r="K573">
            <v>0</v>
          </cell>
          <cell r="L573">
            <v>0</v>
          </cell>
          <cell r="M573">
            <v>0</v>
          </cell>
          <cell r="N573">
            <v>0</v>
          </cell>
          <cell r="O573">
            <v>0</v>
          </cell>
          <cell r="P573">
            <v>0</v>
          </cell>
          <cell r="R573">
            <v>0</v>
          </cell>
        </row>
        <row r="574">
          <cell r="C574" t="str">
            <v>tbc</v>
          </cell>
          <cell r="E574">
            <v>0</v>
          </cell>
          <cell r="F574">
            <v>0</v>
          </cell>
          <cell r="G574">
            <v>0</v>
          </cell>
          <cell r="H574">
            <v>0</v>
          </cell>
          <cell r="I574">
            <v>0</v>
          </cell>
          <cell r="J574">
            <v>0</v>
          </cell>
          <cell r="K574">
            <v>0</v>
          </cell>
          <cell r="L574">
            <v>0</v>
          </cell>
          <cell r="M574">
            <v>0</v>
          </cell>
          <cell r="N574">
            <v>0</v>
          </cell>
          <cell r="O574">
            <v>0</v>
          </cell>
          <cell r="P574">
            <v>0</v>
          </cell>
          <cell r="R574">
            <v>0</v>
          </cell>
        </row>
        <row r="575">
          <cell r="C575" t="str">
            <v>tbc</v>
          </cell>
          <cell r="E575">
            <v>0</v>
          </cell>
          <cell r="F575">
            <v>0</v>
          </cell>
          <cell r="G575">
            <v>0</v>
          </cell>
          <cell r="H575">
            <v>0</v>
          </cell>
          <cell r="I575">
            <v>0</v>
          </cell>
          <cell r="J575">
            <v>0</v>
          </cell>
          <cell r="K575">
            <v>0</v>
          </cell>
          <cell r="L575">
            <v>0</v>
          </cell>
          <cell r="M575">
            <v>0</v>
          </cell>
          <cell r="N575">
            <v>0</v>
          </cell>
          <cell r="O575">
            <v>0</v>
          </cell>
          <cell r="P575">
            <v>0</v>
          </cell>
          <cell r="R575">
            <v>0</v>
          </cell>
        </row>
        <row r="576">
          <cell r="C576" t="str">
            <v>tbc</v>
          </cell>
          <cell r="E576">
            <v>0</v>
          </cell>
          <cell r="F576">
            <v>0</v>
          </cell>
          <cell r="G576">
            <v>0</v>
          </cell>
          <cell r="H576">
            <v>0</v>
          </cell>
          <cell r="I576">
            <v>0</v>
          </cell>
          <cell r="J576">
            <v>0</v>
          </cell>
          <cell r="K576">
            <v>0</v>
          </cell>
          <cell r="L576">
            <v>0</v>
          </cell>
          <cell r="M576">
            <v>0</v>
          </cell>
          <cell r="N576">
            <v>0</v>
          </cell>
          <cell r="O576">
            <v>0</v>
          </cell>
          <cell r="P576">
            <v>0</v>
          </cell>
          <cell r="R576">
            <v>0</v>
          </cell>
        </row>
        <row r="578">
          <cell r="C578" t="str">
            <v>Total Direct</v>
          </cell>
          <cell r="E578">
            <v>17707</v>
          </cell>
          <cell r="F578">
            <v>23552</v>
          </cell>
          <cell r="G578">
            <v>23043</v>
          </cell>
          <cell r="H578">
            <v>18651</v>
          </cell>
          <cell r="I578">
            <v>18739</v>
          </cell>
          <cell r="J578">
            <v>36010.172636822332</v>
          </cell>
          <cell r="K578">
            <v>23025.879053513803</v>
          </cell>
          <cell r="L578">
            <v>24881.654776472911</v>
          </cell>
          <cell r="M578">
            <v>26086.420852164181</v>
          </cell>
          <cell r="N578">
            <v>20709.834586957069</v>
          </cell>
          <cell r="O578">
            <v>21922.125197639922</v>
          </cell>
          <cell r="P578">
            <v>20381.258423840609</v>
          </cell>
          <cell r="R578">
            <v>274709.3455274108</v>
          </cell>
        </row>
        <row r="580">
          <cell r="C580" t="str">
            <v>TOTAL BUSINESS</v>
          </cell>
          <cell r="E580">
            <v>25753</v>
          </cell>
          <cell r="F580">
            <v>31589</v>
          </cell>
          <cell r="G580">
            <v>39810</v>
          </cell>
          <cell r="H580">
            <v>28150</v>
          </cell>
          <cell r="I580">
            <v>28680</v>
          </cell>
          <cell r="J580">
            <v>52581.912636822337</v>
          </cell>
          <cell r="K580">
            <v>34917.150420170576</v>
          </cell>
          <cell r="L580">
            <v>38225.58842562091</v>
          </cell>
          <cell r="M580">
            <v>40175.490662041695</v>
          </cell>
          <cell r="N580">
            <v>34639.56495225511</v>
          </cell>
          <cell r="O580">
            <v>36658.519120350422</v>
          </cell>
          <cell r="P580">
            <v>32383.321104664356</v>
          </cell>
          <cell r="R580">
            <v>423563.54732192541</v>
          </cell>
        </row>
        <row r="582">
          <cell r="C582" t="str">
            <v>O2 ONLINE (A. Benham)</v>
          </cell>
        </row>
        <row r="584">
          <cell r="C584" t="str">
            <v>O2 Online</v>
          </cell>
          <cell r="E584">
            <v>20749</v>
          </cell>
          <cell r="F584">
            <v>20577</v>
          </cell>
          <cell r="G584">
            <v>23853.57</v>
          </cell>
          <cell r="H584">
            <v>23474.039087947884</v>
          </cell>
          <cell r="I584">
            <v>21200.999999999996</v>
          </cell>
          <cell r="J584">
            <v>23277.919999999998</v>
          </cell>
          <cell r="K584">
            <v>23885.879286466163</v>
          </cell>
          <cell r="L584">
            <v>22591.065135338347</v>
          </cell>
          <cell r="M584">
            <v>22181.550135338348</v>
          </cell>
          <cell r="N584">
            <v>21293.879735338345</v>
          </cell>
          <cell r="O584">
            <v>21506.534135338345</v>
          </cell>
          <cell r="P584">
            <v>21820.544135338347</v>
          </cell>
          <cell r="R584">
            <v>266411.9816511058</v>
          </cell>
        </row>
        <row r="585">
          <cell r="C585" t="str">
            <v>O2 Telesales</v>
          </cell>
          <cell r="E585">
            <v>14112</v>
          </cell>
          <cell r="F585">
            <v>13259</v>
          </cell>
          <cell r="G585">
            <v>15535.43</v>
          </cell>
          <cell r="H585">
            <v>15043.960912052116</v>
          </cell>
          <cell r="I585">
            <v>12999.000000000002</v>
          </cell>
          <cell r="J585">
            <v>13403.78</v>
          </cell>
          <cell r="K585">
            <v>13481.187713533835</v>
          </cell>
          <cell r="L585">
            <v>12676.644864661655</v>
          </cell>
          <cell r="M585">
            <v>12062.009864661655</v>
          </cell>
          <cell r="N585">
            <v>11749.816264661655</v>
          </cell>
          <cell r="O585">
            <v>11652.265864661655</v>
          </cell>
          <cell r="P585">
            <v>11471.605864661655</v>
          </cell>
          <cell r="R585">
            <v>157446.70134889422</v>
          </cell>
        </row>
        <row r="586">
          <cell r="C586" t="str">
            <v>tbc</v>
          </cell>
          <cell r="E586">
            <v>0</v>
          </cell>
          <cell r="F586">
            <v>0</v>
          </cell>
          <cell r="G586">
            <v>0</v>
          </cell>
          <cell r="H586">
            <v>0</v>
          </cell>
          <cell r="I586">
            <v>0</v>
          </cell>
          <cell r="J586">
            <v>0</v>
          </cell>
          <cell r="K586">
            <v>0</v>
          </cell>
          <cell r="L586">
            <v>0</v>
          </cell>
          <cell r="M586">
            <v>0</v>
          </cell>
          <cell r="N586">
            <v>0</v>
          </cell>
          <cell r="O586">
            <v>0</v>
          </cell>
          <cell r="P586">
            <v>0</v>
          </cell>
          <cell r="R586">
            <v>0</v>
          </cell>
        </row>
        <row r="587">
          <cell r="C587" t="str">
            <v>tbc</v>
          </cell>
          <cell r="E587">
            <v>0</v>
          </cell>
          <cell r="F587">
            <v>0</v>
          </cell>
          <cell r="G587">
            <v>0</v>
          </cell>
          <cell r="H587">
            <v>0</v>
          </cell>
          <cell r="I587">
            <v>0</v>
          </cell>
          <cell r="J587">
            <v>0</v>
          </cell>
          <cell r="K587">
            <v>0</v>
          </cell>
          <cell r="L587">
            <v>0</v>
          </cell>
          <cell r="M587">
            <v>0</v>
          </cell>
          <cell r="N587">
            <v>0</v>
          </cell>
          <cell r="O587">
            <v>0</v>
          </cell>
          <cell r="P587">
            <v>0</v>
          </cell>
          <cell r="R587">
            <v>0</v>
          </cell>
        </row>
        <row r="588">
          <cell r="C588" t="str">
            <v>tbc</v>
          </cell>
          <cell r="E588">
            <v>0</v>
          </cell>
          <cell r="F588">
            <v>0</v>
          </cell>
          <cell r="G588">
            <v>0</v>
          </cell>
          <cell r="H588">
            <v>0</v>
          </cell>
          <cell r="I588">
            <v>0</v>
          </cell>
          <cell r="J588">
            <v>0</v>
          </cell>
          <cell r="K588">
            <v>0</v>
          </cell>
          <cell r="L588">
            <v>0</v>
          </cell>
          <cell r="M588">
            <v>0</v>
          </cell>
          <cell r="N588">
            <v>0</v>
          </cell>
          <cell r="O588">
            <v>0</v>
          </cell>
          <cell r="P588">
            <v>0</v>
          </cell>
          <cell r="R588">
            <v>0</v>
          </cell>
        </row>
        <row r="589">
          <cell r="C589" t="str">
            <v>tbc</v>
          </cell>
          <cell r="E589">
            <v>0</v>
          </cell>
          <cell r="F589">
            <v>0</v>
          </cell>
          <cell r="G589">
            <v>0</v>
          </cell>
          <cell r="H589">
            <v>0</v>
          </cell>
          <cell r="I589">
            <v>0</v>
          </cell>
          <cell r="J589">
            <v>0</v>
          </cell>
          <cell r="K589">
            <v>0</v>
          </cell>
          <cell r="L589">
            <v>0</v>
          </cell>
          <cell r="M589">
            <v>0</v>
          </cell>
          <cell r="N589">
            <v>0</v>
          </cell>
          <cell r="O589">
            <v>0</v>
          </cell>
          <cell r="P589">
            <v>0</v>
          </cell>
          <cell r="R589">
            <v>0</v>
          </cell>
        </row>
        <row r="591">
          <cell r="C591" t="str">
            <v>TOTAL O2 ONLINE</v>
          </cell>
          <cell r="E591">
            <v>34861</v>
          </cell>
          <cell r="F591">
            <v>33836</v>
          </cell>
          <cell r="G591">
            <v>39389</v>
          </cell>
          <cell r="H591">
            <v>38518</v>
          </cell>
          <cell r="I591">
            <v>34200</v>
          </cell>
          <cell r="J591">
            <v>36681.699999999997</v>
          </cell>
          <cell r="K591">
            <v>37367.066999999995</v>
          </cell>
          <cell r="L591">
            <v>35267.710000000006</v>
          </cell>
          <cell r="M591">
            <v>34243.560000000005</v>
          </cell>
          <cell r="N591">
            <v>33043.695999999996</v>
          </cell>
          <cell r="O591">
            <v>33158.800000000003</v>
          </cell>
          <cell r="P591">
            <v>33292.15</v>
          </cell>
          <cell r="R591">
            <v>423858.68300000002</v>
          </cell>
        </row>
        <row r="593">
          <cell r="C593" t="str">
            <v>O2 RETAIL (P. Cave)</v>
          </cell>
        </row>
        <row r="595">
          <cell r="C595" t="str">
            <v>O2 Retail</v>
          </cell>
          <cell r="E595">
            <v>40183</v>
          </cell>
          <cell r="F595">
            <v>39794</v>
          </cell>
          <cell r="G595">
            <v>43894.979999999996</v>
          </cell>
          <cell r="H595">
            <v>43790</v>
          </cell>
          <cell r="I595">
            <v>42914</v>
          </cell>
          <cell r="J595">
            <v>41559.099401246087</v>
          </cell>
          <cell r="K595">
            <v>45281.065999999999</v>
          </cell>
          <cell r="L595">
            <v>41963.392</v>
          </cell>
          <cell r="M595">
            <v>40991.020000000004</v>
          </cell>
          <cell r="N595">
            <v>38537.07</v>
          </cell>
          <cell r="O595">
            <v>38421.57</v>
          </cell>
          <cell r="P595">
            <v>38985.631999999998</v>
          </cell>
          <cell r="R595">
            <v>496314.8294012461</v>
          </cell>
        </row>
        <row r="596">
          <cell r="C596" t="str">
            <v>O2 Franchise</v>
          </cell>
          <cell r="E596">
            <v>5621</v>
          </cell>
          <cell r="F596">
            <v>5723</v>
          </cell>
          <cell r="G596">
            <v>6344</v>
          </cell>
          <cell r="H596">
            <v>6639</v>
          </cell>
          <cell r="I596">
            <v>6911</v>
          </cell>
          <cell r="J596">
            <v>6628.29</v>
          </cell>
          <cell r="K596">
            <v>5738.105263157895</v>
          </cell>
          <cell r="L596">
            <v>5316.3991662324133</v>
          </cell>
          <cell r="M596">
            <v>5195.3465346534649</v>
          </cell>
          <cell r="N596">
            <v>5195.3465346534649</v>
          </cell>
          <cell r="O596">
            <v>5195.3465346534649</v>
          </cell>
          <cell r="P596">
            <v>5395.3465346534649</v>
          </cell>
          <cell r="R596">
            <v>69902.180568004173</v>
          </cell>
        </row>
        <row r="597">
          <cell r="C597" t="str">
            <v>tbc</v>
          </cell>
          <cell r="E597">
            <v>0</v>
          </cell>
          <cell r="F597">
            <v>0</v>
          </cell>
          <cell r="G597">
            <v>0</v>
          </cell>
          <cell r="H597">
            <v>0</v>
          </cell>
          <cell r="I597">
            <v>0</v>
          </cell>
          <cell r="J597">
            <v>0</v>
          </cell>
          <cell r="K597">
            <v>0</v>
          </cell>
          <cell r="L597">
            <v>0</v>
          </cell>
          <cell r="M597">
            <v>0</v>
          </cell>
          <cell r="N597">
            <v>0</v>
          </cell>
          <cell r="O597">
            <v>0</v>
          </cell>
          <cell r="P597">
            <v>0</v>
          </cell>
          <cell r="R597">
            <v>0</v>
          </cell>
        </row>
        <row r="598">
          <cell r="C598" t="str">
            <v>tbc</v>
          </cell>
          <cell r="E598">
            <v>0</v>
          </cell>
          <cell r="F598">
            <v>0</v>
          </cell>
          <cell r="G598">
            <v>0</v>
          </cell>
          <cell r="H598">
            <v>0</v>
          </cell>
          <cell r="I598">
            <v>0</v>
          </cell>
          <cell r="J598">
            <v>0</v>
          </cell>
          <cell r="K598">
            <v>0</v>
          </cell>
          <cell r="L598">
            <v>0</v>
          </cell>
          <cell r="M598">
            <v>0</v>
          </cell>
          <cell r="N598">
            <v>0</v>
          </cell>
          <cell r="O598">
            <v>0</v>
          </cell>
          <cell r="P598">
            <v>0</v>
          </cell>
          <cell r="R598">
            <v>0</v>
          </cell>
        </row>
        <row r="599">
          <cell r="C599" t="str">
            <v>tbc</v>
          </cell>
          <cell r="E599">
            <v>0</v>
          </cell>
          <cell r="F599">
            <v>0</v>
          </cell>
          <cell r="G599">
            <v>0</v>
          </cell>
          <cell r="H599">
            <v>0</v>
          </cell>
          <cell r="I599">
            <v>0</v>
          </cell>
          <cell r="J599">
            <v>0</v>
          </cell>
          <cell r="K599">
            <v>0</v>
          </cell>
          <cell r="L599">
            <v>0</v>
          </cell>
          <cell r="M599">
            <v>0</v>
          </cell>
          <cell r="N599">
            <v>0</v>
          </cell>
          <cell r="O599">
            <v>0</v>
          </cell>
          <cell r="P599">
            <v>0</v>
          </cell>
          <cell r="R599">
            <v>0</v>
          </cell>
        </row>
        <row r="600">
          <cell r="C600" t="str">
            <v>tbc</v>
          </cell>
          <cell r="E600">
            <v>0</v>
          </cell>
          <cell r="F600">
            <v>0</v>
          </cell>
          <cell r="G600">
            <v>0</v>
          </cell>
          <cell r="H600">
            <v>0</v>
          </cell>
          <cell r="I600">
            <v>0</v>
          </cell>
          <cell r="J600">
            <v>0</v>
          </cell>
          <cell r="K600">
            <v>0</v>
          </cell>
          <cell r="L600">
            <v>0</v>
          </cell>
          <cell r="M600">
            <v>0</v>
          </cell>
          <cell r="N600">
            <v>0</v>
          </cell>
          <cell r="O600">
            <v>0</v>
          </cell>
          <cell r="P600">
            <v>0</v>
          </cell>
          <cell r="R600">
            <v>0</v>
          </cell>
        </row>
        <row r="601">
          <cell r="C601" t="str">
            <v>tbc</v>
          </cell>
          <cell r="E601">
            <v>0</v>
          </cell>
          <cell r="F601">
            <v>0</v>
          </cell>
          <cell r="G601">
            <v>0</v>
          </cell>
          <cell r="H601">
            <v>0</v>
          </cell>
          <cell r="I601">
            <v>0</v>
          </cell>
          <cell r="J601">
            <v>0</v>
          </cell>
          <cell r="K601">
            <v>0</v>
          </cell>
          <cell r="L601">
            <v>0</v>
          </cell>
          <cell r="M601">
            <v>0</v>
          </cell>
          <cell r="N601">
            <v>0</v>
          </cell>
          <cell r="O601">
            <v>0</v>
          </cell>
          <cell r="P601">
            <v>0</v>
          </cell>
          <cell r="R601">
            <v>0</v>
          </cell>
        </row>
        <row r="603">
          <cell r="C603" t="str">
            <v>TOTAL O2 RETAIL</v>
          </cell>
          <cell r="E603">
            <v>45804</v>
          </cell>
          <cell r="F603">
            <v>45517</v>
          </cell>
          <cell r="G603">
            <v>50238.979999999996</v>
          </cell>
          <cell r="H603">
            <v>50429</v>
          </cell>
          <cell r="I603">
            <v>49825</v>
          </cell>
          <cell r="J603">
            <v>48187.389401246088</v>
          </cell>
          <cell r="K603">
            <v>51019.171263157892</v>
          </cell>
          <cell r="L603">
            <v>47279.791166232411</v>
          </cell>
          <cell r="M603">
            <v>46186.366534653469</v>
          </cell>
          <cell r="N603">
            <v>43732.416534653465</v>
          </cell>
          <cell r="O603">
            <v>43616.916534653465</v>
          </cell>
          <cell r="P603">
            <v>44380.978534653463</v>
          </cell>
          <cell r="R603">
            <v>566217.0099692503</v>
          </cell>
        </row>
        <row r="605">
          <cell r="C605" t="str">
            <v>OTHER CHANNELS</v>
          </cell>
        </row>
        <row r="607">
          <cell r="C607" t="str">
            <v>Other</v>
          </cell>
          <cell r="E607">
            <v>1048</v>
          </cell>
          <cell r="F607">
            <v>692</v>
          </cell>
          <cell r="G607">
            <v>1168</v>
          </cell>
          <cell r="H607">
            <v>1118</v>
          </cell>
          <cell r="I607">
            <v>878</v>
          </cell>
          <cell r="J607">
            <v>995.67741935483889</v>
          </cell>
          <cell r="K607">
            <v>2513.9303030303031</v>
          </cell>
          <cell r="L607">
            <v>2277.9303030303031</v>
          </cell>
          <cell r="M607">
            <v>2277.9303030303031</v>
          </cell>
          <cell r="N607">
            <v>5511.2636363636366</v>
          </cell>
          <cell r="O607">
            <v>5511.2636363636375</v>
          </cell>
          <cell r="P607">
            <v>5311.2636363636375</v>
          </cell>
          <cell r="R607">
            <v>29303.259237536662</v>
          </cell>
        </row>
        <row r="608">
          <cell r="C608" t="str">
            <v>tbc</v>
          </cell>
          <cell r="E608">
            <v>0</v>
          </cell>
          <cell r="F608">
            <v>0</v>
          </cell>
          <cell r="G608">
            <v>0</v>
          </cell>
          <cell r="H608">
            <v>0</v>
          </cell>
          <cell r="I608">
            <v>0</v>
          </cell>
          <cell r="J608">
            <v>0</v>
          </cell>
          <cell r="K608">
            <v>0</v>
          </cell>
          <cell r="L608">
            <v>0</v>
          </cell>
          <cell r="M608">
            <v>0</v>
          </cell>
          <cell r="N608">
            <v>0</v>
          </cell>
          <cell r="O608">
            <v>0</v>
          </cell>
          <cell r="P608">
            <v>0</v>
          </cell>
          <cell r="R608">
            <v>0</v>
          </cell>
        </row>
        <row r="609">
          <cell r="C609" t="str">
            <v>tbc</v>
          </cell>
          <cell r="E609">
            <v>0</v>
          </cell>
          <cell r="F609">
            <v>0</v>
          </cell>
          <cell r="G609">
            <v>0</v>
          </cell>
          <cell r="H609">
            <v>0</v>
          </cell>
          <cell r="I609">
            <v>0</v>
          </cell>
          <cell r="J609">
            <v>0</v>
          </cell>
          <cell r="K609">
            <v>0</v>
          </cell>
          <cell r="L609">
            <v>0</v>
          </cell>
          <cell r="M609">
            <v>0</v>
          </cell>
          <cell r="N609">
            <v>0</v>
          </cell>
          <cell r="O609">
            <v>0</v>
          </cell>
          <cell r="P609">
            <v>0</v>
          </cell>
          <cell r="R609">
            <v>0</v>
          </cell>
        </row>
        <row r="610">
          <cell r="C610" t="str">
            <v>tbc</v>
          </cell>
          <cell r="E610">
            <v>0</v>
          </cell>
          <cell r="F610">
            <v>0</v>
          </cell>
          <cell r="G610">
            <v>0</v>
          </cell>
          <cell r="H610">
            <v>0</v>
          </cell>
          <cell r="I610">
            <v>0</v>
          </cell>
          <cell r="J610">
            <v>0</v>
          </cell>
          <cell r="K610">
            <v>0</v>
          </cell>
          <cell r="L610">
            <v>0</v>
          </cell>
          <cell r="M610">
            <v>0</v>
          </cell>
          <cell r="N610">
            <v>0</v>
          </cell>
          <cell r="O610">
            <v>0</v>
          </cell>
          <cell r="P610">
            <v>0</v>
          </cell>
          <cell r="R610">
            <v>0</v>
          </cell>
        </row>
        <row r="611">
          <cell r="C611" t="str">
            <v>tbc</v>
          </cell>
          <cell r="E611">
            <v>0</v>
          </cell>
          <cell r="F611">
            <v>0</v>
          </cell>
          <cell r="G611">
            <v>0</v>
          </cell>
          <cell r="H611">
            <v>0</v>
          </cell>
          <cell r="I611">
            <v>0</v>
          </cell>
          <cell r="J611">
            <v>0</v>
          </cell>
          <cell r="K611">
            <v>0</v>
          </cell>
          <cell r="L611">
            <v>0</v>
          </cell>
          <cell r="M611">
            <v>0</v>
          </cell>
          <cell r="N611">
            <v>0</v>
          </cell>
          <cell r="O611">
            <v>0</v>
          </cell>
          <cell r="P611">
            <v>0</v>
          </cell>
          <cell r="R611">
            <v>0</v>
          </cell>
        </row>
        <row r="612">
          <cell r="C612" t="str">
            <v>Renumbering</v>
          </cell>
          <cell r="E612">
            <v>-9598</v>
          </cell>
          <cell r="F612">
            <v>-8429</v>
          </cell>
          <cell r="G612">
            <v>-8816</v>
          </cell>
          <cell r="H612">
            <v>-8879</v>
          </cell>
          <cell r="I612">
            <v>-8791</v>
          </cell>
          <cell r="J612">
            <v>-7500</v>
          </cell>
          <cell r="K612">
            <v>-7500</v>
          </cell>
          <cell r="L612">
            <v>-7500</v>
          </cell>
          <cell r="M612">
            <v>-7500</v>
          </cell>
          <cell r="N612">
            <v>-7500</v>
          </cell>
          <cell r="O612">
            <v>-7500</v>
          </cell>
          <cell r="P612">
            <v>-7500</v>
          </cell>
          <cell r="R612">
            <v>-97013</v>
          </cell>
        </row>
        <row r="614">
          <cell r="C614" t="str">
            <v>TOTAL OTHER CHANNELS</v>
          </cell>
          <cell r="E614">
            <v>-8550</v>
          </cell>
          <cell r="F614">
            <v>-7737</v>
          </cell>
          <cell r="G614">
            <v>-7648</v>
          </cell>
          <cell r="H614">
            <v>-7761</v>
          </cell>
          <cell r="I614">
            <v>-7913</v>
          </cell>
          <cell r="J614">
            <v>-6504.322580645161</v>
          </cell>
          <cell r="K614">
            <v>-4986.0696969696965</v>
          </cell>
          <cell r="L614">
            <v>-5222.0696969696965</v>
          </cell>
          <cell r="M614">
            <v>-5222.0696969696965</v>
          </cell>
          <cell r="N614">
            <v>-1988.7363636363634</v>
          </cell>
          <cell r="O614">
            <v>-1988.7363636363625</v>
          </cell>
          <cell r="P614">
            <v>-2188.7363636363625</v>
          </cell>
          <cell r="R614">
            <v>-67709.740762463334</v>
          </cell>
        </row>
        <row r="616">
          <cell r="C616" t="str">
            <v>TOTAL POSTPAY GROSS CONNECTIONS</v>
          </cell>
          <cell r="E616">
            <v>146194</v>
          </cell>
          <cell r="F616">
            <v>158346</v>
          </cell>
          <cell r="G616">
            <v>177552.97999999998</v>
          </cell>
          <cell r="H616">
            <v>160717</v>
          </cell>
          <cell r="I616">
            <v>165682</v>
          </cell>
          <cell r="J616">
            <v>185221.67945742328</v>
          </cell>
          <cell r="K616">
            <v>174972.31898635882</v>
          </cell>
          <cell r="L616">
            <v>166206.38353124727</v>
          </cell>
          <cell r="M616">
            <v>163038.71113608911</v>
          </cell>
          <cell r="N616">
            <v>155082.30475963585</v>
          </cell>
          <cell r="O616">
            <v>155675.89020045844</v>
          </cell>
          <cell r="P616">
            <v>151321.40702568146</v>
          </cell>
          <cell r="R616">
            <v>1960010.6750968944</v>
          </cell>
        </row>
        <row r="618">
          <cell r="Q618" t="e">
            <v>#REF!</v>
          </cell>
        </row>
      </sheetData>
      <sheetData sheetId="30" refreshError="1">
        <row r="2">
          <cell r="C2" t="str">
            <v>PREPAY Traditional</v>
          </cell>
          <cell r="E2">
            <v>39814</v>
          </cell>
          <cell r="F2">
            <v>39845</v>
          </cell>
          <cell r="G2">
            <v>39873</v>
          </cell>
          <cell r="H2">
            <v>39904</v>
          </cell>
          <cell r="I2">
            <v>39934</v>
          </cell>
          <cell r="J2">
            <v>39965</v>
          </cell>
          <cell r="K2">
            <v>39995</v>
          </cell>
          <cell r="L2">
            <v>40026</v>
          </cell>
          <cell r="M2">
            <v>40057</v>
          </cell>
          <cell r="N2">
            <v>40087</v>
          </cell>
          <cell r="O2">
            <v>40118</v>
          </cell>
          <cell r="P2">
            <v>40148</v>
          </cell>
          <cell r="R2" t="str">
            <v>Year to Date</v>
          </cell>
        </row>
        <row r="4">
          <cell r="E4" t="str">
            <v>Actual</v>
          </cell>
          <cell r="F4" t="str">
            <v>Actual</v>
          </cell>
          <cell r="G4" t="str">
            <v>Actual</v>
          </cell>
          <cell r="H4" t="str">
            <v>Actual</v>
          </cell>
          <cell r="I4" t="str">
            <v>Actual</v>
          </cell>
          <cell r="J4" t="str">
            <v>Actual</v>
          </cell>
          <cell r="K4" t="str">
            <v>Actual</v>
          </cell>
          <cell r="L4" t="str">
            <v>Actual</v>
          </cell>
          <cell r="M4" t="str">
            <v/>
          </cell>
          <cell r="N4" t="str">
            <v/>
          </cell>
          <cell r="O4" t="str">
            <v/>
          </cell>
          <cell r="P4" t="str">
            <v/>
          </cell>
        </row>
        <row r="6">
          <cell r="C6" t="str">
            <v>MASS RETAIL (S. Shurrock)</v>
          </cell>
        </row>
        <row r="8">
          <cell r="B8" t="str">
            <v>Carphone Warehouse - CPW Managed   Traditional</v>
          </cell>
          <cell r="C8" t="str">
            <v>Carphone Warehouse - CPW Managed</v>
          </cell>
          <cell r="E8">
            <v>0</v>
          </cell>
          <cell r="F8">
            <v>0</v>
          </cell>
          <cell r="G8">
            <v>0</v>
          </cell>
          <cell r="H8">
            <v>0</v>
          </cell>
          <cell r="I8">
            <v>0</v>
          </cell>
          <cell r="J8">
            <v>0</v>
          </cell>
          <cell r="K8">
            <v>0</v>
          </cell>
          <cell r="L8">
            <v>0</v>
          </cell>
          <cell r="M8">
            <v>0</v>
          </cell>
          <cell r="N8">
            <v>0</v>
          </cell>
          <cell r="O8">
            <v>0</v>
          </cell>
          <cell r="P8">
            <v>0</v>
          </cell>
          <cell r="R8">
            <v>0</v>
          </cell>
        </row>
        <row r="9">
          <cell r="B9" t="str">
            <v>Carphone Warehouse - O2 Managed   Traditional</v>
          </cell>
          <cell r="C9" t="str">
            <v>Carphone Warehouse - O2 Managed</v>
          </cell>
          <cell r="E9">
            <v>89231</v>
          </cell>
          <cell r="F9">
            <v>64869</v>
          </cell>
          <cell r="G9">
            <v>67561</v>
          </cell>
          <cell r="H9">
            <v>73581</v>
          </cell>
          <cell r="I9">
            <v>51352</v>
          </cell>
          <cell r="J9">
            <v>36273</v>
          </cell>
          <cell r="K9">
            <v>37407.407407407409</v>
          </cell>
          <cell r="L9">
            <v>37407.407407407409</v>
          </cell>
          <cell r="M9">
            <v>33585.301837270337</v>
          </cell>
          <cell r="N9">
            <v>21545.333333333336</v>
          </cell>
          <cell r="O9">
            <v>25270.92731829574</v>
          </cell>
          <cell r="P9">
            <v>69517.777777777781</v>
          </cell>
          <cell r="R9">
            <v>607601.15508149192</v>
          </cell>
        </row>
        <row r="10">
          <cell r="B10" t="str">
            <v>tbc   Traditional</v>
          </cell>
          <cell r="C10" t="str">
            <v>tbc</v>
          </cell>
          <cell r="E10">
            <v>0</v>
          </cell>
          <cell r="F10">
            <v>0</v>
          </cell>
          <cell r="G10">
            <v>0</v>
          </cell>
          <cell r="H10">
            <v>0</v>
          </cell>
          <cell r="I10">
            <v>0</v>
          </cell>
          <cell r="J10">
            <v>0</v>
          </cell>
          <cell r="K10">
            <v>0</v>
          </cell>
          <cell r="L10">
            <v>0</v>
          </cell>
          <cell r="M10">
            <v>0</v>
          </cell>
          <cell r="N10">
            <v>0</v>
          </cell>
          <cell r="O10">
            <v>0</v>
          </cell>
          <cell r="P10">
            <v>0</v>
          </cell>
          <cell r="R10">
            <v>0</v>
          </cell>
        </row>
        <row r="11">
          <cell r="B11" t="str">
            <v>tbc   Traditional</v>
          </cell>
          <cell r="C11" t="str">
            <v>tbc</v>
          </cell>
          <cell r="E11">
            <v>0</v>
          </cell>
          <cell r="F11">
            <v>0</v>
          </cell>
          <cell r="G11">
            <v>0</v>
          </cell>
          <cell r="H11">
            <v>0</v>
          </cell>
          <cell r="I11">
            <v>0</v>
          </cell>
          <cell r="J11">
            <v>0</v>
          </cell>
          <cell r="K11">
            <v>0</v>
          </cell>
          <cell r="L11">
            <v>0</v>
          </cell>
          <cell r="M11">
            <v>0</v>
          </cell>
          <cell r="N11">
            <v>0</v>
          </cell>
          <cell r="O11">
            <v>0</v>
          </cell>
          <cell r="P11">
            <v>0</v>
          </cell>
          <cell r="R11">
            <v>0</v>
          </cell>
        </row>
        <row r="12">
          <cell r="B12" t="str">
            <v>Phones 4 You   Traditional</v>
          </cell>
          <cell r="C12" t="str">
            <v>Phones 4 You</v>
          </cell>
          <cell r="E12">
            <v>25393</v>
          </cell>
          <cell r="F12">
            <v>14731</v>
          </cell>
          <cell r="G12">
            <v>20419</v>
          </cell>
          <cell r="H12">
            <v>19961</v>
          </cell>
          <cell r="I12">
            <v>15685</v>
          </cell>
          <cell r="J12">
            <v>14000</v>
          </cell>
          <cell r="K12">
            <v>0</v>
          </cell>
          <cell r="L12">
            <v>0</v>
          </cell>
          <cell r="M12">
            <v>0</v>
          </cell>
          <cell r="N12">
            <v>0</v>
          </cell>
          <cell r="O12">
            <v>0</v>
          </cell>
          <cell r="P12">
            <v>0</v>
          </cell>
          <cell r="R12">
            <v>110189</v>
          </cell>
        </row>
        <row r="13">
          <cell r="B13" t="str">
            <v>Dixons Stores Group   Traditional</v>
          </cell>
          <cell r="C13" t="str">
            <v>Dixons Stores Group</v>
          </cell>
          <cell r="E13">
            <v>989</v>
          </cell>
          <cell r="F13">
            <v>606</v>
          </cell>
          <cell r="G13">
            <v>747</v>
          </cell>
          <cell r="H13">
            <v>782</v>
          </cell>
          <cell r="I13">
            <v>886</v>
          </cell>
          <cell r="J13">
            <v>1116.6666666666667</v>
          </cell>
          <cell r="K13">
            <v>1833.3333333333333</v>
          </cell>
          <cell r="L13">
            <v>1833.3333333333333</v>
          </cell>
          <cell r="M13">
            <v>1833.3333333333333</v>
          </cell>
          <cell r="N13">
            <v>2566.666666666667</v>
          </cell>
          <cell r="O13">
            <v>2916.666666666667</v>
          </cell>
          <cell r="P13">
            <v>5016.666666666667</v>
          </cell>
          <cell r="R13">
            <v>21126.666666666672</v>
          </cell>
        </row>
        <row r="14">
          <cell r="B14" t="str">
            <v>tbc   Traditional</v>
          </cell>
          <cell r="C14" t="str">
            <v>tbc</v>
          </cell>
          <cell r="E14">
            <v>0</v>
          </cell>
          <cell r="F14">
            <v>0</v>
          </cell>
          <cell r="G14">
            <v>0</v>
          </cell>
          <cell r="H14">
            <v>0</v>
          </cell>
          <cell r="I14">
            <v>0</v>
          </cell>
          <cell r="J14">
            <v>0</v>
          </cell>
          <cell r="K14">
            <v>0</v>
          </cell>
          <cell r="L14">
            <v>0</v>
          </cell>
          <cell r="M14">
            <v>0</v>
          </cell>
          <cell r="N14">
            <v>0</v>
          </cell>
          <cell r="O14">
            <v>0</v>
          </cell>
          <cell r="P14">
            <v>0</v>
          </cell>
          <cell r="R14">
            <v>0</v>
          </cell>
        </row>
        <row r="15">
          <cell r="B15" t="str">
            <v>Dial a Phone   Traditional</v>
          </cell>
          <cell r="C15" t="str">
            <v>Dial a Phone</v>
          </cell>
          <cell r="E15">
            <v>-1</v>
          </cell>
          <cell r="F15">
            <v>0</v>
          </cell>
          <cell r="G15">
            <v>0</v>
          </cell>
          <cell r="H15">
            <v>1</v>
          </cell>
          <cell r="I15">
            <v>2</v>
          </cell>
          <cell r="J15">
            <v>0</v>
          </cell>
          <cell r="K15">
            <v>0</v>
          </cell>
          <cell r="L15">
            <v>0</v>
          </cell>
          <cell r="M15">
            <v>0</v>
          </cell>
          <cell r="N15">
            <v>0</v>
          </cell>
          <cell r="O15">
            <v>0</v>
          </cell>
          <cell r="P15">
            <v>0</v>
          </cell>
          <cell r="R15">
            <v>2</v>
          </cell>
        </row>
        <row r="16">
          <cell r="B16" t="str">
            <v>Argos   Traditional</v>
          </cell>
          <cell r="C16" t="str">
            <v>Argos</v>
          </cell>
          <cell r="E16">
            <v>6817</v>
          </cell>
          <cell r="F16">
            <v>4808</v>
          </cell>
          <cell r="G16">
            <v>4187</v>
          </cell>
          <cell r="H16">
            <v>3543</v>
          </cell>
          <cell r="I16">
            <v>3791</v>
          </cell>
          <cell r="J16">
            <v>4016.666666666667</v>
          </cell>
          <cell r="K16">
            <v>4733.333333333333</v>
          </cell>
          <cell r="L16">
            <v>4733.333333333333</v>
          </cell>
          <cell r="M16">
            <v>4733.333333333333</v>
          </cell>
          <cell r="N16">
            <v>4983.3333333333339</v>
          </cell>
          <cell r="O16">
            <v>3533.3333333333339</v>
          </cell>
          <cell r="P16">
            <v>13683.333333333334</v>
          </cell>
          <cell r="R16">
            <v>63562.666666666679</v>
          </cell>
        </row>
        <row r="17">
          <cell r="B17" t="str">
            <v>Tesco   Traditional</v>
          </cell>
          <cell r="C17" t="str">
            <v>Tesco</v>
          </cell>
          <cell r="E17">
            <v>6784</v>
          </cell>
          <cell r="F17">
            <v>5493</v>
          </cell>
          <cell r="G17">
            <v>6432</v>
          </cell>
          <cell r="H17">
            <v>6994</v>
          </cell>
          <cell r="I17">
            <v>7088</v>
          </cell>
          <cell r="J17">
            <v>6000</v>
          </cell>
          <cell r="K17">
            <v>4166.666666666667</v>
          </cell>
          <cell r="L17">
            <v>4166.666666666667</v>
          </cell>
          <cell r="M17">
            <v>4166.666666666667</v>
          </cell>
          <cell r="N17">
            <v>2500</v>
          </cell>
          <cell r="O17">
            <v>2500</v>
          </cell>
          <cell r="P17">
            <v>7500</v>
          </cell>
          <cell r="R17">
            <v>63790.999999999993</v>
          </cell>
        </row>
        <row r="18">
          <cell r="B18" t="str">
            <v>Woolworths   Traditional</v>
          </cell>
          <cell r="C18" t="str">
            <v>Woolworths</v>
          </cell>
          <cell r="E18">
            <v>3657</v>
          </cell>
          <cell r="F18">
            <v>1559</v>
          </cell>
          <cell r="G18">
            <v>1129</v>
          </cell>
          <cell r="H18">
            <v>837</v>
          </cell>
          <cell r="I18">
            <v>767</v>
          </cell>
          <cell r="J18">
            <v>100</v>
          </cell>
          <cell r="K18">
            <v>0</v>
          </cell>
          <cell r="L18">
            <v>0</v>
          </cell>
          <cell r="M18">
            <v>0</v>
          </cell>
          <cell r="N18">
            <v>0</v>
          </cell>
          <cell r="O18">
            <v>0</v>
          </cell>
          <cell r="P18">
            <v>0</v>
          </cell>
          <cell r="R18">
            <v>8049</v>
          </cell>
        </row>
        <row r="19">
          <cell r="B19" t="str">
            <v>Littlewoods   Traditional</v>
          </cell>
          <cell r="C19" t="str">
            <v>Littlewoods</v>
          </cell>
          <cell r="E19">
            <v>6148</v>
          </cell>
          <cell r="F19">
            <v>5525</v>
          </cell>
          <cell r="G19">
            <v>5801</v>
          </cell>
          <cell r="H19">
            <v>6636</v>
          </cell>
          <cell r="I19">
            <v>7176</v>
          </cell>
          <cell r="J19">
            <v>5500</v>
          </cell>
          <cell r="K19">
            <v>6666.666666666667</v>
          </cell>
          <cell r="L19">
            <v>6666.666666666667</v>
          </cell>
          <cell r="M19">
            <v>6666.666666666667</v>
          </cell>
          <cell r="N19">
            <v>7500</v>
          </cell>
          <cell r="O19">
            <v>6000</v>
          </cell>
          <cell r="P19">
            <v>16500</v>
          </cell>
          <cell r="R19">
            <v>86786</v>
          </cell>
        </row>
        <row r="20">
          <cell r="B20" t="str">
            <v>Comet   Traditional</v>
          </cell>
          <cell r="C20" t="str">
            <v>Comet</v>
          </cell>
          <cell r="E20">
            <v>8</v>
          </cell>
          <cell r="F20">
            <v>6</v>
          </cell>
          <cell r="G20">
            <v>6</v>
          </cell>
          <cell r="H20">
            <v>7</v>
          </cell>
          <cell r="I20">
            <v>11</v>
          </cell>
          <cell r="J20">
            <v>0</v>
          </cell>
          <cell r="K20">
            <v>0</v>
          </cell>
          <cell r="L20">
            <v>0</v>
          </cell>
          <cell r="M20">
            <v>0</v>
          </cell>
          <cell r="N20">
            <v>0</v>
          </cell>
          <cell r="O20">
            <v>0</v>
          </cell>
          <cell r="P20">
            <v>0</v>
          </cell>
          <cell r="R20">
            <v>38</v>
          </cell>
        </row>
        <row r="21">
          <cell r="B21" t="str">
            <v>MobileShop   Traditional</v>
          </cell>
          <cell r="C21" t="str">
            <v>MobileShop</v>
          </cell>
          <cell r="E21">
            <v>0</v>
          </cell>
          <cell r="F21">
            <v>0</v>
          </cell>
          <cell r="G21">
            <v>0</v>
          </cell>
          <cell r="H21">
            <v>0</v>
          </cell>
          <cell r="I21">
            <v>0</v>
          </cell>
          <cell r="J21">
            <v>0</v>
          </cell>
          <cell r="K21">
            <v>0</v>
          </cell>
          <cell r="L21">
            <v>0</v>
          </cell>
          <cell r="M21">
            <v>0</v>
          </cell>
          <cell r="N21">
            <v>0</v>
          </cell>
          <cell r="O21">
            <v>0</v>
          </cell>
          <cell r="P21">
            <v>0</v>
          </cell>
          <cell r="R21">
            <v>0</v>
          </cell>
        </row>
        <row r="22">
          <cell r="B22" t="str">
            <v>Apple   Traditional</v>
          </cell>
          <cell r="C22" t="str">
            <v>Apple</v>
          </cell>
          <cell r="E22">
            <v>0</v>
          </cell>
          <cell r="F22">
            <v>0</v>
          </cell>
          <cell r="G22">
            <v>0</v>
          </cell>
          <cell r="H22">
            <v>0</v>
          </cell>
          <cell r="I22">
            <v>0</v>
          </cell>
          <cell r="J22">
            <v>0</v>
          </cell>
          <cell r="K22">
            <v>0</v>
          </cell>
          <cell r="L22">
            <v>0</v>
          </cell>
          <cell r="M22">
            <v>0</v>
          </cell>
          <cell r="N22">
            <v>0</v>
          </cell>
          <cell r="O22">
            <v>0</v>
          </cell>
          <cell r="P22">
            <v>0</v>
          </cell>
          <cell r="R22">
            <v>0</v>
          </cell>
        </row>
        <row r="23">
          <cell r="B23" t="str">
            <v>Other Mass Retail   Traditional</v>
          </cell>
          <cell r="C23" t="str">
            <v>Other Mass Retail</v>
          </cell>
          <cell r="E23">
            <v>738</v>
          </cell>
          <cell r="F23">
            <v>571</v>
          </cell>
          <cell r="G23">
            <v>502</v>
          </cell>
          <cell r="H23">
            <v>499</v>
          </cell>
          <cell r="I23">
            <v>524</v>
          </cell>
          <cell r="J23">
            <v>400</v>
          </cell>
          <cell r="K23">
            <v>500</v>
          </cell>
          <cell r="L23">
            <v>500</v>
          </cell>
          <cell r="M23">
            <v>500</v>
          </cell>
          <cell r="N23">
            <v>666.66666666666663</v>
          </cell>
          <cell r="O23">
            <v>666.66666666666663</v>
          </cell>
          <cell r="P23">
            <v>666.66666666666663</v>
          </cell>
          <cell r="R23">
            <v>6734.0000000000009</v>
          </cell>
        </row>
        <row r="24">
          <cell r="B24" t="str">
            <v>Prepay Distributors   Traditional</v>
          </cell>
          <cell r="C24" t="str">
            <v>Prepay Distributors</v>
          </cell>
          <cell r="E24">
            <v>356</v>
          </cell>
          <cell r="F24">
            <v>429</v>
          </cell>
          <cell r="G24">
            <v>467</v>
          </cell>
          <cell r="H24">
            <v>782</v>
          </cell>
          <cell r="I24">
            <v>1097</v>
          </cell>
          <cell r="J24">
            <v>400</v>
          </cell>
          <cell r="K24">
            <v>400</v>
          </cell>
          <cell r="L24">
            <v>400</v>
          </cell>
          <cell r="M24">
            <v>400</v>
          </cell>
          <cell r="N24">
            <v>400</v>
          </cell>
          <cell r="O24">
            <v>400</v>
          </cell>
          <cell r="P24">
            <v>400</v>
          </cell>
          <cell r="R24">
            <v>5931</v>
          </cell>
        </row>
        <row r="25">
          <cell r="B25" t="str">
            <v>Asda   Traditional</v>
          </cell>
          <cell r="C25" t="str">
            <v>Asda</v>
          </cell>
          <cell r="E25">
            <v>3301</v>
          </cell>
          <cell r="F25">
            <v>2604</v>
          </cell>
          <cell r="G25">
            <v>2573</v>
          </cell>
          <cell r="H25">
            <v>2137</v>
          </cell>
          <cell r="I25">
            <v>2347</v>
          </cell>
          <cell r="J25">
            <v>2333.3333333333335</v>
          </cell>
          <cell r="K25">
            <v>5333.333333333333</v>
          </cell>
          <cell r="L25">
            <v>5333.333333333333</v>
          </cell>
          <cell r="M25">
            <v>5333.333333333333</v>
          </cell>
          <cell r="N25">
            <v>7466.666666666667</v>
          </cell>
          <cell r="O25">
            <v>8041.666666666667</v>
          </cell>
          <cell r="P25">
            <v>11491.666666666668</v>
          </cell>
          <cell r="R25">
            <v>58295.333333333328</v>
          </cell>
        </row>
        <row r="26">
          <cell r="B26" t="str">
            <v>Next   Traditional</v>
          </cell>
          <cell r="C26" t="str">
            <v>Next</v>
          </cell>
          <cell r="E26">
            <v>0</v>
          </cell>
          <cell r="F26">
            <v>0</v>
          </cell>
          <cell r="G26">
            <v>0</v>
          </cell>
          <cell r="H26">
            <v>0</v>
          </cell>
          <cell r="I26">
            <v>0</v>
          </cell>
          <cell r="J26">
            <v>333.33333333333331</v>
          </cell>
          <cell r="K26">
            <v>233.33333333333334</v>
          </cell>
          <cell r="L26">
            <v>233.33333333333334</v>
          </cell>
          <cell r="M26">
            <v>233.33333333333334</v>
          </cell>
          <cell r="N26">
            <v>233.33333333333334</v>
          </cell>
          <cell r="O26">
            <v>233.33333333333334</v>
          </cell>
          <cell r="P26">
            <v>233.33333333333334</v>
          </cell>
          <cell r="R26">
            <v>1733.333333333333</v>
          </cell>
        </row>
        <row r="27">
          <cell r="B27" t="str">
            <v>Morrisons   Traditional</v>
          </cell>
          <cell r="C27" t="str">
            <v>Morrisons</v>
          </cell>
          <cell r="E27">
            <v>0</v>
          </cell>
          <cell r="F27">
            <v>0</v>
          </cell>
          <cell r="G27" t="str">
            <v>0</v>
          </cell>
          <cell r="H27">
            <v>0</v>
          </cell>
          <cell r="I27">
            <v>0</v>
          </cell>
          <cell r="J27">
            <v>0</v>
          </cell>
          <cell r="K27">
            <v>1050</v>
          </cell>
          <cell r="L27">
            <v>1050</v>
          </cell>
          <cell r="M27">
            <v>1050</v>
          </cell>
          <cell r="N27">
            <v>700</v>
          </cell>
          <cell r="O27">
            <v>1050</v>
          </cell>
          <cell r="P27">
            <v>3150</v>
          </cell>
          <cell r="R27">
            <v>8050</v>
          </cell>
        </row>
        <row r="28">
          <cell r="B28" t="str">
            <v>tbc   Traditional</v>
          </cell>
          <cell r="C28" t="str">
            <v>tbc</v>
          </cell>
          <cell r="E28">
            <v>0</v>
          </cell>
          <cell r="F28">
            <v>0</v>
          </cell>
          <cell r="G28">
            <v>0</v>
          </cell>
          <cell r="H28">
            <v>0</v>
          </cell>
          <cell r="I28">
            <v>0</v>
          </cell>
          <cell r="J28">
            <v>0</v>
          </cell>
          <cell r="K28">
            <v>0</v>
          </cell>
          <cell r="L28">
            <v>0</v>
          </cell>
          <cell r="M28">
            <v>0</v>
          </cell>
          <cell r="N28">
            <v>0</v>
          </cell>
          <cell r="O28">
            <v>0</v>
          </cell>
          <cell r="P28">
            <v>0</v>
          </cell>
          <cell r="R28">
            <v>0</v>
          </cell>
        </row>
        <row r="29">
          <cell r="B29" t="str">
            <v xml:space="preserve">   Traditional</v>
          </cell>
        </row>
        <row r="30">
          <cell r="B30" t="str">
            <v>TOTAL MASS RETAIL   Traditional</v>
          </cell>
          <cell r="C30" t="str">
            <v>TOTAL MASS RETAIL</v>
          </cell>
          <cell r="E30">
            <v>143421</v>
          </cell>
          <cell r="F30">
            <v>101201</v>
          </cell>
          <cell r="G30">
            <v>109824</v>
          </cell>
          <cell r="H30">
            <v>115760</v>
          </cell>
          <cell r="I30">
            <v>90726</v>
          </cell>
          <cell r="J30">
            <v>70472.999999999985</v>
          </cell>
          <cell r="K30">
            <v>62324.07407407408</v>
          </cell>
          <cell r="L30">
            <v>62324.07407407408</v>
          </cell>
          <cell r="M30">
            <v>58501.968503937009</v>
          </cell>
          <cell r="N30">
            <v>48562</v>
          </cell>
          <cell r="O30">
            <v>50612.593984962405</v>
          </cell>
          <cell r="P30">
            <v>128159.44444444445</v>
          </cell>
          <cell r="R30">
            <v>1041889.1550814919</v>
          </cell>
        </row>
        <row r="31">
          <cell r="B31" t="str">
            <v xml:space="preserve">   Traditional</v>
          </cell>
        </row>
        <row r="32">
          <cell r="B32" t="str">
            <v>BUSINESS (B. Dowd)   Traditional</v>
          </cell>
          <cell r="C32" t="str">
            <v>BUSINESS (B. Dowd)</v>
          </cell>
        </row>
        <row r="33">
          <cell r="B33" t="str">
            <v xml:space="preserve">   Traditional</v>
          </cell>
        </row>
        <row r="34">
          <cell r="B34" t="str">
            <v>Exclusive Partners   Traditional</v>
          </cell>
          <cell r="C34" t="str">
            <v>Exclusive Partners</v>
          </cell>
          <cell r="E34">
            <v>0</v>
          </cell>
          <cell r="F34">
            <v>0</v>
          </cell>
          <cell r="G34">
            <v>0</v>
          </cell>
          <cell r="H34">
            <v>0</v>
          </cell>
          <cell r="I34">
            <v>0</v>
          </cell>
          <cell r="J34">
            <v>0</v>
          </cell>
          <cell r="K34">
            <v>0</v>
          </cell>
          <cell r="L34">
            <v>0</v>
          </cell>
          <cell r="M34">
            <v>0</v>
          </cell>
          <cell r="N34">
            <v>0</v>
          </cell>
          <cell r="O34">
            <v>0</v>
          </cell>
          <cell r="P34">
            <v>0</v>
          </cell>
          <cell r="R34">
            <v>0</v>
          </cell>
        </row>
        <row r="35">
          <cell r="B35" t="str">
            <v xml:space="preserve">   Traditional</v>
          </cell>
        </row>
        <row r="36">
          <cell r="B36" t="str">
            <v>Business Partners   Traditional</v>
          </cell>
          <cell r="C36" t="str">
            <v>Business Partners</v>
          </cell>
        </row>
        <row r="37">
          <cell r="B37" t="str">
            <v xml:space="preserve">   Traditional</v>
          </cell>
        </row>
        <row r="38">
          <cell r="B38" t="str">
            <v>Direct Independents   Traditional</v>
          </cell>
          <cell r="C38" t="str">
            <v>Direct Independents</v>
          </cell>
          <cell r="E38">
            <v>263</v>
          </cell>
          <cell r="F38">
            <v>206</v>
          </cell>
          <cell r="G38">
            <v>209</v>
          </cell>
          <cell r="H38">
            <v>171</v>
          </cell>
          <cell r="I38">
            <v>129</v>
          </cell>
          <cell r="J38">
            <v>0</v>
          </cell>
          <cell r="K38">
            <v>0</v>
          </cell>
          <cell r="L38">
            <v>0</v>
          </cell>
          <cell r="M38">
            <v>0</v>
          </cell>
          <cell r="N38">
            <v>0</v>
          </cell>
          <cell r="O38">
            <v>0</v>
          </cell>
          <cell r="P38">
            <v>0</v>
          </cell>
          <cell r="R38">
            <v>978</v>
          </cell>
        </row>
        <row r="39">
          <cell r="B39" t="str">
            <v>Distributors   Traditional</v>
          </cell>
          <cell r="C39" t="str">
            <v>Distributors</v>
          </cell>
          <cell r="E39">
            <v>1260</v>
          </cell>
          <cell r="F39">
            <v>904</v>
          </cell>
          <cell r="G39">
            <v>1279</v>
          </cell>
          <cell r="H39">
            <v>424</v>
          </cell>
          <cell r="I39">
            <v>325</v>
          </cell>
          <cell r="J39">
            <v>0</v>
          </cell>
          <cell r="K39">
            <v>0</v>
          </cell>
          <cell r="L39">
            <v>0</v>
          </cell>
          <cell r="M39">
            <v>0</v>
          </cell>
          <cell r="N39">
            <v>0</v>
          </cell>
          <cell r="O39">
            <v>0</v>
          </cell>
          <cell r="P39">
            <v>0</v>
          </cell>
          <cell r="R39">
            <v>4192</v>
          </cell>
        </row>
        <row r="40">
          <cell r="B40" t="str">
            <v>Data Centre of Excellence   Traditional</v>
          </cell>
          <cell r="C40" t="str">
            <v>Data Centre of Excellence</v>
          </cell>
          <cell r="E40">
            <v>0</v>
          </cell>
          <cell r="F40">
            <v>0</v>
          </cell>
          <cell r="G40">
            <v>0</v>
          </cell>
          <cell r="H40">
            <v>0</v>
          </cell>
          <cell r="I40">
            <v>0</v>
          </cell>
          <cell r="J40">
            <v>0</v>
          </cell>
          <cell r="K40">
            <v>0</v>
          </cell>
          <cell r="L40">
            <v>0</v>
          </cell>
          <cell r="M40">
            <v>0</v>
          </cell>
          <cell r="N40">
            <v>0</v>
          </cell>
          <cell r="O40">
            <v>0</v>
          </cell>
          <cell r="P40">
            <v>0</v>
          </cell>
          <cell r="R40">
            <v>0</v>
          </cell>
        </row>
        <row r="41">
          <cell r="B41" t="str">
            <v>Vodafone   Traditional</v>
          </cell>
          <cell r="C41" t="str">
            <v>Vodafone</v>
          </cell>
          <cell r="E41">
            <v>0</v>
          </cell>
          <cell r="F41">
            <v>0</v>
          </cell>
          <cell r="G41">
            <v>0</v>
          </cell>
          <cell r="H41">
            <v>0</v>
          </cell>
          <cell r="I41">
            <v>0</v>
          </cell>
          <cell r="J41">
            <v>0</v>
          </cell>
          <cell r="K41">
            <v>0</v>
          </cell>
          <cell r="L41">
            <v>0</v>
          </cell>
          <cell r="M41">
            <v>0</v>
          </cell>
          <cell r="N41">
            <v>0</v>
          </cell>
          <cell r="O41">
            <v>0</v>
          </cell>
          <cell r="P41">
            <v>0</v>
          </cell>
          <cell r="R41">
            <v>0</v>
          </cell>
        </row>
        <row r="42">
          <cell r="B42" t="str">
            <v>Managed Partners   Traditional</v>
          </cell>
          <cell r="C42" t="str">
            <v>Managed Partners</v>
          </cell>
          <cell r="E42">
            <v>0</v>
          </cell>
          <cell r="F42">
            <v>0</v>
          </cell>
          <cell r="G42">
            <v>0</v>
          </cell>
          <cell r="H42">
            <v>0</v>
          </cell>
          <cell r="I42">
            <v>0</v>
          </cell>
          <cell r="J42">
            <v>0</v>
          </cell>
          <cell r="K42">
            <v>0</v>
          </cell>
          <cell r="L42">
            <v>0</v>
          </cell>
          <cell r="M42">
            <v>0</v>
          </cell>
          <cell r="N42">
            <v>0</v>
          </cell>
          <cell r="O42">
            <v>0</v>
          </cell>
          <cell r="P42">
            <v>0</v>
          </cell>
          <cell r="R42">
            <v>0</v>
          </cell>
        </row>
        <row r="43">
          <cell r="B43" t="str">
            <v>BT SP   Traditional</v>
          </cell>
          <cell r="C43" t="str">
            <v>BT SP</v>
          </cell>
          <cell r="E43">
            <v>4</v>
          </cell>
          <cell r="F43">
            <v>5</v>
          </cell>
          <cell r="G43">
            <v>9</v>
          </cell>
          <cell r="H43">
            <v>8</v>
          </cell>
          <cell r="I43">
            <v>4</v>
          </cell>
          <cell r="J43">
            <v>0</v>
          </cell>
          <cell r="K43">
            <v>0</v>
          </cell>
          <cell r="L43">
            <v>0</v>
          </cell>
          <cell r="M43">
            <v>0</v>
          </cell>
          <cell r="N43">
            <v>0</v>
          </cell>
          <cell r="O43">
            <v>0</v>
          </cell>
          <cell r="P43">
            <v>0</v>
          </cell>
          <cell r="R43">
            <v>30</v>
          </cell>
        </row>
        <row r="44">
          <cell r="B44" t="str">
            <v>Billing Partners - ISPs   Traditional</v>
          </cell>
          <cell r="C44" t="str">
            <v>Billing Partners - ISPs</v>
          </cell>
          <cell r="E44">
            <v>0</v>
          </cell>
          <cell r="F44">
            <v>1</v>
          </cell>
          <cell r="G44">
            <v>2</v>
          </cell>
          <cell r="H44">
            <v>0</v>
          </cell>
          <cell r="I44">
            <v>1</v>
          </cell>
          <cell r="J44">
            <v>0</v>
          </cell>
          <cell r="K44">
            <v>0</v>
          </cell>
          <cell r="L44">
            <v>0</v>
          </cell>
          <cell r="M44">
            <v>0</v>
          </cell>
          <cell r="N44">
            <v>0</v>
          </cell>
          <cell r="O44">
            <v>0</v>
          </cell>
          <cell r="P44">
            <v>0</v>
          </cell>
          <cell r="R44">
            <v>4</v>
          </cell>
        </row>
        <row r="45">
          <cell r="B45" t="str">
            <v>Genesis   Traditional</v>
          </cell>
          <cell r="C45" t="str">
            <v>Genesis</v>
          </cell>
          <cell r="E45">
            <v>0</v>
          </cell>
          <cell r="F45">
            <v>0</v>
          </cell>
          <cell r="G45">
            <v>0</v>
          </cell>
          <cell r="H45">
            <v>0</v>
          </cell>
          <cell r="I45">
            <v>0</v>
          </cell>
          <cell r="J45">
            <v>0</v>
          </cell>
          <cell r="K45">
            <v>0</v>
          </cell>
          <cell r="L45">
            <v>0</v>
          </cell>
          <cell r="M45">
            <v>0</v>
          </cell>
          <cell r="N45">
            <v>0</v>
          </cell>
          <cell r="O45">
            <v>0</v>
          </cell>
          <cell r="P45">
            <v>0</v>
          </cell>
          <cell r="R45">
            <v>0</v>
          </cell>
        </row>
        <row r="46">
          <cell r="B46" t="str">
            <v>tbc   Traditional</v>
          </cell>
          <cell r="C46" t="str">
            <v>tbc</v>
          </cell>
          <cell r="E46">
            <v>0</v>
          </cell>
          <cell r="F46">
            <v>0</v>
          </cell>
          <cell r="G46">
            <v>0</v>
          </cell>
          <cell r="H46">
            <v>0</v>
          </cell>
          <cell r="I46">
            <v>0</v>
          </cell>
          <cell r="J46">
            <v>0</v>
          </cell>
          <cell r="K46">
            <v>0</v>
          </cell>
          <cell r="L46">
            <v>0</v>
          </cell>
          <cell r="M46">
            <v>0</v>
          </cell>
          <cell r="N46">
            <v>0</v>
          </cell>
          <cell r="O46">
            <v>0</v>
          </cell>
          <cell r="P46">
            <v>0</v>
          </cell>
          <cell r="R46">
            <v>0</v>
          </cell>
        </row>
        <row r="47">
          <cell r="B47" t="str">
            <v>Ceased Independents   Traditional</v>
          </cell>
          <cell r="C47" t="str">
            <v>Ceased Independents</v>
          </cell>
          <cell r="E47">
            <v>0</v>
          </cell>
          <cell r="F47">
            <v>0</v>
          </cell>
          <cell r="G47">
            <v>0</v>
          </cell>
          <cell r="H47">
            <v>0</v>
          </cell>
          <cell r="I47">
            <v>0</v>
          </cell>
          <cell r="J47">
            <v>0</v>
          </cell>
          <cell r="K47">
            <v>0</v>
          </cell>
          <cell r="L47">
            <v>0</v>
          </cell>
          <cell r="M47">
            <v>0</v>
          </cell>
          <cell r="N47">
            <v>0</v>
          </cell>
          <cell r="O47">
            <v>0</v>
          </cell>
          <cell r="P47">
            <v>0</v>
          </cell>
          <cell r="R47">
            <v>0</v>
          </cell>
        </row>
        <row r="48">
          <cell r="B48" t="str">
            <v>tbc   Traditional</v>
          </cell>
          <cell r="C48" t="str">
            <v>tbc</v>
          </cell>
          <cell r="E48">
            <v>0</v>
          </cell>
          <cell r="F48">
            <v>0</v>
          </cell>
          <cell r="G48">
            <v>0</v>
          </cell>
          <cell r="H48">
            <v>0</v>
          </cell>
          <cell r="I48">
            <v>0</v>
          </cell>
          <cell r="J48">
            <v>0</v>
          </cell>
          <cell r="K48">
            <v>0</v>
          </cell>
          <cell r="L48">
            <v>0</v>
          </cell>
          <cell r="M48">
            <v>0</v>
          </cell>
          <cell r="N48">
            <v>0</v>
          </cell>
          <cell r="O48">
            <v>0</v>
          </cell>
          <cell r="P48">
            <v>0</v>
          </cell>
          <cell r="R48">
            <v>0</v>
          </cell>
        </row>
        <row r="49">
          <cell r="B49" t="str">
            <v xml:space="preserve">   Traditional</v>
          </cell>
        </row>
        <row r="50">
          <cell r="B50" t="str">
            <v>Total Business Partners   Traditional</v>
          </cell>
          <cell r="C50" t="str">
            <v>Total Business Partners</v>
          </cell>
          <cell r="E50">
            <v>1527</v>
          </cell>
          <cell r="F50">
            <v>1116</v>
          </cell>
          <cell r="G50">
            <v>1499</v>
          </cell>
          <cell r="H50">
            <v>603</v>
          </cell>
          <cell r="I50">
            <v>459</v>
          </cell>
          <cell r="J50">
            <v>0</v>
          </cell>
          <cell r="K50">
            <v>0</v>
          </cell>
          <cell r="L50">
            <v>0</v>
          </cell>
          <cell r="M50">
            <v>0</v>
          </cell>
          <cell r="N50">
            <v>0</v>
          </cell>
          <cell r="O50">
            <v>0</v>
          </cell>
          <cell r="P50">
            <v>0</v>
          </cell>
          <cell r="R50">
            <v>5204</v>
          </cell>
        </row>
        <row r="51">
          <cell r="B51" t="str">
            <v xml:space="preserve">   Traditional</v>
          </cell>
        </row>
        <row r="52">
          <cell r="B52" t="str">
            <v>Direct   Traditional</v>
          </cell>
          <cell r="C52" t="str">
            <v>Direct</v>
          </cell>
        </row>
        <row r="53">
          <cell r="B53" t="str">
            <v xml:space="preserve">   Traditional</v>
          </cell>
        </row>
        <row r="54">
          <cell r="B54" t="str">
            <v>O2 Direct Sales - Corporate   Traditional</v>
          </cell>
          <cell r="C54" t="str">
            <v>O2 Direct Sales - Corporate</v>
          </cell>
          <cell r="E54">
            <v>0</v>
          </cell>
          <cell r="F54">
            <v>0</v>
          </cell>
          <cell r="G54">
            <v>0</v>
          </cell>
          <cell r="H54">
            <v>0</v>
          </cell>
          <cell r="I54">
            <v>0</v>
          </cell>
          <cell r="J54">
            <v>0</v>
          </cell>
          <cell r="K54">
            <v>0</v>
          </cell>
          <cell r="L54">
            <v>0</v>
          </cell>
          <cell r="M54">
            <v>0</v>
          </cell>
          <cell r="N54">
            <v>0</v>
          </cell>
          <cell r="O54">
            <v>0</v>
          </cell>
          <cell r="P54">
            <v>0</v>
          </cell>
          <cell r="R54">
            <v>0</v>
          </cell>
        </row>
        <row r="55">
          <cell r="B55" t="str">
            <v>O2 Direct Sales - SME   Traditional</v>
          </cell>
          <cell r="C55" t="str">
            <v>O2 Direct Sales - SME</v>
          </cell>
          <cell r="E55">
            <v>0</v>
          </cell>
          <cell r="F55">
            <v>0</v>
          </cell>
          <cell r="G55">
            <v>0</v>
          </cell>
          <cell r="H55">
            <v>0</v>
          </cell>
          <cell r="I55">
            <v>0</v>
          </cell>
          <cell r="J55">
            <v>0</v>
          </cell>
          <cell r="K55">
            <v>0</v>
          </cell>
          <cell r="L55">
            <v>0</v>
          </cell>
          <cell r="M55">
            <v>0</v>
          </cell>
          <cell r="N55">
            <v>0</v>
          </cell>
          <cell r="O55">
            <v>0</v>
          </cell>
          <cell r="P55">
            <v>0</v>
          </cell>
          <cell r="R55">
            <v>0</v>
          </cell>
        </row>
        <row r="56">
          <cell r="B56" t="str">
            <v>tbc   Traditional</v>
          </cell>
          <cell r="C56" t="str">
            <v>tbc</v>
          </cell>
          <cell r="E56">
            <v>0</v>
          </cell>
          <cell r="F56">
            <v>0</v>
          </cell>
          <cell r="G56">
            <v>0</v>
          </cell>
          <cell r="H56">
            <v>0</v>
          </cell>
          <cell r="I56">
            <v>0</v>
          </cell>
          <cell r="J56">
            <v>0</v>
          </cell>
          <cell r="K56">
            <v>0</v>
          </cell>
          <cell r="L56">
            <v>0</v>
          </cell>
          <cell r="M56">
            <v>0</v>
          </cell>
          <cell r="N56">
            <v>0</v>
          </cell>
          <cell r="O56">
            <v>0</v>
          </cell>
          <cell r="P56">
            <v>0</v>
          </cell>
          <cell r="R56">
            <v>0</v>
          </cell>
        </row>
        <row r="57">
          <cell r="B57" t="str">
            <v>tbc   Traditional</v>
          </cell>
          <cell r="C57" t="str">
            <v>tbc</v>
          </cell>
          <cell r="E57">
            <v>0</v>
          </cell>
          <cell r="F57">
            <v>0</v>
          </cell>
          <cell r="G57">
            <v>0</v>
          </cell>
          <cell r="H57">
            <v>0</v>
          </cell>
          <cell r="I57">
            <v>0</v>
          </cell>
          <cell r="J57">
            <v>0</v>
          </cell>
          <cell r="K57">
            <v>0</v>
          </cell>
          <cell r="L57">
            <v>0</v>
          </cell>
          <cell r="M57">
            <v>0</v>
          </cell>
          <cell r="N57">
            <v>0</v>
          </cell>
          <cell r="O57">
            <v>0</v>
          </cell>
          <cell r="P57">
            <v>0</v>
          </cell>
          <cell r="R57">
            <v>0</v>
          </cell>
        </row>
        <row r="58">
          <cell r="B58" t="str">
            <v>tbc   Traditional</v>
          </cell>
          <cell r="C58" t="str">
            <v>tbc</v>
          </cell>
          <cell r="E58">
            <v>0</v>
          </cell>
          <cell r="F58">
            <v>0</v>
          </cell>
          <cell r="G58">
            <v>0</v>
          </cell>
          <cell r="H58">
            <v>0</v>
          </cell>
          <cell r="I58">
            <v>0</v>
          </cell>
          <cell r="J58">
            <v>0</v>
          </cell>
          <cell r="K58">
            <v>0</v>
          </cell>
          <cell r="L58">
            <v>0</v>
          </cell>
          <cell r="M58">
            <v>0</v>
          </cell>
          <cell r="N58">
            <v>0</v>
          </cell>
          <cell r="O58">
            <v>0</v>
          </cell>
          <cell r="P58">
            <v>0</v>
          </cell>
          <cell r="R58">
            <v>0</v>
          </cell>
        </row>
        <row r="59">
          <cell r="B59" t="str">
            <v>tbc   Traditional</v>
          </cell>
          <cell r="C59" t="str">
            <v>tbc</v>
          </cell>
          <cell r="E59">
            <v>0</v>
          </cell>
          <cell r="F59">
            <v>0</v>
          </cell>
          <cell r="G59">
            <v>0</v>
          </cell>
          <cell r="H59">
            <v>0</v>
          </cell>
          <cell r="I59">
            <v>0</v>
          </cell>
          <cell r="J59">
            <v>0</v>
          </cell>
          <cell r="K59">
            <v>0</v>
          </cell>
          <cell r="L59">
            <v>0</v>
          </cell>
          <cell r="M59">
            <v>0</v>
          </cell>
          <cell r="N59">
            <v>0</v>
          </cell>
          <cell r="O59">
            <v>0</v>
          </cell>
          <cell r="P59">
            <v>0</v>
          </cell>
          <cell r="R59">
            <v>0</v>
          </cell>
        </row>
        <row r="60">
          <cell r="B60" t="str">
            <v>tbc   Traditional</v>
          </cell>
          <cell r="C60" t="str">
            <v>tbc</v>
          </cell>
          <cell r="E60">
            <v>0</v>
          </cell>
          <cell r="F60">
            <v>0</v>
          </cell>
          <cell r="G60">
            <v>0</v>
          </cell>
          <cell r="H60">
            <v>0</v>
          </cell>
          <cell r="I60">
            <v>0</v>
          </cell>
          <cell r="J60">
            <v>0</v>
          </cell>
          <cell r="K60">
            <v>0</v>
          </cell>
          <cell r="L60">
            <v>0</v>
          </cell>
          <cell r="M60">
            <v>0</v>
          </cell>
          <cell r="N60">
            <v>0</v>
          </cell>
          <cell r="O60">
            <v>0</v>
          </cell>
          <cell r="P60">
            <v>0</v>
          </cell>
          <cell r="R60">
            <v>0</v>
          </cell>
        </row>
        <row r="61">
          <cell r="B61" t="str">
            <v>tbc   Traditional</v>
          </cell>
          <cell r="C61" t="str">
            <v>tbc</v>
          </cell>
          <cell r="E61">
            <v>0</v>
          </cell>
          <cell r="F61">
            <v>0</v>
          </cell>
          <cell r="G61">
            <v>0</v>
          </cell>
          <cell r="H61">
            <v>0</v>
          </cell>
          <cell r="I61">
            <v>0</v>
          </cell>
          <cell r="J61">
            <v>0</v>
          </cell>
          <cell r="K61">
            <v>0</v>
          </cell>
          <cell r="L61">
            <v>0</v>
          </cell>
          <cell r="M61">
            <v>0</v>
          </cell>
          <cell r="N61">
            <v>0</v>
          </cell>
          <cell r="O61">
            <v>0</v>
          </cell>
          <cell r="P61">
            <v>0</v>
          </cell>
          <cell r="R61">
            <v>0</v>
          </cell>
        </row>
        <row r="62">
          <cell r="B62" t="str">
            <v>tbc   Traditional</v>
          </cell>
          <cell r="C62" t="str">
            <v>tbc</v>
          </cell>
          <cell r="E62">
            <v>0</v>
          </cell>
          <cell r="F62">
            <v>0</v>
          </cell>
          <cell r="G62">
            <v>0</v>
          </cell>
          <cell r="H62">
            <v>0</v>
          </cell>
          <cell r="I62">
            <v>0</v>
          </cell>
          <cell r="J62">
            <v>0</v>
          </cell>
          <cell r="K62">
            <v>0</v>
          </cell>
          <cell r="L62">
            <v>0</v>
          </cell>
          <cell r="M62">
            <v>0</v>
          </cell>
          <cell r="N62">
            <v>0</v>
          </cell>
          <cell r="O62">
            <v>0</v>
          </cell>
          <cell r="P62">
            <v>0</v>
          </cell>
          <cell r="R62">
            <v>0</v>
          </cell>
        </row>
        <row r="63">
          <cell r="B63" t="str">
            <v xml:space="preserve">   Traditional</v>
          </cell>
        </row>
        <row r="64">
          <cell r="B64" t="str">
            <v>Total Direct   Traditional</v>
          </cell>
          <cell r="C64" t="str">
            <v>Total Direct</v>
          </cell>
          <cell r="E64">
            <v>0</v>
          </cell>
          <cell r="F64">
            <v>0</v>
          </cell>
          <cell r="G64">
            <v>0</v>
          </cell>
          <cell r="H64">
            <v>0</v>
          </cell>
          <cell r="I64">
            <v>0</v>
          </cell>
          <cell r="J64">
            <v>0</v>
          </cell>
          <cell r="K64">
            <v>0</v>
          </cell>
          <cell r="L64">
            <v>0</v>
          </cell>
          <cell r="M64">
            <v>0</v>
          </cell>
          <cell r="N64">
            <v>0</v>
          </cell>
          <cell r="O64">
            <v>0</v>
          </cell>
          <cell r="P64">
            <v>0</v>
          </cell>
          <cell r="R64">
            <v>0</v>
          </cell>
        </row>
        <row r="65">
          <cell r="B65" t="str">
            <v xml:space="preserve">   Traditional</v>
          </cell>
        </row>
        <row r="66">
          <cell r="B66" t="str">
            <v>TOTAL BUSINESS   Traditional</v>
          </cell>
          <cell r="C66" t="str">
            <v>TOTAL BUSINESS</v>
          </cell>
          <cell r="E66">
            <v>1527</v>
          </cell>
          <cell r="F66">
            <v>1116</v>
          </cell>
          <cell r="G66">
            <v>1499</v>
          </cell>
          <cell r="H66">
            <v>603</v>
          </cell>
          <cell r="I66">
            <v>459</v>
          </cell>
          <cell r="J66">
            <v>0</v>
          </cell>
          <cell r="K66">
            <v>0</v>
          </cell>
          <cell r="L66">
            <v>0</v>
          </cell>
          <cell r="M66">
            <v>0</v>
          </cell>
          <cell r="N66">
            <v>0</v>
          </cell>
          <cell r="O66">
            <v>0</v>
          </cell>
          <cell r="P66">
            <v>0</v>
          </cell>
          <cell r="R66">
            <v>5204</v>
          </cell>
        </row>
        <row r="67">
          <cell r="B67" t="str">
            <v xml:space="preserve">   Traditional</v>
          </cell>
        </row>
        <row r="68">
          <cell r="B68" t="str">
            <v>O2 ONLINE (A. Benham)   Traditional</v>
          </cell>
          <cell r="C68" t="str">
            <v>O2 ONLINE (A. Benham)</v>
          </cell>
        </row>
        <row r="69">
          <cell r="B69" t="str">
            <v xml:space="preserve">   Traditional</v>
          </cell>
        </row>
        <row r="70">
          <cell r="B70" t="str">
            <v>O2 Online   Traditional</v>
          </cell>
          <cell r="C70" t="str">
            <v>O2 Online</v>
          </cell>
          <cell r="E70">
            <v>3664</v>
          </cell>
          <cell r="F70">
            <v>2542</v>
          </cell>
          <cell r="G70">
            <v>2844</v>
          </cell>
          <cell r="H70">
            <v>2606</v>
          </cell>
          <cell r="I70">
            <v>2884</v>
          </cell>
          <cell r="J70">
            <v>2500</v>
          </cell>
          <cell r="K70">
            <v>2125</v>
          </cell>
          <cell r="L70">
            <v>2125</v>
          </cell>
          <cell r="M70">
            <v>2125</v>
          </cell>
          <cell r="N70">
            <v>2805</v>
          </cell>
          <cell r="O70">
            <v>2975</v>
          </cell>
          <cell r="P70">
            <v>3825</v>
          </cell>
          <cell r="R70">
            <v>33020</v>
          </cell>
        </row>
        <row r="71">
          <cell r="B71" t="str">
            <v>O2 Telesales   Traditional</v>
          </cell>
          <cell r="C71" t="str">
            <v>O2 Telesales</v>
          </cell>
          <cell r="E71">
            <v>0</v>
          </cell>
          <cell r="F71">
            <v>0</v>
          </cell>
          <cell r="G71">
            <v>0</v>
          </cell>
          <cell r="H71">
            <v>0</v>
          </cell>
          <cell r="I71">
            <v>0</v>
          </cell>
          <cell r="J71">
            <v>0</v>
          </cell>
          <cell r="K71">
            <v>0</v>
          </cell>
          <cell r="L71">
            <v>0</v>
          </cell>
          <cell r="M71">
            <v>0</v>
          </cell>
          <cell r="N71">
            <v>0</v>
          </cell>
          <cell r="O71">
            <v>0</v>
          </cell>
          <cell r="P71">
            <v>0</v>
          </cell>
          <cell r="R71">
            <v>0</v>
          </cell>
        </row>
        <row r="72">
          <cell r="B72" t="str">
            <v>tbc   Traditional</v>
          </cell>
          <cell r="C72" t="str">
            <v>tbc</v>
          </cell>
          <cell r="E72">
            <v>0</v>
          </cell>
          <cell r="F72">
            <v>0</v>
          </cell>
          <cell r="G72">
            <v>0</v>
          </cell>
          <cell r="H72">
            <v>0</v>
          </cell>
          <cell r="I72">
            <v>0</v>
          </cell>
          <cell r="J72">
            <v>0</v>
          </cell>
          <cell r="K72">
            <v>0</v>
          </cell>
          <cell r="L72">
            <v>0</v>
          </cell>
          <cell r="M72">
            <v>0</v>
          </cell>
          <cell r="N72">
            <v>0</v>
          </cell>
          <cell r="O72">
            <v>0</v>
          </cell>
          <cell r="P72">
            <v>0</v>
          </cell>
          <cell r="R72">
            <v>0</v>
          </cell>
        </row>
        <row r="73">
          <cell r="B73" t="str">
            <v>tbc   Traditional</v>
          </cell>
          <cell r="C73" t="str">
            <v>tbc</v>
          </cell>
          <cell r="E73">
            <v>0</v>
          </cell>
          <cell r="F73">
            <v>0</v>
          </cell>
          <cell r="G73">
            <v>0</v>
          </cell>
          <cell r="H73">
            <v>0</v>
          </cell>
          <cell r="I73">
            <v>0</v>
          </cell>
          <cell r="J73">
            <v>0</v>
          </cell>
          <cell r="K73">
            <v>0</v>
          </cell>
          <cell r="L73">
            <v>0</v>
          </cell>
          <cell r="M73">
            <v>0</v>
          </cell>
          <cell r="N73">
            <v>0</v>
          </cell>
          <cell r="O73">
            <v>0</v>
          </cell>
          <cell r="P73">
            <v>0</v>
          </cell>
          <cell r="R73">
            <v>0</v>
          </cell>
        </row>
        <row r="74">
          <cell r="B74" t="str">
            <v>tbc   Traditional</v>
          </cell>
          <cell r="C74" t="str">
            <v>tbc</v>
          </cell>
          <cell r="E74">
            <v>0</v>
          </cell>
          <cell r="F74">
            <v>0</v>
          </cell>
          <cell r="G74">
            <v>0</v>
          </cell>
          <cell r="H74">
            <v>0</v>
          </cell>
          <cell r="I74">
            <v>0</v>
          </cell>
          <cell r="J74">
            <v>0</v>
          </cell>
          <cell r="K74">
            <v>0</v>
          </cell>
          <cell r="L74">
            <v>0</v>
          </cell>
          <cell r="M74">
            <v>0</v>
          </cell>
          <cell r="N74">
            <v>0</v>
          </cell>
          <cell r="O74">
            <v>0</v>
          </cell>
          <cell r="P74">
            <v>0</v>
          </cell>
          <cell r="R74">
            <v>0</v>
          </cell>
        </row>
        <row r="75">
          <cell r="B75" t="str">
            <v>tbc   Traditional</v>
          </cell>
          <cell r="C75" t="str">
            <v>tbc</v>
          </cell>
          <cell r="E75">
            <v>0</v>
          </cell>
          <cell r="F75">
            <v>0</v>
          </cell>
          <cell r="G75">
            <v>0</v>
          </cell>
          <cell r="H75">
            <v>0</v>
          </cell>
          <cell r="I75">
            <v>0</v>
          </cell>
          <cell r="J75">
            <v>0</v>
          </cell>
          <cell r="K75">
            <v>0</v>
          </cell>
          <cell r="L75">
            <v>0</v>
          </cell>
          <cell r="M75">
            <v>0</v>
          </cell>
          <cell r="N75">
            <v>0</v>
          </cell>
          <cell r="O75">
            <v>0</v>
          </cell>
          <cell r="P75">
            <v>0</v>
          </cell>
          <cell r="R75">
            <v>0</v>
          </cell>
        </row>
        <row r="76">
          <cell r="B76" t="str">
            <v xml:space="preserve">   Traditional</v>
          </cell>
        </row>
        <row r="77">
          <cell r="B77" t="str">
            <v>TOTAL O2 ONLINE   Traditional</v>
          </cell>
          <cell r="C77" t="str">
            <v>TOTAL O2 ONLINE</v>
          </cell>
          <cell r="E77">
            <v>3664</v>
          </cell>
          <cell r="F77">
            <v>2542</v>
          </cell>
          <cell r="G77">
            <v>2844</v>
          </cell>
          <cell r="H77">
            <v>2606</v>
          </cell>
          <cell r="I77">
            <v>2884</v>
          </cell>
          <cell r="J77">
            <v>2500</v>
          </cell>
          <cell r="K77">
            <v>2125</v>
          </cell>
          <cell r="L77">
            <v>2125</v>
          </cell>
          <cell r="M77">
            <v>2125</v>
          </cell>
          <cell r="N77">
            <v>2805</v>
          </cell>
          <cell r="O77">
            <v>2975</v>
          </cell>
          <cell r="P77">
            <v>3825</v>
          </cell>
          <cell r="R77">
            <v>33020</v>
          </cell>
        </row>
        <row r="78">
          <cell r="B78" t="str">
            <v xml:space="preserve">   Traditional</v>
          </cell>
        </row>
        <row r="79">
          <cell r="B79" t="str">
            <v>O2 RETAIL (P. Cave)   Traditional</v>
          </cell>
          <cell r="C79" t="str">
            <v>O2 RETAIL (P. Cave)</v>
          </cell>
        </row>
        <row r="80">
          <cell r="B80" t="str">
            <v xml:space="preserve">   Traditional</v>
          </cell>
        </row>
        <row r="81">
          <cell r="B81" t="str">
            <v>O2 Retail   Traditional</v>
          </cell>
          <cell r="C81" t="str">
            <v>O2 Retail</v>
          </cell>
          <cell r="E81">
            <v>37756</v>
          </cell>
          <cell r="F81">
            <v>35733</v>
          </cell>
          <cell r="G81">
            <v>40660</v>
          </cell>
          <cell r="H81">
            <v>35589</v>
          </cell>
          <cell r="I81">
            <v>34783</v>
          </cell>
          <cell r="J81">
            <v>24000</v>
          </cell>
          <cell r="K81">
            <v>23000</v>
          </cell>
          <cell r="L81">
            <v>30000</v>
          </cell>
          <cell r="M81">
            <v>30000</v>
          </cell>
          <cell r="N81">
            <v>30000</v>
          </cell>
          <cell r="O81">
            <v>32000</v>
          </cell>
          <cell r="P81">
            <v>65000</v>
          </cell>
          <cell r="R81">
            <v>418521</v>
          </cell>
        </row>
        <row r="82">
          <cell r="B82" t="str">
            <v>O2 Franchise   Traditional</v>
          </cell>
          <cell r="C82" t="str">
            <v>O2 Franchise</v>
          </cell>
          <cell r="E82">
            <v>7343</v>
          </cell>
          <cell r="F82">
            <v>6105</v>
          </cell>
          <cell r="G82">
            <v>7026</v>
          </cell>
          <cell r="H82">
            <v>5597</v>
          </cell>
          <cell r="I82">
            <v>5235</v>
          </cell>
          <cell r="J82">
            <v>5299.2</v>
          </cell>
          <cell r="K82">
            <v>5200</v>
          </cell>
          <cell r="L82">
            <v>5200</v>
          </cell>
          <cell r="M82">
            <v>5200</v>
          </cell>
          <cell r="N82">
            <v>5200</v>
          </cell>
          <cell r="O82">
            <v>7000</v>
          </cell>
          <cell r="P82">
            <v>14000</v>
          </cell>
          <cell r="R82">
            <v>78405.2</v>
          </cell>
        </row>
        <row r="83">
          <cell r="B83" t="str">
            <v>tbc   Traditional</v>
          </cell>
          <cell r="C83" t="str">
            <v>tbc</v>
          </cell>
          <cell r="E83">
            <v>0</v>
          </cell>
          <cell r="F83">
            <v>0</v>
          </cell>
          <cell r="G83">
            <v>0</v>
          </cell>
          <cell r="H83">
            <v>0</v>
          </cell>
          <cell r="I83">
            <v>0</v>
          </cell>
          <cell r="J83">
            <v>0</v>
          </cell>
          <cell r="K83">
            <v>0</v>
          </cell>
          <cell r="L83">
            <v>0</v>
          </cell>
          <cell r="M83">
            <v>0</v>
          </cell>
          <cell r="N83">
            <v>0</v>
          </cell>
          <cell r="O83">
            <v>0</v>
          </cell>
          <cell r="P83">
            <v>0</v>
          </cell>
          <cell r="R83">
            <v>0</v>
          </cell>
        </row>
        <row r="84">
          <cell r="B84" t="str">
            <v>tbc   Traditional</v>
          </cell>
          <cell r="C84" t="str">
            <v>tbc</v>
          </cell>
          <cell r="E84">
            <v>0</v>
          </cell>
          <cell r="F84">
            <v>0</v>
          </cell>
          <cell r="G84">
            <v>0</v>
          </cell>
          <cell r="H84">
            <v>0</v>
          </cell>
          <cell r="I84">
            <v>0</v>
          </cell>
          <cell r="J84">
            <v>0</v>
          </cell>
          <cell r="K84">
            <v>0</v>
          </cell>
          <cell r="L84">
            <v>0</v>
          </cell>
          <cell r="M84">
            <v>0</v>
          </cell>
          <cell r="N84">
            <v>0</v>
          </cell>
          <cell r="O84">
            <v>0</v>
          </cell>
          <cell r="P84">
            <v>0</v>
          </cell>
          <cell r="R84">
            <v>0</v>
          </cell>
        </row>
        <row r="85">
          <cell r="B85" t="str">
            <v>tbc   Traditional</v>
          </cell>
          <cell r="C85" t="str">
            <v>tbc</v>
          </cell>
          <cell r="E85">
            <v>0</v>
          </cell>
          <cell r="F85">
            <v>0</v>
          </cell>
          <cell r="G85">
            <v>0</v>
          </cell>
          <cell r="H85">
            <v>0</v>
          </cell>
          <cell r="I85">
            <v>0</v>
          </cell>
          <cell r="J85">
            <v>0</v>
          </cell>
          <cell r="K85">
            <v>0</v>
          </cell>
          <cell r="L85">
            <v>0</v>
          </cell>
          <cell r="M85">
            <v>0</v>
          </cell>
          <cell r="N85">
            <v>0</v>
          </cell>
          <cell r="O85">
            <v>0</v>
          </cell>
          <cell r="P85">
            <v>0</v>
          </cell>
          <cell r="R85">
            <v>0</v>
          </cell>
        </row>
        <row r="86">
          <cell r="B86" t="str">
            <v>tbc   Traditional</v>
          </cell>
          <cell r="C86" t="str">
            <v>tbc</v>
          </cell>
          <cell r="E86">
            <v>0</v>
          </cell>
          <cell r="F86">
            <v>0</v>
          </cell>
          <cell r="G86">
            <v>0</v>
          </cell>
          <cell r="H86">
            <v>0</v>
          </cell>
          <cell r="I86">
            <v>0</v>
          </cell>
          <cell r="J86">
            <v>0</v>
          </cell>
          <cell r="K86">
            <v>0</v>
          </cell>
          <cell r="L86">
            <v>0</v>
          </cell>
          <cell r="M86">
            <v>0</v>
          </cell>
          <cell r="N86">
            <v>0</v>
          </cell>
          <cell r="O86">
            <v>0</v>
          </cell>
          <cell r="P86">
            <v>0</v>
          </cell>
          <cell r="R86">
            <v>0</v>
          </cell>
        </row>
        <row r="87">
          <cell r="B87" t="str">
            <v>tbc   Traditional</v>
          </cell>
          <cell r="C87" t="str">
            <v>tbc</v>
          </cell>
          <cell r="E87">
            <v>0</v>
          </cell>
          <cell r="F87">
            <v>0</v>
          </cell>
          <cell r="G87">
            <v>0</v>
          </cell>
          <cell r="H87">
            <v>0</v>
          </cell>
          <cell r="I87">
            <v>0</v>
          </cell>
          <cell r="J87">
            <v>0</v>
          </cell>
          <cell r="K87">
            <v>0</v>
          </cell>
          <cell r="L87">
            <v>0</v>
          </cell>
          <cell r="M87">
            <v>0</v>
          </cell>
          <cell r="N87">
            <v>0</v>
          </cell>
          <cell r="O87">
            <v>0</v>
          </cell>
          <cell r="P87">
            <v>0</v>
          </cell>
          <cell r="R87">
            <v>0</v>
          </cell>
        </row>
        <row r="88">
          <cell r="B88" t="str">
            <v xml:space="preserve">   Traditional</v>
          </cell>
        </row>
        <row r="89">
          <cell r="B89" t="str">
            <v>TOTAL O2 RETAIL   Traditional</v>
          </cell>
          <cell r="C89" t="str">
            <v>TOTAL O2 RETAIL</v>
          </cell>
          <cell r="E89">
            <v>45099</v>
          </cell>
          <cell r="F89">
            <v>41838</v>
          </cell>
          <cell r="G89">
            <v>47686</v>
          </cell>
          <cell r="H89">
            <v>41186</v>
          </cell>
          <cell r="I89">
            <v>40018</v>
          </cell>
          <cell r="J89">
            <v>29299.200000000001</v>
          </cell>
          <cell r="K89">
            <v>28200</v>
          </cell>
          <cell r="L89">
            <v>35200</v>
          </cell>
          <cell r="M89">
            <v>35200</v>
          </cell>
          <cell r="N89">
            <v>35200</v>
          </cell>
          <cell r="O89">
            <v>39000</v>
          </cell>
          <cell r="P89">
            <v>79000</v>
          </cell>
          <cell r="R89">
            <v>496926.2</v>
          </cell>
        </row>
        <row r="90">
          <cell r="B90" t="str">
            <v xml:space="preserve">   Traditional</v>
          </cell>
        </row>
        <row r="91">
          <cell r="B91" t="str">
            <v>OTHER CHANNELS   Traditional</v>
          </cell>
          <cell r="C91" t="str">
            <v>OTHER CHANNELS</v>
          </cell>
        </row>
        <row r="92">
          <cell r="B92" t="str">
            <v xml:space="preserve">   Traditional</v>
          </cell>
        </row>
        <row r="93">
          <cell r="B93" t="str">
            <v>Other   Traditional</v>
          </cell>
          <cell r="C93" t="str">
            <v>Other</v>
          </cell>
          <cell r="E93">
            <v>7292</v>
          </cell>
          <cell r="F93">
            <v>7368</v>
          </cell>
          <cell r="G93">
            <v>6914</v>
          </cell>
          <cell r="H93">
            <v>6519</v>
          </cell>
          <cell r="I93">
            <v>6838</v>
          </cell>
          <cell r="J93">
            <v>6519</v>
          </cell>
          <cell r="K93">
            <v>6519</v>
          </cell>
          <cell r="L93">
            <v>6519</v>
          </cell>
          <cell r="M93">
            <v>6519</v>
          </cell>
          <cell r="N93">
            <v>6519</v>
          </cell>
          <cell r="O93">
            <v>6519</v>
          </cell>
          <cell r="P93">
            <v>6519</v>
          </cell>
          <cell r="R93">
            <v>80564</v>
          </cell>
        </row>
        <row r="94">
          <cell r="B94" t="str">
            <v>tbc   Traditional</v>
          </cell>
          <cell r="C94" t="str">
            <v>tbc</v>
          </cell>
          <cell r="E94">
            <v>0</v>
          </cell>
          <cell r="F94">
            <v>0</v>
          </cell>
          <cell r="G94">
            <v>0</v>
          </cell>
          <cell r="H94">
            <v>0</v>
          </cell>
          <cell r="I94">
            <v>0</v>
          </cell>
          <cell r="J94">
            <v>0</v>
          </cell>
          <cell r="K94">
            <v>0</v>
          </cell>
          <cell r="L94">
            <v>0</v>
          </cell>
          <cell r="M94">
            <v>0</v>
          </cell>
          <cell r="N94">
            <v>0</v>
          </cell>
          <cell r="O94">
            <v>0</v>
          </cell>
          <cell r="P94">
            <v>0</v>
          </cell>
          <cell r="R94">
            <v>0</v>
          </cell>
        </row>
        <row r="95">
          <cell r="B95" t="str">
            <v>tbc   Traditional</v>
          </cell>
          <cell r="C95" t="str">
            <v>tbc</v>
          </cell>
          <cell r="E95">
            <v>0</v>
          </cell>
          <cell r="F95">
            <v>0</v>
          </cell>
          <cell r="G95">
            <v>0</v>
          </cell>
          <cell r="H95">
            <v>0</v>
          </cell>
          <cell r="I95">
            <v>0</v>
          </cell>
          <cell r="J95">
            <v>0</v>
          </cell>
          <cell r="K95">
            <v>0</v>
          </cell>
          <cell r="L95">
            <v>0</v>
          </cell>
          <cell r="M95">
            <v>0</v>
          </cell>
          <cell r="N95">
            <v>0</v>
          </cell>
          <cell r="O95">
            <v>0</v>
          </cell>
          <cell r="P95">
            <v>0</v>
          </cell>
          <cell r="R95">
            <v>0</v>
          </cell>
        </row>
        <row r="96">
          <cell r="B96" t="str">
            <v>tbc   Traditional</v>
          </cell>
          <cell r="C96" t="str">
            <v>tbc</v>
          </cell>
          <cell r="E96">
            <v>0</v>
          </cell>
          <cell r="F96">
            <v>0</v>
          </cell>
          <cell r="G96">
            <v>0</v>
          </cell>
          <cell r="H96">
            <v>0</v>
          </cell>
          <cell r="I96">
            <v>0</v>
          </cell>
          <cell r="J96">
            <v>0</v>
          </cell>
          <cell r="K96">
            <v>0</v>
          </cell>
          <cell r="L96">
            <v>0</v>
          </cell>
          <cell r="M96">
            <v>0</v>
          </cell>
          <cell r="N96">
            <v>0</v>
          </cell>
          <cell r="O96">
            <v>0</v>
          </cell>
          <cell r="P96">
            <v>0</v>
          </cell>
          <cell r="R96">
            <v>0</v>
          </cell>
        </row>
        <row r="97">
          <cell r="B97" t="str">
            <v>tbc   Traditional</v>
          </cell>
          <cell r="C97" t="str">
            <v>tbc</v>
          </cell>
          <cell r="E97">
            <v>0</v>
          </cell>
          <cell r="F97">
            <v>0</v>
          </cell>
          <cell r="G97">
            <v>0</v>
          </cell>
          <cell r="H97">
            <v>0</v>
          </cell>
          <cell r="I97">
            <v>0</v>
          </cell>
          <cell r="J97">
            <v>0</v>
          </cell>
          <cell r="K97">
            <v>0</v>
          </cell>
          <cell r="L97">
            <v>0</v>
          </cell>
          <cell r="M97">
            <v>0</v>
          </cell>
          <cell r="N97">
            <v>0</v>
          </cell>
          <cell r="O97">
            <v>0</v>
          </cell>
          <cell r="P97">
            <v>0</v>
          </cell>
          <cell r="R97">
            <v>0</v>
          </cell>
        </row>
        <row r="98">
          <cell r="B98" t="str">
            <v>tbc   Traditional</v>
          </cell>
          <cell r="C98" t="str">
            <v>tbc</v>
          </cell>
          <cell r="E98">
            <v>0</v>
          </cell>
          <cell r="F98">
            <v>0</v>
          </cell>
          <cell r="G98">
            <v>0</v>
          </cell>
          <cell r="H98">
            <v>0</v>
          </cell>
          <cell r="I98">
            <v>0</v>
          </cell>
          <cell r="J98">
            <v>0</v>
          </cell>
          <cell r="K98">
            <v>0</v>
          </cell>
          <cell r="L98">
            <v>0</v>
          </cell>
          <cell r="M98">
            <v>0</v>
          </cell>
          <cell r="N98">
            <v>0</v>
          </cell>
          <cell r="O98">
            <v>0</v>
          </cell>
          <cell r="P98">
            <v>0</v>
          </cell>
          <cell r="R98">
            <v>0</v>
          </cell>
        </row>
        <row r="99">
          <cell r="B99" t="str">
            <v>tbc   Traditional</v>
          </cell>
          <cell r="C99" t="str">
            <v>tbc</v>
          </cell>
          <cell r="E99">
            <v>0</v>
          </cell>
          <cell r="F99">
            <v>0</v>
          </cell>
          <cell r="G99">
            <v>0</v>
          </cell>
          <cell r="H99">
            <v>0</v>
          </cell>
          <cell r="I99">
            <v>0</v>
          </cell>
          <cell r="J99">
            <v>0</v>
          </cell>
          <cell r="K99">
            <v>0</v>
          </cell>
          <cell r="L99">
            <v>0</v>
          </cell>
          <cell r="M99">
            <v>0</v>
          </cell>
          <cell r="N99">
            <v>0</v>
          </cell>
          <cell r="O99">
            <v>0</v>
          </cell>
          <cell r="P99">
            <v>0</v>
          </cell>
          <cell r="R99">
            <v>0</v>
          </cell>
        </row>
        <row r="100">
          <cell r="B100" t="str">
            <v xml:space="preserve">   Traditional</v>
          </cell>
        </row>
        <row r="101">
          <cell r="B101" t="str">
            <v>TOTAL OTHER CHANNELS   Traditional</v>
          </cell>
          <cell r="C101" t="str">
            <v>TOTAL OTHER CHANNELS</v>
          </cell>
          <cell r="E101">
            <v>7292</v>
          </cell>
          <cell r="F101">
            <v>7368</v>
          </cell>
          <cell r="G101">
            <v>6914</v>
          </cell>
          <cell r="H101">
            <v>6519</v>
          </cell>
          <cell r="I101">
            <v>6838</v>
          </cell>
          <cell r="J101">
            <v>6519</v>
          </cell>
          <cell r="K101">
            <v>6519</v>
          </cell>
          <cell r="L101">
            <v>6519</v>
          </cell>
          <cell r="M101">
            <v>6519</v>
          </cell>
          <cell r="N101">
            <v>6519</v>
          </cell>
          <cell r="O101">
            <v>6519</v>
          </cell>
          <cell r="P101">
            <v>6519</v>
          </cell>
          <cell r="R101">
            <v>80564</v>
          </cell>
        </row>
        <row r="102">
          <cell r="B102" t="str">
            <v xml:space="preserve">   Traditional</v>
          </cell>
        </row>
        <row r="103">
          <cell r="B103" t="str">
            <v>TRADITIONAL POSTPAY GROSS CONNECTIONS   Traditional</v>
          </cell>
          <cell r="C103" t="str">
            <v>TRADITIONAL POSTPAY GROSS CONNECTIONS</v>
          </cell>
          <cell r="E103">
            <v>201003</v>
          </cell>
          <cell r="F103">
            <v>154065</v>
          </cell>
          <cell r="G103">
            <v>168767</v>
          </cell>
          <cell r="H103">
            <v>166674</v>
          </cell>
          <cell r="I103">
            <v>140925</v>
          </cell>
          <cell r="J103">
            <v>108791.19999999998</v>
          </cell>
          <cell r="K103">
            <v>99168.074074074073</v>
          </cell>
          <cell r="L103">
            <v>106168.07407407407</v>
          </cell>
          <cell r="M103">
            <v>102345.96850393701</v>
          </cell>
          <cell r="N103">
            <v>93086</v>
          </cell>
          <cell r="O103">
            <v>99106.593984962412</v>
          </cell>
          <cell r="P103">
            <v>217503.44444444444</v>
          </cell>
          <cell r="R103">
            <v>1657603.3550814919</v>
          </cell>
        </row>
        <row r="105">
          <cell r="C105" t="str">
            <v>PREPAY SIMO</v>
          </cell>
          <cell r="E105">
            <v>39814</v>
          </cell>
          <cell r="F105">
            <v>39845</v>
          </cell>
          <cell r="G105">
            <v>39873</v>
          </cell>
          <cell r="H105">
            <v>39904</v>
          </cell>
          <cell r="I105">
            <v>39934</v>
          </cell>
          <cell r="J105">
            <v>39965</v>
          </cell>
          <cell r="K105">
            <v>39995</v>
          </cell>
          <cell r="L105">
            <v>40026</v>
          </cell>
          <cell r="M105">
            <v>40057</v>
          </cell>
          <cell r="N105">
            <v>40087</v>
          </cell>
          <cell r="O105">
            <v>40118</v>
          </cell>
          <cell r="P105">
            <v>40148</v>
          </cell>
          <cell r="R105" t="str">
            <v>Year to Date</v>
          </cell>
        </row>
        <row r="107">
          <cell r="E107" t="str">
            <v>Actual</v>
          </cell>
          <cell r="F107" t="str">
            <v>Actual</v>
          </cell>
          <cell r="G107" t="str">
            <v>Actual</v>
          </cell>
          <cell r="H107" t="str">
            <v>Actual</v>
          </cell>
          <cell r="I107" t="str">
            <v>Actual</v>
          </cell>
          <cell r="J107" t="str">
            <v>Actual</v>
          </cell>
          <cell r="K107" t="str">
            <v>Actual</v>
          </cell>
          <cell r="L107" t="str">
            <v>Actual</v>
          </cell>
          <cell r="M107" t="str">
            <v/>
          </cell>
          <cell r="N107" t="str">
            <v/>
          </cell>
          <cell r="O107" t="str">
            <v/>
          </cell>
          <cell r="P107" t="str">
            <v/>
          </cell>
        </row>
        <row r="109">
          <cell r="C109" t="str">
            <v>MASS RETAIL (S. Shurrock)</v>
          </cell>
        </row>
        <row r="111">
          <cell r="B111" t="str">
            <v>Carphone Warehouse - CPW Managed   SIMO</v>
          </cell>
          <cell r="C111" t="str">
            <v>Carphone Warehouse - CPW Managed</v>
          </cell>
          <cell r="E111">
            <v>0</v>
          </cell>
          <cell r="F111">
            <v>0</v>
          </cell>
          <cell r="G111">
            <v>0</v>
          </cell>
          <cell r="H111">
            <v>0</v>
          </cell>
          <cell r="I111">
            <v>0</v>
          </cell>
          <cell r="J111">
            <v>0</v>
          </cell>
          <cell r="K111">
            <v>0</v>
          </cell>
          <cell r="L111">
            <v>0</v>
          </cell>
          <cell r="M111">
            <v>0</v>
          </cell>
          <cell r="N111">
            <v>0</v>
          </cell>
          <cell r="O111">
            <v>0</v>
          </cell>
          <cell r="P111">
            <v>0</v>
          </cell>
          <cell r="R111">
            <v>0</v>
          </cell>
        </row>
        <row r="112">
          <cell r="B112" t="str">
            <v>Carphone Warehouse - O2 Managed   SIMO</v>
          </cell>
          <cell r="C112" t="str">
            <v>Carphone Warehouse - O2 Managed</v>
          </cell>
          <cell r="E112">
            <v>7767</v>
          </cell>
          <cell r="F112">
            <v>7332</v>
          </cell>
          <cell r="G112">
            <v>8554</v>
          </cell>
          <cell r="H112">
            <v>8294</v>
          </cell>
          <cell r="I112">
            <v>8477</v>
          </cell>
          <cell r="J112">
            <v>3750</v>
          </cell>
          <cell r="K112">
            <v>4675.9259259259261</v>
          </cell>
          <cell r="L112">
            <v>4675.9259259259261</v>
          </cell>
          <cell r="M112">
            <v>4498.0314960629921</v>
          </cell>
          <cell r="N112">
            <v>2938</v>
          </cell>
          <cell r="O112">
            <v>3212.4060150375944</v>
          </cell>
          <cell r="P112">
            <v>4965.5555555555557</v>
          </cell>
          <cell r="R112">
            <v>69139.844918507995</v>
          </cell>
        </row>
        <row r="113">
          <cell r="B113" t="str">
            <v>tbc   SIMO</v>
          </cell>
          <cell r="C113" t="str">
            <v>tbc</v>
          </cell>
          <cell r="E113">
            <v>0</v>
          </cell>
          <cell r="F113">
            <v>0</v>
          </cell>
          <cell r="G113">
            <v>0</v>
          </cell>
          <cell r="H113">
            <v>0</v>
          </cell>
          <cell r="I113">
            <v>0</v>
          </cell>
          <cell r="J113">
            <v>0</v>
          </cell>
          <cell r="K113">
            <v>0</v>
          </cell>
          <cell r="L113">
            <v>0</v>
          </cell>
          <cell r="M113">
            <v>0</v>
          </cell>
          <cell r="N113">
            <v>0</v>
          </cell>
          <cell r="O113">
            <v>0</v>
          </cell>
          <cell r="P113">
            <v>0</v>
          </cell>
          <cell r="R113">
            <v>0</v>
          </cell>
        </row>
        <row r="114">
          <cell r="B114" t="str">
            <v>tbc   SIMO</v>
          </cell>
          <cell r="C114" t="str">
            <v>tbc</v>
          </cell>
          <cell r="E114">
            <v>0</v>
          </cell>
          <cell r="F114">
            <v>0</v>
          </cell>
          <cell r="G114">
            <v>0</v>
          </cell>
          <cell r="H114">
            <v>0</v>
          </cell>
          <cell r="I114">
            <v>0</v>
          </cell>
          <cell r="J114">
            <v>0</v>
          </cell>
          <cell r="K114">
            <v>0</v>
          </cell>
          <cell r="L114">
            <v>0</v>
          </cell>
          <cell r="M114">
            <v>0</v>
          </cell>
          <cell r="N114">
            <v>0</v>
          </cell>
          <cell r="O114">
            <v>0</v>
          </cell>
          <cell r="P114">
            <v>0</v>
          </cell>
          <cell r="R114">
            <v>0</v>
          </cell>
        </row>
        <row r="115">
          <cell r="B115" t="str">
            <v>Phones 4 You   SIMO</v>
          </cell>
          <cell r="C115" t="str">
            <v>Phones 4 You</v>
          </cell>
          <cell r="E115">
            <v>1736</v>
          </cell>
          <cell r="F115">
            <v>1672</v>
          </cell>
          <cell r="G115">
            <v>1202</v>
          </cell>
          <cell r="H115">
            <v>1116</v>
          </cell>
          <cell r="I115">
            <v>1123</v>
          </cell>
          <cell r="J115">
            <v>2000</v>
          </cell>
          <cell r="K115">
            <v>0</v>
          </cell>
          <cell r="L115">
            <v>0</v>
          </cell>
          <cell r="M115">
            <v>0</v>
          </cell>
          <cell r="N115">
            <v>0</v>
          </cell>
          <cell r="O115">
            <v>0</v>
          </cell>
          <cell r="P115">
            <v>0</v>
          </cell>
          <cell r="R115">
            <v>8849</v>
          </cell>
        </row>
        <row r="116">
          <cell r="B116" t="str">
            <v>Dixons Stores Group   SIMO</v>
          </cell>
          <cell r="C116" t="str">
            <v>Dixons Stores Group</v>
          </cell>
          <cell r="E116">
            <v>103</v>
          </cell>
          <cell r="F116">
            <v>96</v>
          </cell>
          <cell r="G116">
            <v>92</v>
          </cell>
          <cell r="H116">
            <v>83</v>
          </cell>
          <cell r="I116">
            <v>76</v>
          </cell>
          <cell r="J116">
            <v>50</v>
          </cell>
          <cell r="K116">
            <v>75</v>
          </cell>
          <cell r="L116">
            <v>75</v>
          </cell>
          <cell r="M116">
            <v>75</v>
          </cell>
          <cell r="N116">
            <v>75</v>
          </cell>
          <cell r="O116">
            <v>75</v>
          </cell>
          <cell r="P116">
            <v>75</v>
          </cell>
          <cell r="R116">
            <v>950</v>
          </cell>
        </row>
        <row r="117">
          <cell r="B117" t="str">
            <v>tbc   SIMO</v>
          </cell>
          <cell r="C117" t="str">
            <v>tbc</v>
          </cell>
          <cell r="E117">
            <v>0</v>
          </cell>
          <cell r="F117">
            <v>0</v>
          </cell>
          <cell r="G117">
            <v>0</v>
          </cell>
          <cell r="H117">
            <v>0</v>
          </cell>
          <cell r="I117">
            <v>0</v>
          </cell>
          <cell r="J117">
            <v>0</v>
          </cell>
          <cell r="K117">
            <v>0</v>
          </cell>
          <cell r="L117">
            <v>0</v>
          </cell>
          <cell r="M117">
            <v>0</v>
          </cell>
          <cell r="N117">
            <v>0</v>
          </cell>
          <cell r="O117">
            <v>0</v>
          </cell>
          <cell r="P117">
            <v>0</v>
          </cell>
          <cell r="R117">
            <v>0</v>
          </cell>
        </row>
        <row r="118">
          <cell r="B118" t="str">
            <v>Dial a Phone   SIMO</v>
          </cell>
          <cell r="C118" t="str">
            <v>Dial a Phone</v>
          </cell>
          <cell r="E118">
            <v>0</v>
          </cell>
          <cell r="F118">
            <v>1</v>
          </cell>
          <cell r="G118">
            <v>0</v>
          </cell>
          <cell r="H118">
            <v>0</v>
          </cell>
          <cell r="I118">
            <v>0</v>
          </cell>
          <cell r="J118">
            <v>0</v>
          </cell>
          <cell r="K118">
            <v>0</v>
          </cell>
          <cell r="L118">
            <v>0</v>
          </cell>
          <cell r="M118">
            <v>0</v>
          </cell>
          <cell r="N118">
            <v>0</v>
          </cell>
          <cell r="O118">
            <v>0</v>
          </cell>
          <cell r="P118">
            <v>0</v>
          </cell>
          <cell r="R118">
            <v>1</v>
          </cell>
        </row>
        <row r="119">
          <cell r="B119" t="str">
            <v>Argos   SIMO</v>
          </cell>
          <cell r="C119" t="str">
            <v>Argos</v>
          </cell>
          <cell r="E119">
            <v>710</v>
          </cell>
          <cell r="F119">
            <v>601</v>
          </cell>
          <cell r="G119">
            <v>684</v>
          </cell>
          <cell r="H119">
            <v>765</v>
          </cell>
          <cell r="I119">
            <v>706</v>
          </cell>
          <cell r="J119">
            <v>650</v>
          </cell>
          <cell r="K119">
            <v>333.33333333333331</v>
          </cell>
          <cell r="L119">
            <v>333.33333333333331</v>
          </cell>
          <cell r="M119">
            <v>333.33333333333331</v>
          </cell>
          <cell r="N119">
            <v>333.33333333333331</v>
          </cell>
          <cell r="O119">
            <v>333.33333333333331</v>
          </cell>
          <cell r="P119">
            <v>333.33333333333331</v>
          </cell>
          <cell r="R119">
            <v>6115.9999999999982</v>
          </cell>
        </row>
        <row r="120">
          <cell r="B120" t="str">
            <v>Tesco   SIMO</v>
          </cell>
          <cell r="C120" t="str">
            <v>Tesco</v>
          </cell>
          <cell r="E120">
            <v>1745</v>
          </cell>
          <cell r="F120">
            <v>1836</v>
          </cell>
          <cell r="G120">
            <v>1837</v>
          </cell>
          <cell r="H120">
            <v>1815</v>
          </cell>
          <cell r="I120">
            <v>2042</v>
          </cell>
          <cell r="J120">
            <v>1000</v>
          </cell>
          <cell r="K120">
            <v>1666.6666666666667</v>
          </cell>
          <cell r="L120">
            <v>1666.6666666666667</v>
          </cell>
          <cell r="M120">
            <v>1666.6666666666667</v>
          </cell>
          <cell r="N120">
            <v>1666.6666666666667</v>
          </cell>
          <cell r="O120">
            <v>1666.6666666666667</v>
          </cell>
          <cell r="P120">
            <v>1666.6666666666667</v>
          </cell>
          <cell r="R120">
            <v>20275</v>
          </cell>
        </row>
        <row r="121">
          <cell r="B121" t="str">
            <v>Woolworths   SIMO</v>
          </cell>
          <cell r="C121" t="str">
            <v>Woolworths</v>
          </cell>
          <cell r="E121">
            <v>269</v>
          </cell>
          <cell r="F121">
            <v>102</v>
          </cell>
          <cell r="G121">
            <v>75</v>
          </cell>
          <cell r="H121">
            <v>57</v>
          </cell>
          <cell r="I121">
            <v>36</v>
          </cell>
          <cell r="J121">
            <v>0</v>
          </cell>
          <cell r="K121">
            <v>0</v>
          </cell>
          <cell r="L121">
            <v>0</v>
          </cell>
          <cell r="M121">
            <v>0</v>
          </cell>
          <cell r="N121">
            <v>0</v>
          </cell>
          <cell r="O121">
            <v>0</v>
          </cell>
          <cell r="P121">
            <v>0</v>
          </cell>
          <cell r="R121">
            <v>539</v>
          </cell>
        </row>
        <row r="122">
          <cell r="B122" t="str">
            <v>Littlewoods   SIMO</v>
          </cell>
          <cell r="C122" t="str">
            <v>Littlewoods</v>
          </cell>
          <cell r="E122">
            <v>0</v>
          </cell>
          <cell r="F122">
            <v>0</v>
          </cell>
          <cell r="G122">
            <v>0</v>
          </cell>
          <cell r="H122">
            <v>0</v>
          </cell>
          <cell r="I122">
            <v>0</v>
          </cell>
          <cell r="J122">
            <v>0</v>
          </cell>
          <cell r="K122">
            <v>0</v>
          </cell>
          <cell r="L122">
            <v>0</v>
          </cell>
          <cell r="M122">
            <v>0</v>
          </cell>
          <cell r="N122">
            <v>0</v>
          </cell>
          <cell r="O122">
            <v>0</v>
          </cell>
          <cell r="P122">
            <v>0</v>
          </cell>
          <cell r="R122">
            <v>0</v>
          </cell>
        </row>
        <row r="123">
          <cell r="B123" t="str">
            <v>Comet   SIMO</v>
          </cell>
          <cell r="C123" t="str">
            <v>Comet</v>
          </cell>
          <cell r="E123">
            <v>1</v>
          </cell>
          <cell r="F123">
            <v>0</v>
          </cell>
          <cell r="G123">
            <v>0</v>
          </cell>
          <cell r="H123">
            <v>2</v>
          </cell>
          <cell r="I123">
            <v>1</v>
          </cell>
          <cell r="J123">
            <v>0</v>
          </cell>
          <cell r="K123">
            <v>0</v>
          </cell>
          <cell r="L123">
            <v>0</v>
          </cell>
          <cell r="M123">
            <v>0</v>
          </cell>
          <cell r="N123">
            <v>0</v>
          </cell>
          <cell r="O123">
            <v>0</v>
          </cell>
          <cell r="P123">
            <v>0</v>
          </cell>
          <cell r="R123">
            <v>4</v>
          </cell>
        </row>
        <row r="124">
          <cell r="B124" t="str">
            <v>MobileShop   SIMO</v>
          </cell>
          <cell r="C124" t="str">
            <v>MobileShop</v>
          </cell>
          <cell r="E124">
            <v>0</v>
          </cell>
          <cell r="F124">
            <v>0</v>
          </cell>
          <cell r="G124">
            <v>0</v>
          </cell>
          <cell r="H124">
            <v>0</v>
          </cell>
          <cell r="I124">
            <v>0</v>
          </cell>
          <cell r="J124">
            <v>0</v>
          </cell>
          <cell r="K124">
            <v>0</v>
          </cell>
          <cell r="L124">
            <v>0</v>
          </cell>
          <cell r="M124">
            <v>0</v>
          </cell>
          <cell r="N124">
            <v>0</v>
          </cell>
          <cell r="O124">
            <v>0</v>
          </cell>
          <cell r="P124">
            <v>0</v>
          </cell>
          <cell r="R124">
            <v>0</v>
          </cell>
        </row>
        <row r="125">
          <cell r="B125" t="str">
            <v>Apple   SIMO</v>
          </cell>
          <cell r="C125" t="str">
            <v>Apple</v>
          </cell>
          <cell r="E125">
            <v>0</v>
          </cell>
          <cell r="F125">
            <v>0</v>
          </cell>
          <cell r="G125">
            <v>0</v>
          </cell>
          <cell r="H125">
            <v>0</v>
          </cell>
          <cell r="I125">
            <v>0</v>
          </cell>
          <cell r="J125">
            <v>0</v>
          </cell>
          <cell r="K125">
            <v>0</v>
          </cell>
          <cell r="L125">
            <v>0</v>
          </cell>
          <cell r="M125">
            <v>0</v>
          </cell>
          <cell r="N125">
            <v>0</v>
          </cell>
          <cell r="O125">
            <v>0</v>
          </cell>
          <cell r="P125">
            <v>0</v>
          </cell>
          <cell r="R125">
            <v>0</v>
          </cell>
        </row>
        <row r="126">
          <cell r="B126" t="str">
            <v>Other Mass Retail   SIMO</v>
          </cell>
          <cell r="C126" t="str">
            <v>Other Mass Retail</v>
          </cell>
          <cell r="E126">
            <v>14</v>
          </cell>
          <cell r="F126">
            <v>15</v>
          </cell>
          <cell r="G126">
            <v>2</v>
          </cell>
          <cell r="H126">
            <v>0</v>
          </cell>
          <cell r="I126">
            <v>0</v>
          </cell>
          <cell r="J126">
            <v>0</v>
          </cell>
          <cell r="K126">
            <v>33333.333333333336</v>
          </cell>
          <cell r="L126">
            <v>33333.333333333336</v>
          </cell>
          <cell r="M126">
            <v>33333.333333333336</v>
          </cell>
          <cell r="N126">
            <v>33333.333333333336</v>
          </cell>
          <cell r="O126">
            <v>33333.333333333336</v>
          </cell>
          <cell r="P126">
            <v>33333.333333333336</v>
          </cell>
          <cell r="R126">
            <v>200031.00000000003</v>
          </cell>
        </row>
        <row r="127">
          <cell r="B127" t="str">
            <v>Prepay Distributors   SIMO</v>
          </cell>
          <cell r="C127" t="str">
            <v>Prepay Distributors</v>
          </cell>
          <cell r="E127">
            <v>41139</v>
          </cell>
          <cell r="F127">
            <v>41904</v>
          </cell>
          <cell r="G127">
            <v>51242</v>
          </cell>
          <cell r="H127">
            <v>45372</v>
          </cell>
          <cell r="I127">
            <v>58475</v>
          </cell>
          <cell r="J127">
            <v>46066.666666666664</v>
          </cell>
          <cell r="K127">
            <v>46740</v>
          </cell>
          <cell r="L127">
            <v>46740</v>
          </cell>
          <cell r="M127">
            <v>46740</v>
          </cell>
          <cell r="N127">
            <v>58149</v>
          </cell>
          <cell r="O127">
            <v>58149</v>
          </cell>
          <cell r="P127">
            <v>49842</v>
          </cell>
          <cell r="R127">
            <v>590558.66666666674</v>
          </cell>
        </row>
        <row r="128">
          <cell r="B128" t="str">
            <v>Asda   SIMO</v>
          </cell>
          <cell r="C128" t="str">
            <v>Asda</v>
          </cell>
          <cell r="E128">
            <v>0</v>
          </cell>
          <cell r="F128">
            <v>0</v>
          </cell>
          <cell r="G128">
            <v>0</v>
          </cell>
          <cell r="H128">
            <v>0</v>
          </cell>
          <cell r="I128">
            <v>0</v>
          </cell>
          <cell r="J128">
            <v>0</v>
          </cell>
          <cell r="K128">
            <v>0</v>
          </cell>
          <cell r="L128">
            <v>0</v>
          </cell>
          <cell r="M128">
            <v>0</v>
          </cell>
          <cell r="N128">
            <v>0</v>
          </cell>
          <cell r="O128">
            <v>0</v>
          </cell>
          <cell r="P128">
            <v>0</v>
          </cell>
          <cell r="R128">
            <v>0</v>
          </cell>
        </row>
        <row r="129">
          <cell r="B129" t="str">
            <v>Next   SIMO</v>
          </cell>
          <cell r="C129" t="str">
            <v>Next</v>
          </cell>
          <cell r="E129">
            <v>0</v>
          </cell>
          <cell r="F129">
            <v>0</v>
          </cell>
          <cell r="G129">
            <v>0</v>
          </cell>
          <cell r="H129">
            <v>0</v>
          </cell>
          <cell r="I129">
            <v>0</v>
          </cell>
          <cell r="J129">
            <v>0</v>
          </cell>
          <cell r="K129">
            <v>0</v>
          </cell>
          <cell r="L129">
            <v>0</v>
          </cell>
          <cell r="M129">
            <v>0</v>
          </cell>
          <cell r="N129">
            <v>0</v>
          </cell>
          <cell r="O129">
            <v>0</v>
          </cell>
          <cell r="P129">
            <v>0</v>
          </cell>
          <cell r="R129">
            <v>0</v>
          </cell>
        </row>
        <row r="130">
          <cell r="B130" t="str">
            <v>Morrisons   SIMO</v>
          </cell>
          <cell r="C130" t="str">
            <v>Morrisons</v>
          </cell>
          <cell r="E130">
            <v>0</v>
          </cell>
          <cell r="F130">
            <v>0</v>
          </cell>
          <cell r="G130" t="str">
            <v>0</v>
          </cell>
          <cell r="H130">
            <v>0</v>
          </cell>
          <cell r="I130">
            <v>0</v>
          </cell>
          <cell r="J130">
            <v>0</v>
          </cell>
          <cell r="K130">
            <v>0</v>
          </cell>
          <cell r="L130">
            <v>0</v>
          </cell>
          <cell r="M130">
            <v>0</v>
          </cell>
          <cell r="N130">
            <v>0</v>
          </cell>
          <cell r="O130">
            <v>0</v>
          </cell>
          <cell r="P130">
            <v>0</v>
          </cell>
          <cell r="R130">
            <v>0</v>
          </cell>
        </row>
        <row r="131">
          <cell r="B131" t="str">
            <v>tbc   SIMO</v>
          </cell>
          <cell r="C131" t="str">
            <v>tbc</v>
          </cell>
          <cell r="E131">
            <v>0</v>
          </cell>
          <cell r="F131">
            <v>0</v>
          </cell>
          <cell r="G131">
            <v>0</v>
          </cell>
          <cell r="H131">
            <v>0</v>
          </cell>
          <cell r="I131">
            <v>0</v>
          </cell>
          <cell r="J131">
            <v>0</v>
          </cell>
          <cell r="K131">
            <v>0</v>
          </cell>
          <cell r="L131">
            <v>0</v>
          </cell>
          <cell r="M131">
            <v>0</v>
          </cell>
          <cell r="N131">
            <v>0</v>
          </cell>
          <cell r="O131">
            <v>0</v>
          </cell>
          <cell r="P131">
            <v>0</v>
          </cell>
          <cell r="R131">
            <v>0</v>
          </cell>
        </row>
        <row r="133">
          <cell r="C133" t="str">
            <v>TOTAL MASS RETAIL</v>
          </cell>
          <cell r="E133">
            <v>53484</v>
          </cell>
          <cell r="F133">
            <v>53559</v>
          </cell>
          <cell r="G133">
            <v>63688</v>
          </cell>
          <cell r="H133">
            <v>57504</v>
          </cell>
          <cell r="I133">
            <v>70936</v>
          </cell>
          <cell r="J133">
            <v>53516.666666666664</v>
          </cell>
          <cell r="K133">
            <v>86824.25925925927</v>
          </cell>
          <cell r="L133">
            <v>86824.25925925927</v>
          </cell>
          <cell r="M133">
            <v>86646.364829396334</v>
          </cell>
          <cell r="N133">
            <v>96495.333333333343</v>
          </cell>
          <cell r="O133">
            <v>96769.739348370931</v>
          </cell>
          <cell r="P133">
            <v>90215.888888888891</v>
          </cell>
          <cell r="R133">
            <v>896463.51158517483</v>
          </cell>
        </row>
        <row r="135">
          <cell r="C135" t="str">
            <v>BUSINESS (B. Dowd)</v>
          </cell>
        </row>
        <row r="137">
          <cell r="B137" t="str">
            <v>Exclusive Partners   SIMO</v>
          </cell>
          <cell r="C137" t="str">
            <v>Exclusive Partners</v>
          </cell>
          <cell r="E137">
            <v>0</v>
          </cell>
          <cell r="F137">
            <v>0</v>
          </cell>
          <cell r="G137">
            <v>0</v>
          </cell>
          <cell r="H137">
            <v>0</v>
          </cell>
          <cell r="I137">
            <v>0</v>
          </cell>
          <cell r="J137">
            <v>0</v>
          </cell>
          <cell r="K137">
            <v>0</v>
          </cell>
          <cell r="L137">
            <v>0</v>
          </cell>
          <cell r="M137">
            <v>0</v>
          </cell>
          <cell r="N137">
            <v>0</v>
          </cell>
          <cell r="O137">
            <v>0</v>
          </cell>
          <cell r="P137">
            <v>0</v>
          </cell>
          <cell r="R137">
            <v>0</v>
          </cell>
        </row>
        <row r="139">
          <cell r="C139" t="str">
            <v>Business Partners</v>
          </cell>
        </row>
        <row r="141">
          <cell r="B141" t="str">
            <v>Direct Independents   SIMO</v>
          </cell>
          <cell r="C141" t="str">
            <v>Direct Independents</v>
          </cell>
          <cell r="E141">
            <v>10</v>
          </cell>
          <cell r="F141">
            <v>6</v>
          </cell>
          <cell r="G141">
            <v>5</v>
          </cell>
          <cell r="H141">
            <v>13</v>
          </cell>
          <cell r="I141">
            <v>13</v>
          </cell>
          <cell r="J141">
            <v>0</v>
          </cell>
          <cell r="K141">
            <v>0</v>
          </cell>
          <cell r="L141">
            <v>0</v>
          </cell>
          <cell r="M141">
            <v>0</v>
          </cell>
          <cell r="N141">
            <v>0</v>
          </cell>
          <cell r="O141">
            <v>0</v>
          </cell>
          <cell r="P141">
            <v>0</v>
          </cell>
          <cell r="R141">
            <v>47</v>
          </cell>
        </row>
        <row r="142">
          <cell r="B142" t="str">
            <v>Distributors   SIMO</v>
          </cell>
          <cell r="C142" t="str">
            <v>Distributors</v>
          </cell>
          <cell r="E142">
            <v>944</v>
          </cell>
          <cell r="F142">
            <v>1917</v>
          </cell>
          <cell r="G142">
            <v>3207</v>
          </cell>
          <cell r="H142">
            <v>3072</v>
          </cell>
          <cell r="I142">
            <v>4245</v>
          </cell>
          <cell r="J142">
            <v>0</v>
          </cell>
          <cell r="K142">
            <v>0</v>
          </cell>
          <cell r="L142">
            <v>0</v>
          </cell>
          <cell r="M142">
            <v>0</v>
          </cell>
          <cell r="N142">
            <v>0</v>
          </cell>
          <cell r="O142">
            <v>0</v>
          </cell>
          <cell r="P142">
            <v>0</v>
          </cell>
          <cell r="R142">
            <v>13385</v>
          </cell>
        </row>
        <row r="143">
          <cell r="B143" t="str">
            <v>Data Centre of Excellence   SIMO</v>
          </cell>
          <cell r="C143" t="str">
            <v>Data Centre of Excellence</v>
          </cell>
          <cell r="E143">
            <v>0</v>
          </cell>
          <cell r="F143">
            <v>0</v>
          </cell>
          <cell r="G143">
            <v>0</v>
          </cell>
          <cell r="H143">
            <v>0</v>
          </cell>
          <cell r="I143">
            <v>0</v>
          </cell>
          <cell r="J143">
            <v>0</v>
          </cell>
          <cell r="K143">
            <v>0</v>
          </cell>
          <cell r="L143">
            <v>0</v>
          </cell>
          <cell r="M143">
            <v>0</v>
          </cell>
          <cell r="N143">
            <v>0</v>
          </cell>
          <cell r="O143">
            <v>0</v>
          </cell>
          <cell r="P143">
            <v>0</v>
          </cell>
          <cell r="R143">
            <v>0</v>
          </cell>
        </row>
        <row r="144">
          <cell r="B144" t="str">
            <v>Vodafone   SIMO</v>
          </cell>
          <cell r="C144" t="str">
            <v>Vodafone</v>
          </cell>
          <cell r="E144">
            <v>0</v>
          </cell>
          <cell r="F144">
            <v>0</v>
          </cell>
          <cell r="G144">
            <v>0</v>
          </cell>
          <cell r="H144">
            <v>0</v>
          </cell>
          <cell r="I144">
            <v>0</v>
          </cell>
          <cell r="J144">
            <v>0</v>
          </cell>
          <cell r="K144">
            <v>0</v>
          </cell>
          <cell r="L144">
            <v>0</v>
          </cell>
          <cell r="M144">
            <v>0</v>
          </cell>
          <cell r="N144">
            <v>0</v>
          </cell>
          <cell r="O144">
            <v>0</v>
          </cell>
          <cell r="P144">
            <v>0</v>
          </cell>
          <cell r="R144">
            <v>0</v>
          </cell>
        </row>
        <row r="145">
          <cell r="B145" t="str">
            <v>Managed Partners   SIMO</v>
          </cell>
          <cell r="C145" t="str">
            <v>Managed Partners</v>
          </cell>
          <cell r="E145">
            <v>0</v>
          </cell>
          <cell r="F145">
            <v>0</v>
          </cell>
          <cell r="G145">
            <v>0</v>
          </cell>
          <cell r="H145">
            <v>0</v>
          </cell>
          <cell r="I145">
            <v>0</v>
          </cell>
          <cell r="J145">
            <v>0</v>
          </cell>
          <cell r="K145">
            <v>0</v>
          </cell>
          <cell r="L145">
            <v>0</v>
          </cell>
          <cell r="M145">
            <v>0</v>
          </cell>
          <cell r="N145">
            <v>0</v>
          </cell>
          <cell r="O145">
            <v>0</v>
          </cell>
          <cell r="P145">
            <v>0</v>
          </cell>
          <cell r="R145">
            <v>0</v>
          </cell>
        </row>
        <row r="146">
          <cell r="B146" t="str">
            <v>BT SP   SIMO</v>
          </cell>
          <cell r="C146" t="str">
            <v>BT SP</v>
          </cell>
          <cell r="E146">
            <v>12</v>
          </cell>
          <cell r="F146">
            <v>17</v>
          </cell>
          <cell r="G146">
            <v>10</v>
          </cell>
          <cell r="H146">
            <v>10</v>
          </cell>
          <cell r="I146">
            <v>11</v>
          </cell>
          <cell r="J146">
            <v>0</v>
          </cell>
          <cell r="K146">
            <v>0</v>
          </cell>
          <cell r="L146">
            <v>0</v>
          </cell>
          <cell r="M146">
            <v>0</v>
          </cell>
          <cell r="N146">
            <v>0</v>
          </cell>
          <cell r="O146">
            <v>0</v>
          </cell>
          <cell r="P146">
            <v>0</v>
          </cell>
          <cell r="R146">
            <v>60</v>
          </cell>
        </row>
        <row r="147">
          <cell r="B147" t="str">
            <v>Billing Partners - ISPs   SIMO</v>
          </cell>
          <cell r="C147" t="str">
            <v>Billing Partners - ISPs</v>
          </cell>
          <cell r="E147">
            <v>0</v>
          </cell>
          <cell r="F147">
            <v>0</v>
          </cell>
          <cell r="G147">
            <v>0</v>
          </cell>
          <cell r="H147">
            <v>0</v>
          </cell>
          <cell r="I147">
            <v>0</v>
          </cell>
          <cell r="J147">
            <v>0</v>
          </cell>
          <cell r="K147">
            <v>0</v>
          </cell>
          <cell r="L147">
            <v>0</v>
          </cell>
          <cell r="M147">
            <v>0</v>
          </cell>
          <cell r="N147">
            <v>0</v>
          </cell>
          <cell r="O147">
            <v>0</v>
          </cell>
          <cell r="P147">
            <v>0</v>
          </cell>
          <cell r="R147">
            <v>0</v>
          </cell>
        </row>
        <row r="148">
          <cell r="B148" t="str">
            <v>Genesis   SIMO</v>
          </cell>
          <cell r="C148" t="str">
            <v>Genesis</v>
          </cell>
          <cell r="E148">
            <v>0</v>
          </cell>
          <cell r="F148">
            <v>0</v>
          </cell>
          <cell r="G148">
            <v>0</v>
          </cell>
          <cell r="H148">
            <v>0</v>
          </cell>
          <cell r="I148">
            <v>0</v>
          </cell>
          <cell r="J148">
            <v>0</v>
          </cell>
          <cell r="K148">
            <v>0</v>
          </cell>
          <cell r="L148">
            <v>0</v>
          </cell>
          <cell r="M148">
            <v>0</v>
          </cell>
          <cell r="N148">
            <v>0</v>
          </cell>
          <cell r="O148">
            <v>0</v>
          </cell>
          <cell r="P148">
            <v>0</v>
          </cell>
          <cell r="R148">
            <v>0</v>
          </cell>
        </row>
        <row r="149">
          <cell r="B149" t="str">
            <v>tbc   SIMO</v>
          </cell>
          <cell r="C149" t="str">
            <v>tbc</v>
          </cell>
          <cell r="E149">
            <v>0</v>
          </cell>
          <cell r="F149">
            <v>0</v>
          </cell>
          <cell r="G149">
            <v>0</v>
          </cell>
          <cell r="H149">
            <v>0</v>
          </cell>
          <cell r="I149">
            <v>0</v>
          </cell>
          <cell r="J149">
            <v>0</v>
          </cell>
          <cell r="K149">
            <v>0</v>
          </cell>
          <cell r="L149">
            <v>0</v>
          </cell>
          <cell r="M149">
            <v>0</v>
          </cell>
          <cell r="N149">
            <v>0</v>
          </cell>
          <cell r="O149">
            <v>0</v>
          </cell>
          <cell r="P149">
            <v>0</v>
          </cell>
          <cell r="R149">
            <v>0</v>
          </cell>
        </row>
        <row r="150">
          <cell r="B150" t="str">
            <v>Ceased Independents   SIMO</v>
          </cell>
          <cell r="C150" t="str">
            <v>Ceased Independents</v>
          </cell>
          <cell r="E150">
            <v>0</v>
          </cell>
          <cell r="F150">
            <v>0</v>
          </cell>
          <cell r="G150">
            <v>0</v>
          </cell>
          <cell r="H150">
            <v>0</v>
          </cell>
          <cell r="I150">
            <v>0</v>
          </cell>
          <cell r="J150">
            <v>0</v>
          </cell>
          <cell r="K150">
            <v>0</v>
          </cell>
          <cell r="L150">
            <v>0</v>
          </cell>
          <cell r="M150">
            <v>0</v>
          </cell>
          <cell r="N150">
            <v>0</v>
          </cell>
          <cell r="O150">
            <v>0</v>
          </cell>
          <cell r="P150">
            <v>0</v>
          </cell>
          <cell r="R150">
            <v>0</v>
          </cell>
        </row>
        <row r="151">
          <cell r="B151" t="str">
            <v>tbc   SIMO</v>
          </cell>
          <cell r="C151" t="str">
            <v>tbc</v>
          </cell>
          <cell r="E151">
            <v>0</v>
          </cell>
          <cell r="F151">
            <v>0</v>
          </cell>
          <cell r="G151">
            <v>0</v>
          </cell>
          <cell r="H151">
            <v>0</v>
          </cell>
          <cell r="I151">
            <v>0</v>
          </cell>
          <cell r="J151">
            <v>0</v>
          </cell>
          <cell r="K151">
            <v>0</v>
          </cell>
          <cell r="L151">
            <v>0</v>
          </cell>
          <cell r="M151">
            <v>0</v>
          </cell>
          <cell r="N151">
            <v>0</v>
          </cell>
          <cell r="O151">
            <v>0</v>
          </cell>
          <cell r="P151">
            <v>0</v>
          </cell>
          <cell r="R151">
            <v>0</v>
          </cell>
        </row>
        <row r="153">
          <cell r="B153" t="str">
            <v>Total Business Partners   SIMO</v>
          </cell>
          <cell r="C153" t="str">
            <v>Total Business Partners</v>
          </cell>
          <cell r="E153">
            <v>966</v>
          </cell>
          <cell r="F153">
            <v>1940</v>
          </cell>
          <cell r="G153">
            <v>3222</v>
          </cell>
          <cell r="H153">
            <v>3095</v>
          </cell>
          <cell r="I153">
            <v>4269</v>
          </cell>
          <cell r="J153">
            <v>0</v>
          </cell>
          <cell r="K153">
            <v>0</v>
          </cell>
          <cell r="L153">
            <v>0</v>
          </cell>
          <cell r="M153">
            <v>0</v>
          </cell>
          <cell r="N153">
            <v>0</v>
          </cell>
          <cell r="O153">
            <v>0</v>
          </cell>
          <cell r="P153">
            <v>0</v>
          </cell>
          <cell r="R153">
            <v>13492</v>
          </cell>
        </row>
        <row r="155">
          <cell r="C155" t="str">
            <v>Direct</v>
          </cell>
        </row>
        <row r="157">
          <cell r="B157" t="str">
            <v>O2 Direct Sales - Corporate   SIMO</v>
          </cell>
          <cell r="C157" t="str">
            <v>O2 Direct Sales - Corporate</v>
          </cell>
          <cell r="E157">
            <v>0</v>
          </cell>
          <cell r="F157">
            <v>0</v>
          </cell>
          <cell r="G157">
            <v>0</v>
          </cell>
          <cell r="H157">
            <v>0</v>
          </cell>
          <cell r="I157">
            <v>0</v>
          </cell>
          <cell r="J157">
            <v>0</v>
          </cell>
          <cell r="K157">
            <v>0</v>
          </cell>
          <cell r="L157">
            <v>0</v>
          </cell>
          <cell r="M157">
            <v>0</v>
          </cell>
          <cell r="N157">
            <v>0</v>
          </cell>
          <cell r="O157">
            <v>0</v>
          </cell>
          <cell r="P157">
            <v>0</v>
          </cell>
          <cell r="R157">
            <v>0</v>
          </cell>
        </row>
        <row r="158">
          <cell r="B158" t="str">
            <v>O2 Direct Sales - SME   SIMO</v>
          </cell>
          <cell r="C158" t="str">
            <v>O2 Direct Sales - SME</v>
          </cell>
          <cell r="E158">
            <v>0</v>
          </cell>
          <cell r="F158">
            <v>0</v>
          </cell>
          <cell r="G158">
            <v>0</v>
          </cell>
          <cell r="H158">
            <v>0</v>
          </cell>
          <cell r="I158">
            <v>0</v>
          </cell>
          <cell r="J158">
            <v>0</v>
          </cell>
          <cell r="K158">
            <v>0</v>
          </cell>
          <cell r="L158">
            <v>0</v>
          </cell>
          <cell r="M158">
            <v>0</v>
          </cell>
          <cell r="N158">
            <v>0</v>
          </cell>
          <cell r="O158">
            <v>0</v>
          </cell>
          <cell r="P158">
            <v>0</v>
          </cell>
          <cell r="R158">
            <v>0</v>
          </cell>
        </row>
        <row r="159">
          <cell r="B159" t="str">
            <v>tbc   SIMO</v>
          </cell>
          <cell r="C159" t="str">
            <v>tbc</v>
          </cell>
          <cell r="E159">
            <v>0</v>
          </cell>
          <cell r="F159">
            <v>0</v>
          </cell>
          <cell r="G159">
            <v>0</v>
          </cell>
          <cell r="H159">
            <v>0</v>
          </cell>
          <cell r="I159">
            <v>0</v>
          </cell>
          <cell r="J159">
            <v>0</v>
          </cell>
          <cell r="K159">
            <v>0</v>
          </cell>
          <cell r="L159">
            <v>0</v>
          </cell>
          <cell r="M159">
            <v>0</v>
          </cell>
          <cell r="N159">
            <v>0</v>
          </cell>
          <cell r="O159">
            <v>0</v>
          </cell>
          <cell r="P159">
            <v>0</v>
          </cell>
          <cell r="R159">
            <v>0</v>
          </cell>
        </row>
        <row r="160">
          <cell r="B160" t="str">
            <v>tbc   SIMO</v>
          </cell>
          <cell r="C160" t="str">
            <v>tbc</v>
          </cell>
          <cell r="E160">
            <v>0</v>
          </cell>
          <cell r="F160">
            <v>0</v>
          </cell>
          <cell r="G160">
            <v>0</v>
          </cell>
          <cell r="H160">
            <v>0</v>
          </cell>
          <cell r="I160">
            <v>0</v>
          </cell>
          <cell r="J160">
            <v>0</v>
          </cell>
          <cell r="K160">
            <v>0</v>
          </cell>
          <cell r="L160">
            <v>0</v>
          </cell>
          <cell r="M160">
            <v>0</v>
          </cell>
          <cell r="N160">
            <v>0</v>
          </cell>
          <cell r="O160">
            <v>0</v>
          </cell>
          <cell r="P160">
            <v>0</v>
          </cell>
          <cell r="R160">
            <v>0</v>
          </cell>
        </row>
        <row r="161">
          <cell r="B161" t="str">
            <v>tbc   SIMO</v>
          </cell>
          <cell r="C161" t="str">
            <v>tbc</v>
          </cell>
          <cell r="E161">
            <v>0</v>
          </cell>
          <cell r="F161">
            <v>0</v>
          </cell>
          <cell r="G161">
            <v>0</v>
          </cell>
          <cell r="H161">
            <v>0</v>
          </cell>
          <cell r="I161">
            <v>0</v>
          </cell>
          <cell r="J161">
            <v>0</v>
          </cell>
          <cell r="K161">
            <v>0</v>
          </cell>
          <cell r="L161">
            <v>0</v>
          </cell>
          <cell r="M161">
            <v>0</v>
          </cell>
          <cell r="N161">
            <v>0</v>
          </cell>
          <cell r="O161">
            <v>0</v>
          </cell>
          <cell r="P161">
            <v>0</v>
          </cell>
          <cell r="R161">
            <v>0</v>
          </cell>
        </row>
        <row r="162">
          <cell r="B162" t="str">
            <v>tbc   SIMO</v>
          </cell>
          <cell r="C162" t="str">
            <v>tbc</v>
          </cell>
          <cell r="E162">
            <v>0</v>
          </cell>
          <cell r="F162">
            <v>0</v>
          </cell>
          <cell r="G162">
            <v>0</v>
          </cell>
          <cell r="H162">
            <v>0</v>
          </cell>
          <cell r="I162">
            <v>0</v>
          </cell>
          <cell r="J162">
            <v>0</v>
          </cell>
          <cell r="K162">
            <v>0</v>
          </cell>
          <cell r="L162">
            <v>0</v>
          </cell>
          <cell r="M162">
            <v>0</v>
          </cell>
          <cell r="N162">
            <v>0</v>
          </cell>
          <cell r="O162">
            <v>0</v>
          </cell>
          <cell r="P162">
            <v>0</v>
          </cell>
          <cell r="R162">
            <v>0</v>
          </cell>
        </row>
        <row r="163">
          <cell r="B163" t="str">
            <v>tbc   SIMO</v>
          </cell>
          <cell r="C163" t="str">
            <v>tbc</v>
          </cell>
          <cell r="E163">
            <v>0</v>
          </cell>
          <cell r="F163">
            <v>0</v>
          </cell>
          <cell r="G163">
            <v>0</v>
          </cell>
          <cell r="H163">
            <v>0</v>
          </cell>
          <cell r="I163">
            <v>0</v>
          </cell>
          <cell r="J163">
            <v>0</v>
          </cell>
          <cell r="K163">
            <v>0</v>
          </cell>
          <cell r="L163">
            <v>0</v>
          </cell>
          <cell r="M163">
            <v>0</v>
          </cell>
          <cell r="N163">
            <v>0</v>
          </cell>
          <cell r="O163">
            <v>0</v>
          </cell>
          <cell r="P163">
            <v>0</v>
          </cell>
          <cell r="R163">
            <v>0</v>
          </cell>
        </row>
        <row r="164">
          <cell r="B164" t="str">
            <v>tbc   SIMO</v>
          </cell>
          <cell r="C164" t="str">
            <v>tbc</v>
          </cell>
          <cell r="E164">
            <v>0</v>
          </cell>
          <cell r="F164">
            <v>0</v>
          </cell>
          <cell r="G164">
            <v>0</v>
          </cell>
          <cell r="H164">
            <v>0</v>
          </cell>
          <cell r="I164">
            <v>0</v>
          </cell>
          <cell r="J164">
            <v>0</v>
          </cell>
          <cell r="K164">
            <v>0</v>
          </cell>
          <cell r="L164">
            <v>0</v>
          </cell>
          <cell r="M164">
            <v>0</v>
          </cell>
          <cell r="N164">
            <v>0</v>
          </cell>
          <cell r="O164">
            <v>0</v>
          </cell>
          <cell r="P164">
            <v>0</v>
          </cell>
          <cell r="R164">
            <v>0</v>
          </cell>
        </row>
        <row r="165">
          <cell r="B165" t="str">
            <v>tbc   SIMO</v>
          </cell>
          <cell r="C165" t="str">
            <v>tbc</v>
          </cell>
          <cell r="E165">
            <v>0</v>
          </cell>
          <cell r="F165">
            <v>0</v>
          </cell>
          <cell r="G165">
            <v>0</v>
          </cell>
          <cell r="H165">
            <v>0</v>
          </cell>
          <cell r="I165">
            <v>0</v>
          </cell>
          <cell r="J165">
            <v>0</v>
          </cell>
          <cell r="K165">
            <v>0</v>
          </cell>
          <cell r="L165">
            <v>0</v>
          </cell>
          <cell r="M165">
            <v>0</v>
          </cell>
          <cell r="N165">
            <v>0</v>
          </cell>
          <cell r="O165">
            <v>0</v>
          </cell>
          <cell r="P165">
            <v>0</v>
          </cell>
          <cell r="R165">
            <v>0</v>
          </cell>
        </row>
        <row r="167">
          <cell r="C167" t="str">
            <v>Total Direct</v>
          </cell>
          <cell r="E167">
            <v>0</v>
          </cell>
          <cell r="F167">
            <v>0</v>
          </cell>
          <cell r="G167">
            <v>0</v>
          </cell>
          <cell r="H167">
            <v>0</v>
          </cell>
          <cell r="I167">
            <v>0</v>
          </cell>
          <cell r="J167">
            <v>0</v>
          </cell>
          <cell r="K167">
            <v>0</v>
          </cell>
          <cell r="L167">
            <v>0</v>
          </cell>
          <cell r="M167">
            <v>0</v>
          </cell>
          <cell r="N167">
            <v>0</v>
          </cell>
          <cell r="O167">
            <v>0</v>
          </cell>
          <cell r="P167">
            <v>0</v>
          </cell>
          <cell r="R167">
            <v>0</v>
          </cell>
        </row>
        <row r="169">
          <cell r="C169" t="str">
            <v>TOTAL BUSINESS</v>
          </cell>
          <cell r="E169">
            <v>966</v>
          </cell>
          <cell r="F169">
            <v>1940</v>
          </cell>
          <cell r="G169">
            <v>3222</v>
          </cell>
          <cell r="H169">
            <v>3095</v>
          </cell>
          <cell r="I169">
            <v>4269</v>
          </cell>
          <cell r="J169">
            <v>0</v>
          </cell>
          <cell r="K169">
            <v>0</v>
          </cell>
          <cell r="L169">
            <v>0</v>
          </cell>
          <cell r="M169">
            <v>0</v>
          </cell>
          <cell r="N169">
            <v>0</v>
          </cell>
          <cell r="O169">
            <v>0</v>
          </cell>
          <cell r="P169">
            <v>0</v>
          </cell>
          <cell r="R169">
            <v>13492</v>
          </cell>
        </row>
        <row r="171">
          <cell r="C171" t="str">
            <v>O2 ONLINE (A. Benham)</v>
          </cell>
        </row>
        <row r="173">
          <cell r="B173" t="str">
            <v>O2 Online   SIMO</v>
          </cell>
          <cell r="C173" t="str">
            <v>O2 Online</v>
          </cell>
          <cell r="E173">
            <v>143861</v>
          </cell>
          <cell r="F173">
            <v>126817</v>
          </cell>
          <cell r="G173">
            <v>140892</v>
          </cell>
          <cell r="H173">
            <v>129824</v>
          </cell>
          <cell r="I173">
            <v>132703</v>
          </cell>
          <cell r="J173">
            <v>141478.64883145125</v>
          </cell>
          <cell r="K173">
            <v>147195.13489139831</v>
          </cell>
          <cell r="L173">
            <v>147779.50965079592</v>
          </cell>
          <cell r="M173">
            <v>143349.13918065536</v>
          </cell>
          <cell r="N173">
            <v>148404.21706529328</v>
          </cell>
          <cell r="O173">
            <v>146790.91782610503</v>
          </cell>
          <cell r="P173">
            <v>154933.51394005294</v>
          </cell>
          <cell r="R173">
            <v>1704028.0813857522</v>
          </cell>
        </row>
        <row r="174">
          <cell r="B174" t="str">
            <v>O2 Telesales   SIMO</v>
          </cell>
          <cell r="C174" t="str">
            <v>O2 Telesales</v>
          </cell>
          <cell r="E174">
            <v>0</v>
          </cell>
          <cell r="F174">
            <v>0</v>
          </cell>
          <cell r="G174">
            <v>0</v>
          </cell>
          <cell r="H174">
            <v>0</v>
          </cell>
          <cell r="I174">
            <v>0</v>
          </cell>
          <cell r="J174">
            <v>0</v>
          </cell>
          <cell r="K174">
            <v>0</v>
          </cell>
          <cell r="L174">
            <v>0</v>
          </cell>
          <cell r="M174">
            <v>0</v>
          </cell>
          <cell r="N174">
            <v>0</v>
          </cell>
          <cell r="O174">
            <v>0</v>
          </cell>
          <cell r="P174">
            <v>0</v>
          </cell>
          <cell r="R174">
            <v>0</v>
          </cell>
        </row>
        <row r="175">
          <cell r="B175" t="str">
            <v>tbc   SIMO</v>
          </cell>
          <cell r="C175" t="str">
            <v>tbc</v>
          </cell>
          <cell r="E175">
            <v>0</v>
          </cell>
          <cell r="F175">
            <v>0</v>
          </cell>
          <cell r="G175">
            <v>0</v>
          </cell>
          <cell r="H175">
            <v>0</v>
          </cell>
          <cell r="I175">
            <v>0</v>
          </cell>
          <cell r="J175">
            <v>0</v>
          </cell>
          <cell r="K175">
            <v>0</v>
          </cell>
          <cell r="L175">
            <v>0</v>
          </cell>
          <cell r="M175">
            <v>0</v>
          </cell>
          <cell r="N175">
            <v>0</v>
          </cell>
          <cell r="O175">
            <v>0</v>
          </cell>
          <cell r="P175">
            <v>0</v>
          </cell>
          <cell r="R175">
            <v>0</v>
          </cell>
        </row>
        <row r="176">
          <cell r="B176" t="str">
            <v>tbc   SIMO</v>
          </cell>
          <cell r="C176" t="str">
            <v>tbc</v>
          </cell>
          <cell r="E176">
            <v>0</v>
          </cell>
          <cell r="F176">
            <v>0</v>
          </cell>
          <cell r="G176">
            <v>0</v>
          </cell>
          <cell r="H176">
            <v>0</v>
          </cell>
          <cell r="I176">
            <v>0</v>
          </cell>
          <cell r="J176">
            <v>0</v>
          </cell>
          <cell r="K176">
            <v>0</v>
          </cell>
          <cell r="L176">
            <v>0</v>
          </cell>
          <cell r="M176">
            <v>0</v>
          </cell>
          <cell r="N176">
            <v>0</v>
          </cell>
          <cell r="O176">
            <v>0</v>
          </cell>
          <cell r="P176">
            <v>0</v>
          </cell>
          <cell r="R176">
            <v>0</v>
          </cell>
        </row>
        <row r="177">
          <cell r="B177" t="str">
            <v>tbc   SIMO</v>
          </cell>
          <cell r="C177" t="str">
            <v>tbc</v>
          </cell>
          <cell r="E177">
            <v>0</v>
          </cell>
          <cell r="F177">
            <v>0</v>
          </cell>
          <cell r="G177">
            <v>0</v>
          </cell>
          <cell r="H177">
            <v>0</v>
          </cell>
          <cell r="I177">
            <v>0</v>
          </cell>
          <cell r="J177">
            <v>0</v>
          </cell>
          <cell r="K177">
            <v>0</v>
          </cell>
          <cell r="L177">
            <v>0</v>
          </cell>
          <cell r="M177">
            <v>0</v>
          </cell>
          <cell r="N177">
            <v>0</v>
          </cell>
          <cell r="O177">
            <v>0</v>
          </cell>
          <cell r="P177">
            <v>0</v>
          </cell>
          <cell r="R177">
            <v>0</v>
          </cell>
        </row>
        <row r="178">
          <cell r="B178" t="str">
            <v>tbc   SIMO</v>
          </cell>
          <cell r="C178" t="str">
            <v>tbc</v>
          </cell>
          <cell r="E178">
            <v>0</v>
          </cell>
          <cell r="F178">
            <v>0</v>
          </cell>
          <cell r="G178">
            <v>0</v>
          </cell>
          <cell r="H178">
            <v>0</v>
          </cell>
          <cell r="I178">
            <v>0</v>
          </cell>
          <cell r="J178">
            <v>0</v>
          </cell>
          <cell r="K178">
            <v>0</v>
          </cell>
          <cell r="L178">
            <v>0</v>
          </cell>
          <cell r="M178">
            <v>0</v>
          </cell>
          <cell r="N178">
            <v>0</v>
          </cell>
          <cell r="O178">
            <v>0</v>
          </cell>
          <cell r="P178">
            <v>0</v>
          </cell>
          <cell r="R178">
            <v>0</v>
          </cell>
        </row>
        <row r="180">
          <cell r="C180" t="str">
            <v>TOTAL O2 ONLINE</v>
          </cell>
          <cell r="E180">
            <v>143861</v>
          </cell>
          <cell r="F180">
            <v>126817</v>
          </cell>
          <cell r="G180">
            <v>140892</v>
          </cell>
          <cell r="H180">
            <v>129824</v>
          </cell>
          <cell r="I180">
            <v>132703</v>
          </cell>
          <cell r="J180">
            <v>141478.64883145125</v>
          </cell>
          <cell r="K180">
            <v>147195.13489139831</v>
          </cell>
          <cell r="L180">
            <v>147779.50965079592</v>
          </cell>
          <cell r="M180">
            <v>143349.13918065536</v>
          </cell>
          <cell r="N180">
            <v>148404.21706529328</v>
          </cell>
          <cell r="O180">
            <v>146790.91782610503</v>
          </cell>
          <cell r="P180">
            <v>154933.51394005294</v>
          </cell>
          <cell r="R180">
            <v>1704028.0813857522</v>
          </cell>
        </row>
        <row r="182">
          <cell r="C182" t="str">
            <v>O2 RETAIL (P. Cave)</v>
          </cell>
        </row>
        <row r="184">
          <cell r="B184" t="str">
            <v>O2 Retail   SIMO</v>
          </cell>
          <cell r="C184" t="str">
            <v>O2 Retail</v>
          </cell>
          <cell r="E184">
            <v>34746</v>
          </cell>
          <cell r="F184">
            <v>30480</v>
          </cell>
          <cell r="G184">
            <v>33077</v>
          </cell>
          <cell r="H184">
            <v>33837</v>
          </cell>
          <cell r="I184">
            <v>37839</v>
          </cell>
          <cell r="J184">
            <v>28511.14</v>
          </cell>
          <cell r="K184">
            <v>24531.360000000001</v>
          </cell>
          <cell r="L184">
            <v>29349.040000000001</v>
          </cell>
          <cell r="M184">
            <v>27229.3</v>
          </cell>
          <cell r="N184">
            <v>26249.3</v>
          </cell>
          <cell r="O184">
            <v>24985.1</v>
          </cell>
          <cell r="P184">
            <v>23307.34</v>
          </cell>
          <cell r="R184">
            <v>354141.58</v>
          </cell>
        </row>
        <row r="185">
          <cell r="B185" t="str">
            <v>O2 Franchise   SIMO</v>
          </cell>
          <cell r="C185" t="str">
            <v>O2 Franchise</v>
          </cell>
          <cell r="E185">
            <v>4045</v>
          </cell>
          <cell r="F185">
            <v>3123</v>
          </cell>
          <cell r="G185">
            <v>3458</v>
          </cell>
          <cell r="H185">
            <v>3703</v>
          </cell>
          <cell r="I185">
            <v>4219</v>
          </cell>
          <cell r="J185">
            <v>3405.6</v>
          </cell>
          <cell r="K185">
            <v>3300</v>
          </cell>
          <cell r="L185">
            <v>3300</v>
          </cell>
          <cell r="M185">
            <v>3300</v>
          </cell>
          <cell r="N185">
            <v>3300</v>
          </cell>
          <cell r="O185">
            <v>3300</v>
          </cell>
          <cell r="P185">
            <v>2000</v>
          </cell>
          <cell r="R185">
            <v>40453.599999999999</v>
          </cell>
        </row>
        <row r="186">
          <cell r="B186" t="str">
            <v>tbc   SIMO</v>
          </cell>
          <cell r="C186" t="str">
            <v>tbc</v>
          </cell>
          <cell r="E186">
            <v>0</v>
          </cell>
          <cell r="F186">
            <v>0</v>
          </cell>
          <cell r="G186">
            <v>0</v>
          </cell>
          <cell r="H186">
            <v>0</v>
          </cell>
          <cell r="I186">
            <v>0</v>
          </cell>
          <cell r="J186">
            <v>0</v>
          </cell>
          <cell r="K186">
            <v>0</v>
          </cell>
          <cell r="L186">
            <v>0</v>
          </cell>
          <cell r="M186">
            <v>0</v>
          </cell>
          <cell r="N186">
            <v>0</v>
          </cell>
          <cell r="O186">
            <v>0</v>
          </cell>
          <cell r="P186">
            <v>0</v>
          </cell>
          <cell r="R186">
            <v>0</v>
          </cell>
        </row>
        <row r="187">
          <cell r="B187" t="str">
            <v>tbc   SIMO</v>
          </cell>
          <cell r="C187" t="str">
            <v>tbc</v>
          </cell>
          <cell r="E187">
            <v>0</v>
          </cell>
          <cell r="F187">
            <v>0</v>
          </cell>
          <cell r="G187">
            <v>0</v>
          </cell>
          <cell r="H187">
            <v>0</v>
          </cell>
          <cell r="I187">
            <v>0</v>
          </cell>
          <cell r="J187">
            <v>0</v>
          </cell>
          <cell r="K187">
            <v>0</v>
          </cell>
          <cell r="L187">
            <v>0</v>
          </cell>
          <cell r="M187">
            <v>0</v>
          </cell>
          <cell r="N187">
            <v>0</v>
          </cell>
          <cell r="O187">
            <v>0</v>
          </cell>
          <cell r="P187">
            <v>0</v>
          </cell>
          <cell r="R187">
            <v>0</v>
          </cell>
        </row>
        <row r="188">
          <cell r="B188" t="str">
            <v>tbc   SIMO</v>
          </cell>
          <cell r="C188" t="str">
            <v>tbc</v>
          </cell>
          <cell r="E188">
            <v>0</v>
          </cell>
          <cell r="F188">
            <v>0</v>
          </cell>
          <cell r="G188">
            <v>0</v>
          </cell>
          <cell r="H188">
            <v>0</v>
          </cell>
          <cell r="I188">
            <v>0</v>
          </cell>
          <cell r="J188">
            <v>0</v>
          </cell>
          <cell r="K188">
            <v>0</v>
          </cell>
          <cell r="L188">
            <v>0</v>
          </cell>
          <cell r="M188">
            <v>0</v>
          </cell>
          <cell r="N188">
            <v>0</v>
          </cell>
          <cell r="O188">
            <v>0</v>
          </cell>
          <cell r="P188">
            <v>0</v>
          </cell>
          <cell r="R188">
            <v>0</v>
          </cell>
        </row>
        <row r="189">
          <cell r="B189" t="str">
            <v>tbc   SIMO</v>
          </cell>
          <cell r="C189" t="str">
            <v>tbc</v>
          </cell>
          <cell r="E189">
            <v>0</v>
          </cell>
          <cell r="F189">
            <v>0</v>
          </cell>
          <cell r="G189">
            <v>0</v>
          </cell>
          <cell r="H189">
            <v>0</v>
          </cell>
          <cell r="I189">
            <v>0</v>
          </cell>
          <cell r="J189">
            <v>0</v>
          </cell>
          <cell r="K189">
            <v>0</v>
          </cell>
          <cell r="L189">
            <v>0</v>
          </cell>
          <cell r="M189">
            <v>0</v>
          </cell>
          <cell r="N189">
            <v>0</v>
          </cell>
          <cell r="O189">
            <v>0</v>
          </cell>
          <cell r="P189">
            <v>0</v>
          </cell>
          <cell r="R189">
            <v>0</v>
          </cell>
        </row>
        <row r="190">
          <cell r="B190" t="str">
            <v>tbc   SIMO</v>
          </cell>
          <cell r="C190" t="str">
            <v>tbc</v>
          </cell>
          <cell r="E190">
            <v>0</v>
          </cell>
          <cell r="F190">
            <v>0</v>
          </cell>
          <cell r="G190">
            <v>0</v>
          </cell>
          <cell r="H190">
            <v>0</v>
          </cell>
          <cell r="I190">
            <v>0</v>
          </cell>
          <cell r="J190">
            <v>0</v>
          </cell>
          <cell r="K190">
            <v>0</v>
          </cell>
          <cell r="L190">
            <v>0</v>
          </cell>
          <cell r="M190">
            <v>0</v>
          </cell>
          <cell r="N190">
            <v>0</v>
          </cell>
          <cell r="O190">
            <v>0</v>
          </cell>
          <cell r="P190">
            <v>0</v>
          </cell>
          <cell r="R190">
            <v>0</v>
          </cell>
        </row>
        <row r="192">
          <cell r="C192" t="str">
            <v>TOTAL O2 RETAIL</v>
          </cell>
          <cell r="E192">
            <v>38791</v>
          </cell>
          <cell r="F192">
            <v>33603</v>
          </cell>
          <cell r="G192">
            <v>36535</v>
          </cell>
          <cell r="H192">
            <v>37540</v>
          </cell>
          <cell r="I192">
            <v>42058</v>
          </cell>
          <cell r="J192">
            <v>31916.739999999998</v>
          </cell>
          <cell r="K192">
            <v>27831.360000000001</v>
          </cell>
          <cell r="L192">
            <v>32649.040000000001</v>
          </cell>
          <cell r="M192">
            <v>30529.3</v>
          </cell>
          <cell r="N192">
            <v>29549.3</v>
          </cell>
          <cell r="O192">
            <v>28285.1</v>
          </cell>
          <cell r="P192">
            <v>25307.34</v>
          </cell>
          <cell r="R192">
            <v>394595.18</v>
          </cell>
        </row>
        <row r="194">
          <cell r="C194" t="str">
            <v>OTHER CHANNELS</v>
          </cell>
        </row>
        <row r="196">
          <cell r="B196" t="str">
            <v>Other   SIMO</v>
          </cell>
          <cell r="C196" t="str">
            <v>Other</v>
          </cell>
          <cell r="E196">
            <v>2955</v>
          </cell>
          <cell r="F196">
            <v>2592</v>
          </cell>
          <cell r="G196">
            <v>2527</v>
          </cell>
          <cell r="H196">
            <v>2500</v>
          </cell>
          <cell r="I196">
            <v>2427</v>
          </cell>
          <cell r="J196">
            <v>2500</v>
          </cell>
          <cell r="K196">
            <v>2500</v>
          </cell>
          <cell r="L196">
            <v>2500</v>
          </cell>
          <cell r="M196">
            <v>2500</v>
          </cell>
          <cell r="N196">
            <v>2500</v>
          </cell>
          <cell r="O196">
            <v>2500</v>
          </cell>
          <cell r="P196">
            <v>2500</v>
          </cell>
          <cell r="R196">
            <v>30501</v>
          </cell>
        </row>
        <row r="197">
          <cell r="B197" t="str">
            <v>tbc   SIMO</v>
          </cell>
          <cell r="C197" t="str">
            <v>tbc</v>
          </cell>
          <cell r="E197">
            <v>0</v>
          </cell>
          <cell r="F197">
            <v>0</v>
          </cell>
          <cell r="G197">
            <v>0</v>
          </cell>
          <cell r="H197">
            <v>0</v>
          </cell>
          <cell r="I197">
            <v>0</v>
          </cell>
          <cell r="J197">
            <v>0</v>
          </cell>
          <cell r="K197">
            <v>0</v>
          </cell>
          <cell r="L197">
            <v>0</v>
          </cell>
          <cell r="M197">
            <v>0</v>
          </cell>
          <cell r="N197">
            <v>0</v>
          </cell>
          <cell r="O197">
            <v>0</v>
          </cell>
          <cell r="P197">
            <v>0</v>
          </cell>
          <cell r="R197">
            <v>0</v>
          </cell>
        </row>
        <row r="198">
          <cell r="B198" t="str">
            <v>tbc   SIMO</v>
          </cell>
          <cell r="C198" t="str">
            <v>tbc</v>
          </cell>
          <cell r="E198">
            <v>0</v>
          </cell>
          <cell r="F198">
            <v>0</v>
          </cell>
          <cell r="G198">
            <v>0</v>
          </cell>
          <cell r="H198">
            <v>0</v>
          </cell>
          <cell r="I198">
            <v>0</v>
          </cell>
          <cell r="J198">
            <v>0</v>
          </cell>
          <cell r="K198">
            <v>0</v>
          </cell>
          <cell r="L198">
            <v>0</v>
          </cell>
          <cell r="M198">
            <v>0</v>
          </cell>
          <cell r="N198">
            <v>0</v>
          </cell>
          <cell r="O198">
            <v>0</v>
          </cell>
          <cell r="P198">
            <v>0</v>
          </cell>
          <cell r="R198">
            <v>0</v>
          </cell>
        </row>
        <row r="199">
          <cell r="B199" t="str">
            <v>tbc   SIMO</v>
          </cell>
          <cell r="C199" t="str">
            <v>tbc</v>
          </cell>
          <cell r="E199">
            <v>0</v>
          </cell>
          <cell r="F199">
            <v>0</v>
          </cell>
          <cell r="G199">
            <v>0</v>
          </cell>
          <cell r="H199">
            <v>0</v>
          </cell>
          <cell r="I199">
            <v>0</v>
          </cell>
          <cell r="J199">
            <v>0</v>
          </cell>
          <cell r="K199">
            <v>0</v>
          </cell>
          <cell r="L199">
            <v>0</v>
          </cell>
          <cell r="M199">
            <v>0</v>
          </cell>
          <cell r="N199">
            <v>0</v>
          </cell>
          <cell r="O199">
            <v>0</v>
          </cell>
          <cell r="P199">
            <v>0</v>
          </cell>
          <cell r="R199">
            <v>0</v>
          </cell>
        </row>
        <row r="200">
          <cell r="B200" t="str">
            <v>tbc   SIMO</v>
          </cell>
          <cell r="C200" t="str">
            <v>tbc</v>
          </cell>
          <cell r="E200">
            <v>0</v>
          </cell>
          <cell r="F200">
            <v>0</v>
          </cell>
          <cell r="G200">
            <v>0</v>
          </cell>
          <cell r="H200">
            <v>0</v>
          </cell>
          <cell r="I200">
            <v>0</v>
          </cell>
          <cell r="J200">
            <v>0</v>
          </cell>
          <cell r="K200">
            <v>0</v>
          </cell>
          <cell r="L200">
            <v>0</v>
          </cell>
          <cell r="M200">
            <v>0</v>
          </cell>
          <cell r="N200">
            <v>0</v>
          </cell>
          <cell r="O200">
            <v>0</v>
          </cell>
          <cell r="P200">
            <v>0</v>
          </cell>
          <cell r="R200">
            <v>0</v>
          </cell>
        </row>
        <row r="201">
          <cell r="B201" t="str">
            <v>tbc   SIMO</v>
          </cell>
          <cell r="C201" t="str">
            <v>tbc</v>
          </cell>
          <cell r="E201">
            <v>0</v>
          </cell>
          <cell r="F201">
            <v>0</v>
          </cell>
          <cell r="G201">
            <v>0</v>
          </cell>
          <cell r="H201">
            <v>0</v>
          </cell>
          <cell r="I201">
            <v>0</v>
          </cell>
          <cell r="J201">
            <v>0</v>
          </cell>
          <cell r="K201">
            <v>0</v>
          </cell>
          <cell r="L201">
            <v>0</v>
          </cell>
          <cell r="M201">
            <v>0</v>
          </cell>
          <cell r="N201">
            <v>0</v>
          </cell>
          <cell r="O201">
            <v>0</v>
          </cell>
          <cell r="P201">
            <v>0</v>
          </cell>
          <cell r="R201">
            <v>0</v>
          </cell>
        </row>
        <row r="202">
          <cell r="B202" t="str">
            <v>tbc   SIMO</v>
          </cell>
          <cell r="C202" t="str">
            <v>tbc</v>
          </cell>
          <cell r="E202">
            <v>0</v>
          </cell>
          <cell r="F202">
            <v>0</v>
          </cell>
          <cell r="G202">
            <v>0</v>
          </cell>
          <cell r="H202">
            <v>0</v>
          </cell>
          <cell r="I202">
            <v>0</v>
          </cell>
          <cell r="J202">
            <v>0</v>
          </cell>
          <cell r="K202">
            <v>0</v>
          </cell>
          <cell r="L202">
            <v>0</v>
          </cell>
          <cell r="M202">
            <v>0</v>
          </cell>
          <cell r="N202">
            <v>0</v>
          </cell>
          <cell r="O202">
            <v>0</v>
          </cell>
          <cell r="P202">
            <v>0</v>
          </cell>
          <cell r="R202">
            <v>0</v>
          </cell>
        </row>
        <row r="204">
          <cell r="C204" t="str">
            <v>TOTAL OTHER CHANNELS</v>
          </cell>
          <cell r="E204">
            <v>2955</v>
          </cell>
          <cell r="F204">
            <v>2592</v>
          </cell>
          <cell r="G204">
            <v>2527</v>
          </cell>
          <cell r="H204">
            <v>2500</v>
          </cell>
          <cell r="I204">
            <v>2427</v>
          </cell>
          <cell r="J204">
            <v>2500</v>
          </cell>
          <cell r="K204">
            <v>2500</v>
          </cell>
          <cell r="L204">
            <v>2500</v>
          </cell>
          <cell r="M204">
            <v>2500</v>
          </cell>
          <cell r="N204">
            <v>2500</v>
          </cell>
          <cell r="O204">
            <v>2500</v>
          </cell>
          <cell r="P204">
            <v>2500</v>
          </cell>
          <cell r="R204">
            <v>30501</v>
          </cell>
        </row>
        <row r="206">
          <cell r="C206" t="str">
            <v>SIMO PREPAY GROSS CONNECTIONS</v>
          </cell>
          <cell r="E206">
            <v>240057</v>
          </cell>
          <cell r="F206">
            <v>218511</v>
          </cell>
          <cell r="G206">
            <v>246864</v>
          </cell>
          <cell r="H206">
            <v>230463</v>
          </cell>
          <cell r="I206">
            <v>252393</v>
          </cell>
          <cell r="J206">
            <v>229412.0554981179</v>
          </cell>
          <cell r="K206">
            <v>264350.75415065757</v>
          </cell>
          <cell r="L206">
            <v>269752.8089100552</v>
          </cell>
          <cell r="M206">
            <v>263024.80401005165</v>
          </cell>
          <cell r="N206">
            <v>276948.85039862664</v>
          </cell>
          <cell r="O206">
            <v>274345.75717447593</v>
          </cell>
          <cell r="P206">
            <v>272956.74282894185</v>
          </cell>
          <cell r="R206">
            <v>3039079.7729709274</v>
          </cell>
        </row>
        <row r="208">
          <cell r="C208" t="str">
            <v>PREPAY iPHONE</v>
          </cell>
          <cell r="E208">
            <v>39814</v>
          </cell>
          <cell r="F208">
            <v>39845</v>
          </cell>
          <cell r="G208">
            <v>39873</v>
          </cell>
          <cell r="H208">
            <v>39904</v>
          </cell>
          <cell r="I208">
            <v>39934</v>
          </cell>
          <cell r="J208">
            <v>39965</v>
          </cell>
          <cell r="K208">
            <v>39995</v>
          </cell>
          <cell r="L208">
            <v>40026</v>
          </cell>
          <cell r="M208">
            <v>40057</v>
          </cell>
          <cell r="N208">
            <v>40087</v>
          </cell>
          <cell r="O208">
            <v>40118</v>
          </cell>
          <cell r="P208">
            <v>40148</v>
          </cell>
          <cell r="R208" t="str">
            <v>Year to Date</v>
          </cell>
        </row>
        <row r="210">
          <cell r="E210" t="str">
            <v>Actual</v>
          </cell>
          <cell r="F210" t="str">
            <v>Actual</v>
          </cell>
          <cell r="G210" t="str">
            <v>Actual</v>
          </cell>
          <cell r="H210" t="str">
            <v>Actual</v>
          </cell>
          <cell r="I210" t="str">
            <v>Actual</v>
          </cell>
          <cell r="J210" t="str">
            <v>Actual</v>
          </cell>
          <cell r="K210" t="str">
            <v>Actual</v>
          </cell>
          <cell r="L210" t="str">
            <v>Actual</v>
          </cell>
          <cell r="M210" t="str">
            <v/>
          </cell>
          <cell r="N210" t="str">
            <v/>
          </cell>
          <cell r="O210" t="str">
            <v/>
          </cell>
          <cell r="P210" t="str">
            <v/>
          </cell>
        </row>
        <row r="212">
          <cell r="C212" t="str">
            <v>MASS RETAIL (S. Shurrock)</v>
          </cell>
        </row>
        <row r="214">
          <cell r="B214" t="str">
            <v>Carphone Warehouse - CPW Managed   iPhone</v>
          </cell>
          <cell r="C214" t="str">
            <v>Carphone Warehouse - CPW Managed</v>
          </cell>
          <cell r="E214">
            <v>0</v>
          </cell>
          <cell r="F214">
            <v>0</v>
          </cell>
          <cell r="G214">
            <v>0</v>
          </cell>
          <cell r="H214">
            <v>0</v>
          </cell>
          <cell r="I214">
            <v>0</v>
          </cell>
          <cell r="J214">
            <v>0</v>
          </cell>
          <cell r="K214">
            <v>0</v>
          </cell>
          <cell r="L214">
            <v>0</v>
          </cell>
          <cell r="M214">
            <v>0</v>
          </cell>
          <cell r="N214">
            <v>0</v>
          </cell>
          <cell r="O214">
            <v>0</v>
          </cell>
          <cell r="P214">
            <v>0</v>
          </cell>
          <cell r="R214">
            <v>0</v>
          </cell>
        </row>
        <row r="215">
          <cell r="B215" t="str">
            <v>Carphone Warehouse - O2 Managed   iPhone</v>
          </cell>
          <cell r="C215" t="str">
            <v>Carphone Warehouse - O2 Managed</v>
          </cell>
          <cell r="E215">
            <v>8415</v>
          </cell>
          <cell r="F215">
            <v>4098</v>
          </cell>
          <cell r="G215">
            <v>4508</v>
          </cell>
          <cell r="H215">
            <v>6136</v>
          </cell>
          <cell r="I215">
            <v>5723</v>
          </cell>
          <cell r="J215">
            <v>4977</v>
          </cell>
          <cell r="K215">
            <v>5000</v>
          </cell>
          <cell r="L215">
            <v>5000</v>
          </cell>
          <cell r="M215">
            <v>5000</v>
          </cell>
          <cell r="N215">
            <v>6000</v>
          </cell>
          <cell r="O215">
            <v>6000</v>
          </cell>
          <cell r="P215">
            <v>10000</v>
          </cell>
          <cell r="R215">
            <v>70857</v>
          </cell>
        </row>
        <row r="216">
          <cell r="B216" t="str">
            <v>tbc   iPhone</v>
          </cell>
          <cell r="C216" t="str">
            <v>tbc</v>
          </cell>
          <cell r="E216">
            <v>0</v>
          </cell>
          <cell r="F216">
            <v>0</v>
          </cell>
          <cell r="G216">
            <v>0</v>
          </cell>
          <cell r="H216">
            <v>0</v>
          </cell>
          <cell r="I216">
            <v>0</v>
          </cell>
          <cell r="J216">
            <v>0</v>
          </cell>
          <cell r="K216">
            <v>0</v>
          </cell>
          <cell r="L216">
            <v>0</v>
          </cell>
          <cell r="M216">
            <v>0</v>
          </cell>
          <cell r="N216">
            <v>0</v>
          </cell>
          <cell r="O216">
            <v>0</v>
          </cell>
          <cell r="P216">
            <v>0</v>
          </cell>
          <cell r="R216">
            <v>0</v>
          </cell>
        </row>
        <row r="217">
          <cell r="B217" t="str">
            <v>tbc   iPhone</v>
          </cell>
          <cell r="C217" t="str">
            <v>tbc</v>
          </cell>
          <cell r="E217">
            <v>0</v>
          </cell>
          <cell r="F217">
            <v>0</v>
          </cell>
          <cell r="G217">
            <v>0</v>
          </cell>
          <cell r="H217">
            <v>0</v>
          </cell>
          <cell r="I217">
            <v>0</v>
          </cell>
          <cell r="J217">
            <v>0</v>
          </cell>
          <cell r="K217">
            <v>0</v>
          </cell>
          <cell r="L217">
            <v>0</v>
          </cell>
          <cell r="M217">
            <v>0</v>
          </cell>
          <cell r="N217">
            <v>0</v>
          </cell>
          <cell r="O217">
            <v>0</v>
          </cell>
          <cell r="P217">
            <v>0</v>
          </cell>
          <cell r="R217">
            <v>0</v>
          </cell>
        </row>
        <row r="218">
          <cell r="B218" t="str">
            <v>Phones 4 You   iPhone</v>
          </cell>
          <cell r="C218" t="str">
            <v>Phones 4 You</v>
          </cell>
          <cell r="E218">
            <v>0</v>
          </cell>
          <cell r="F218">
            <v>0</v>
          </cell>
          <cell r="G218">
            <v>0</v>
          </cell>
          <cell r="H218">
            <v>0</v>
          </cell>
          <cell r="I218">
            <v>0</v>
          </cell>
          <cell r="J218">
            <v>0</v>
          </cell>
          <cell r="K218">
            <v>0</v>
          </cell>
          <cell r="L218">
            <v>0</v>
          </cell>
          <cell r="M218">
            <v>0</v>
          </cell>
          <cell r="N218">
            <v>0</v>
          </cell>
          <cell r="O218">
            <v>0</v>
          </cell>
          <cell r="P218">
            <v>0</v>
          </cell>
          <cell r="R218">
            <v>0</v>
          </cell>
        </row>
        <row r="219">
          <cell r="B219" t="str">
            <v>Dixons Stores Group   iPhone</v>
          </cell>
          <cell r="C219" t="str">
            <v>Dixons Stores Group</v>
          </cell>
          <cell r="E219">
            <v>0</v>
          </cell>
          <cell r="F219">
            <v>0</v>
          </cell>
          <cell r="G219">
            <v>0</v>
          </cell>
          <cell r="H219">
            <v>0</v>
          </cell>
          <cell r="I219">
            <v>0</v>
          </cell>
          <cell r="J219">
            <v>0</v>
          </cell>
          <cell r="K219">
            <v>0</v>
          </cell>
          <cell r="L219">
            <v>0</v>
          </cell>
          <cell r="M219">
            <v>0</v>
          </cell>
          <cell r="N219">
            <v>0</v>
          </cell>
          <cell r="O219">
            <v>0</v>
          </cell>
          <cell r="P219">
            <v>0</v>
          </cell>
          <cell r="R219">
            <v>0</v>
          </cell>
        </row>
        <row r="220">
          <cell r="B220" t="str">
            <v>tbc   iPhone</v>
          </cell>
          <cell r="C220" t="str">
            <v>tbc</v>
          </cell>
          <cell r="E220">
            <v>0</v>
          </cell>
          <cell r="F220">
            <v>0</v>
          </cell>
          <cell r="G220">
            <v>0</v>
          </cell>
          <cell r="H220">
            <v>0</v>
          </cell>
          <cell r="I220">
            <v>0</v>
          </cell>
          <cell r="J220">
            <v>0</v>
          </cell>
          <cell r="K220">
            <v>0</v>
          </cell>
          <cell r="L220">
            <v>0</v>
          </cell>
          <cell r="M220">
            <v>0</v>
          </cell>
          <cell r="N220">
            <v>0</v>
          </cell>
          <cell r="O220">
            <v>0</v>
          </cell>
          <cell r="P220">
            <v>0</v>
          </cell>
          <cell r="R220">
            <v>0</v>
          </cell>
        </row>
        <row r="221">
          <cell r="B221" t="str">
            <v>Dial a Phone   iPhone</v>
          </cell>
          <cell r="C221" t="str">
            <v>Dial a Phone</v>
          </cell>
          <cell r="E221">
            <v>0</v>
          </cell>
          <cell r="F221">
            <v>0</v>
          </cell>
          <cell r="G221">
            <v>0</v>
          </cell>
          <cell r="H221">
            <v>0</v>
          </cell>
          <cell r="I221">
            <v>0</v>
          </cell>
          <cell r="J221">
            <v>0</v>
          </cell>
          <cell r="K221">
            <v>0</v>
          </cell>
          <cell r="L221">
            <v>0</v>
          </cell>
          <cell r="M221">
            <v>0</v>
          </cell>
          <cell r="N221">
            <v>0</v>
          </cell>
          <cell r="O221">
            <v>0</v>
          </cell>
          <cell r="P221">
            <v>0</v>
          </cell>
          <cell r="R221">
            <v>0</v>
          </cell>
        </row>
        <row r="222">
          <cell r="B222" t="str">
            <v>Argos   iPhone</v>
          </cell>
          <cell r="C222" t="str">
            <v>Argos</v>
          </cell>
          <cell r="E222">
            <v>0</v>
          </cell>
          <cell r="F222">
            <v>0</v>
          </cell>
          <cell r="G222">
            <v>0</v>
          </cell>
          <cell r="H222">
            <v>0</v>
          </cell>
          <cell r="I222">
            <v>0</v>
          </cell>
          <cell r="J222">
            <v>0</v>
          </cell>
          <cell r="K222">
            <v>0</v>
          </cell>
          <cell r="L222">
            <v>0</v>
          </cell>
          <cell r="M222">
            <v>0</v>
          </cell>
          <cell r="N222">
            <v>0</v>
          </cell>
          <cell r="O222">
            <v>0</v>
          </cell>
          <cell r="P222">
            <v>0</v>
          </cell>
          <cell r="R222">
            <v>0</v>
          </cell>
        </row>
        <row r="223">
          <cell r="B223" t="str">
            <v>Tesco   iPhone</v>
          </cell>
          <cell r="C223" t="str">
            <v>Tesco</v>
          </cell>
          <cell r="E223">
            <v>0</v>
          </cell>
          <cell r="F223">
            <v>0</v>
          </cell>
          <cell r="G223">
            <v>0</v>
          </cell>
          <cell r="H223">
            <v>0</v>
          </cell>
          <cell r="I223">
            <v>0</v>
          </cell>
          <cell r="J223">
            <v>0</v>
          </cell>
          <cell r="K223">
            <v>0</v>
          </cell>
          <cell r="L223">
            <v>0</v>
          </cell>
          <cell r="M223">
            <v>0</v>
          </cell>
          <cell r="N223">
            <v>0</v>
          </cell>
          <cell r="O223">
            <v>0</v>
          </cell>
          <cell r="P223">
            <v>0</v>
          </cell>
          <cell r="R223">
            <v>0</v>
          </cell>
        </row>
        <row r="224">
          <cell r="B224" t="str">
            <v>Woolworths   iPhone</v>
          </cell>
          <cell r="C224" t="str">
            <v>Woolworths</v>
          </cell>
          <cell r="E224">
            <v>0</v>
          </cell>
          <cell r="F224">
            <v>0</v>
          </cell>
          <cell r="G224">
            <v>0</v>
          </cell>
          <cell r="H224">
            <v>0</v>
          </cell>
          <cell r="I224">
            <v>0</v>
          </cell>
          <cell r="J224">
            <v>0</v>
          </cell>
          <cell r="K224">
            <v>0</v>
          </cell>
          <cell r="L224">
            <v>0</v>
          </cell>
          <cell r="M224">
            <v>0</v>
          </cell>
          <cell r="N224">
            <v>0</v>
          </cell>
          <cell r="O224">
            <v>0</v>
          </cell>
          <cell r="P224">
            <v>0</v>
          </cell>
          <cell r="R224">
            <v>0</v>
          </cell>
        </row>
        <row r="225">
          <cell r="B225" t="str">
            <v>Littlewoods   iPhone</v>
          </cell>
          <cell r="C225" t="str">
            <v>Littlewoods</v>
          </cell>
          <cell r="E225">
            <v>0</v>
          </cell>
          <cell r="F225">
            <v>0</v>
          </cell>
          <cell r="G225">
            <v>0</v>
          </cell>
          <cell r="H225">
            <v>0</v>
          </cell>
          <cell r="I225">
            <v>0</v>
          </cell>
          <cell r="J225">
            <v>0</v>
          </cell>
          <cell r="K225">
            <v>0</v>
          </cell>
          <cell r="L225">
            <v>0</v>
          </cell>
          <cell r="M225">
            <v>0</v>
          </cell>
          <cell r="N225">
            <v>0</v>
          </cell>
          <cell r="O225">
            <v>0</v>
          </cell>
          <cell r="P225">
            <v>0</v>
          </cell>
          <cell r="R225">
            <v>0</v>
          </cell>
        </row>
        <row r="226">
          <cell r="B226" t="str">
            <v>Comet   iPhone</v>
          </cell>
          <cell r="C226" t="str">
            <v>Comet</v>
          </cell>
          <cell r="E226">
            <v>0</v>
          </cell>
          <cell r="F226">
            <v>0</v>
          </cell>
          <cell r="G226">
            <v>0</v>
          </cell>
          <cell r="H226">
            <v>0</v>
          </cell>
          <cell r="I226">
            <v>0</v>
          </cell>
          <cell r="J226">
            <v>0</v>
          </cell>
          <cell r="K226">
            <v>0</v>
          </cell>
          <cell r="L226">
            <v>0</v>
          </cell>
          <cell r="M226">
            <v>0</v>
          </cell>
          <cell r="N226">
            <v>0</v>
          </cell>
          <cell r="O226">
            <v>0</v>
          </cell>
          <cell r="P226">
            <v>0</v>
          </cell>
          <cell r="R226">
            <v>0</v>
          </cell>
        </row>
        <row r="227">
          <cell r="B227" t="str">
            <v>MobileShop   iPhone</v>
          </cell>
          <cell r="C227" t="str">
            <v>MobileShop</v>
          </cell>
          <cell r="E227">
            <v>0</v>
          </cell>
          <cell r="F227">
            <v>0</v>
          </cell>
          <cell r="G227">
            <v>0</v>
          </cell>
          <cell r="H227">
            <v>0</v>
          </cell>
          <cell r="I227">
            <v>0</v>
          </cell>
          <cell r="J227">
            <v>0</v>
          </cell>
          <cell r="K227">
            <v>0</v>
          </cell>
          <cell r="L227">
            <v>0</v>
          </cell>
          <cell r="M227">
            <v>0</v>
          </cell>
          <cell r="N227">
            <v>0</v>
          </cell>
          <cell r="O227">
            <v>0</v>
          </cell>
          <cell r="P227">
            <v>0</v>
          </cell>
          <cell r="R227">
            <v>0</v>
          </cell>
        </row>
        <row r="228">
          <cell r="B228" t="str">
            <v>Apple   iPhone</v>
          </cell>
          <cell r="C228" t="str">
            <v>Apple</v>
          </cell>
          <cell r="E228">
            <v>3213</v>
          </cell>
          <cell r="F228">
            <v>2797</v>
          </cell>
          <cell r="G228">
            <v>2522</v>
          </cell>
          <cell r="H228">
            <v>3241</v>
          </cell>
          <cell r="I228">
            <v>3271</v>
          </cell>
          <cell r="J228">
            <v>2500</v>
          </cell>
          <cell r="K228">
            <v>2200</v>
          </cell>
          <cell r="L228">
            <v>2200</v>
          </cell>
          <cell r="M228">
            <v>2200</v>
          </cell>
          <cell r="N228">
            <v>2200</v>
          </cell>
          <cell r="O228">
            <v>3000</v>
          </cell>
          <cell r="P228">
            <v>3000</v>
          </cell>
          <cell r="R228">
            <v>32344</v>
          </cell>
        </row>
        <row r="229">
          <cell r="B229" t="str">
            <v>Other Mass Retail   iPhone</v>
          </cell>
          <cell r="C229" t="str">
            <v>Other Mass Retail</v>
          </cell>
          <cell r="E229">
            <v>4</v>
          </cell>
          <cell r="F229">
            <v>11</v>
          </cell>
          <cell r="G229">
            <v>2</v>
          </cell>
          <cell r="H229">
            <v>10</v>
          </cell>
          <cell r="I229">
            <v>4</v>
          </cell>
          <cell r="J229">
            <v>0</v>
          </cell>
          <cell r="K229">
            <v>0</v>
          </cell>
          <cell r="L229">
            <v>0</v>
          </cell>
          <cell r="M229">
            <v>0</v>
          </cell>
          <cell r="N229">
            <v>0</v>
          </cell>
          <cell r="O229">
            <v>0</v>
          </cell>
          <cell r="P229">
            <v>0</v>
          </cell>
          <cell r="R229">
            <v>31</v>
          </cell>
        </row>
        <row r="230">
          <cell r="B230" t="str">
            <v>Prepay Distributors   iPhone</v>
          </cell>
          <cell r="C230" t="str">
            <v>Prepay Distributors</v>
          </cell>
          <cell r="E230">
            <v>0</v>
          </cell>
          <cell r="F230">
            <v>0</v>
          </cell>
          <cell r="G230">
            <v>0</v>
          </cell>
          <cell r="H230">
            <v>0</v>
          </cell>
          <cell r="I230">
            <v>0</v>
          </cell>
          <cell r="J230">
            <v>0</v>
          </cell>
          <cell r="K230">
            <v>0</v>
          </cell>
          <cell r="L230">
            <v>0</v>
          </cell>
          <cell r="M230">
            <v>0</v>
          </cell>
          <cell r="N230">
            <v>0</v>
          </cell>
          <cell r="O230">
            <v>0</v>
          </cell>
          <cell r="P230">
            <v>0</v>
          </cell>
          <cell r="R230">
            <v>0</v>
          </cell>
        </row>
        <row r="231">
          <cell r="B231" t="str">
            <v>Asda   iPhone</v>
          </cell>
          <cell r="C231" t="str">
            <v>Asda</v>
          </cell>
          <cell r="E231">
            <v>0</v>
          </cell>
          <cell r="F231">
            <v>0</v>
          </cell>
          <cell r="G231">
            <v>0</v>
          </cell>
          <cell r="H231">
            <v>0</v>
          </cell>
          <cell r="I231">
            <v>0</v>
          </cell>
          <cell r="J231">
            <v>0</v>
          </cell>
          <cell r="K231">
            <v>0</v>
          </cell>
          <cell r="L231">
            <v>0</v>
          </cell>
          <cell r="M231">
            <v>0</v>
          </cell>
          <cell r="N231">
            <v>0</v>
          </cell>
          <cell r="O231">
            <v>0</v>
          </cell>
          <cell r="P231">
            <v>0</v>
          </cell>
          <cell r="R231">
            <v>0</v>
          </cell>
        </row>
        <row r="232">
          <cell r="B232" t="str">
            <v>Next   iPhone</v>
          </cell>
          <cell r="C232" t="str">
            <v>Next</v>
          </cell>
          <cell r="E232">
            <v>0</v>
          </cell>
          <cell r="F232">
            <v>0</v>
          </cell>
          <cell r="G232">
            <v>0</v>
          </cell>
          <cell r="H232">
            <v>0</v>
          </cell>
          <cell r="I232">
            <v>0</v>
          </cell>
          <cell r="J232">
            <v>0</v>
          </cell>
          <cell r="K232">
            <v>0</v>
          </cell>
          <cell r="L232">
            <v>0</v>
          </cell>
          <cell r="M232">
            <v>0</v>
          </cell>
          <cell r="N232">
            <v>0</v>
          </cell>
          <cell r="O232">
            <v>0</v>
          </cell>
          <cell r="P232">
            <v>0</v>
          </cell>
          <cell r="R232">
            <v>0</v>
          </cell>
        </row>
        <row r="233">
          <cell r="B233" t="str">
            <v>Morrisons   iPhone</v>
          </cell>
          <cell r="C233" t="str">
            <v>Morrisons</v>
          </cell>
          <cell r="E233">
            <v>0</v>
          </cell>
          <cell r="F233">
            <v>0</v>
          </cell>
          <cell r="G233" t="str">
            <v>0</v>
          </cell>
          <cell r="H233">
            <v>0</v>
          </cell>
          <cell r="I233">
            <v>0</v>
          </cell>
          <cell r="J233">
            <v>0</v>
          </cell>
          <cell r="K233">
            <v>0</v>
          </cell>
          <cell r="L233">
            <v>0</v>
          </cell>
          <cell r="M233">
            <v>0</v>
          </cell>
          <cell r="N233">
            <v>0</v>
          </cell>
          <cell r="O233">
            <v>0</v>
          </cell>
          <cell r="P233">
            <v>0</v>
          </cell>
          <cell r="R233">
            <v>0</v>
          </cell>
        </row>
        <row r="234">
          <cell r="B234" t="str">
            <v>tbc   iPhone</v>
          </cell>
          <cell r="C234" t="str">
            <v>tbc</v>
          </cell>
          <cell r="E234">
            <v>0</v>
          </cell>
          <cell r="F234">
            <v>0</v>
          </cell>
          <cell r="G234">
            <v>0</v>
          </cell>
          <cell r="H234">
            <v>0</v>
          </cell>
          <cell r="I234">
            <v>0</v>
          </cell>
          <cell r="J234">
            <v>0</v>
          </cell>
          <cell r="K234">
            <v>0</v>
          </cell>
          <cell r="L234">
            <v>0</v>
          </cell>
          <cell r="M234">
            <v>0</v>
          </cell>
          <cell r="N234">
            <v>0</v>
          </cell>
          <cell r="O234">
            <v>0</v>
          </cell>
          <cell r="P234">
            <v>0</v>
          </cell>
          <cell r="R234">
            <v>0</v>
          </cell>
        </row>
        <row r="236">
          <cell r="C236" t="str">
            <v>TOTAL MASS RETAIL</v>
          </cell>
          <cell r="E236">
            <v>11632</v>
          </cell>
          <cell r="F236">
            <v>6906</v>
          </cell>
          <cell r="G236">
            <v>7032</v>
          </cell>
          <cell r="H236">
            <v>9387</v>
          </cell>
          <cell r="I236">
            <v>8998</v>
          </cell>
          <cell r="J236">
            <v>7477</v>
          </cell>
          <cell r="K236">
            <v>7200</v>
          </cell>
          <cell r="L236">
            <v>7200</v>
          </cell>
          <cell r="M236">
            <v>7200</v>
          </cell>
          <cell r="N236">
            <v>8200</v>
          </cell>
          <cell r="O236">
            <v>9000</v>
          </cell>
          <cell r="P236">
            <v>13000</v>
          </cell>
          <cell r="R236">
            <v>103232</v>
          </cell>
        </row>
        <row r="238">
          <cell r="C238" t="str">
            <v>BUSINESS (B. Dowd)</v>
          </cell>
        </row>
        <row r="240">
          <cell r="B240" t="str">
            <v>Exclusive Partners   iPhone</v>
          </cell>
          <cell r="C240" t="str">
            <v>Exclusive Partners</v>
          </cell>
          <cell r="E240">
            <v>0</v>
          </cell>
          <cell r="F240">
            <v>0</v>
          </cell>
          <cell r="G240">
            <v>0</v>
          </cell>
          <cell r="H240">
            <v>0</v>
          </cell>
          <cell r="I240">
            <v>0</v>
          </cell>
          <cell r="J240">
            <v>0</v>
          </cell>
          <cell r="K240">
            <v>0</v>
          </cell>
          <cell r="L240">
            <v>0</v>
          </cell>
          <cell r="M240">
            <v>0</v>
          </cell>
          <cell r="N240">
            <v>0</v>
          </cell>
          <cell r="O240">
            <v>0</v>
          </cell>
          <cell r="P240">
            <v>0</v>
          </cell>
          <cell r="R240">
            <v>0</v>
          </cell>
        </row>
        <row r="242">
          <cell r="C242" t="str">
            <v>Business Partners</v>
          </cell>
        </row>
        <row r="244">
          <cell r="B244" t="str">
            <v>Direct Independents   iPhone</v>
          </cell>
          <cell r="C244" t="str">
            <v>Direct Independents</v>
          </cell>
          <cell r="E244">
            <v>0</v>
          </cell>
          <cell r="F244">
            <v>0</v>
          </cell>
          <cell r="G244">
            <v>0</v>
          </cell>
          <cell r="H244">
            <v>0</v>
          </cell>
          <cell r="I244">
            <v>0</v>
          </cell>
          <cell r="J244">
            <v>0</v>
          </cell>
          <cell r="K244">
            <v>0</v>
          </cell>
          <cell r="L244">
            <v>0</v>
          </cell>
          <cell r="M244">
            <v>0</v>
          </cell>
          <cell r="N244">
            <v>0</v>
          </cell>
          <cell r="O244">
            <v>0</v>
          </cell>
          <cell r="P244">
            <v>0</v>
          </cell>
          <cell r="R244">
            <v>0</v>
          </cell>
        </row>
        <row r="245">
          <cell r="B245" t="str">
            <v>Distributors   iPhone</v>
          </cell>
          <cell r="C245" t="str">
            <v>Distributors</v>
          </cell>
          <cell r="E245">
            <v>0</v>
          </cell>
          <cell r="F245">
            <v>0</v>
          </cell>
          <cell r="G245">
            <v>0</v>
          </cell>
          <cell r="H245">
            <v>0</v>
          </cell>
          <cell r="I245">
            <v>0</v>
          </cell>
          <cell r="J245">
            <v>0</v>
          </cell>
          <cell r="K245">
            <v>0</v>
          </cell>
          <cell r="L245">
            <v>0</v>
          </cell>
          <cell r="M245">
            <v>0</v>
          </cell>
          <cell r="N245">
            <v>0</v>
          </cell>
          <cell r="O245">
            <v>0</v>
          </cell>
          <cell r="P245">
            <v>0</v>
          </cell>
          <cell r="R245">
            <v>0</v>
          </cell>
        </row>
        <row r="246">
          <cell r="B246" t="str">
            <v>Data Centre of Excellence   iPhone</v>
          </cell>
          <cell r="C246" t="str">
            <v>Data Centre of Excellence</v>
          </cell>
          <cell r="E246">
            <v>0</v>
          </cell>
          <cell r="F246">
            <v>0</v>
          </cell>
          <cell r="G246">
            <v>0</v>
          </cell>
          <cell r="H246">
            <v>0</v>
          </cell>
          <cell r="I246">
            <v>0</v>
          </cell>
          <cell r="J246">
            <v>0</v>
          </cell>
          <cell r="K246">
            <v>0</v>
          </cell>
          <cell r="L246">
            <v>0</v>
          </cell>
          <cell r="M246">
            <v>0</v>
          </cell>
          <cell r="N246">
            <v>0</v>
          </cell>
          <cell r="O246">
            <v>0</v>
          </cell>
          <cell r="P246">
            <v>0</v>
          </cell>
          <cell r="R246">
            <v>0</v>
          </cell>
        </row>
        <row r="247">
          <cell r="B247" t="str">
            <v>Vodafone   iPhone</v>
          </cell>
          <cell r="C247" t="str">
            <v>Vodafone</v>
          </cell>
          <cell r="E247">
            <v>0</v>
          </cell>
          <cell r="F247">
            <v>0</v>
          </cell>
          <cell r="G247">
            <v>0</v>
          </cell>
          <cell r="H247">
            <v>0</v>
          </cell>
          <cell r="I247">
            <v>0</v>
          </cell>
          <cell r="J247">
            <v>0</v>
          </cell>
          <cell r="K247">
            <v>0</v>
          </cell>
          <cell r="L247">
            <v>0</v>
          </cell>
          <cell r="M247">
            <v>0</v>
          </cell>
          <cell r="N247">
            <v>0</v>
          </cell>
          <cell r="O247">
            <v>0</v>
          </cell>
          <cell r="P247">
            <v>0</v>
          </cell>
          <cell r="R247">
            <v>0</v>
          </cell>
        </row>
        <row r="248">
          <cell r="B248" t="str">
            <v>Managed Partners   iPhone</v>
          </cell>
          <cell r="C248" t="str">
            <v>Managed Partners</v>
          </cell>
          <cell r="E248">
            <v>0</v>
          </cell>
          <cell r="F248">
            <v>0</v>
          </cell>
          <cell r="G248">
            <v>0</v>
          </cell>
          <cell r="H248">
            <v>0</v>
          </cell>
          <cell r="I248">
            <v>0</v>
          </cell>
          <cell r="J248">
            <v>0</v>
          </cell>
          <cell r="K248">
            <v>0</v>
          </cell>
          <cell r="L248">
            <v>0</v>
          </cell>
          <cell r="M248">
            <v>0</v>
          </cell>
          <cell r="N248">
            <v>0</v>
          </cell>
          <cell r="O248">
            <v>0</v>
          </cell>
          <cell r="P248">
            <v>0</v>
          </cell>
          <cell r="R248">
            <v>0</v>
          </cell>
        </row>
        <row r="249">
          <cell r="B249" t="str">
            <v>BT SP   iPhone</v>
          </cell>
          <cell r="C249" t="str">
            <v>BT SP</v>
          </cell>
          <cell r="E249">
            <v>0</v>
          </cell>
          <cell r="F249">
            <v>0</v>
          </cell>
          <cell r="G249">
            <v>1</v>
          </cell>
          <cell r="H249">
            <v>0</v>
          </cell>
          <cell r="I249">
            <v>1</v>
          </cell>
          <cell r="J249">
            <v>0</v>
          </cell>
          <cell r="K249">
            <v>0</v>
          </cell>
          <cell r="L249">
            <v>0</v>
          </cell>
          <cell r="M249">
            <v>0</v>
          </cell>
          <cell r="N249">
            <v>0</v>
          </cell>
          <cell r="O249">
            <v>0</v>
          </cell>
          <cell r="P249">
            <v>0</v>
          </cell>
          <cell r="R249">
            <v>2</v>
          </cell>
        </row>
        <row r="250">
          <cell r="B250" t="str">
            <v>Billing Partners - ISPs   iPhone</v>
          </cell>
          <cell r="C250" t="str">
            <v>Billing Partners - ISPs</v>
          </cell>
          <cell r="E250">
            <v>0</v>
          </cell>
          <cell r="F250">
            <v>0</v>
          </cell>
          <cell r="G250">
            <v>0</v>
          </cell>
          <cell r="H250">
            <v>0</v>
          </cell>
          <cell r="I250">
            <v>0</v>
          </cell>
          <cell r="J250">
            <v>0</v>
          </cell>
          <cell r="K250">
            <v>0</v>
          </cell>
          <cell r="L250">
            <v>0</v>
          </cell>
          <cell r="M250">
            <v>0</v>
          </cell>
          <cell r="N250">
            <v>0</v>
          </cell>
          <cell r="O250">
            <v>0</v>
          </cell>
          <cell r="P250">
            <v>0</v>
          </cell>
          <cell r="R250">
            <v>0</v>
          </cell>
        </row>
        <row r="251">
          <cell r="B251" t="str">
            <v>Genesis   iPhone</v>
          </cell>
          <cell r="C251" t="str">
            <v>Genesis</v>
          </cell>
          <cell r="E251">
            <v>0</v>
          </cell>
          <cell r="F251">
            <v>0</v>
          </cell>
          <cell r="G251">
            <v>0</v>
          </cell>
          <cell r="H251">
            <v>0</v>
          </cell>
          <cell r="I251">
            <v>0</v>
          </cell>
          <cell r="J251">
            <v>0</v>
          </cell>
          <cell r="K251">
            <v>0</v>
          </cell>
          <cell r="L251">
            <v>0</v>
          </cell>
          <cell r="M251">
            <v>0</v>
          </cell>
          <cell r="N251">
            <v>0</v>
          </cell>
          <cell r="O251">
            <v>0</v>
          </cell>
          <cell r="P251">
            <v>0</v>
          </cell>
          <cell r="R251">
            <v>0</v>
          </cell>
        </row>
        <row r="252">
          <cell r="B252" t="str">
            <v>tbc   iPhone</v>
          </cell>
          <cell r="C252" t="str">
            <v>tbc</v>
          </cell>
          <cell r="E252">
            <v>0</v>
          </cell>
          <cell r="F252">
            <v>0</v>
          </cell>
          <cell r="G252">
            <v>0</v>
          </cell>
          <cell r="H252">
            <v>0</v>
          </cell>
          <cell r="I252">
            <v>0</v>
          </cell>
          <cell r="J252">
            <v>0</v>
          </cell>
          <cell r="K252">
            <v>0</v>
          </cell>
          <cell r="L252">
            <v>0</v>
          </cell>
          <cell r="M252">
            <v>0</v>
          </cell>
          <cell r="N252">
            <v>0</v>
          </cell>
          <cell r="O252">
            <v>0</v>
          </cell>
          <cell r="P252">
            <v>0</v>
          </cell>
          <cell r="R252">
            <v>0</v>
          </cell>
        </row>
        <row r="253">
          <cell r="B253" t="str">
            <v>Ceased Independents   iPhone</v>
          </cell>
          <cell r="C253" t="str">
            <v>Ceased Independents</v>
          </cell>
          <cell r="E253">
            <v>0</v>
          </cell>
          <cell r="F253">
            <v>0</v>
          </cell>
          <cell r="G253">
            <v>0</v>
          </cell>
          <cell r="H253">
            <v>0</v>
          </cell>
          <cell r="I253">
            <v>0</v>
          </cell>
          <cell r="J253">
            <v>0</v>
          </cell>
          <cell r="K253">
            <v>0</v>
          </cell>
          <cell r="L253">
            <v>0</v>
          </cell>
          <cell r="M253">
            <v>0</v>
          </cell>
          <cell r="N253">
            <v>0</v>
          </cell>
          <cell r="O253">
            <v>0</v>
          </cell>
          <cell r="P253">
            <v>0</v>
          </cell>
          <cell r="R253">
            <v>0</v>
          </cell>
        </row>
        <row r="254">
          <cell r="B254" t="str">
            <v>tbc   iPhone</v>
          </cell>
          <cell r="C254" t="str">
            <v>tbc</v>
          </cell>
          <cell r="E254">
            <v>0</v>
          </cell>
          <cell r="F254">
            <v>0</v>
          </cell>
          <cell r="G254">
            <v>0</v>
          </cell>
          <cell r="H254">
            <v>0</v>
          </cell>
          <cell r="I254">
            <v>0</v>
          </cell>
          <cell r="J254">
            <v>0</v>
          </cell>
          <cell r="K254">
            <v>0</v>
          </cell>
          <cell r="L254">
            <v>0</v>
          </cell>
          <cell r="M254">
            <v>0</v>
          </cell>
          <cell r="N254">
            <v>0</v>
          </cell>
          <cell r="O254">
            <v>0</v>
          </cell>
          <cell r="P254">
            <v>0</v>
          </cell>
          <cell r="R254">
            <v>0</v>
          </cell>
        </row>
        <row r="256">
          <cell r="B256" t="str">
            <v>Total Business Partners   iPhone</v>
          </cell>
          <cell r="C256" t="str">
            <v>Total Business Partners</v>
          </cell>
          <cell r="E256">
            <v>0</v>
          </cell>
          <cell r="F256">
            <v>0</v>
          </cell>
          <cell r="G256">
            <v>1</v>
          </cell>
          <cell r="H256">
            <v>0</v>
          </cell>
          <cell r="I256">
            <v>1</v>
          </cell>
          <cell r="J256">
            <v>0</v>
          </cell>
          <cell r="K256">
            <v>0</v>
          </cell>
          <cell r="L256">
            <v>0</v>
          </cell>
          <cell r="M256">
            <v>0</v>
          </cell>
          <cell r="N256">
            <v>0</v>
          </cell>
          <cell r="O256">
            <v>0</v>
          </cell>
          <cell r="P256">
            <v>0</v>
          </cell>
          <cell r="R256">
            <v>2</v>
          </cell>
        </row>
        <row r="258">
          <cell r="C258" t="str">
            <v>Direct</v>
          </cell>
        </row>
        <row r="260">
          <cell r="B260" t="str">
            <v>O2 Direct Sales - Corporate   iPhone</v>
          </cell>
          <cell r="C260" t="str">
            <v>O2 Direct Sales - Corporate</v>
          </cell>
          <cell r="E260">
            <v>0</v>
          </cell>
          <cell r="F260">
            <v>0</v>
          </cell>
          <cell r="G260">
            <v>0</v>
          </cell>
          <cell r="H260">
            <v>0</v>
          </cell>
          <cell r="I260">
            <v>0</v>
          </cell>
          <cell r="J260">
            <v>0</v>
          </cell>
          <cell r="K260">
            <v>0</v>
          </cell>
          <cell r="L260">
            <v>0</v>
          </cell>
          <cell r="M260">
            <v>0</v>
          </cell>
          <cell r="N260">
            <v>0</v>
          </cell>
          <cell r="O260">
            <v>0</v>
          </cell>
          <cell r="P260">
            <v>0</v>
          </cell>
          <cell r="R260">
            <v>0</v>
          </cell>
        </row>
        <row r="261">
          <cell r="B261" t="str">
            <v>O2 Direct Sales - SME   iPhone</v>
          </cell>
          <cell r="C261" t="str">
            <v>O2 Direct Sales - SME</v>
          </cell>
          <cell r="E261">
            <v>0</v>
          </cell>
          <cell r="F261">
            <v>0</v>
          </cell>
          <cell r="G261">
            <v>0</v>
          </cell>
          <cell r="H261">
            <v>0</v>
          </cell>
          <cell r="I261">
            <v>0</v>
          </cell>
          <cell r="J261">
            <v>0</v>
          </cell>
          <cell r="K261">
            <v>0</v>
          </cell>
          <cell r="L261">
            <v>0</v>
          </cell>
          <cell r="M261">
            <v>0</v>
          </cell>
          <cell r="N261">
            <v>0</v>
          </cell>
          <cell r="O261">
            <v>0</v>
          </cell>
          <cell r="P261">
            <v>0</v>
          </cell>
          <cell r="R261">
            <v>0</v>
          </cell>
        </row>
        <row r="262">
          <cell r="B262" t="str">
            <v>tbc   iPhone</v>
          </cell>
          <cell r="C262" t="str">
            <v>tbc</v>
          </cell>
          <cell r="E262">
            <v>0</v>
          </cell>
          <cell r="F262">
            <v>0</v>
          </cell>
          <cell r="G262">
            <v>0</v>
          </cell>
          <cell r="H262">
            <v>0</v>
          </cell>
          <cell r="I262">
            <v>0</v>
          </cell>
          <cell r="J262">
            <v>0</v>
          </cell>
          <cell r="K262">
            <v>0</v>
          </cell>
          <cell r="L262">
            <v>0</v>
          </cell>
          <cell r="M262">
            <v>0</v>
          </cell>
          <cell r="N262">
            <v>0</v>
          </cell>
          <cell r="O262">
            <v>0</v>
          </cell>
          <cell r="P262">
            <v>0</v>
          </cell>
          <cell r="R262">
            <v>0</v>
          </cell>
        </row>
        <row r="263">
          <cell r="B263" t="str">
            <v>tbc   iPhone</v>
          </cell>
          <cell r="C263" t="str">
            <v>tbc</v>
          </cell>
          <cell r="E263">
            <v>0</v>
          </cell>
          <cell r="F263">
            <v>0</v>
          </cell>
          <cell r="G263">
            <v>0</v>
          </cell>
          <cell r="H263">
            <v>0</v>
          </cell>
          <cell r="I263">
            <v>0</v>
          </cell>
          <cell r="J263">
            <v>0</v>
          </cell>
          <cell r="K263">
            <v>0</v>
          </cell>
          <cell r="L263">
            <v>0</v>
          </cell>
          <cell r="M263">
            <v>0</v>
          </cell>
          <cell r="N263">
            <v>0</v>
          </cell>
          <cell r="O263">
            <v>0</v>
          </cell>
          <cell r="P263">
            <v>0</v>
          </cell>
          <cell r="R263">
            <v>0</v>
          </cell>
        </row>
        <row r="264">
          <cell r="B264" t="str">
            <v>tbc   iPhone</v>
          </cell>
          <cell r="C264" t="str">
            <v>tbc</v>
          </cell>
          <cell r="E264">
            <v>0</v>
          </cell>
          <cell r="F264">
            <v>0</v>
          </cell>
          <cell r="G264">
            <v>0</v>
          </cell>
          <cell r="H264">
            <v>0</v>
          </cell>
          <cell r="I264">
            <v>0</v>
          </cell>
          <cell r="J264">
            <v>0</v>
          </cell>
          <cell r="K264">
            <v>0</v>
          </cell>
          <cell r="L264">
            <v>0</v>
          </cell>
          <cell r="M264">
            <v>0</v>
          </cell>
          <cell r="N264">
            <v>0</v>
          </cell>
          <cell r="O264">
            <v>0</v>
          </cell>
          <cell r="P264">
            <v>0</v>
          </cell>
          <cell r="R264">
            <v>0</v>
          </cell>
        </row>
        <row r="265">
          <cell r="B265" t="str">
            <v>tbc   iPhone</v>
          </cell>
          <cell r="C265" t="str">
            <v>tbc</v>
          </cell>
          <cell r="E265">
            <v>0</v>
          </cell>
          <cell r="F265">
            <v>0</v>
          </cell>
          <cell r="G265">
            <v>0</v>
          </cell>
          <cell r="H265">
            <v>0</v>
          </cell>
          <cell r="I265">
            <v>0</v>
          </cell>
          <cell r="J265">
            <v>0</v>
          </cell>
          <cell r="K265">
            <v>0</v>
          </cell>
          <cell r="L265">
            <v>0</v>
          </cell>
          <cell r="M265">
            <v>0</v>
          </cell>
          <cell r="N265">
            <v>0</v>
          </cell>
          <cell r="O265">
            <v>0</v>
          </cell>
          <cell r="P265">
            <v>0</v>
          </cell>
          <cell r="R265">
            <v>0</v>
          </cell>
        </row>
        <row r="266">
          <cell r="B266" t="str">
            <v>tbc   iPhone</v>
          </cell>
          <cell r="C266" t="str">
            <v>tbc</v>
          </cell>
          <cell r="E266">
            <v>0</v>
          </cell>
          <cell r="F266">
            <v>0</v>
          </cell>
          <cell r="G266">
            <v>0</v>
          </cell>
          <cell r="H266">
            <v>0</v>
          </cell>
          <cell r="I266">
            <v>0</v>
          </cell>
          <cell r="J266">
            <v>0</v>
          </cell>
          <cell r="K266">
            <v>0</v>
          </cell>
          <cell r="L266">
            <v>0</v>
          </cell>
          <cell r="M266">
            <v>0</v>
          </cell>
          <cell r="N266">
            <v>0</v>
          </cell>
          <cell r="O266">
            <v>0</v>
          </cell>
          <cell r="P266">
            <v>0</v>
          </cell>
          <cell r="R266">
            <v>0</v>
          </cell>
        </row>
        <row r="267">
          <cell r="B267" t="str">
            <v>tbc   iPhone</v>
          </cell>
          <cell r="C267" t="str">
            <v>tbc</v>
          </cell>
          <cell r="E267">
            <v>0</v>
          </cell>
          <cell r="F267">
            <v>0</v>
          </cell>
          <cell r="G267">
            <v>0</v>
          </cell>
          <cell r="H267">
            <v>0</v>
          </cell>
          <cell r="I267">
            <v>0</v>
          </cell>
          <cell r="J267">
            <v>0</v>
          </cell>
          <cell r="K267">
            <v>0</v>
          </cell>
          <cell r="L267">
            <v>0</v>
          </cell>
          <cell r="M267">
            <v>0</v>
          </cell>
          <cell r="N267">
            <v>0</v>
          </cell>
          <cell r="O267">
            <v>0</v>
          </cell>
          <cell r="P267">
            <v>0</v>
          </cell>
          <cell r="R267">
            <v>0</v>
          </cell>
        </row>
        <row r="268">
          <cell r="B268" t="str">
            <v>tbc   iPhone</v>
          </cell>
          <cell r="C268" t="str">
            <v>tbc</v>
          </cell>
          <cell r="E268">
            <v>0</v>
          </cell>
          <cell r="F268">
            <v>0</v>
          </cell>
          <cell r="G268">
            <v>0</v>
          </cell>
          <cell r="H268">
            <v>0</v>
          </cell>
          <cell r="I268">
            <v>0</v>
          </cell>
          <cell r="J268">
            <v>0</v>
          </cell>
          <cell r="K268">
            <v>0</v>
          </cell>
          <cell r="L268">
            <v>0</v>
          </cell>
          <cell r="M268">
            <v>0</v>
          </cell>
          <cell r="N268">
            <v>0</v>
          </cell>
          <cell r="O268">
            <v>0</v>
          </cell>
          <cell r="P268">
            <v>0</v>
          </cell>
          <cell r="R268">
            <v>0</v>
          </cell>
        </row>
        <row r="270">
          <cell r="C270" t="str">
            <v>Total Direct</v>
          </cell>
          <cell r="E270">
            <v>0</v>
          </cell>
          <cell r="F270">
            <v>0</v>
          </cell>
          <cell r="G270">
            <v>0</v>
          </cell>
          <cell r="H270">
            <v>0</v>
          </cell>
          <cell r="I270">
            <v>0</v>
          </cell>
          <cell r="J270">
            <v>0</v>
          </cell>
          <cell r="K270">
            <v>0</v>
          </cell>
          <cell r="L270">
            <v>0</v>
          </cell>
          <cell r="M270">
            <v>0</v>
          </cell>
          <cell r="N270">
            <v>0</v>
          </cell>
          <cell r="O270">
            <v>0</v>
          </cell>
          <cell r="P270">
            <v>0</v>
          </cell>
          <cell r="R270">
            <v>0</v>
          </cell>
        </row>
        <row r="272">
          <cell r="C272" t="str">
            <v>TOTAL BUSINESS</v>
          </cell>
          <cell r="E272">
            <v>0</v>
          </cell>
          <cell r="F272">
            <v>0</v>
          </cell>
          <cell r="G272">
            <v>1</v>
          </cell>
          <cell r="H272">
            <v>0</v>
          </cell>
          <cell r="I272">
            <v>1</v>
          </cell>
          <cell r="J272">
            <v>0</v>
          </cell>
          <cell r="K272">
            <v>0</v>
          </cell>
          <cell r="L272">
            <v>0</v>
          </cell>
          <cell r="M272">
            <v>0</v>
          </cell>
          <cell r="N272">
            <v>0</v>
          </cell>
          <cell r="O272">
            <v>0</v>
          </cell>
          <cell r="P272">
            <v>0</v>
          </cell>
          <cell r="R272">
            <v>2</v>
          </cell>
        </row>
        <row r="274">
          <cell r="C274" t="str">
            <v>O2 ONLINE (A. Benham)</v>
          </cell>
        </row>
        <row r="276">
          <cell r="B276" t="str">
            <v>O2 Online   iPhone</v>
          </cell>
          <cell r="C276" t="str">
            <v>O2 Online</v>
          </cell>
          <cell r="E276">
            <v>299</v>
          </cell>
          <cell r="F276">
            <v>232</v>
          </cell>
          <cell r="G276">
            <v>271</v>
          </cell>
          <cell r="H276">
            <v>249</v>
          </cell>
          <cell r="I276">
            <v>247</v>
          </cell>
          <cell r="J276">
            <v>230</v>
          </cell>
          <cell r="K276">
            <v>300</v>
          </cell>
          <cell r="L276">
            <v>300</v>
          </cell>
          <cell r="M276">
            <v>300</v>
          </cell>
          <cell r="N276">
            <v>350</v>
          </cell>
          <cell r="O276">
            <v>400</v>
          </cell>
          <cell r="P276">
            <v>450</v>
          </cell>
          <cell r="R276">
            <v>3628</v>
          </cell>
        </row>
        <row r="277">
          <cell r="B277" t="str">
            <v>O2 Telesales   iPhone</v>
          </cell>
          <cell r="C277" t="str">
            <v>O2 Telesales</v>
          </cell>
          <cell r="E277">
            <v>0</v>
          </cell>
          <cell r="F277">
            <v>0</v>
          </cell>
          <cell r="G277">
            <v>0</v>
          </cell>
          <cell r="H277">
            <v>0</v>
          </cell>
          <cell r="I277">
            <v>0</v>
          </cell>
          <cell r="J277">
            <v>0</v>
          </cell>
          <cell r="K277">
            <v>0</v>
          </cell>
          <cell r="L277">
            <v>0</v>
          </cell>
          <cell r="M277">
            <v>0</v>
          </cell>
          <cell r="N277">
            <v>0</v>
          </cell>
          <cell r="O277">
            <v>0</v>
          </cell>
          <cell r="P277">
            <v>0</v>
          </cell>
          <cell r="R277">
            <v>0</v>
          </cell>
        </row>
        <row r="278">
          <cell r="B278" t="str">
            <v>tbc   iPhone</v>
          </cell>
          <cell r="C278" t="str">
            <v>tbc</v>
          </cell>
          <cell r="E278">
            <v>0</v>
          </cell>
          <cell r="F278">
            <v>0</v>
          </cell>
          <cell r="G278">
            <v>0</v>
          </cell>
          <cell r="H278">
            <v>0</v>
          </cell>
          <cell r="I278">
            <v>0</v>
          </cell>
          <cell r="J278">
            <v>0</v>
          </cell>
          <cell r="K278">
            <v>0</v>
          </cell>
          <cell r="L278">
            <v>0</v>
          </cell>
          <cell r="M278">
            <v>0</v>
          </cell>
          <cell r="N278">
            <v>0</v>
          </cell>
          <cell r="O278">
            <v>0</v>
          </cell>
          <cell r="P278">
            <v>0</v>
          </cell>
          <cell r="R278">
            <v>0</v>
          </cell>
        </row>
        <row r="279">
          <cell r="B279" t="str">
            <v>tbc   iPhone</v>
          </cell>
          <cell r="C279" t="str">
            <v>tbc</v>
          </cell>
          <cell r="E279">
            <v>0</v>
          </cell>
          <cell r="F279">
            <v>0</v>
          </cell>
          <cell r="G279">
            <v>0</v>
          </cell>
          <cell r="H279">
            <v>0</v>
          </cell>
          <cell r="I279">
            <v>0</v>
          </cell>
          <cell r="J279">
            <v>0</v>
          </cell>
          <cell r="K279">
            <v>0</v>
          </cell>
          <cell r="L279">
            <v>0</v>
          </cell>
          <cell r="M279">
            <v>0</v>
          </cell>
          <cell r="N279">
            <v>0</v>
          </cell>
          <cell r="O279">
            <v>0</v>
          </cell>
          <cell r="P279">
            <v>0</v>
          </cell>
          <cell r="R279">
            <v>0</v>
          </cell>
        </row>
        <row r="280">
          <cell r="B280" t="str">
            <v>tbc   iPhone</v>
          </cell>
          <cell r="C280" t="str">
            <v>tbc</v>
          </cell>
          <cell r="E280">
            <v>0</v>
          </cell>
          <cell r="F280">
            <v>0</v>
          </cell>
          <cell r="G280">
            <v>0</v>
          </cell>
          <cell r="H280">
            <v>0</v>
          </cell>
          <cell r="I280">
            <v>0</v>
          </cell>
          <cell r="J280">
            <v>0</v>
          </cell>
          <cell r="K280">
            <v>0</v>
          </cell>
          <cell r="L280">
            <v>0</v>
          </cell>
          <cell r="M280">
            <v>0</v>
          </cell>
          <cell r="N280">
            <v>0</v>
          </cell>
          <cell r="O280">
            <v>0</v>
          </cell>
          <cell r="P280">
            <v>0</v>
          </cell>
          <cell r="R280">
            <v>0</v>
          </cell>
        </row>
        <row r="281">
          <cell r="B281" t="str">
            <v>tbc   iPhone</v>
          </cell>
          <cell r="C281" t="str">
            <v>tbc</v>
          </cell>
          <cell r="E281">
            <v>0</v>
          </cell>
          <cell r="F281">
            <v>0</v>
          </cell>
          <cell r="G281">
            <v>0</v>
          </cell>
          <cell r="H281">
            <v>0</v>
          </cell>
          <cell r="I281">
            <v>0</v>
          </cell>
          <cell r="J281">
            <v>0</v>
          </cell>
          <cell r="K281">
            <v>0</v>
          </cell>
          <cell r="L281">
            <v>0</v>
          </cell>
          <cell r="M281">
            <v>0</v>
          </cell>
          <cell r="N281">
            <v>0</v>
          </cell>
          <cell r="O281">
            <v>0</v>
          </cell>
          <cell r="P281">
            <v>0</v>
          </cell>
          <cell r="R281">
            <v>0</v>
          </cell>
        </row>
        <row r="283">
          <cell r="C283" t="str">
            <v>TOTAL O2 ONLINE</v>
          </cell>
          <cell r="E283">
            <v>299</v>
          </cell>
          <cell r="F283">
            <v>232</v>
          </cell>
          <cell r="G283">
            <v>271</v>
          </cell>
          <cell r="H283">
            <v>249</v>
          </cell>
          <cell r="I283">
            <v>247</v>
          </cell>
          <cell r="J283">
            <v>230</v>
          </cell>
          <cell r="K283">
            <v>300</v>
          </cell>
          <cell r="L283">
            <v>300</v>
          </cell>
          <cell r="M283">
            <v>300</v>
          </cell>
          <cell r="N283">
            <v>350</v>
          </cell>
          <cell r="O283">
            <v>400</v>
          </cell>
          <cell r="P283">
            <v>450</v>
          </cell>
          <cell r="R283">
            <v>3628</v>
          </cell>
        </row>
        <row r="285">
          <cell r="C285" t="str">
            <v>O2 RETAIL (P. Cave)</v>
          </cell>
        </row>
        <row r="287">
          <cell r="B287" t="str">
            <v>O2 Retail   iPhone</v>
          </cell>
          <cell r="C287" t="str">
            <v>O2 Retail</v>
          </cell>
          <cell r="E287">
            <v>9853</v>
          </cell>
          <cell r="F287">
            <v>7175</v>
          </cell>
          <cell r="G287">
            <v>7970</v>
          </cell>
          <cell r="H287">
            <v>9037</v>
          </cell>
          <cell r="I287">
            <v>9605</v>
          </cell>
          <cell r="J287">
            <v>7000</v>
          </cell>
          <cell r="K287">
            <v>7000</v>
          </cell>
          <cell r="L287">
            <v>6000</v>
          </cell>
          <cell r="M287">
            <v>6000</v>
          </cell>
          <cell r="N287">
            <v>6000</v>
          </cell>
          <cell r="O287">
            <v>7000</v>
          </cell>
          <cell r="P287">
            <v>9000</v>
          </cell>
          <cell r="R287">
            <v>91640</v>
          </cell>
        </row>
        <row r="288">
          <cell r="B288" t="str">
            <v>O2 Franchise   iPhone</v>
          </cell>
          <cell r="C288" t="str">
            <v>O2 Franchise</v>
          </cell>
          <cell r="E288">
            <v>1119</v>
          </cell>
          <cell r="F288">
            <v>685</v>
          </cell>
          <cell r="G288">
            <v>515</v>
          </cell>
          <cell r="H288">
            <v>712</v>
          </cell>
          <cell r="I288">
            <v>670</v>
          </cell>
          <cell r="J288">
            <v>498.48</v>
          </cell>
          <cell r="K288">
            <v>450</v>
          </cell>
          <cell r="L288">
            <v>450</v>
          </cell>
          <cell r="M288">
            <v>450</v>
          </cell>
          <cell r="N288">
            <v>450</v>
          </cell>
          <cell r="O288">
            <v>450</v>
          </cell>
          <cell r="P288">
            <v>450</v>
          </cell>
          <cell r="R288">
            <v>6899.48</v>
          </cell>
        </row>
        <row r="289">
          <cell r="B289" t="str">
            <v>tbc   iPhone</v>
          </cell>
          <cell r="C289" t="str">
            <v>tbc</v>
          </cell>
          <cell r="E289">
            <v>0</v>
          </cell>
          <cell r="F289">
            <v>0</v>
          </cell>
          <cell r="G289">
            <v>0</v>
          </cell>
          <cell r="H289">
            <v>0</v>
          </cell>
          <cell r="I289">
            <v>0</v>
          </cell>
          <cell r="J289">
            <v>0</v>
          </cell>
          <cell r="K289">
            <v>0</v>
          </cell>
          <cell r="L289">
            <v>0</v>
          </cell>
          <cell r="M289">
            <v>0</v>
          </cell>
          <cell r="N289">
            <v>0</v>
          </cell>
          <cell r="O289">
            <v>0</v>
          </cell>
          <cell r="P289">
            <v>0</v>
          </cell>
          <cell r="R289">
            <v>0</v>
          </cell>
        </row>
        <row r="290">
          <cell r="B290" t="str">
            <v>tbc   iPhone</v>
          </cell>
          <cell r="C290" t="str">
            <v>tbc</v>
          </cell>
          <cell r="E290">
            <v>0</v>
          </cell>
          <cell r="F290">
            <v>0</v>
          </cell>
          <cell r="G290">
            <v>0</v>
          </cell>
          <cell r="H290">
            <v>0</v>
          </cell>
          <cell r="I290">
            <v>0</v>
          </cell>
          <cell r="J290">
            <v>0</v>
          </cell>
          <cell r="K290">
            <v>0</v>
          </cell>
          <cell r="L290">
            <v>0</v>
          </cell>
          <cell r="M290">
            <v>0</v>
          </cell>
          <cell r="N290">
            <v>0</v>
          </cell>
          <cell r="O290">
            <v>0</v>
          </cell>
          <cell r="P290">
            <v>0</v>
          </cell>
          <cell r="R290">
            <v>0</v>
          </cell>
        </row>
        <row r="291">
          <cell r="B291" t="str">
            <v>tbc   iPhone</v>
          </cell>
          <cell r="C291" t="str">
            <v>tbc</v>
          </cell>
          <cell r="E291">
            <v>0</v>
          </cell>
          <cell r="F291">
            <v>0</v>
          </cell>
          <cell r="G291">
            <v>0</v>
          </cell>
          <cell r="H291">
            <v>0</v>
          </cell>
          <cell r="I291">
            <v>0</v>
          </cell>
          <cell r="J291">
            <v>0</v>
          </cell>
          <cell r="K291">
            <v>0</v>
          </cell>
          <cell r="L291">
            <v>0</v>
          </cell>
          <cell r="M291">
            <v>0</v>
          </cell>
          <cell r="N291">
            <v>0</v>
          </cell>
          <cell r="O291">
            <v>0</v>
          </cell>
          <cell r="P291">
            <v>0</v>
          </cell>
          <cell r="R291">
            <v>0</v>
          </cell>
        </row>
        <row r="292">
          <cell r="B292" t="str">
            <v>tbc   iPhone</v>
          </cell>
          <cell r="C292" t="str">
            <v>tbc</v>
          </cell>
          <cell r="E292">
            <v>0</v>
          </cell>
          <cell r="F292">
            <v>0</v>
          </cell>
          <cell r="G292">
            <v>0</v>
          </cell>
          <cell r="H292">
            <v>0</v>
          </cell>
          <cell r="I292">
            <v>0</v>
          </cell>
          <cell r="J292">
            <v>0</v>
          </cell>
          <cell r="K292">
            <v>0</v>
          </cell>
          <cell r="L292">
            <v>0</v>
          </cell>
          <cell r="M292">
            <v>0</v>
          </cell>
          <cell r="N292">
            <v>0</v>
          </cell>
          <cell r="O292">
            <v>0</v>
          </cell>
          <cell r="P292">
            <v>0</v>
          </cell>
          <cell r="R292">
            <v>0</v>
          </cell>
        </row>
        <row r="293">
          <cell r="B293" t="str">
            <v>tbc   iPhone</v>
          </cell>
          <cell r="C293" t="str">
            <v>tbc</v>
          </cell>
          <cell r="E293">
            <v>0</v>
          </cell>
          <cell r="F293">
            <v>0</v>
          </cell>
          <cell r="G293">
            <v>0</v>
          </cell>
          <cell r="H293">
            <v>0</v>
          </cell>
          <cell r="I293">
            <v>0</v>
          </cell>
          <cell r="J293">
            <v>0</v>
          </cell>
          <cell r="K293">
            <v>0</v>
          </cell>
          <cell r="L293">
            <v>0</v>
          </cell>
          <cell r="M293">
            <v>0</v>
          </cell>
          <cell r="N293">
            <v>0</v>
          </cell>
          <cell r="O293">
            <v>0</v>
          </cell>
          <cell r="P293">
            <v>0</v>
          </cell>
          <cell r="R293">
            <v>0</v>
          </cell>
        </row>
        <row r="295">
          <cell r="C295" t="str">
            <v>TOTAL O2 RETAIL</v>
          </cell>
          <cell r="E295">
            <v>10972</v>
          </cell>
          <cell r="F295">
            <v>7860</v>
          </cell>
          <cell r="G295">
            <v>8485</v>
          </cell>
          <cell r="H295">
            <v>9749</v>
          </cell>
          <cell r="I295">
            <v>10275</v>
          </cell>
          <cell r="J295">
            <v>7498.48</v>
          </cell>
          <cell r="K295">
            <v>7450</v>
          </cell>
          <cell r="L295">
            <v>6450</v>
          </cell>
          <cell r="M295">
            <v>6450</v>
          </cell>
          <cell r="N295">
            <v>6450</v>
          </cell>
          <cell r="O295">
            <v>7450</v>
          </cell>
          <cell r="P295">
            <v>9450</v>
          </cell>
          <cell r="R295">
            <v>98539.48</v>
          </cell>
        </row>
        <row r="297">
          <cell r="C297" t="str">
            <v>OTHER CHANNELS</v>
          </cell>
        </row>
        <row r="299">
          <cell r="B299" t="str">
            <v>Other   iPhone</v>
          </cell>
          <cell r="C299" t="str">
            <v>Other</v>
          </cell>
          <cell r="E299">
            <v>132</v>
          </cell>
          <cell r="F299">
            <v>244</v>
          </cell>
          <cell r="G299">
            <v>200</v>
          </cell>
          <cell r="H299">
            <v>214</v>
          </cell>
          <cell r="I299">
            <v>701</v>
          </cell>
          <cell r="J299">
            <v>214</v>
          </cell>
          <cell r="K299">
            <v>214</v>
          </cell>
          <cell r="L299">
            <v>214</v>
          </cell>
          <cell r="M299">
            <v>214</v>
          </cell>
          <cell r="N299">
            <v>214</v>
          </cell>
          <cell r="O299">
            <v>214</v>
          </cell>
          <cell r="P299">
            <v>214</v>
          </cell>
          <cell r="R299">
            <v>2989</v>
          </cell>
        </row>
        <row r="300">
          <cell r="B300" t="str">
            <v>tbc   iPhone</v>
          </cell>
          <cell r="C300" t="str">
            <v>tbc</v>
          </cell>
          <cell r="E300">
            <v>0</v>
          </cell>
          <cell r="F300">
            <v>0</v>
          </cell>
          <cell r="G300">
            <v>0</v>
          </cell>
          <cell r="H300">
            <v>0</v>
          </cell>
          <cell r="I300">
            <v>0</v>
          </cell>
          <cell r="J300">
            <v>0</v>
          </cell>
          <cell r="K300">
            <v>0</v>
          </cell>
          <cell r="L300">
            <v>0</v>
          </cell>
          <cell r="M300">
            <v>0</v>
          </cell>
          <cell r="N300">
            <v>0</v>
          </cell>
          <cell r="O300">
            <v>0</v>
          </cell>
          <cell r="P300">
            <v>0</v>
          </cell>
          <cell r="R300">
            <v>0</v>
          </cell>
        </row>
        <row r="301">
          <cell r="B301" t="str">
            <v>tbc   iPhone</v>
          </cell>
          <cell r="C301" t="str">
            <v>tbc</v>
          </cell>
          <cell r="E301">
            <v>0</v>
          </cell>
          <cell r="F301">
            <v>0</v>
          </cell>
          <cell r="G301">
            <v>0</v>
          </cell>
          <cell r="H301">
            <v>0</v>
          </cell>
          <cell r="I301">
            <v>0</v>
          </cell>
          <cell r="J301">
            <v>0</v>
          </cell>
          <cell r="K301">
            <v>0</v>
          </cell>
          <cell r="L301">
            <v>0</v>
          </cell>
          <cell r="M301">
            <v>0</v>
          </cell>
          <cell r="N301">
            <v>0</v>
          </cell>
          <cell r="O301">
            <v>0</v>
          </cell>
          <cell r="P301">
            <v>0</v>
          </cell>
          <cell r="R301">
            <v>0</v>
          </cell>
        </row>
        <row r="302">
          <cell r="B302" t="str">
            <v>tbc   iPhone</v>
          </cell>
          <cell r="C302" t="str">
            <v>tbc</v>
          </cell>
          <cell r="E302">
            <v>0</v>
          </cell>
          <cell r="F302">
            <v>0</v>
          </cell>
          <cell r="G302">
            <v>0</v>
          </cell>
          <cell r="H302">
            <v>0</v>
          </cell>
          <cell r="I302">
            <v>0</v>
          </cell>
          <cell r="J302">
            <v>0</v>
          </cell>
          <cell r="K302">
            <v>0</v>
          </cell>
          <cell r="L302">
            <v>0</v>
          </cell>
          <cell r="M302">
            <v>0</v>
          </cell>
          <cell r="N302">
            <v>0</v>
          </cell>
          <cell r="O302">
            <v>0</v>
          </cell>
          <cell r="P302">
            <v>0</v>
          </cell>
          <cell r="R302">
            <v>0</v>
          </cell>
        </row>
        <row r="303">
          <cell r="B303" t="str">
            <v>tbc   iPhone</v>
          </cell>
          <cell r="C303" t="str">
            <v>tbc</v>
          </cell>
          <cell r="E303">
            <v>0</v>
          </cell>
          <cell r="F303">
            <v>0</v>
          </cell>
          <cell r="G303">
            <v>0</v>
          </cell>
          <cell r="H303">
            <v>0</v>
          </cell>
          <cell r="I303">
            <v>0</v>
          </cell>
          <cell r="J303">
            <v>0</v>
          </cell>
          <cell r="K303">
            <v>0</v>
          </cell>
          <cell r="L303">
            <v>0</v>
          </cell>
          <cell r="M303">
            <v>0</v>
          </cell>
          <cell r="N303">
            <v>0</v>
          </cell>
          <cell r="O303">
            <v>0</v>
          </cell>
          <cell r="P303">
            <v>0</v>
          </cell>
          <cell r="R303">
            <v>0</v>
          </cell>
        </row>
        <row r="304">
          <cell r="B304" t="str">
            <v>tbc   iPhone</v>
          </cell>
          <cell r="C304" t="str">
            <v>tbc</v>
          </cell>
          <cell r="E304">
            <v>0</v>
          </cell>
          <cell r="F304">
            <v>0</v>
          </cell>
          <cell r="G304">
            <v>0</v>
          </cell>
          <cell r="H304">
            <v>0</v>
          </cell>
          <cell r="I304">
            <v>0</v>
          </cell>
          <cell r="J304">
            <v>0</v>
          </cell>
          <cell r="K304">
            <v>0</v>
          </cell>
          <cell r="L304">
            <v>0</v>
          </cell>
          <cell r="M304">
            <v>0</v>
          </cell>
          <cell r="N304">
            <v>0</v>
          </cell>
          <cell r="O304">
            <v>0</v>
          </cell>
          <cell r="P304">
            <v>0</v>
          </cell>
          <cell r="R304">
            <v>0</v>
          </cell>
        </row>
        <row r="305">
          <cell r="B305" t="str">
            <v>tbc   iPhone</v>
          </cell>
          <cell r="C305" t="str">
            <v>tbc</v>
          </cell>
          <cell r="E305">
            <v>0</v>
          </cell>
          <cell r="F305">
            <v>0</v>
          </cell>
          <cell r="G305">
            <v>0</v>
          </cell>
          <cell r="H305">
            <v>0</v>
          </cell>
          <cell r="I305">
            <v>0</v>
          </cell>
          <cell r="J305">
            <v>0</v>
          </cell>
          <cell r="K305">
            <v>0</v>
          </cell>
          <cell r="L305">
            <v>0</v>
          </cell>
          <cell r="M305">
            <v>0</v>
          </cell>
          <cell r="N305">
            <v>0</v>
          </cell>
          <cell r="O305">
            <v>0</v>
          </cell>
          <cell r="P305">
            <v>0</v>
          </cell>
          <cell r="R305">
            <v>0</v>
          </cell>
        </row>
        <row r="307">
          <cell r="C307" t="str">
            <v>TOTAL OTHER CHANNELS</v>
          </cell>
          <cell r="E307">
            <v>132</v>
          </cell>
          <cell r="F307">
            <v>244</v>
          </cell>
          <cell r="G307">
            <v>200</v>
          </cell>
          <cell r="H307">
            <v>214</v>
          </cell>
          <cell r="I307">
            <v>701</v>
          </cell>
          <cell r="J307">
            <v>214</v>
          </cell>
          <cell r="K307">
            <v>214</v>
          </cell>
          <cell r="L307">
            <v>214</v>
          </cell>
          <cell r="M307">
            <v>214</v>
          </cell>
          <cell r="N307">
            <v>214</v>
          </cell>
          <cell r="O307">
            <v>214</v>
          </cell>
          <cell r="P307">
            <v>214</v>
          </cell>
          <cell r="R307">
            <v>2989</v>
          </cell>
        </row>
        <row r="309">
          <cell r="C309" t="str">
            <v>iPHONE PREPAY GROSS CONNECTIONS</v>
          </cell>
          <cell r="E309">
            <v>23035</v>
          </cell>
          <cell r="F309">
            <v>15242</v>
          </cell>
          <cell r="G309">
            <v>15989</v>
          </cell>
          <cell r="H309">
            <v>19599</v>
          </cell>
          <cell r="I309">
            <v>20222</v>
          </cell>
          <cell r="J309">
            <v>15419.48</v>
          </cell>
          <cell r="K309">
            <v>15164</v>
          </cell>
          <cell r="L309">
            <v>14164</v>
          </cell>
          <cell r="M309">
            <v>14164</v>
          </cell>
          <cell r="N309">
            <v>15214</v>
          </cell>
          <cell r="O309">
            <v>17064</v>
          </cell>
          <cell r="P309">
            <v>23114</v>
          </cell>
          <cell r="R309">
            <v>208390.47999999998</v>
          </cell>
        </row>
        <row r="311">
          <cell r="C311" t="str">
            <v>PREPAY Mobile BB</v>
          </cell>
          <cell r="E311">
            <v>39814</v>
          </cell>
          <cell r="F311">
            <v>39845</v>
          </cell>
          <cell r="G311">
            <v>39873</v>
          </cell>
          <cell r="H311">
            <v>39904</v>
          </cell>
          <cell r="I311">
            <v>39934</v>
          </cell>
          <cell r="J311">
            <v>39965</v>
          </cell>
          <cell r="K311">
            <v>39995</v>
          </cell>
          <cell r="L311">
            <v>40026</v>
          </cell>
          <cell r="M311">
            <v>40057</v>
          </cell>
          <cell r="N311">
            <v>40087</v>
          </cell>
          <cell r="O311">
            <v>40118</v>
          </cell>
          <cell r="P311">
            <v>40148</v>
          </cell>
          <cell r="R311" t="str">
            <v>Year to Date</v>
          </cell>
        </row>
        <row r="313">
          <cell r="E313" t="str">
            <v>Actual</v>
          </cell>
          <cell r="F313" t="str">
            <v>Actual</v>
          </cell>
          <cell r="G313" t="str">
            <v>Actual</v>
          </cell>
          <cell r="H313" t="str">
            <v>Actual</v>
          </cell>
          <cell r="I313" t="str">
            <v>Actual</v>
          </cell>
          <cell r="J313" t="str">
            <v>Actual</v>
          </cell>
          <cell r="K313" t="str">
            <v>Actual</v>
          </cell>
          <cell r="L313" t="str">
            <v>Actual</v>
          </cell>
          <cell r="M313" t="str">
            <v/>
          </cell>
          <cell r="N313" t="str">
            <v/>
          </cell>
          <cell r="O313" t="str">
            <v/>
          </cell>
          <cell r="P313" t="str">
            <v/>
          </cell>
        </row>
        <row r="315">
          <cell r="C315" t="str">
            <v>MASS RETAIL (S. Shurrock)</v>
          </cell>
        </row>
        <row r="317">
          <cell r="B317" t="str">
            <v>Carphone Warehouse - CPW Managed   Mobile BB</v>
          </cell>
          <cell r="C317" t="str">
            <v>Carphone Warehouse - CPW Managed</v>
          </cell>
          <cell r="E317">
            <v>0</v>
          </cell>
          <cell r="F317">
            <v>0</v>
          </cell>
          <cell r="G317">
            <v>0</v>
          </cell>
          <cell r="H317">
            <v>0</v>
          </cell>
          <cell r="I317">
            <v>0</v>
          </cell>
          <cell r="J317">
            <v>0</v>
          </cell>
          <cell r="K317">
            <v>0</v>
          </cell>
          <cell r="L317">
            <v>0</v>
          </cell>
          <cell r="M317">
            <v>0</v>
          </cell>
          <cell r="N317">
            <v>0</v>
          </cell>
          <cell r="O317">
            <v>0</v>
          </cell>
          <cell r="P317">
            <v>0</v>
          </cell>
          <cell r="R317">
            <v>0</v>
          </cell>
        </row>
        <row r="318">
          <cell r="B318" t="str">
            <v>Carphone Warehouse - O2 Managed   Mobile BB</v>
          </cell>
          <cell r="C318" t="str">
            <v>Carphone Warehouse - O2 Managed</v>
          </cell>
          <cell r="E318">
            <v>3450</v>
          </cell>
          <cell r="F318">
            <v>3343</v>
          </cell>
          <cell r="G318">
            <v>3516</v>
          </cell>
          <cell r="H318">
            <v>3655</v>
          </cell>
          <cell r="I318">
            <v>3241</v>
          </cell>
          <cell r="J318">
            <v>2800</v>
          </cell>
          <cell r="K318">
            <v>2800</v>
          </cell>
          <cell r="L318">
            <v>2800</v>
          </cell>
          <cell r="M318">
            <v>2800</v>
          </cell>
          <cell r="N318">
            <v>3000</v>
          </cell>
          <cell r="O318">
            <v>3000</v>
          </cell>
          <cell r="P318">
            <v>3000</v>
          </cell>
          <cell r="R318">
            <v>37405</v>
          </cell>
        </row>
        <row r="319">
          <cell r="B319" t="str">
            <v>tbc   Mobile BB</v>
          </cell>
          <cell r="C319" t="str">
            <v>tbc</v>
          </cell>
          <cell r="E319">
            <v>0</v>
          </cell>
          <cell r="F319">
            <v>0</v>
          </cell>
          <cell r="G319">
            <v>0</v>
          </cell>
          <cell r="H319">
            <v>0</v>
          </cell>
          <cell r="I319">
            <v>0</v>
          </cell>
          <cell r="J319">
            <v>0</v>
          </cell>
          <cell r="K319">
            <v>0</v>
          </cell>
          <cell r="L319">
            <v>0</v>
          </cell>
          <cell r="M319">
            <v>0</v>
          </cell>
          <cell r="N319">
            <v>0</v>
          </cell>
          <cell r="O319">
            <v>0</v>
          </cell>
          <cell r="P319">
            <v>0</v>
          </cell>
          <cell r="R319">
            <v>0</v>
          </cell>
        </row>
        <row r="320">
          <cell r="B320" t="str">
            <v>tbc   Mobile BB</v>
          </cell>
          <cell r="C320" t="str">
            <v>tbc</v>
          </cell>
          <cell r="E320">
            <v>0</v>
          </cell>
          <cell r="F320">
            <v>0</v>
          </cell>
          <cell r="G320">
            <v>0</v>
          </cell>
          <cell r="H320">
            <v>0</v>
          </cell>
          <cell r="I320">
            <v>0</v>
          </cell>
          <cell r="J320">
            <v>0</v>
          </cell>
          <cell r="K320">
            <v>0</v>
          </cell>
          <cell r="L320">
            <v>0</v>
          </cell>
          <cell r="M320">
            <v>0</v>
          </cell>
          <cell r="N320">
            <v>0</v>
          </cell>
          <cell r="O320">
            <v>0</v>
          </cell>
          <cell r="P320">
            <v>0</v>
          </cell>
          <cell r="R320">
            <v>0</v>
          </cell>
        </row>
        <row r="321">
          <cell r="B321" t="str">
            <v>Phones 4 You   Mobile BB</v>
          </cell>
          <cell r="C321" t="str">
            <v>Phones 4 You</v>
          </cell>
          <cell r="E321">
            <v>1737</v>
          </cell>
          <cell r="F321">
            <v>2638</v>
          </cell>
          <cell r="G321">
            <v>2501</v>
          </cell>
          <cell r="H321">
            <v>1943</v>
          </cell>
          <cell r="I321">
            <v>1863</v>
          </cell>
          <cell r="J321">
            <v>2000</v>
          </cell>
          <cell r="K321">
            <v>2000</v>
          </cell>
          <cell r="L321">
            <v>2000</v>
          </cell>
          <cell r="M321">
            <v>2000</v>
          </cell>
          <cell r="N321">
            <v>2000</v>
          </cell>
          <cell r="O321">
            <v>2000</v>
          </cell>
          <cell r="P321">
            <v>2000</v>
          </cell>
          <cell r="R321">
            <v>24682</v>
          </cell>
        </row>
        <row r="322">
          <cell r="B322" t="str">
            <v>Dixons Stores Group   Mobile BB</v>
          </cell>
          <cell r="C322" t="str">
            <v>Dixons Stores Group</v>
          </cell>
          <cell r="E322">
            <v>205</v>
          </cell>
          <cell r="F322">
            <v>323</v>
          </cell>
          <cell r="G322">
            <v>926</v>
          </cell>
          <cell r="H322">
            <v>1101</v>
          </cell>
          <cell r="I322">
            <v>1209</v>
          </cell>
          <cell r="J322">
            <v>2500</v>
          </cell>
          <cell r="K322">
            <v>2250</v>
          </cell>
          <cell r="L322">
            <v>2250</v>
          </cell>
          <cell r="M322">
            <v>2250</v>
          </cell>
          <cell r="N322">
            <v>2950</v>
          </cell>
          <cell r="O322">
            <v>2950</v>
          </cell>
          <cell r="P322">
            <v>2950</v>
          </cell>
          <cell r="R322">
            <v>21864</v>
          </cell>
        </row>
        <row r="323">
          <cell r="B323" t="str">
            <v>tbc   Mobile BB</v>
          </cell>
          <cell r="C323" t="str">
            <v>tbc</v>
          </cell>
          <cell r="E323">
            <v>0</v>
          </cell>
          <cell r="F323">
            <v>0</v>
          </cell>
          <cell r="G323">
            <v>0</v>
          </cell>
          <cell r="H323">
            <v>0</v>
          </cell>
          <cell r="I323">
            <v>0</v>
          </cell>
          <cell r="J323">
            <v>0</v>
          </cell>
          <cell r="K323">
            <v>0</v>
          </cell>
          <cell r="L323">
            <v>0</v>
          </cell>
          <cell r="M323">
            <v>0</v>
          </cell>
          <cell r="N323">
            <v>0</v>
          </cell>
          <cell r="O323">
            <v>0</v>
          </cell>
          <cell r="P323">
            <v>0</v>
          </cell>
          <cell r="R323">
            <v>0</v>
          </cell>
        </row>
        <row r="324">
          <cell r="B324" t="str">
            <v>Dial a Phone   Mobile BB</v>
          </cell>
          <cell r="C324" t="str">
            <v>Dial a Phone</v>
          </cell>
          <cell r="E324">
            <v>0</v>
          </cell>
          <cell r="F324">
            <v>0</v>
          </cell>
          <cell r="G324">
            <v>0</v>
          </cell>
          <cell r="H324">
            <v>0</v>
          </cell>
          <cell r="I324">
            <v>0</v>
          </cell>
          <cell r="J324">
            <v>0</v>
          </cell>
          <cell r="K324">
            <v>0</v>
          </cell>
          <cell r="L324">
            <v>0</v>
          </cell>
          <cell r="M324">
            <v>0</v>
          </cell>
          <cell r="N324">
            <v>0</v>
          </cell>
          <cell r="O324">
            <v>0</v>
          </cell>
          <cell r="P324">
            <v>0</v>
          </cell>
          <cell r="R324">
            <v>0</v>
          </cell>
        </row>
        <row r="325">
          <cell r="B325" t="str">
            <v>Argos   Mobile BB</v>
          </cell>
          <cell r="C325" t="str">
            <v>Argos</v>
          </cell>
          <cell r="E325">
            <v>0</v>
          </cell>
          <cell r="F325">
            <v>0</v>
          </cell>
          <cell r="G325">
            <v>0</v>
          </cell>
          <cell r="H325">
            <v>0</v>
          </cell>
          <cell r="I325">
            <v>0</v>
          </cell>
          <cell r="J325">
            <v>500</v>
          </cell>
          <cell r="K325">
            <v>1500</v>
          </cell>
          <cell r="L325">
            <v>1500</v>
          </cell>
          <cell r="M325">
            <v>1500</v>
          </cell>
          <cell r="N325">
            <v>1749.6666666666665</v>
          </cell>
          <cell r="O325">
            <v>1749.6666666666665</v>
          </cell>
          <cell r="P325">
            <v>1749.6666666666665</v>
          </cell>
          <cell r="R325">
            <v>10248.999999999998</v>
          </cell>
        </row>
        <row r="326">
          <cell r="B326" t="str">
            <v>Tesco   Mobile BB</v>
          </cell>
          <cell r="C326" t="str">
            <v>Tesco</v>
          </cell>
          <cell r="E326">
            <v>0</v>
          </cell>
          <cell r="F326">
            <v>0</v>
          </cell>
          <cell r="G326">
            <v>0</v>
          </cell>
          <cell r="H326">
            <v>0</v>
          </cell>
          <cell r="I326">
            <v>0</v>
          </cell>
          <cell r="J326">
            <v>0</v>
          </cell>
          <cell r="K326">
            <v>666.66666666666663</v>
          </cell>
          <cell r="L326">
            <v>666.66666666666663</v>
          </cell>
          <cell r="M326">
            <v>666.66666666666663</v>
          </cell>
          <cell r="N326">
            <v>1000</v>
          </cell>
          <cell r="O326">
            <v>1000</v>
          </cell>
          <cell r="P326">
            <v>1000</v>
          </cell>
          <cell r="R326">
            <v>5000</v>
          </cell>
        </row>
        <row r="327">
          <cell r="B327" t="str">
            <v>Woolworths   Mobile BB</v>
          </cell>
          <cell r="C327" t="str">
            <v>Woolworths</v>
          </cell>
          <cell r="E327">
            <v>0</v>
          </cell>
          <cell r="F327">
            <v>0</v>
          </cell>
          <cell r="G327">
            <v>0</v>
          </cell>
          <cell r="H327">
            <v>0</v>
          </cell>
          <cell r="I327">
            <v>0</v>
          </cell>
          <cell r="J327">
            <v>0</v>
          </cell>
          <cell r="K327">
            <v>0</v>
          </cell>
          <cell r="L327">
            <v>0</v>
          </cell>
          <cell r="M327">
            <v>0</v>
          </cell>
          <cell r="N327">
            <v>0</v>
          </cell>
          <cell r="O327">
            <v>0</v>
          </cell>
          <cell r="P327">
            <v>0</v>
          </cell>
          <cell r="R327">
            <v>0</v>
          </cell>
        </row>
        <row r="328">
          <cell r="B328" t="str">
            <v>Littlewoods   Mobile BB</v>
          </cell>
          <cell r="C328" t="str">
            <v>Littlewoods</v>
          </cell>
          <cell r="E328">
            <v>0</v>
          </cell>
          <cell r="F328">
            <v>0</v>
          </cell>
          <cell r="G328">
            <v>90</v>
          </cell>
          <cell r="H328">
            <v>525</v>
          </cell>
          <cell r="I328">
            <v>509</v>
          </cell>
          <cell r="J328">
            <v>666.66666666666663</v>
          </cell>
          <cell r="K328">
            <v>666.66666666666663</v>
          </cell>
          <cell r="L328">
            <v>666.66666666666663</v>
          </cell>
          <cell r="M328">
            <v>666.66666666666663</v>
          </cell>
          <cell r="N328">
            <v>1066.6666666666665</v>
          </cell>
          <cell r="O328">
            <v>1066.6666666666665</v>
          </cell>
          <cell r="P328">
            <v>1066.6666666666665</v>
          </cell>
          <cell r="R328">
            <v>6990.6666666666642</v>
          </cell>
        </row>
        <row r="329">
          <cell r="B329" t="str">
            <v>Comet   Mobile BB</v>
          </cell>
          <cell r="C329" t="str">
            <v>Comet</v>
          </cell>
          <cell r="E329">
            <v>0</v>
          </cell>
          <cell r="F329">
            <v>0</v>
          </cell>
          <cell r="G329">
            <v>0</v>
          </cell>
          <cell r="H329">
            <v>0</v>
          </cell>
          <cell r="I329">
            <v>0</v>
          </cell>
          <cell r="J329">
            <v>0</v>
          </cell>
          <cell r="K329">
            <v>0</v>
          </cell>
          <cell r="L329">
            <v>0</v>
          </cell>
          <cell r="M329">
            <v>0</v>
          </cell>
          <cell r="N329">
            <v>0</v>
          </cell>
          <cell r="O329">
            <v>0</v>
          </cell>
          <cell r="P329">
            <v>0</v>
          </cell>
          <cell r="R329">
            <v>0</v>
          </cell>
        </row>
        <row r="330">
          <cell r="B330" t="str">
            <v>MobileShop   Mobile BB</v>
          </cell>
          <cell r="C330" t="str">
            <v>MobileShop</v>
          </cell>
          <cell r="E330">
            <v>0</v>
          </cell>
          <cell r="F330">
            <v>0</v>
          </cell>
          <cell r="G330">
            <v>0</v>
          </cell>
          <cell r="H330">
            <v>0</v>
          </cell>
          <cell r="I330">
            <v>0</v>
          </cell>
          <cell r="J330">
            <v>0</v>
          </cell>
          <cell r="K330">
            <v>0</v>
          </cell>
          <cell r="L330">
            <v>0</v>
          </cell>
          <cell r="M330">
            <v>0</v>
          </cell>
          <cell r="N330">
            <v>0</v>
          </cell>
          <cell r="O330">
            <v>0</v>
          </cell>
          <cell r="P330">
            <v>0</v>
          </cell>
          <cell r="R330">
            <v>0</v>
          </cell>
        </row>
        <row r="331">
          <cell r="B331" t="str">
            <v>Apple   Mobile BB</v>
          </cell>
          <cell r="C331" t="str">
            <v>Apple</v>
          </cell>
          <cell r="E331">
            <v>0</v>
          </cell>
          <cell r="F331">
            <v>0</v>
          </cell>
          <cell r="G331">
            <v>0</v>
          </cell>
          <cell r="H331">
            <v>0</v>
          </cell>
          <cell r="I331">
            <v>0</v>
          </cell>
          <cell r="J331">
            <v>500</v>
          </cell>
          <cell r="K331">
            <v>500</v>
          </cell>
          <cell r="L331">
            <v>500</v>
          </cell>
          <cell r="M331">
            <v>500</v>
          </cell>
          <cell r="N331">
            <v>500</v>
          </cell>
          <cell r="O331">
            <v>500</v>
          </cell>
          <cell r="P331">
            <v>500</v>
          </cell>
          <cell r="R331">
            <v>3500</v>
          </cell>
        </row>
        <row r="332">
          <cell r="B332" t="str">
            <v>Other Mass Retail   Mobile BB</v>
          </cell>
          <cell r="C332" t="str">
            <v>Other Mass Retail</v>
          </cell>
          <cell r="E332">
            <v>12</v>
          </cell>
          <cell r="F332">
            <v>6</v>
          </cell>
          <cell r="G332">
            <v>0</v>
          </cell>
          <cell r="H332">
            <v>0</v>
          </cell>
          <cell r="I332">
            <v>0</v>
          </cell>
          <cell r="J332">
            <v>0</v>
          </cell>
          <cell r="K332">
            <v>250</v>
          </cell>
          <cell r="L332">
            <v>250</v>
          </cell>
          <cell r="M332">
            <v>250</v>
          </cell>
          <cell r="N332">
            <v>250</v>
          </cell>
          <cell r="O332">
            <v>250</v>
          </cell>
          <cell r="P332">
            <v>250</v>
          </cell>
          <cell r="R332">
            <v>1518</v>
          </cell>
        </row>
        <row r="333">
          <cell r="B333" t="str">
            <v>Prepay Distributors   Mobile BB</v>
          </cell>
          <cell r="C333" t="str">
            <v>Prepay Distributors</v>
          </cell>
          <cell r="E333">
            <v>0</v>
          </cell>
          <cell r="F333">
            <v>0</v>
          </cell>
          <cell r="G333">
            <v>0</v>
          </cell>
          <cell r="H333">
            <v>0</v>
          </cell>
          <cell r="I333">
            <v>0</v>
          </cell>
          <cell r="J333">
            <v>166.66666666666666</v>
          </cell>
          <cell r="K333">
            <v>1000</v>
          </cell>
          <cell r="L333">
            <v>1000</v>
          </cell>
          <cell r="M333">
            <v>1000</v>
          </cell>
          <cell r="N333">
            <v>1100</v>
          </cell>
          <cell r="O333">
            <v>1100</v>
          </cell>
          <cell r="P333">
            <v>1100</v>
          </cell>
          <cell r="R333">
            <v>6466.666666666667</v>
          </cell>
        </row>
        <row r="334">
          <cell r="B334" t="str">
            <v>Asda   Mobile BB</v>
          </cell>
          <cell r="C334" t="str">
            <v>Asda</v>
          </cell>
          <cell r="E334">
            <v>370</v>
          </cell>
          <cell r="F334">
            <v>320</v>
          </cell>
          <cell r="G334">
            <v>911</v>
          </cell>
          <cell r="H334">
            <v>1265</v>
          </cell>
          <cell r="I334">
            <v>1558</v>
          </cell>
          <cell r="J334">
            <v>1000</v>
          </cell>
          <cell r="K334">
            <v>1066.6666666666667</v>
          </cell>
          <cell r="L334">
            <v>1066.6666666666667</v>
          </cell>
          <cell r="M334">
            <v>1066.6666666666667</v>
          </cell>
          <cell r="N334">
            <v>1333.3333333333333</v>
          </cell>
          <cell r="O334">
            <v>1333.3333333333333</v>
          </cell>
          <cell r="P334">
            <v>1333.3333333333333</v>
          </cell>
          <cell r="R334">
            <v>12624.000000000002</v>
          </cell>
        </row>
        <row r="335">
          <cell r="B335" t="str">
            <v>Next   Mobile BB</v>
          </cell>
          <cell r="C335" t="str">
            <v>Next</v>
          </cell>
          <cell r="E335">
            <v>0</v>
          </cell>
          <cell r="F335">
            <v>0</v>
          </cell>
          <cell r="G335">
            <v>0</v>
          </cell>
          <cell r="H335">
            <v>0</v>
          </cell>
          <cell r="I335">
            <v>0</v>
          </cell>
          <cell r="J335">
            <v>66.666666666666671</v>
          </cell>
          <cell r="K335">
            <v>266.66666666666669</v>
          </cell>
          <cell r="L335">
            <v>266.66666666666669</v>
          </cell>
          <cell r="M335">
            <v>266.66666666666669</v>
          </cell>
          <cell r="N335">
            <v>266.66666666666663</v>
          </cell>
          <cell r="O335">
            <v>266.66666666666663</v>
          </cell>
          <cell r="P335">
            <v>266.66666666666663</v>
          </cell>
          <cell r="R335">
            <v>1666.6666666666665</v>
          </cell>
        </row>
        <row r="336">
          <cell r="B336" t="str">
            <v>Morrisons   Mobile BB</v>
          </cell>
          <cell r="C336" t="str">
            <v>Morrisons</v>
          </cell>
          <cell r="E336">
            <v>0</v>
          </cell>
          <cell r="F336">
            <v>0</v>
          </cell>
          <cell r="G336" t="str">
            <v>0</v>
          </cell>
          <cell r="H336">
            <v>0</v>
          </cell>
          <cell r="I336">
            <v>0</v>
          </cell>
          <cell r="J336">
            <v>0</v>
          </cell>
          <cell r="K336">
            <v>533.33333333333337</v>
          </cell>
          <cell r="L336">
            <v>533.33333333333337</v>
          </cell>
          <cell r="M336">
            <v>533.33333333333337</v>
          </cell>
          <cell r="N336">
            <v>800</v>
          </cell>
          <cell r="O336">
            <v>800</v>
          </cell>
          <cell r="P336">
            <v>800</v>
          </cell>
          <cell r="R336">
            <v>4000</v>
          </cell>
        </row>
        <row r="337">
          <cell r="B337" t="str">
            <v>tbc   Mobile BB</v>
          </cell>
          <cell r="C337" t="str">
            <v>tbc</v>
          </cell>
          <cell r="E337">
            <v>0</v>
          </cell>
          <cell r="F337">
            <v>0</v>
          </cell>
          <cell r="G337">
            <v>0</v>
          </cell>
          <cell r="H337">
            <v>0</v>
          </cell>
          <cell r="I337">
            <v>0</v>
          </cell>
          <cell r="J337">
            <v>0</v>
          </cell>
          <cell r="K337">
            <v>0</v>
          </cell>
          <cell r="L337">
            <v>0</v>
          </cell>
          <cell r="M337">
            <v>0</v>
          </cell>
          <cell r="N337">
            <v>0</v>
          </cell>
          <cell r="O337">
            <v>0</v>
          </cell>
          <cell r="P337">
            <v>0</v>
          </cell>
          <cell r="R337">
            <v>0</v>
          </cell>
        </row>
        <row r="339">
          <cell r="C339" t="str">
            <v>TOTAL MASS RETAIL</v>
          </cell>
          <cell r="E339">
            <v>5774</v>
          </cell>
          <cell r="F339">
            <v>6630</v>
          </cell>
          <cell r="G339">
            <v>7944</v>
          </cell>
          <cell r="H339">
            <v>8489</v>
          </cell>
          <cell r="I339">
            <v>8380</v>
          </cell>
          <cell r="J339">
            <v>10199.999999999998</v>
          </cell>
          <cell r="K339">
            <v>13499.999999999998</v>
          </cell>
          <cell r="L339">
            <v>13499.999999999998</v>
          </cell>
          <cell r="M339">
            <v>13499.999999999998</v>
          </cell>
          <cell r="N339">
            <v>16016.333333333332</v>
          </cell>
          <cell r="O339">
            <v>16016.333333333332</v>
          </cell>
          <cell r="P339">
            <v>16016.333333333332</v>
          </cell>
          <cell r="R339">
            <v>135966</v>
          </cell>
        </row>
        <row r="341">
          <cell r="C341" t="str">
            <v>BUSINESS (B. Dowd)</v>
          </cell>
        </row>
        <row r="343">
          <cell r="B343" t="str">
            <v>Exclusive Partners   Mobile BB</v>
          </cell>
          <cell r="C343" t="str">
            <v>Exclusive Partners</v>
          </cell>
          <cell r="E343">
            <v>0</v>
          </cell>
          <cell r="F343">
            <v>0</v>
          </cell>
          <cell r="G343">
            <v>0</v>
          </cell>
          <cell r="H343">
            <v>0</v>
          </cell>
          <cell r="I343">
            <v>0</v>
          </cell>
          <cell r="J343">
            <v>0</v>
          </cell>
          <cell r="K343">
            <v>0</v>
          </cell>
          <cell r="L343">
            <v>0</v>
          </cell>
          <cell r="M343">
            <v>0</v>
          </cell>
          <cell r="N343">
            <v>0</v>
          </cell>
          <cell r="O343">
            <v>0</v>
          </cell>
          <cell r="P343">
            <v>0</v>
          </cell>
          <cell r="R343">
            <v>0</v>
          </cell>
        </row>
        <row r="345">
          <cell r="C345" t="str">
            <v>Business Partners</v>
          </cell>
        </row>
        <row r="347">
          <cell r="B347" t="str">
            <v>Direct Independents   Mobile BB</v>
          </cell>
          <cell r="C347" t="str">
            <v>Direct Independents</v>
          </cell>
          <cell r="E347">
            <v>4</v>
          </cell>
          <cell r="F347">
            <v>40</v>
          </cell>
          <cell r="G347">
            <v>1425</v>
          </cell>
          <cell r="H347">
            <v>2141</v>
          </cell>
          <cell r="I347">
            <v>173</v>
          </cell>
          <cell r="J347">
            <v>220.47578589634665</v>
          </cell>
          <cell r="K347">
            <v>147.10884353741497</v>
          </cell>
          <cell r="L347">
            <v>110.33163265306122</v>
          </cell>
          <cell r="M347">
            <v>110.33163265306122</v>
          </cell>
          <cell r="N347">
            <v>73.554421768707485</v>
          </cell>
          <cell r="O347">
            <v>73.554421768707485</v>
          </cell>
          <cell r="P347">
            <v>73.554421768707485</v>
          </cell>
          <cell r="R347">
            <v>4591.9111600460064</v>
          </cell>
        </row>
        <row r="348">
          <cell r="B348" t="str">
            <v>Distributors   Mobile BB</v>
          </cell>
          <cell r="C348" t="str">
            <v>Distributors</v>
          </cell>
          <cell r="E348">
            <v>1</v>
          </cell>
          <cell r="F348">
            <v>35</v>
          </cell>
          <cell r="G348">
            <v>7086</v>
          </cell>
          <cell r="H348">
            <v>6680</v>
          </cell>
          <cell r="I348">
            <v>1003</v>
          </cell>
          <cell r="J348">
            <v>1278.2497875955821</v>
          </cell>
          <cell r="K348">
            <v>852.89115646258506</v>
          </cell>
          <cell r="L348">
            <v>639.66836734693879</v>
          </cell>
          <cell r="M348">
            <v>639.66836734693879</v>
          </cell>
          <cell r="N348">
            <v>426.44557823129253</v>
          </cell>
          <cell r="O348">
            <v>426.44557823129253</v>
          </cell>
          <cell r="P348">
            <v>426.44557823129253</v>
          </cell>
          <cell r="R348">
            <v>19494.814413445922</v>
          </cell>
        </row>
        <row r="349">
          <cell r="B349" t="str">
            <v>Data Centre of Excellence   Mobile BB</v>
          </cell>
          <cell r="C349" t="str">
            <v>Data Centre of Excellence</v>
          </cell>
          <cell r="E349">
            <v>0</v>
          </cell>
          <cell r="F349">
            <v>0</v>
          </cell>
          <cell r="G349">
            <v>0</v>
          </cell>
          <cell r="H349">
            <v>0</v>
          </cell>
          <cell r="I349">
            <v>0</v>
          </cell>
          <cell r="J349">
            <v>0</v>
          </cell>
          <cell r="K349">
            <v>0</v>
          </cell>
          <cell r="L349">
            <v>0</v>
          </cell>
          <cell r="M349">
            <v>0</v>
          </cell>
          <cell r="N349">
            <v>0</v>
          </cell>
          <cell r="O349">
            <v>0</v>
          </cell>
          <cell r="P349">
            <v>0</v>
          </cell>
          <cell r="R349">
            <v>0</v>
          </cell>
        </row>
        <row r="350">
          <cell r="B350" t="str">
            <v>Vodafone   Mobile BB</v>
          </cell>
          <cell r="C350" t="str">
            <v>Vodafone</v>
          </cell>
          <cell r="E350">
            <v>0</v>
          </cell>
          <cell r="F350">
            <v>0</v>
          </cell>
          <cell r="G350">
            <v>0</v>
          </cell>
          <cell r="H350">
            <v>0</v>
          </cell>
          <cell r="I350">
            <v>0</v>
          </cell>
          <cell r="J350">
            <v>0</v>
          </cell>
          <cell r="K350">
            <v>0</v>
          </cell>
          <cell r="L350">
            <v>0</v>
          </cell>
          <cell r="M350">
            <v>0</v>
          </cell>
          <cell r="N350">
            <v>0</v>
          </cell>
          <cell r="O350">
            <v>0</v>
          </cell>
          <cell r="P350">
            <v>0</v>
          </cell>
          <cell r="R350">
            <v>0</v>
          </cell>
        </row>
        <row r="351">
          <cell r="B351" t="str">
            <v>Managed Partners   Mobile BB</v>
          </cell>
          <cell r="C351" t="str">
            <v>Managed Partners</v>
          </cell>
          <cell r="E351">
            <v>0</v>
          </cell>
          <cell r="F351">
            <v>0</v>
          </cell>
          <cell r="G351">
            <v>0</v>
          </cell>
          <cell r="H351">
            <v>0</v>
          </cell>
          <cell r="I351">
            <v>0</v>
          </cell>
          <cell r="J351">
            <v>0</v>
          </cell>
          <cell r="K351">
            <v>0</v>
          </cell>
          <cell r="L351">
            <v>0</v>
          </cell>
          <cell r="M351">
            <v>0</v>
          </cell>
          <cell r="N351">
            <v>0</v>
          </cell>
          <cell r="O351">
            <v>0</v>
          </cell>
          <cell r="P351">
            <v>0</v>
          </cell>
          <cell r="R351">
            <v>0</v>
          </cell>
        </row>
        <row r="352">
          <cell r="B352" t="str">
            <v>BT SP   Mobile BB</v>
          </cell>
          <cell r="C352" t="str">
            <v>BT SP</v>
          </cell>
          <cell r="E352">
            <v>0</v>
          </cell>
          <cell r="F352">
            <v>0</v>
          </cell>
          <cell r="G352">
            <v>0</v>
          </cell>
          <cell r="H352">
            <v>1</v>
          </cell>
          <cell r="I352">
            <v>0</v>
          </cell>
          <cell r="J352">
            <v>0</v>
          </cell>
          <cell r="K352">
            <v>0</v>
          </cell>
          <cell r="L352">
            <v>0</v>
          </cell>
          <cell r="M352">
            <v>0</v>
          </cell>
          <cell r="N352">
            <v>0</v>
          </cell>
          <cell r="O352">
            <v>0</v>
          </cell>
          <cell r="P352">
            <v>0</v>
          </cell>
          <cell r="R352">
            <v>1</v>
          </cell>
        </row>
        <row r="353">
          <cell r="B353" t="str">
            <v>Billing Partners - ISPs   Mobile BB</v>
          </cell>
          <cell r="C353" t="str">
            <v>Billing Partners - ISPs</v>
          </cell>
          <cell r="E353">
            <v>0</v>
          </cell>
          <cell r="F353">
            <v>0</v>
          </cell>
          <cell r="G353">
            <v>0</v>
          </cell>
          <cell r="H353">
            <v>0</v>
          </cell>
          <cell r="I353">
            <v>0</v>
          </cell>
          <cell r="J353">
            <v>0</v>
          </cell>
          <cell r="K353">
            <v>0</v>
          </cell>
          <cell r="L353">
            <v>0</v>
          </cell>
          <cell r="M353">
            <v>0</v>
          </cell>
          <cell r="N353">
            <v>0</v>
          </cell>
          <cell r="O353">
            <v>0</v>
          </cell>
          <cell r="P353">
            <v>0</v>
          </cell>
          <cell r="R353">
            <v>0</v>
          </cell>
        </row>
        <row r="354">
          <cell r="B354" t="str">
            <v>Genesis   Mobile BB</v>
          </cell>
          <cell r="C354" t="str">
            <v>Genesis</v>
          </cell>
          <cell r="E354">
            <v>0</v>
          </cell>
          <cell r="F354">
            <v>0</v>
          </cell>
          <cell r="G354">
            <v>199</v>
          </cell>
          <cell r="H354">
            <v>0</v>
          </cell>
          <cell r="I354">
            <v>1</v>
          </cell>
          <cell r="J354">
            <v>0</v>
          </cell>
          <cell r="K354">
            <v>0</v>
          </cell>
          <cell r="L354">
            <v>0</v>
          </cell>
          <cell r="M354">
            <v>0</v>
          </cell>
          <cell r="N354">
            <v>0</v>
          </cell>
          <cell r="O354">
            <v>0</v>
          </cell>
          <cell r="P354">
            <v>0</v>
          </cell>
          <cell r="R354">
            <v>200</v>
          </cell>
        </row>
        <row r="355">
          <cell r="B355" t="str">
            <v>tbc   Mobile BB</v>
          </cell>
          <cell r="C355" t="str">
            <v>tbc</v>
          </cell>
          <cell r="E355">
            <v>0</v>
          </cell>
          <cell r="F355">
            <v>0</v>
          </cell>
          <cell r="G355">
            <v>0</v>
          </cell>
          <cell r="H355">
            <v>0</v>
          </cell>
          <cell r="I355">
            <v>0</v>
          </cell>
          <cell r="J355">
            <v>0</v>
          </cell>
          <cell r="K355">
            <v>0</v>
          </cell>
          <cell r="L355">
            <v>0</v>
          </cell>
          <cell r="M355">
            <v>0</v>
          </cell>
          <cell r="N355">
            <v>0</v>
          </cell>
          <cell r="O355">
            <v>0</v>
          </cell>
          <cell r="P355">
            <v>0</v>
          </cell>
          <cell r="R355">
            <v>0</v>
          </cell>
        </row>
        <row r="356">
          <cell r="B356" t="str">
            <v>Ceased Independents   Mobile BB</v>
          </cell>
          <cell r="C356" t="str">
            <v>Ceased Independents</v>
          </cell>
          <cell r="E356">
            <v>0</v>
          </cell>
          <cell r="F356">
            <v>0</v>
          </cell>
          <cell r="G356">
            <v>0</v>
          </cell>
          <cell r="H356">
            <v>0</v>
          </cell>
          <cell r="I356">
            <v>0</v>
          </cell>
          <cell r="J356">
            <v>0</v>
          </cell>
          <cell r="K356">
            <v>0</v>
          </cell>
          <cell r="L356">
            <v>0</v>
          </cell>
          <cell r="M356">
            <v>0</v>
          </cell>
          <cell r="N356">
            <v>0</v>
          </cell>
          <cell r="O356">
            <v>0</v>
          </cell>
          <cell r="P356">
            <v>0</v>
          </cell>
          <cell r="R356">
            <v>0</v>
          </cell>
        </row>
        <row r="357">
          <cell r="B357" t="str">
            <v>tbc   Mobile BB</v>
          </cell>
          <cell r="C357" t="str">
            <v>tbc</v>
          </cell>
          <cell r="E357">
            <v>0</v>
          </cell>
          <cell r="F357">
            <v>0</v>
          </cell>
          <cell r="G357">
            <v>0</v>
          </cell>
          <cell r="H357">
            <v>0</v>
          </cell>
          <cell r="I357">
            <v>0</v>
          </cell>
          <cell r="J357">
            <v>0</v>
          </cell>
          <cell r="K357">
            <v>0</v>
          </cell>
          <cell r="L357">
            <v>0</v>
          </cell>
          <cell r="M357">
            <v>0</v>
          </cell>
          <cell r="N357">
            <v>0</v>
          </cell>
          <cell r="O357">
            <v>0</v>
          </cell>
          <cell r="P357">
            <v>0</v>
          </cell>
          <cell r="R357">
            <v>0</v>
          </cell>
        </row>
        <row r="359">
          <cell r="B359" t="str">
            <v>Total Business Partners   Mobile BB</v>
          </cell>
          <cell r="C359" t="str">
            <v>Total Business Partners</v>
          </cell>
          <cell r="E359">
            <v>5</v>
          </cell>
          <cell r="F359">
            <v>75</v>
          </cell>
          <cell r="G359">
            <v>8710</v>
          </cell>
          <cell r="H359">
            <v>8822</v>
          </cell>
          <cell r="I359">
            <v>1177</v>
          </cell>
          <cell r="J359">
            <v>1498.7255734919288</v>
          </cell>
          <cell r="K359">
            <v>1000</v>
          </cell>
          <cell r="L359">
            <v>750</v>
          </cell>
          <cell r="M359">
            <v>750</v>
          </cell>
          <cell r="N359">
            <v>500</v>
          </cell>
          <cell r="O359">
            <v>500</v>
          </cell>
          <cell r="P359">
            <v>500</v>
          </cell>
          <cell r="R359">
            <v>24287.725573491927</v>
          </cell>
        </row>
        <row r="361">
          <cell r="C361" t="str">
            <v>Direct</v>
          </cell>
        </row>
        <row r="363">
          <cell r="B363" t="str">
            <v>O2 Direct Sales - Corporate   Mobile BB</v>
          </cell>
          <cell r="C363" t="str">
            <v>O2 Direct Sales - Corporate</v>
          </cell>
          <cell r="E363">
            <v>0</v>
          </cell>
          <cell r="F363">
            <v>0</v>
          </cell>
          <cell r="G363">
            <v>0</v>
          </cell>
          <cell r="H363">
            <v>0</v>
          </cell>
          <cell r="I363">
            <v>0</v>
          </cell>
          <cell r="J363">
            <v>0</v>
          </cell>
          <cell r="K363">
            <v>0</v>
          </cell>
          <cell r="L363">
            <v>0</v>
          </cell>
          <cell r="M363">
            <v>0</v>
          </cell>
          <cell r="N363">
            <v>0</v>
          </cell>
          <cell r="O363">
            <v>0</v>
          </cell>
          <cell r="P363">
            <v>0</v>
          </cell>
          <cell r="R363">
            <v>0</v>
          </cell>
        </row>
        <row r="364">
          <cell r="B364" t="str">
            <v>O2 Direct Sales - SME   Mobile BB</v>
          </cell>
          <cell r="C364" t="str">
            <v>O2 Direct Sales - SME</v>
          </cell>
          <cell r="E364">
            <v>0</v>
          </cell>
          <cell r="F364">
            <v>0</v>
          </cell>
          <cell r="G364">
            <v>0</v>
          </cell>
          <cell r="H364">
            <v>0</v>
          </cell>
          <cell r="I364">
            <v>0</v>
          </cell>
          <cell r="J364">
            <v>0</v>
          </cell>
          <cell r="K364">
            <v>0</v>
          </cell>
          <cell r="L364">
            <v>0</v>
          </cell>
          <cell r="M364">
            <v>0</v>
          </cell>
          <cell r="N364">
            <v>0</v>
          </cell>
          <cell r="O364">
            <v>0</v>
          </cell>
          <cell r="P364">
            <v>0</v>
          </cell>
          <cell r="R364">
            <v>0</v>
          </cell>
        </row>
        <row r="365">
          <cell r="B365" t="str">
            <v>tbc   Mobile BB</v>
          </cell>
          <cell r="C365" t="str">
            <v>tbc</v>
          </cell>
          <cell r="E365">
            <v>0</v>
          </cell>
          <cell r="F365">
            <v>0</v>
          </cell>
          <cell r="G365">
            <v>0</v>
          </cell>
          <cell r="H365">
            <v>0</v>
          </cell>
          <cell r="I365">
            <v>0</v>
          </cell>
          <cell r="J365">
            <v>0</v>
          </cell>
          <cell r="K365">
            <v>0</v>
          </cell>
          <cell r="L365">
            <v>0</v>
          </cell>
          <cell r="M365">
            <v>0</v>
          </cell>
          <cell r="N365">
            <v>0</v>
          </cell>
          <cell r="O365">
            <v>0</v>
          </cell>
          <cell r="P365">
            <v>0</v>
          </cell>
          <cell r="R365">
            <v>0</v>
          </cell>
        </row>
        <row r="366">
          <cell r="B366" t="str">
            <v>tbc   Mobile BB</v>
          </cell>
          <cell r="C366" t="str">
            <v>tbc</v>
          </cell>
          <cell r="E366">
            <v>0</v>
          </cell>
          <cell r="F366">
            <v>0</v>
          </cell>
          <cell r="G366">
            <v>0</v>
          </cell>
          <cell r="H366">
            <v>0</v>
          </cell>
          <cell r="I366">
            <v>0</v>
          </cell>
          <cell r="J366">
            <v>0</v>
          </cell>
          <cell r="K366">
            <v>0</v>
          </cell>
          <cell r="L366">
            <v>0</v>
          </cell>
          <cell r="M366">
            <v>0</v>
          </cell>
          <cell r="N366">
            <v>0</v>
          </cell>
          <cell r="O366">
            <v>0</v>
          </cell>
          <cell r="P366">
            <v>0</v>
          </cell>
          <cell r="R366">
            <v>0</v>
          </cell>
        </row>
        <row r="367">
          <cell r="B367" t="str">
            <v>tbc   Mobile BB</v>
          </cell>
          <cell r="C367" t="str">
            <v>tbc</v>
          </cell>
          <cell r="E367">
            <v>0</v>
          </cell>
          <cell r="F367">
            <v>0</v>
          </cell>
          <cell r="G367">
            <v>0</v>
          </cell>
          <cell r="H367">
            <v>0</v>
          </cell>
          <cell r="I367">
            <v>0</v>
          </cell>
          <cell r="J367">
            <v>0</v>
          </cell>
          <cell r="K367">
            <v>0</v>
          </cell>
          <cell r="L367">
            <v>0</v>
          </cell>
          <cell r="M367">
            <v>0</v>
          </cell>
          <cell r="N367">
            <v>0</v>
          </cell>
          <cell r="O367">
            <v>0</v>
          </cell>
          <cell r="P367">
            <v>0</v>
          </cell>
          <cell r="R367">
            <v>0</v>
          </cell>
        </row>
        <row r="368">
          <cell r="B368" t="str">
            <v>tbc   Mobile BB</v>
          </cell>
          <cell r="C368" t="str">
            <v>tbc</v>
          </cell>
          <cell r="E368">
            <v>0</v>
          </cell>
          <cell r="F368">
            <v>0</v>
          </cell>
          <cell r="G368">
            <v>0</v>
          </cell>
          <cell r="H368">
            <v>0</v>
          </cell>
          <cell r="I368">
            <v>0</v>
          </cell>
          <cell r="J368">
            <v>0</v>
          </cell>
          <cell r="K368">
            <v>0</v>
          </cell>
          <cell r="L368">
            <v>0</v>
          </cell>
          <cell r="M368">
            <v>0</v>
          </cell>
          <cell r="N368">
            <v>0</v>
          </cell>
          <cell r="O368">
            <v>0</v>
          </cell>
          <cell r="P368">
            <v>0</v>
          </cell>
          <cell r="R368">
            <v>0</v>
          </cell>
        </row>
        <row r="369">
          <cell r="B369" t="str">
            <v>tbc   Mobile BB</v>
          </cell>
          <cell r="C369" t="str">
            <v>tbc</v>
          </cell>
          <cell r="E369">
            <v>0</v>
          </cell>
          <cell r="F369">
            <v>0</v>
          </cell>
          <cell r="G369">
            <v>0</v>
          </cell>
          <cell r="H369">
            <v>0</v>
          </cell>
          <cell r="I369">
            <v>0</v>
          </cell>
          <cell r="J369">
            <v>0</v>
          </cell>
          <cell r="K369">
            <v>0</v>
          </cell>
          <cell r="L369">
            <v>0</v>
          </cell>
          <cell r="M369">
            <v>0</v>
          </cell>
          <cell r="N369">
            <v>0</v>
          </cell>
          <cell r="O369">
            <v>0</v>
          </cell>
          <cell r="P369">
            <v>0</v>
          </cell>
          <cell r="R369">
            <v>0</v>
          </cell>
        </row>
        <row r="370">
          <cell r="B370" t="str">
            <v>tbc   Mobile BB</v>
          </cell>
          <cell r="C370" t="str">
            <v>tbc</v>
          </cell>
          <cell r="E370">
            <v>0</v>
          </cell>
          <cell r="F370">
            <v>0</v>
          </cell>
          <cell r="G370">
            <v>0</v>
          </cell>
          <cell r="H370">
            <v>0</v>
          </cell>
          <cell r="I370">
            <v>0</v>
          </cell>
          <cell r="J370">
            <v>0</v>
          </cell>
          <cell r="K370">
            <v>0</v>
          </cell>
          <cell r="L370">
            <v>0</v>
          </cell>
          <cell r="M370">
            <v>0</v>
          </cell>
          <cell r="N370">
            <v>0</v>
          </cell>
          <cell r="O370">
            <v>0</v>
          </cell>
          <cell r="P370">
            <v>0</v>
          </cell>
          <cell r="R370">
            <v>0</v>
          </cell>
        </row>
        <row r="371">
          <cell r="B371" t="str">
            <v>tbc   Mobile BB</v>
          </cell>
          <cell r="C371" t="str">
            <v>tbc</v>
          </cell>
          <cell r="E371">
            <v>0</v>
          </cell>
          <cell r="F371">
            <v>0</v>
          </cell>
          <cell r="G371">
            <v>0</v>
          </cell>
          <cell r="H371">
            <v>0</v>
          </cell>
          <cell r="I371">
            <v>0</v>
          </cell>
          <cell r="J371">
            <v>0</v>
          </cell>
          <cell r="K371">
            <v>0</v>
          </cell>
          <cell r="L371">
            <v>0</v>
          </cell>
          <cell r="M371">
            <v>0</v>
          </cell>
          <cell r="N371">
            <v>0</v>
          </cell>
          <cell r="O371">
            <v>0</v>
          </cell>
          <cell r="P371">
            <v>0</v>
          </cell>
          <cell r="R371">
            <v>0</v>
          </cell>
        </row>
        <row r="373">
          <cell r="C373" t="str">
            <v>Total Direct</v>
          </cell>
          <cell r="E373">
            <v>0</v>
          </cell>
          <cell r="F373">
            <v>0</v>
          </cell>
          <cell r="G373">
            <v>0</v>
          </cell>
          <cell r="H373">
            <v>0</v>
          </cell>
          <cell r="I373">
            <v>0</v>
          </cell>
          <cell r="J373">
            <v>0</v>
          </cell>
          <cell r="K373">
            <v>0</v>
          </cell>
          <cell r="L373">
            <v>0</v>
          </cell>
          <cell r="M373">
            <v>0</v>
          </cell>
          <cell r="N373">
            <v>0</v>
          </cell>
          <cell r="O373">
            <v>0</v>
          </cell>
          <cell r="P373">
            <v>0</v>
          </cell>
          <cell r="R373">
            <v>0</v>
          </cell>
        </row>
        <row r="375">
          <cell r="C375" t="str">
            <v>TOTAL BUSINESS</v>
          </cell>
          <cell r="E375">
            <v>5</v>
          </cell>
          <cell r="F375">
            <v>75</v>
          </cell>
          <cell r="G375">
            <v>8710</v>
          </cell>
          <cell r="H375">
            <v>8822</v>
          </cell>
          <cell r="I375">
            <v>1177</v>
          </cell>
          <cell r="J375">
            <v>1498.7255734919288</v>
          </cell>
          <cell r="K375">
            <v>1000</v>
          </cell>
          <cell r="L375">
            <v>750</v>
          </cell>
          <cell r="M375">
            <v>750</v>
          </cell>
          <cell r="N375">
            <v>500</v>
          </cell>
          <cell r="O375">
            <v>500</v>
          </cell>
          <cell r="P375">
            <v>500</v>
          </cell>
          <cell r="R375">
            <v>24287.725573491927</v>
          </cell>
        </row>
        <row r="377">
          <cell r="C377" t="str">
            <v>O2 ONLINE (A. Benham)</v>
          </cell>
        </row>
        <row r="379">
          <cell r="B379" t="str">
            <v>O2 Online   Mobile BB</v>
          </cell>
          <cell r="C379" t="str">
            <v>O2 Online</v>
          </cell>
          <cell r="E379">
            <v>1311</v>
          </cell>
          <cell r="F379">
            <v>987</v>
          </cell>
          <cell r="G379">
            <v>1768</v>
          </cell>
          <cell r="H379">
            <v>1608</v>
          </cell>
          <cell r="I379">
            <v>2089</v>
          </cell>
          <cell r="J379">
            <v>1650</v>
          </cell>
          <cell r="K379">
            <v>1800</v>
          </cell>
          <cell r="L379">
            <v>1800</v>
          </cell>
          <cell r="M379">
            <v>2000</v>
          </cell>
          <cell r="N379">
            <v>2000</v>
          </cell>
          <cell r="O379">
            <v>2200</v>
          </cell>
          <cell r="P379">
            <v>2200</v>
          </cell>
          <cell r="R379">
            <v>21413</v>
          </cell>
        </row>
        <row r="380">
          <cell r="B380" t="str">
            <v>O2 Telesales   Mobile BB</v>
          </cell>
          <cell r="C380" t="str">
            <v>O2 Telesales</v>
          </cell>
          <cell r="E380">
            <v>0</v>
          </cell>
          <cell r="F380">
            <v>0</v>
          </cell>
          <cell r="G380">
            <v>0</v>
          </cell>
          <cell r="H380">
            <v>0</v>
          </cell>
          <cell r="I380">
            <v>0</v>
          </cell>
          <cell r="J380">
            <v>0</v>
          </cell>
          <cell r="K380">
            <v>0</v>
          </cell>
          <cell r="L380">
            <v>0</v>
          </cell>
          <cell r="M380">
            <v>0</v>
          </cell>
          <cell r="N380">
            <v>0</v>
          </cell>
          <cell r="O380">
            <v>0</v>
          </cell>
          <cell r="P380">
            <v>0</v>
          </cell>
          <cell r="R380">
            <v>0</v>
          </cell>
        </row>
        <row r="381">
          <cell r="B381" t="str">
            <v>tbc   Mobile BB</v>
          </cell>
          <cell r="C381" t="str">
            <v>tbc</v>
          </cell>
          <cell r="E381">
            <v>0</v>
          </cell>
          <cell r="F381">
            <v>0</v>
          </cell>
          <cell r="G381">
            <v>0</v>
          </cell>
          <cell r="H381">
            <v>0</v>
          </cell>
          <cell r="I381">
            <v>0</v>
          </cell>
          <cell r="J381">
            <v>0</v>
          </cell>
          <cell r="K381">
            <v>0</v>
          </cell>
          <cell r="L381">
            <v>0</v>
          </cell>
          <cell r="M381">
            <v>0</v>
          </cell>
          <cell r="N381">
            <v>0</v>
          </cell>
          <cell r="O381">
            <v>0</v>
          </cell>
          <cell r="P381">
            <v>0</v>
          </cell>
          <cell r="R381">
            <v>0</v>
          </cell>
        </row>
        <row r="382">
          <cell r="B382" t="str">
            <v>tbc   Mobile BB</v>
          </cell>
          <cell r="C382" t="str">
            <v>tbc</v>
          </cell>
          <cell r="E382">
            <v>0</v>
          </cell>
          <cell r="F382">
            <v>0</v>
          </cell>
          <cell r="G382">
            <v>0</v>
          </cell>
          <cell r="H382">
            <v>0</v>
          </cell>
          <cell r="I382">
            <v>0</v>
          </cell>
          <cell r="J382">
            <v>0</v>
          </cell>
          <cell r="K382">
            <v>0</v>
          </cell>
          <cell r="L382">
            <v>0</v>
          </cell>
          <cell r="M382">
            <v>0</v>
          </cell>
          <cell r="N382">
            <v>0</v>
          </cell>
          <cell r="O382">
            <v>0</v>
          </cell>
          <cell r="P382">
            <v>0</v>
          </cell>
          <cell r="R382">
            <v>0</v>
          </cell>
        </row>
        <row r="383">
          <cell r="B383" t="str">
            <v>tbc   Mobile BB</v>
          </cell>
          <cell r="C383" t="str">
            <v>tbc</v>
          </cell>
          <cell r="E383">
            <v>0</v>
          </cell>
          <cell r="F383">
            <v>0</v>
          </cell>
          <cell r="G383">
            <v>0</v>
          </cell>
          <cell r="H383">
            <v>0</v>
          </cell>
          <cell r="I383">
            <v>0</v>
          </cell>
          <cell r="J383">
            <v>0</v>
          </cell>
          <cell r="K383">
            <v>0</v>
          </cell>
          <cell r="L383">
            <v>0</v>
          </cell>
          <cell r="M383">
            <v>0</v>
          </cell>
          <cell r="N383">
            <v>0</v>
          </cell>
          <cell r="O383">
            <v>0</v>
          </cell>
          <cell r="P383">
            <v>0</v>
          </cell>
          <cell r="R383">
            <v>0</v>
          </cell>
        </row>
        <row r="384">
          <cell r="B384" t="str">
            <v>tbc   Mobile BB</v>
          </cell>
          <cell r="C384" t="str">
            <v>tbc</v>
          </cell>
          <cell r="E384">
            <v>0</v>
          </cell>
          <cell r="F384">
            <v>0</v>
          </cell>
          <cell r="G384">
            <v>0</v>
          </cell>
          <cell r="H384">
            <v>0</v>
          </cell>
          <cell r="I384">
            <v>0</v>
          </cell>
          <cell r="J384">
            <v>0</v>
          </cell>
          <cell r="K384">
            <v>0</v>
          </cell>
          <cell r="L384">
            <v>0</v>
          </cell>
          <cell r="M384">
            <v>0</v>
          </cell>
          <cell r="N384">
            <v>0</v>
          </cell>
          <cell r="O384">
            <v>0</v>
          </cell>
          <cell r="P384">
            <v>0</v>
          </cell>
          <cell r="R384">
            <v>0</v>
          </cell>
        </row>
        <row r="386">
          <cell r="C386" t="str">
            <v>TOTAL O2 ONLINE</v>
          </cell>
          <cell r="E386">
            <v>1311</v>
          </cell>
          <cell r="F386">
            <v>987</v>
          </cell>
          <cell r="G386">
            <v>1768</v>
          </cell>
          <cell r="H386">
            <v>1608</v>
          </cell>
          <cell r="I386">
            <v>2089</v>
          </cell>
          <cell r="J386">
            <v>1650</v>
          </cell>
          <cell r="K386">
            <v>1800</v>
          </cell>
          <cell r="L386">
            <v>1800</v>
          </cell>
          <cell r="M386">
            <v>2000</v>
          </cell>
          <cell r="N386">
            <v>2000</v>
          </cell>
          <cell r="O386">
            <v>2200</v>
          </cell>
          <cell r="P386">
            <v>2200</v>
          </cell>
          <cell r="R386">
            <v>21413</v>
          </cell>
        </row>
        <row r="388">
          <cell r="C388" t="str">
            <v>O2 RETAIL (P. Cave)</v>
          </cell>
        </row>
        <row r="390">
          <cell r="B390" t="str">
            <v>O2 Retail   Mobile BB</v>
          </cell>
          <cell r="C390" t="str">
            <v>O2 Retail</v>
          </cell>
          <cell r="E390">
            <v>8688</v>
          </cell>
          <cell r="F390">
            <v>6084</v>
          </cell>
          <cell r="G390">
            <v>8534</v>
          </cell>
          <cell r="H390">
            <v>7709</v>
          </cell>
          <cell r="I390">
            <v>9261</v>
          </cell>
          <cell r="J390">
            <v>6460</v>
          </cell>
          <cell r="K390">
            <v>7601.9</v>
          </cell>
          <cell r="L390">
            <v>7301.7</v>
          </cell>
          <cell r="M390">
            <v>7502.15</v>
          </cell>
          <cell r="N390">
            <v>6601.55</v>
          </cell>
          <cell r="O390">
            <v>6748</v>
          </cell>
          <cell r="P390">
            <v>9007</v>
          </cell>
          <cell r="R390">
            <v>91498.3</v>
          </cell>
        </row>
        <row r="391">
          <cell r="B391" t="str">
            <v>O2 Franchise   Mobile BB</v>
          </cell>
          <cell r="C391" t="str">
            <v>O2 Franchise</v>
          </cell>
          <cell r="E391">
            <v>1011</v>
          </cell>
          <cell r="F391">
            <v>944</v>
          </cell>
          <cell r="G391">
            <v>1085</v>
          </cell>
          <cell r="H391">
            <v>882</v>
          </cell>
          <cell r="I391">
            <v>944</v>
          </cell>
          <cell r="J391">
            <v>748.93</v>
          </cell>
          <cell r="K391">
            <v>898.13027120886386</v>
          </cell>
          <cell r="L391">
            <v>898.13027120886386</v>
          </cell>
          <cell r="M391">
            <v>898.13027120886386</v>
          </cell>
          <cell r="N391">
            <v>898.13027120886386</v>
          </cell>
          <cell r="O391">
            <v>958.00562262278811</v>
          </cell>
          <cell r="P391">
            <v>1077.7563254506367</v>
          </cell>
          <cell r="R391">
            <v>11243.21303290888</v>
          </cell>
        </row>
        <row r="392">
          <cell r="B392" t="str">
            <v>tbc   Mobile BB</v>
          </cell>
          <cell r="C392" t="str">
            <v>tbc</v>
          </cell>
          <cell r="E392">
            <v>0</v>
          </cell>
          <cell r="F392">
            <v>0</v>
          </cell>
          <cell r="G392">
            <v>0</v>
          </cell>
          <cell r="H392">
            <v>0</v>
          </cell>
          <cell r="I392">
            <v>0</v>
          </cell>
          <cell r="J392">
            <v>0</v>
          </cell>
          <cell r="K392">
            <v>0</v>
          </cell>
          <cell r="L392">
            <v>0</v>
          </cell>
          <cell r="M392">
            <v>0</v>
          </cell>
          <cell r="N392">
            <v>0</v>
          </cell>
          <cell r="O392">
            <v>0</v>
          </cell>
          <cell r="P392">
            <v>0</v>
          </cell>
          <cell r="R392">
            <v>0</v>
          </cell>
        </row>
        <row r="393">
          <cell r="B393" t="str">
            <v>tbc   Mobile BB</v>
          </cell>
          <cell r="C393" t="str">
            <v>tbc</v>
          </cell>
          <cell r="E393">
            <v>0</v>
          </cell>
          <cell r="F393">
            <v>0</v>
          </cell>
          <cell r="G393">
            <v>0</v>
          </cell>
          <cell r="H393">
            <v>0</v>
          </cell>
          <cell r="I393">
            <v>0</v>
          </cell>
          <cell r="J393">
            <v>0</v>
          </cell>
          <cell r="K393">
            <v>0</v>
          </cell>
          <cell r="L393">
            <v>0</v>
          </cell>
          <cell r="M393">
            <v>0</v>
          </cell>
          <cell r="N393">
            <v>0</v>
          </cell>
          <cell r="O393">
            <v>0</v>
          </cell>
          <cell r="P393">
            <v>0</v>
          </cell>
          <cell r="R393">
            <v>0</v>
          </cell>
        </row>
        <row r="394">
          <cell r="B394" t="str">
            <v>tbc   Mobile BB</v>
          </cell>
          <cell r="C394" t="str">
            <v>tbc</v>
          </cell>
          <cell r="E394">
            <v>0</v>
          </cell>
          <cell r="F394">
            <v>0</v>
          </cell>
          <cell r="G394">
            <v>0</v>
          </cell>
          <cell r="H394">
            <v>0</v>
          </cell>
          <cell r="I394">
            <v>0</v>
          </cell>
          <cell r="J394">
            <v>0</v>
          </cell>
          <cell r="K394">
            <v>0</v>
          </cell>
          <cell r="L394">
            <v>0</v>
          </cell>
          <cell r="M394">
            <v>0</v>
          </cell>
          <cell r="N394">
            <v>0</v>
          </cell>
          <cell r="O394">
            <v>0</v>
          </cell>
          <cell r="P394">
            <v>0</v>
          </cell>
          <cell r="R394">
            <v>0</v>
          </cell>
        </row>
        <row r="395">
          <cell r="B395" t="str">
            <v>tbc   Mobile BB</v>
          </cell>
          <cell r="C395" t="str">
            <v>tbc</v>
          </cell>
          <cell r="E395">
            <v>0</v>
          </cell>
          <cell r="F395">
            <v>0</v>
          </cell>
          <cell r="G395">
            <v>0</v>
          </cell>
          <cell r="H395">
            <v>0</v>
          </cell>
          <cell r="I395">
            <v>0</v>
          </cell>
          <cell r="J395">
            <v>0</v>
          </cell>
          <cell r="K395">
            <v>0</v>
          </cell>
          <cell r="L395">
            <v>0</v>
          </cell>
          <cell r="M395">
            <v>0</v>
          </cell>
          <cell r="N395">
            <v>0</v>
          </cell>
          <cell r="O395">
            <v>0</v>
          </cell>
          <cell r="P395">
            <v>0</v>
          </cell>
          <cell r="R395">
            <v>0</v>
          </cell>
        </row>
        <row r="396">
          <cell r="B396" t="str">
            <v>tbc   Mobile BB</v>
          </cell>
          <cell r="C396" t="str">
            <v>tbc</v>
          </cell>
          <cell r="E396">
            <v>0</v>
          </cell>
          <cell r="F396">
            <v>0</v>
          </cell>
          <cell r="G396">
            <v>0</v>
          </cell>
          <cell r="H396">
            <v>0</v>
          </cell>
          <cell r="I396">
            <v>0</v>
          </cell>
          <cell r="J396">
            <v>0</v>
          </cell>
          <cell r="K396">
            <v>0</v>
          </cell>
          <cell r="L396">
            <v>0</v>
          </cell>
          <cell r="M396">
            <v>0</v>
          </cell>
          <cell r="N396">
            <v>0</v>
          </cell>
          <cell r="O396">
            <v>0</v>
          </cell>
          <cell r="P396">
            <v>0</v>
          </cell>
          <cell r="R396">
            <v>0</v>
          </cell>
        </row>
        <row r="398">
          <cell r="C398" t="str">
            <v>TOTAL O2 RETAIL</v>
          </cell>
          <cell r="E398">
            <v>9699</v>
          </cell>
          <cell r="F398">
            <v>7028</v>
          </cell>
          <cell r="G398">
            <v>9619</v>
          </cell>
          <cell r="H398">
            <v>8591</v>
          </cell>
          <cell r="I398">
            <v>10205</v>
          </cell>
          <cell r="J398">
            <v>7208.93</v>
          </cell>
          <cell r="K398">
            <v>8500.0302712088633</v>
          </cell>
          <cell r="L398">
            <v>8199.8302712088644</v>
          </cell>
          <cell r="M398">
            <v>8400.2802712088633</v>
          </cell>
          <cell r="N398">
            <v>7499.6802712088638</v>
          </cell>
          <cell r="O398">
            <v>7706.005622622788</v>
          </cell>
          <cell r="P398">
            <v>10084.756325450637</v>
          </cell>
          <cell r="R398">
            <v>102741.51303290889</v>
          </cell>
        </row>
        <row r="400">
          <cell r="C400" t="str">
            <v>OTHER CHANNELS</v>
          </cell>
        </row>
        <row r="402">
          <cell r="B402" t="str">
            <v>Other   Mobile BB</v>
          </cell>
          <cell r="C402" t="str">
            <v>Other</v>
          </cell>
          <cell r="E402">
            <v>43</v>
          </cell>
          <cell r="F402">
            <v>29</v>
          </cell>
          <cell r="G402">
            <v>1678</v>
          </cell>
          <cell r="H402">
            <v>1127</v>
          </cell>
          <cell r="I402">
            <v>289</v>
          </cell>
          <cell r="J402">
            <v>1127</v>
          </cell>
          <cell r="K402">
            <v>1127</v>
          </cell>
          <cell r="L402">
            <v>1127</v>
          </cell>
          <cell r="M402">
            <v>1127</v>
          </cell>
          <cell r="N402">
            <v>1127</v>
          </cell>
          <cell r="O402">
            <v>1127</v>
          </cell>
          <cell r="P402">
            <v>1127</v>
          </cell>
          <cell r="R402">
            <v>11055</v>
          </cell>
        </row>
        <row r="403">
          <cell r="B403" t="str">
            <v>tbc   Mobile BB</v>
          </cell>
          <cell r="C403" t="str">
            <v>tbc</v>
          </cell>
          <cell r="E403">
            <v>0</v>
          </cell>
          <cell r="F403">
            <v>0</v>
          </cell>
          <cell r="G403">
            <v>0</v>
          </cell>
          <cell r="H403">
            <v>0</v>
          </cell>
          <cell r="I403">
            <v>0</v>
          </cell>
          <cell r="J403">
            <v>0</v>
          </cell>
          <cell r="K403">
            <v>0</v>
          </cell>
          <cell r="L403">
            <v>0</v>
          </cell>
          <cell r="M403">
            <v>0</v>
          </cell>
          <cell r="N403">
            <v>0</v>
          </cell>
          <cell r="O403">
            <v>0</v>
          </cell>
          <cell r="P403">
            <v>0</v>
          </cell>
          <cell r="R403">
            <v>0</v>
          </cell>
        </row>
        <row r="404">
          <cell r="B404" t="str">
            <v>tbc   Mobile BB</v>
          </cell>
          <cell r="C404" t="str">
            <v>tbc</v>
          </cell>
          <cell r="E404">
            <v>0</v>
          </cell>
          <cell r="F404">
            <v>0</v>
          </cell>
          <cell r="G404">
            <v>0</v>
          </cell>
          <cell r="H404">
            <v>0</v>
          </cell>
          <cell r="I404">
            <v>0</v>
          </cell>
          <cell r="J404">
            <v>0</v>
          </cell>
          <cell r="K404">
            <v>0</v>
          </cell>
          <cell r="L404">
            <v>0</v>
          </cell>
          <cell r="M404">
            <v>0</v>
          </cell>
          <cell r="N404">
            <v>0</v>
          </cell>
          <cell r="O404">
            <v>0</v>
          </cell>
          <cell r="P404">
            <v>0</v>
          </cell>
          <cell r="R404">
            <v>0</v>
          </cell>
        </row>
        <row r="405">
          <cell r="B405" t="str">
            <v>tbc   Mobile BB</v>
          </cell>
          <cell r="C405" t="str">
            <v>tbc</v>
          </cell>
          <cell r="E405">
            <v>0</v>
          </cell>
          <cell r="F405">
            <v>0</v>
          </cell>
          <cell r="G405">
            <v>0</v>
          </cell>
          <cell r="H405">
            <v>0</v>
          </cell>
          <cell r="I405">
            <v>0</v>
          </cell>
          <cell r="J405">
            <v>0</v>
          </cell>
          <cell r="K405">
            <v>0</v>
          </cell>
          <cell r="L405">
            <v>0</v>
          </cell>
          <cell r="M405">
            <v>0</v>
          </cell>
          <cell r="N405">
            <v>0</v>
          </cell>
          <cell r="O405">
            <v>0</v>
          </cell>
          <cell r="P405">
            <v>0</v>
          </cell>
          <cell r="R405">
            <v>0</v>
          </cell>
        </row>
        <row r="406">
          <cell r="B406" t="str">
            <v>tbc   Mobile BB</v>
          </cell>
          <cell r="C406" t="str">
            <v>tbc</v>
          </cell>
          <cell r="E406">
            <v>0</v>
          </cell>
          <cell r="F406">
            <v>0</v>
          </cell>
          <cell r="G406">
            <v>0</v>
          </cell>
          <cell r="H406">
            <v>0</v>
          </cell>
          <cell r="I406">
            <v>0</v>
          </cell>
          <cell r="J406">
            <v>0</v>
          </cell>
          <cell r="K406">
            <v>0</v>
          </cell>
          <cell r="L406">
            <v>0</v>
          </cell>
          <cell r="M406">
            <v>0</v>
          </cell>
          <cell r="N406">
            <v>0</v>
          </cell>
          <cell r="O406">
            <v>0</v>
          </cell>
          <cell r="P406">
            <v>0</v>
          </cell>
          <cell r="R406">
            <v>0</v>
          </cell>
        </row>
        <row r="407">
          <cell r="B407" t="str">
            <v>tbc   Mobile BB</v>
          </cell>
          <cell r="C407" t="str">
            <v>tbc</v>
          </cell>
          <cell r="E407">
            <v>0</v>
          </cell>
          <cell r="F407">
            <v>0</v>
          </cell>
          <cell r="G407">
            <v>0</v>
          </cell>
          <cell r="H407">
            <v>0</v>
          </cell>
          <cell r="I407">
            <v>0</v>
          </cell>
          <cell r="J407">
            <v>0</v>
          </cell>
          <cell r="K407">
            <v>0</v>
          </cell>
          <cell r="L407">
            <v>0</v>
          </cell>
          <cell r="M407">
            <v>0</v>
          </cell>
          <cell r="N407">
            <v>0</v>
          </cell>
          <cell r="O407">
            <v>0</v>
          </cell>
          <cell r="P407">
            <v>0</v>
          </cell>
          <cell r="R407">
            <v>0</v>
          </cell>
        </row>
        <row r="408">
          <cell r="B408" t="str">
            <v>tbc   Mobile BB</v>
          </cell>
          <cell r="C408" t="str">
            <v>tbc</v>
          </cell>
          <cell r="E408">
            <v>0</v>
          </cell>
          <cell r="F408">
            <v>0</v>
          </cell>
          <cell r="G408">
            <v>0</v>
          </cell>
          <cell r="H408">
            <v>0</v>
          </cell>
          <cell r="I408">
            <v>0</v>
          </cell>
          <cell r="J408">
            <v>0</v>
          </cell>
          <cell r="K408">
            <v>0</v>
          </cell>
          <cell r="L408">
            <v>0</v>
          </cell>
          <cell r="M408">
            <v>0</v>
          </cell>
          <cell r="N408">
            <v>0</v>
          </cell>
          <cell r="O408">
            <v>0</v>
          </cell>
          <cell r="P408">
            <v>0</v>
          </cell>
          <cell r="R408">
            <v>0</v>
          </cell>
        </row>
        <row r="410">
          <cell r="C410" t="str">
            <v>TOTAL OTHER CHANNELS</v>
          </cell>
          <cell r="E410">
            <v>43</v>
          </cell>
          <cell r="F410">
            <v>29</v>
          </cell>
          <cell r="G410">
            <v>1678</v>
          </cell>
          <cell r="H410">
            <v>1127</v>
          </cell>
          <cell r="I410">
            <v>289</v>
          </cell>
          <cell r="J410">
            <v>1127</v>
          </cell>
          <cell r="K410">
            <v>1127</v>
          </cell>
          <cell r="L410">
            <v>1127</v>
          </cell>
          <cell r="M410">
            <v>1127</v>
          </cell>
          <cell r="N410">
            <v>1127</v>
          </cell>
          <cell r="O410">
            <v>1127</v>
          </cell>
          <cell r="P410">
            <v>1127</v>
          </cell>
          <cell r="R410">
            <v>11055</v>
          </cell>
        </row>
        <row r="412">
          <cell r="C412" t="str">
            <v>Mobile BB PREPAY GROSS CONNECTIONS</v>
          </cell>
          <cell r="E412">
            <v>16832</v>
          </cell>
          <cell r="F412">
            <v>14749</v>
          </cell>
          <cell r="G412">
            <v>29719</v>
          </cell>
          <cell r="H412">
            <v>28637</v>
          </cell>
          <cell r="I412">
            <v>22140</v>
          </cell>
          <cell r="J412">
            <v>21684.655573491927</v>
          </cell>
          <cell r="K412">
            <v>25927.03027120886</v>
          </cell>
          <cell r="L412">
            <v>25376.830271208863</v>
          </cell>
          <cell r="M412">
            <v>25777.28027120886</v>
          </cell>
          <cell r="N412">
            <v>27143.013604542197</v>
          </cell>
          <cell r="O412">
            <v>27549.338955956118</v>
          </cell>
          <cell r="P412">
            <v>29928.089658783967</v>
          </cell>
          <cell r="R412">
            <v>295463.23860640079</v>
          </cell>
        </row>
        <row r="414">
          <cell r="C414" t="str">
            <v>TOTAL PREPAY</v>
          </cell>
          <cell r="E414">
            <v>39814</v>
          </cell>
          <cell r="F414">
            <v>39845</v>
          </cell>
          <cell r="G414">
            <v>39873</v>
          </cell>
          <cell r="H414">
            <v>39904</v>
          </cell>
          <cell r="I414">
            <v>39934</v>
          </cell>
          <cell r="J414">
            <v>39965</v>
          </cell>
          <cell r="K414">
            <v>39995</v>
          </cell>
          <cell r="L414">
            <v>40026</v>
          </cell>
          <cell r="M414">
            <v>40057</v>
          </cell>
          <cell r="N414">
            <v>40087</v>
          </cell>
          <cell r="O414">
            <v>40118</v>
          </cell>
          <cell r="P414">
            <v>40148</v>
          </cell>
          <cell r="R414" t="str">
            <v>Year to Date</v>
          </cell>
        </row>
        <row r="416">
          <cell r="E416" t="str">
            <v>Actual</v>
          </cell>
          <cell r="F416" t="str">
            <v>Actual</v>
          </cell>
          <cell r="G416" t="str">
            <v>Actual</v>
          </cell>
          <cell r="H416" t="str">
            <v>Actual</v>
          </cell>
          <cell r="I416" t="str">
            <v>Actual</v>
          </cell>
          <cell r="J416" t="str">
            <v>Actual</v>
          </cell>
          <cell r="K416" t="str">
            <v>Actual</v>
          </cell>
          <cell r="L416" t="str">
            <v>Actual</v>
          </cell>
          <cell r="M416" t="str">
            <v/>
          </cell>
          <cell r="N416" t="str">
            <v/>
          </cell>
          <cell r="O416" t="str">
            <v/>
          </cell>
          <cell r="P416" t="str">
            <v/>
          </cell>
        </row>
        <row r="418">
          <cell r="C418" t="str">
            <v>MASS RETAIL (S. Shurrock)</v>
          </cell>
        </row>
        <row r="420">
          <cell r="C420" t="str">
            <v>Carphone Warehouse - CPW Managed</v>
          </cell>
          <cell r="E420">
            <v>0</v>
          </cell>
          <cell r="F420">
            <v>0</v>
          </cell>
          <cell r="G420">
            <v>0</v>
          </cell>
          <cell r="H420">
            <v>0</v>
          </cell>
          <cell r="I420">
            <v>0</v>
          </cell>
          <cell r="J420">
            <v>0</v>
          </cell>
          <cell r="K420">
            <v>0</v>
          </cell>
          <cell r="L420">
            <v>0</v>
          </cell>
          <cell r="M420">
            <v>0</v>
          </cell>
          <cell r="N420">
            <v>0</v>
          </cell>
          <cell r="O420">
            <v>0</v>
          </cell>
          <cell r="P420">
            <v>0</v>
          </cell>
          <cell r="R420">
            <v>0</v>
          </cell>
        </row>
        <row r="421">
          <cell r="C421" t="str">
            <v>Carphone Warehouse - O2 Managed</v>
          </cell>
          <cell r="E421">
            <v>108863</v>
          </cell>
          <cell r="F421">
            <v>79642</v>
          </cell>
          <cell r="G421">
            <v>84139</v>
          </cell>
          <cell r="H421">
            <v>91666</v>
          </cell>
          <cell r="I421">
            <v>68793</v>
          </cell>
          <cell r="J421">
            <v>47800</v>
          </cell>
          <cell r="K421">
            <v>49883.333333333336</v>
          </cell>
          <cell r="L421">
            <v>49883.333333333336</v>
          </cell>
          <cell r="M421">
            <v>45883.333333333328</v>
          </cell>
          <cell r="N421">
            <v>33483.333333333336</v>
          </cell>
          <cell r="O421">
            <v>37483.333333333336</v>
          </cell>
          <cell r="P421">
            <v>87483.333333333343</v>
          </cell>
          <cell r="R421">
            <v>785003.00000000023</v>
          </cell>
        </row>
        <row r="422">
          <cell r="C422" t="str">
            <v>tbc</v>
          </cell>
          <cell r="E422">
            <v>0</v>
          </cell>
          <cell r="F422">
            <v>0</v>
          </cell>
          <cell r="G422">
            <v>0</v>
          </cell>
          <cell r="H422">
            <v>0</v>
          </cell>
          <cell r="I422">
            <v>0</v>
          </cell>
          <cell r="J422">
            <v>0</v>
          </cell>
          <cell r="K422">
            <v>0</v>
          </cell>
          <cell r="L422">
            <v>0</v>
          </cell>
          <cell r="M422">
            <v>0</v>
          </cell>
          <cell r="N422">
            <v>0</v>
          </cell>
          <cell r="O422">
            <v>0</v>
          </cell>
          <cell r="P422">
            <v>0</v>
          </cell>
          <cell r="R422">
            <v>0</v>
          </cell>
        </row>
        <row r="423">
          <cell r="C423" t="str">
            <v>tbc</v>
          </cell>
          <cell r="E423">
            <v>0</v>
          </cell>
          <cell r="F423">
            <v>0</v>
          </cell>
          <cell r="G423">
            <v>0</v>
          </cell>
          <cell r="H423">
            <v>0</v>
          </cell>
          <cell r="I423">
            <v>0</v>
          </cell>
          <cell r="J423">
            <v>0</v>
          </cell>
          <cell r="K423">
            <v>0</v>
          </cell>
          <cell r="L423">
            <v>0</v>
          </cell>
          <cell r="M423">
            <v>0</v>
          </cell>
          <cell r="N423">
            <v>0</v>
          </cell>
          <cell r="O423">
            <v>0</v>
          </cell>
          <cell r="P423">
            <v>0</v>
          </cell>
          <cell r="R423">
            <v>0</v>
          </cell>
        </row>
        <row r="424">
          <cell r="C424" t="str">
            <v>Phones 4 You</v>
          </cell>
          <cell r="E424">
            <v>28866</v>
          </cell>
          <cell r="F424">
            <v>19041</v>
          </cell>
          <cell r="G424">
            <v>24122</v>
          </cell>
          <cell r="H424">
            <v>23020</v>
          </cell>
          <cell r="I424">
            <v>18671</v>
          </cell>
          <cell r="J424">
            <v>18000</v>
          </cell>
          <cell r="K424">
            <v>2000</v>
          </cell>
          <cell r="L424">
            <v>2000</v>
          </cell>
          <cell r="M424">
            <v>2000</v>
          </cell>
          <cell r="N424">
            <v>2000</v>
          </cell>
          <cell r="O424">
            <v>2000</v>
          </cell>
          <cell r="P424">
            <v>2000</v>
          </cell>
          <cell r="R424">
            <v>143720</v>
          </cell>
        </row>
        <row r="425">
          <cell r="C425" t="str">
            <v>Dixons Stores Group</v>
          </cell>
          <cell r="E425">
            <v>1297</v>
          </cell>
          <cell r="F425">
            <v>1025</v>
          </cell>
          <cell r="G425">
            <v>1765</v>
          </cell>
          <cell r="H425">
            <v>1966</v>
          </cell>
          <cell r="I425">
            <v>2171</v>
          </cell>
          <cell r="J425">
            <v>3666.666666666667</v>
          </cell>
          <cell r="K425">
            <v>4158.333333333333</v>
          </cell>
          <cell r="L425">
            <v>4158.333333333333</v>
          </cell>
          <cell r="M425">
            <v>4158.333333333333</v>
          </cell>
          <cell r="N425">
            <v>5591.666666666667</v>
          </cell>
          <cell r="O425">
            <v>5941.666666666667</v>
          </cell>
          <cell r="P425">
            <v>8041.666666666667</v>
          </cell>
          <cell r="R425">
            <v>43940.666666666664</v>
          </cell>
        </row>
        <row r="426">
          <cell r="C426" t="str">
            <v>tbc</v>
          </cell>
          <cell r="E426">
            <v>0</v>
          </cell>
          <cell r="F426">
            <v>0</v>
          </cell>
          <cell r="G426">
            <v>0</v>
          </cell>
          <cell r="H426">
            <v>0</v>
          </cell>
          <cell r="I426">
            <v>0</v>
          </cell>
          <cell r="J426">
            <v>0</v>
          </cell>
          <cell r="K426">
            <v>0</v>
          </cell>
          <cell r="L426">
            <v>0</v>
          </cell>
          <cell r="M426">
            <v>0</v>
          </cell>
          <cell r="N426">
            <v>0</v>
          </cell>
          <cell r="O426">
            <v>0</v>
          </cell>
          <cell r="P426">
            <v>0</v>
          </cell>
          <cell r="R426">
            <v>0</v>
          </cell>
        </row>
        <row r="427">
          <cell r="C427" t="str">
            <v>Dial a Phone</v>
          </cell>
          <cell r="E427">
            <v>-1</v>
          </cell>
          <cell r="F427">
            <v>1</v>
          </cell>
          <cell r="G427">
            <v>0</v>
          </cell>
          <cell r="H427">
            <v>1</v>
          </cell>
          <cell r="I427">
            <v>2</v>
          </cell>
          <cell r="J427">
            <v>0</v>
          </cell>
          <cell r="K427">
            <v>0</v>
          </cell>
          <cell r="L427">
            <v>0</v>
          </cell>
          <cell r="M427">
            <v>0</v>
          </cell>
          <cell r="N427">
            <v>0</v>
          </cell>
          <cell r="O427">
            <v>0</v>
          </cell>
          <cell r="P427">
            <v>0</v>
          </cell>
          <cell r="R427">
            <v>3</v>
          </cell>
        </row>
        <row r="428">
          <cell r="C428" t="str">
            <v>Argos</v>
          </cell>
          <cell r="E428">
            <v>7527</v>
          </cell>
          <cell r="F428">
            <v>5409</v>
          </cell>
          <cell r="G428">
            <v>4871</v>
          </cell>
          <cell r="H428">
            <v>4308</v>
          </cell>
          <cell r="I428">
            <v>4497</v>
          </cell>
          <cell r="J428">
            <v>5166.666666666667</v>
          </cell>
          <cell r="K428">
            <v>6566.6666666666661</v>
          </cell>
          <cell r="L428">
            <v>6566.6666666666661</v>
          </cell>
          <cell r="M428">
            <v>6566.6666666666661</v>
          </cell>
          <cell r="N428">
            <v>7066.3333333333339</v>
          </cell>
          <cell r="O428">
            <v>5616.3333333333339</v>
          </cell>
          <cell r="P428">
            <v>15766.333333333334</v>
          </cell>
          <cell r="R428">
            <v>79927.666666666672</v>
          </cell>
        </row>
        <row r="429">
          <cell r="C429" t="str">
            <v>Tesco</v>
          </cell>
          <cell r="E429">
            <v>8529</v>
          </cell>
          <cell r="F429">
            <v>7329</v>
          </cell>
          <cell r="G429">
            <v>8269</v>
          </cell>
          <cell r="H429">
            <v>8809</v>
          </cell>
          <cell r="I429">
            <v>9130</v>
          </cell>
          <cell r="J429">
            <v>7000</v>
          </cell>
          <cell r="K429">
            <v>6500.0000000000009</v>
          </cell>
          <cell r="L429">
            <v>6500.0000000000009</v>
          </cell>
          <cell r="M429">
            <v>6500.0000000000009</v>
          </cell>
          <cell r="N429">
            <v>5166.666666666667</v>
          </cell>
          <cell r="O429">
            <v>5166.666666666667</v>
          </cell>
          <cell r="P429">
            <v>10166.666666666666</v>
          </cell>
          <cell r="R429">
            <v>89066.000000000015</v>
          </cell>
        </row>
        <row r="430">
          <cell r="C430" t="str">
            <v>Woolworths</v>
          </cell>
          <cell r="E430">
            <v>3926</v>
          </cell>
          <cell r="F430">
            <v>1661</v>
          </cell>
          <cell r="G430">
            <v>1204</v>
          </cell>
          <cell r="H430">
            <v>894</v>
          </cell>
          <cell r="I430">
            <v>803</v>
          </cell>
          <cell r="J430">
            <v>100</v>
          </cell>
          <cell r="K430">
            <v>0</v>
          </cell>
          <cell r="L430">
            <v>0</v>
          </cell>
          <cell r="M430">
            <v>0</v>
          </cell>
          <cell r="N430">
            <v>0</v>
          </cell>
          <cell r="O430">
            <v>0</v>
          </cell>
          <cell r="P430">
            <v>0</v>
          </cell>
          <cell r="R430">
            <v>8588</v>
          </cell>
        </row>
        <row r="431">
          <cell r="C431" t="str">
            <v>Littlewoods</v>
          </cell>
          <cell r="E431">
            <v>6148</v>
          </cell>
          <cell r="F431">
            <v>5525</v>
          </cell>
          <cell r="G431">
            <v>5891</v>
          </cell>
          <cell r="H431">
            <v>7161</v>
          </cell>
          <cell r="I431">
            <v>7685</v>
          </cell>
          <cell r="J431">
            <v>6166.666666666667</v>
          </cell>
          <cell r="K431">
            <v>7333.3333333333339</v>
          </cell>
          <cell r="L431">
            <v>7333.3333333333339</v>
          </cell>
          <cell r="M431">
            <v>7333.3333333333339</v>
          </cell>
          <cell r="N431">
            <v>8566.6666666666661</v>
          </cell>
          <cell r="O431">
            <v>7066.6666666666661</v>
          </cell>
          <cell r="P431">
            <v>17566.666666666668</v>
          </cell>
          <cell r="R431">
            <v>93776.666666666686</v>
          </cell>
        </row>
        <row r="432">
          <cell r="C432" t="str">
            <v>Comet</v>
          </cell>
          <cell r="E432">
            <v>9</v>
          </cell>
          <cell r="F432">
            <v>6</v>
          </cell>
          <cell r="G432">
            <v>6</v>
          </cell>
          <cell r="H432">
            <v>9</v>
          </cell>
          <cell r="I432">
            <v>12</v>
          </cell>
          <cell r="J432">
            <v>0</v>
          </cell>
          <cell r="K432">
            <v>0</v>
          </cell>
          <cell r="L432">
            <v>0</v>
          </cell>
          <cell r="M432">
            <v>0</v>
          </cell>
          <cell r="N432">
            <v>0</v>
          </cell>
          <cell r="O432">
            <v>0</v>
          </cell>
          <cell r="P432">
            <v>0</v>
          </cell>
          <cell r="R432">
            <v>42</v>
          </cell>
        </row>
        <row r="433">
          <cell r="C433" t="str">
            <v>MobileShop</v>
          </cell>
          <cell r="E433">
            <v>0</v>
          </cell>
          <cell r="F433">
            <v>0</v>
          </cell>
          <cell r="G433">
            <v>0</v>
          </cell>
          <cell r="H433">
            <v>0</v>
          </cell>
          <cell r="I433">
            <v>0</v>
          </cell>
          <cell r="J433">
            <v>0</v>
          </cell>
          <cell r="K433">
            <v>0</v>
          </cell>
          <cell r="L433">
            <v>0</v>
          </cell>
          <cell r="M433">
            <v>0</v>
          </cell>
          <cell r="N433">
            <v>0</v>
          </cell>
          <cell r="O433">
            <v>0</v>
          </cell>
          <cell r="P433">
            <v>0</v>
          </cell>
          <cell r="R433">
            <v>0</v>
          </cell>
        </row>
        <row r="434">
          <cell r="C434" t="str">
            <v>Apple</v>
          </cell>
          <cell r="E434">
            <v>3213</v>
          </cell>
          <cell r="F434">
            <v>2797</v>
          </cell>
          <cell r="G434">
            <v>2522</v>
          </cell>
          <cell r="H434">
            <v>3241</v>
          </cell>
          <cell r="I434">
            <v>3271</v>
          </cell>
          <cell r="J434">
            <v>3000</v>
          </cell>
          <cell r="K434">
            <v>2700</v>
          </cell>
          <cell r="L434">
            <v>2700</v>
          </cell>
          <cell r="M434">
            <v>2700</v>
          </cell>
          <cell r="N434">
            <v>2700</v>
          </cell>
          <cell r="O434">
            <v>3500</v>
          </cell>
          <cell r="P434">
            <v>3500</v>
          </cell>
          <cell r="R434">
            <v>35844</v>
          </cell>
        </row>
        <row r="435">
          <cell r="C435" t="str">
            <v>Other Mass Retail</v>
          </cell>
          <cell r="E435">
            <v>768</v>
          </cell>
          <cell r="F435">
            <v>603</v>
          </cell>
          <cell r="G435">
            <v>506</v>
          </cell>
          <cell r="H435">
            <v>509</v>
          </cell>
          <cell r="I435">
            <v>528</v>
          </cell>
          <cell r="J435">
            <v>400</v>
          </cell>
          <cell r="K435">
            <v>34083.333333333336</v>
          </cell>
          <cell r="L435">
            <v>34083.333333333336</v>
          </cell>
          <cell r="M435">
            <v>34083.333333333336</v>
          </cell>
          <cell r="N435">
            <v>34250</v>
          </cell>
          <cell r="O435">
            <v>34250</v>
          </cell>
          <cell r="P435">
            <v>34250</v>
          </cell>
          <cell r="R435">
            <v>208314</v>
          </cell>
        </row>
        <row r="436">
          <cell r="C436" t="str">
            <v>Prepay Distributors</v>
          </cell>
          <cell r="E436">
            <v>41495</v>
          </cell>
          <cell r="F436">
            <v>42333</v>
          </cell>
          <cell r="G436">
            <v>51709</v>
          </cell>
          <cell r="H436">
            <v>46154</v>
          </cell>
          <cell r="I436">
            <v>59572</v>
          </cell>
          <cell r="J436">
            <v>46633.333333333328</v>
          </cell>
          <cell r="K436">
            <v>48140</v>
          </cell>
          <cell r="L436">
            <v>48140</v>
          </cell>
          <cell r="M436">
            <v>48140</v>
          </cell>
          <cell r="N436">
            <v>59649</v>
          </cell>
          <cell r="O436">
            <v>59649</v>
          </cell>
          <cell r="P436">
            <v>51342</v>
          </cell>
          <cell r="R436">
            <v>602956.33333333326</v>
          </cell>
        </row>
        <row r="437">
          <cell r="C437" t="str">
            <v>Asda</v>
          </cell>
          <cell r="E437">
            <v>3671</v>
          </cell>
          <cell r="F437">
            <v>2924</v>
          </cell>
          <cell r="G437">
            <v>3484</v>
          </cell>
          <cell r="H437">
            <v>3402</v>
          </cell>
          <cell r="I437">
            <v>3905</v>
          </cell>
          <cell r="J437">
            <v>3333.3333333333335</v>
          </cell>
          <cell r="K437">
            <v>6400</v>
          </cell>
          <cell r="L437">
            <v>6400</v>
          </cell>
          <cell r="M437">
            <v>6400</v>
          </cell>
          <cell r="N437">
            <v>8800</v>
          </cell>
          <cell r="O437">
            <v>9375</v>
          </cell>
          <cell r="P437">
            <v>12825.000000000002</v>
          </cell>
          <cell r="R437">
            <v>70919.333333333328</v>
          </cell>
        </row>
        <row r="438">
          <cell r="C438" t="str">
            <v>Next</v>
          </cell>
          <cell r="E438">
            <v>0</v>
          </cell>
          <cell r="F438">
            <v>0</v>
          </cell>
          <cell r="G438">
            <v>0</v>
          </cell>
          <cell r="H438">
            <v>0</v>
          </cell>
          <cell r="I438">
            <v>0</v>
          </cell>
          <cell r="J438">
            <v>400</v>
          </cell>
          <cell r="K438">
            <v>500</v>
          </cell>
          <cell r="L438">
            <v>500</v>
          </cell>
          <cell r="M438">
            <v>500</v>
          </cell>
          <cell r="N438">
            <v>500</v>
          </cell>
          <cell r="O438">
            <v>500</v>
          </cell>
          <cell r="P438">
            <v>500</v>
          </cell>
          <cell r="R438">
            <v>3400</v>
          </cell>
        </row>
        <row r="439">
          <cell r="C439" t="str">
            <v>Morrisons</v>
          </cell>
          <cell r="E439">
            <v>0</v>
          </cell>
          <cell r="F439">
            <v>0</v>
          </cell>
          <cell r="G439">
            <v>0</v>
          </cell>
          <cell r="H439">
            <v>0</v>
          </cell>
          <cell r="I439">
            <v>0</v>
          </cell>
          <cell r="J439">
            <v>0</v>
          </cell>
          <cell r="K439">
            <v>1583.3333333333335</v>
          </cell>
          <cell r="L439">
            <v>1583.3333333333335</v>
          </cell>
          <cell r="M439">
            <v>1583.3333333333335</v>
          </cell>
          <cell r="N439">
            <v>1500</v>
          </cell>
          <cell r="O439">
            <v>1850</v>
          </cell>
          <cell r="P439">
            <v>3950</v>
          </cell>
          <cell r="R439">
            <v>12050</v>
          </cell>
        </row>
        <row r="440">
          <cell r="C440" t="str">
            <v>tbc</v>
          </cell>
          <cell r="E440">
            <v>0</v>
          </cell>
          <cell r="F440">
            <v>0</v>
          </cell>
          <cell r="G440">
            <v>0</v>
          </cell>
          <cell r="H440">
            <v>0</v>
          </cell>
          <cell r="I440">
            <v>0</v>
          </cell>
          <cell r="J440">
            <v>0</v>
          </cell>
          <cell r="K440">
            <v>0</v>
          </cell>
          <cell r="L440">
            <v>0</v>
          </cell>
          <cell r="M440">
            <v>0</v>
          </cell>
          <cell r="N440">
            <v>0</v>
          </cell>
          <cell r="O440">
            <v>0</v>
          </cell>
          <cell r="P440">
            <v>0</v>
          </cell>
          <cell r="R440">
            <v>0</v>
          </cell>
        </row>
        <row r="442">
          <cell r="C442" t="str">
            <v>TOTAL MASS RETAIL</v>
          </cell>
          <cell r="E442">
            <v>214311</v>
          </cell>
          <cell r="F442">
            <v>168296</v>
          </cell>
          <cell r="G442">
            <v>188488</v>
          </cell>
          <cell r="H442">
            <v>191140</v>
          </cell>
          <cell r="I442">
            <v>179040</v>
          </cell>
          <cell r="J442">
            <v>141666.66666666669</v>
          </cell>
          <cell r="K442">
            <v>169848.33333333334</v>
          </cell>
          <cell r="L442">
            <v>169848.33333333334</v>
          </cell>
          <cell r="M442">
            <v>165848.33333333334</v>
          </cell>
          <cell r="N442">
            <v>169273.66666666666</v>
          </cell>
          <cell r="O442">
            <v>172398.66666666666</v>
          </cell>
          <cell r="P442">
            <v>247391.66666666669</v>
          </cell>
          <cell r="R442">
            <v>2177550.666666667</v>
          </cell>
        </row>
        <row r="444">
          <cell r="C444" t="str">
            <v>BUSINESS (B. Dowd)</v>
          </cell>
        </row>
        <row r="446">
          <cell r="C446" t="str">
            <v>Exclusive Partners</v>
          </cell>
          <cell r="E446">
            <v>0</v>
          </cell>
          <cell r="F446">
            <v>0</v>
          </cell>
          <cell r="G446">
            <v>0</v>
          </cell>
          <cell r="H446">
            <v>0</v>
          </cell>
          <cell r="I446">
            <v>0</v>
          </cell>
          <cell r="J446">
            <v>0</v>
          </cell>
          <cell r="K446">
            <v>0</v>
          </cell>
          <cell r="L446">
            <v>0</v>
          </cell>
          <cell r="M446">
            <v>0</v>
          </cell>
          <cell r="N446">
            <v>0</v>
          </cell>
          <cell r="O446">
            <v>0</v>
          </cell>
          <cell r="P446">
            <v>0</v>
          </cell>
          <cell r="R446">
            <v>0</v>
          </cell>
        </row>
        <row r="448">
          <cell r="C448" t="str">
            <v>Business Partners</v>
          </cell>
        </row>
        <row r="450">
          <cell r="C450" t="str">
            <v>Direct Independents</v>
          </cell>
          <cell r="E450">
            <v>277</v>
          </cell>
          <cell r="F450">
            <v>252</v>
          </cell>
          <cell r="G450">
            <v>1639</v>
          </cell>
          <cell r="H450">
            <v>2325</v>
          </cell>
          <cell r="I450">
            <v>315</v>
          </cell>
          <cell r="J450">
            <v>220.47578589634665</v>
          </cell>
          <cell r="K450">
            <v>147.10884353741497</v>
          </cell>
          <cell r="L450">
            <v>110.33163265306122</v>
          </cell>
          <cell r="M450">
            <v>110.33163265306122</v>
          </cell>
          <cell r="N450">
            <v>73.554421768707485</v>
          </cell>
          <cell r="O450">
            <v>73.554421768707485</v>
          </cell>
          <cell r="P450">
            <v>73.554421768707485</v>
          </cell>
          <cell r="R450">
            <v>5616.9111600460064</v>
          </cell>
        </row>
        <row r="451">
          <cell r="C451" t="str">
            <v>Distributors</v>
          </cell>
          <cell r="E451">
            <v>2205</v>
          </cell>
          <cell r="F451">
            <v>2856</v>
          </cell>
          <cell r="G451">
            <v>11572</v>
          </cell>
          <cell r="H451">
            <v>10176</v>
          </cell>
          <cell r="I451">
            <v>5573</v>
          </cell>
          <cell r="J451">
            <v>1278.2497875955821</v>
          </cell>
          <cell r="K451">
            <v>852.89115646258506</v>
          </cell>
          <cell r="L451">
            <v>639.66836734693879</v>
          </cell>
          <cell r="M451">
            <v>639.66836734693879</v>
          </cell>
          <cell r="N451">
            <v>426.44557823129253</v>
          </cell>
          <cell r="O451">
            <v>426.44557823129253</v>
          </cell>
          <cell r="P451">
            <v>426.44557823129253</v>
          </cell>
          <cell r="R451">
            <v>37071.814413445922</v>
          </cell>
        </row>
        <row r="452">
          <cell r="C452" t="str">
            <v>Data Centre of Excellence</v>
          </cell>
          <cell r="E452">
            <v>0</v>
          </cell>
          <cell r="F452">
            <v>0</v>
          </cell>
          <cell r="G452">
            <v>0</v>
          </cell>
          <cell r="H452">
            <v>0</v>
          </cell>
          <cell r="I452">
            <v>0</v>
          </cell>
          <cell r="J452">
            <v>0</v>
          </cell>
          <cell r="K452">
            <v>0</v>
          </cell>
          <cell r="L452">
            <v>0</v>
          </cell>
          <cell r="M452">
            <v>0</v>
          </cell>
          <cell r="N452">
            <v>0</v>
          </cell>
          <cell r="O452">
            <v>0</v>
          </cell>
          <cell r="P452">
            <v>0</v>
          </cell>
          <cell r="R452">
            <v>0</v>
          </cell>
        </row>
        <row r="453">
          <cell r="C453" t="str">
            <v>Vodafone</v>
          </cell>
          <cell r="E453">
            <v>0</v>
          </cell>
          <cell r="F453">
            <v>0</v>
          </cell>
          <cell r="G453">
            <v>0</v>
          </cell>
          <cell r="H453">
            <v>0</v>
          </cell>
          <cell r="I453">
            <v>0</v>
          </cell>
          <cell r="J453">
            <v>0</v>
          </cell>
          <cell r="K453">
            <v>0</v>
          </cell>
          <cell r="L453">
            <v>0</v>
          </cell>
          <cell r="M453">
            <v>0</v>
          </cell>
          <cell r="N453">
            <v>0</v>
          </cell>
          <cell r="O453">
            <v>0</v>
          </cell>
          <cell r="P453">
            <v>0</v>
          </cell>
          <cell r="R453">
            <v>0</v>
          </cell>
        </row>
        <row r="454">
          <cell r="C454" t="str">
            <v>Managed Partners</v>
          </cell>
          <cell r="E454">
            <v>0</v>
          </cell>
          <cell r="F454">
            <v>0</v>
          </cell>
          <cell r="G454">
            <v>0</v>
          </cell>
          <cell r="H454">
            <v>0</v>
          </cell>
          <cell r="I454">
            <v>0</v>
          </cell>
          <cell r="J454">
            <v>0</v>
          </cell>
          <cell r="K454">
            <v>0</v>
          </cell>
          <cell r="L454">
            <v>0</v>
          </cell>
          <cell r="M454">
            <v>0</v>
          </cell>
          <cell r="N454">
            <v>0</v>
          </cell>
          <cell r="O454">
            <v>0</v>
          </cell>
          <cell r="P454">
            <v>0</v>
          </cell>
          <cell r="R454">
            <v>0</v>
          </cell>
        </row>
        <row r="455">
          <cell r="C455" t="str">
            <v>BT SP</v>
          </cell>
          <cell r="E455">
            <v>16</v>
          </cell>
          <cell r="F455">
            <v>22</v>
          </cell>
          <cell r="G455">
            <v>20</v>
          </cell>
          <cell r="H455">
            <v>19</v>
          </cell>
          <cell r="I455">
            <v>16</v>
          </cell>
          <cell r="J455">
            <v>0</v>
          </cell>
          <cell r="K455">
            <v>0</v>
          </cell>
          <cell r="L455">
            <v>0</v>
          </cell>
          <cell r="M455">
            <v>0</v>
          </cell>
          <cell r="N455">
            <v>0</v>
          </cell>
          <cell r="O455">
            <v>0</v>
          </cell>
          <cell r="P455">
            <v>0</v>
          </cell>
          <cell r="R455">
            <v>93</v>
          </cell>
        </row>
        <row r="456">
          <cell r="C456" t="str">
            <v>Billing Partners - ISPs</v>
          </cell>
          <cell r="E456">
            <v>0</v>
          </cell>
          <cell r="F456">
            <v>1</v>
          </cell>
          <cell r="G456">
            <v>2</v>
          </cell>
          <cell r="H456">
            <v>0</v>
          </cell>
          <cell r="I456">
            <v>1</v>
          </cell>
          <cell r="J456">
            <v>0</v>
          </cell>
          <cell r="K456">
            <v>0</v>
          </cell>
          <cell r="L456">
            <v>0</v>
          </cell>
          <cell r="M456">
            <v>0</v>
          </cell>
          <cell r="N456">
            <v>0</v>
          </cell>
          <cell r="O456">
            <v>0</v>
          </cell>
          <cell r="P456">
            <v>0</v>
          </cell>
          <cell r="R456">
            <v>4</v>
          </cell>
        </row>
        <row r="457">
          <cell r="C457" t="str">
            <v>Genesis</v>
          </cell>
          <cell r="E457">
            <v>0</v>
          </cell>
          <cell r="F457">
            <v>0</v>
          </cell>
          <cell r="G457">
            <v>199</v>
          </cell>
          <cell r="H457">
            <v>0</v>
          </cell>
          <cell r="I457">
            <v>1</v>
          </cell>
          <cell r="J457">
            <v>0</v>
          </cell>
          <cell r="K457">
            <v>0</v>
          </cell>
          <cell r="L457">
            <v>0</v>
          </cell>
          <cell r="M457">
            <v>0</v>
          </cell>
          <cell r="N457">
            <v>0</v>
          </cell>
          <cell r="O457">
            <v>0</v>
          </cell>
          <cell r="P457">
            <v>0</v>
          </cell>
          <cell r="R457">
            <v>200</v>
          </cell>
        </row>
        <row r="458">
          <cell r="C458" t="str">
            <v>tbc</v>
          </cell>
          <cell r="E458">
            <v>0</v>
          </cell>
          <cell r="F458">
            <v>0</v>
          </cell>
          <cell r="G458">
            <v>0</v>
          </cell>
          <cell r="H458">
            <v>0</v>
          </cell>
          <cell r="I458">
            <v>0</v>
          </cell>
          <cell r="J458">
            <v>0</v>
          </cell>
          <cell r="K458">
            <v>0</v>
          </cell>
          <cell r="L458">
            <v>0</v>
          </cell>
          <cell r="M458">
            <v>0</v>
          </cell>
          <cell r="N458">
            <v>0</v>
          </cell>
          <cell r="O458">
            <v>0</v>
          </cell>
          <cell r="P458">
            <v>0</v>
          </cell>
          <cell r="R458">
            <v>0</v>
          </cell>
        </row>
        <row r="459">
          <cell r="C459" t="str">
            <v>Ceased Independents</v>
          </cell>
          <cell r="E459">
            <v>0</v>
          </cell>
          <cell r="F459">
            <v>0</v>
          </cell>
          <cell r="G459">
            <v>0</v>
          </cell>
          <cell r="H459">
            <v>0</v>
          </cell>
          <cell r="I459">
            <v>0</v>
          </cell>
          <cell r="J459">
            <v>0</v>
          </cell>
          <cell r="K459">
            <v>0</v>
          </cell>
          <cell r="L459">
            <v>0</v>
          </cell>
          <cell r="M459">
            <v>0</v>
          </cell>
          <cell r="N459">
            <v>0</v>
          </cell>
          <cell r="O459">
            <v>0</v>
          </cell>
          <cell r="P459">
            <v>0</v>
          </cell>
          <cell r="R459">
            <v>0</v>
          </cell>
        </row>
        <row r="460">
          <cell r="C460" t="str">
            <v>tbc</v>
          </cell>
          <cell r="E460">
            <v>0</v>
          </cell>
          <cell r="F460">
            <v>0</v>
          </cell>
          <cell r="G460">
            <v>0</v>
          </cell>
          <cell r="H460">
            <v>0</v>
          </cell>
          <cell r="I460">
            <v>0</v>
          </cell>
          <cell r="J460">
            <v>0</v>
          </cell>
          <cell r="K460">
            <v>0</v>
          </cell>
          <cell r="L460">
            <v>0</v>
          </cell>
          <cell r="M460">
            <v>0</v>
          </cell>
          <cell r="N460">
            <v>0</v>
          </cell>
          <cell r="O460">
            <v>0</v>
          </cell>
          <cell r="P460">
            <v>0</v>
          </cell>
          <cell r="R460">
            <v>0</v>
          </cell>
        </row>
        <row r="462">
          <cell r="C462" t="str">
            <v>Total Business Partners</v>
          </cell>
          <cell r="E462">
            <v>2498</v>
          </cell>
          <cell r="F462">
            <v>3131</v>
          </cell>
          <cell r="G462">
            <v>13432</v>
          </cell>
          <cell r="H462">
            <v>12520</v>
          </cell>
          <cell r="I462">
            <v>5906</v>
          </cell>
          <cell r="J462">
            <v>1498.7255734919288</v>
          </cell>
          <cell r="K462">
            <v>1000</v>
          </cell>
          <cell r="L462">
            <v>750</v>
          </cell>
          <cell r="M462">
            <v>750</v>
          </cell>
          <cell r="N462">
            <v>500</v>
          </cell>
          <cell r="O462">
            <v>500</v>
          </cell>
          <cell r="P462">
            <v>500</v>
          </cell>
          <cell r="R462">
            <v>42985.725573491931</v>
          </cell>
        </row>
        <row r="464">
          <cell r="C464" t="str">
            <v>Direct</v>
          </cell>
        </row>
        <row r="466">
          <cell r="C466" t="str">
            <v>O2 Direct Sales - Corporate</v>
          </cell>
          <cell r="E466">
            <v>0</v>
          </cell>
          <cell r="F466">
            <v>0</v>
          </cell>
          <cell r="G466">
            <v>0</v>
          </cell>
          <cell r="H466">
            <v>0</v>
          </cell>
          <cell r="I466">
            <v>0</v>
          </cell>
          <cell r="J466">
            <v>0</v>
          </cell>
          <cell r="K466">
            <v>0</v>
          </cell>
          <cell r="L466">
            <v>0</v>
          </cell>
          <cell r="M466">
            <v>0</v>
          </cell>
          <cell r="N466">
            <v>0</v>
          </cell>
          <cell r="O466">
            <v>0</v>
          </cell>
          <cell r="P466">
            <v>0</v>
          </cell>
          <cell r="R466">
            <v>0</v>
          </cell>
        </row>
        <row r="467">
          <cell r="C467" t="str">
            <v>O2 Direct Sales - SME</v>
          </cell>
          <cell r="E467">
            <v>0</v>
          </cell>
          <cell r="F467">
            <v>0</v>
          </cell>
          <cell r="G467">
            <v>0</v>
          </cell>
          <cell r="H467">
            <v>0</v>
          </cell>
          <cell r="I467">
            <v>0</v>
          </cell>
          <cell r="J467">
            <v>0</v>
          </cell>
          <cell r="K467">
            <v>0</v>
          </cell>
          <cell r="L467">
            <v>0</v>
          </cell>
          <cell r="M467">
            <v>0</v>
          </cell>
          <cell r="N467">
            <v>0</v>
          </cell>
          <cell r="O467">
            <v>0</v>
          </cell>
          <cell r="P467">
            <v>0</v>
          </cell>
          <cell r="R467">
            <v>0</v>
          </cell>
        </row>
        <row r="468">
          <cell r="C468" t="str">
            <v>tbc</v>
          </cell>
          <cell r="E468">
            <v>0</v>
          </cell>
          <cell r="F468">
            <v>0</v>
          </cell>
          <cell r="G468">
            <v>0</v>
          </cell>
          <cell r="H468">
            <v>0</v>
          </cell>
          <cell r="I468">
            <v>0</v>
          </cell>
          <cell r="J468">
            <v>0</v>
          </cell>
          <cell r="K468">
            <v>0</v>
          </cell>
          <cell r="L468">
            <v>0</v>
          </cell>
          <cell r="M468">
            <v>0</v>
          </cell>
          <cell r="N468">
            <v>0</v>
          </cell>
          <cell r="O468">
            <v>0</v>
          </cell>
          <cell r="P468">
            <v>0</v>
          </cell>
          <cell r="R468">
            <v>0</v>
          </cell>
        </row>
        <row r="469">
          <cell r="C469" t="str">
            <v>tbc</v>
          </cell>
          <cell r="E469">
            <v>0</v>
          </cell>
          <cell r="F469">
            <v>0</v>
          </cell>
          <cell r="G469">
            <v>0</v>
          </cell>
          <cell r="H469">
            <v>0</v>
          </cell>
          <cell r="I469">
            <v>0</v>
          </cell>
          <cell r="J469">
            <v>0</v>
          </cell>
          <cell r="K469">
            <v>0</v>
          </cell>
          <cell r="L469">
            <v>0</v>
          </cell>
          <cell r="M469">
            <v>0</v>
          </cell>
          <cell r="N469">
            <v>0</v>
          </cell>
          <cell r="O469">
            <v>0</v>
          </cell>
          <cell r="P469">
            <v>0</v>
          </cell>
          <cell r="R469">
            <v>0</v>
          </cell>
        </row>
        <row r="470">
          <cell r="C470" t="str">
            <v>tbc</v>
          </cell>
          <cell r="E470">
            <v>0</v>
          </cell>
          <cell r="F470">
            <v>0</v>
          </cell>
          <cell r="G470">
            <v>0</v>
          </cell>
          <cell r="H470">
            <v>0</v>
          </cell>
          <cell r="I470">
            <v>0</v>
          </cell>
          <cell r="J470">
            <v>0</v>
          </cell>
          <cell r="K470">
            <v>0</v>
          </cell>
          <cell r="L470">
            <v>0</v>
          </cell>
          <cell r="M470">
            <v>0</v>
          </cell>
          <cell r="N470">
            <v>0</v>
          </cell>
          <cell r="O470">
            <v>0</v>
          </cell>
          <cell r="P470">
            <v>0</v>
          </cell>
          <cell r="R470">
            <v>0</v>
          </cell>
        </row>
        <row r="471">
          <cell r="C471" t="str">
            <v>tbc</v>
          </cell>
          <cell r="E471">
            <v>0</v>
          </cell>
          <cell r="F471">
            <v>0</v>
          </cell>
          <cell r="G471">
            <v>0</v>
          </cell>
          <cell r="H471">
            <v>0</v>
          </cell>
          <cell r="I471">
            <v>0</v>
          </cell>
          <cell r="J471">
            <v>0</v>
          </cell>
          <cell r="K471">
            <v>0</v>
          </cell>
          <cell r="L471">
            <v>0</v>
          </cell>
          <cell r="M471">
            <v>0</v>
          </cell>
          <cell r="N471">
            <v>0</v>
          </cell>
          <cell r="O471">
            <v>0</v>
          </cell>
          <cell r="P471">
            <v>0</v>
          </cell>
          <cell r="R471">
            <v>0</v>
          </cell>
        </row>
        <row r="472">
          <cell r="C472" t="str">
            <v>tbc</v>
          </cell>
          <cell r="E472">
            <v>0</v>
          </cell>
          <cell r="F472">
            <v>0</v>
          </cell>
          <cell r="G472">
            <v>0</v>
          </cell>
          <cell r="H472">
            <v>0</v>
          </cell>
          <cell r="I472">
            <v>0</v>
          </cell>
          <cell r="J472">
            <v>0</v>
          </cell>
          <cell r="K472">
            <v>0</v>
          </cell>
          <cell r="L472">
            <v>0</v>
          </cell>
          <cell r="M472">
            <v>0</v>
          </cell>
          <cell r="N472">
            <v>0</v>
          </cell>
          <cell r="O472">
            <v>0</v>
          </cell>
          <cell r="P472">
            <v>0</v>
          </cell>
          <cell r="R472">
            <v>0</v>
          </cell>
        </row>
        <row r="473">
          <cell r="C473" t="str">
            <v>tbc</v>
          </cell>
          <cell r="E473">
            <v>0</v>
          </cell>
          <cell r="F473">
            <v>0</v>
          </cell>
          <cell r="G473">
            <v>0</v>
          </cell>
          <cell r="H473">
            <v>0</v>
          </cell>
          <cell r="I473">
            <v>0</v>
          </cell>
          <cell r="J473">
            <v>0</v>
          </cell>
          <cell r="K473">
            <v>0</v>
          </cell>
          <cell r="L473">
            <v>0</v>
          </cell>
          <cell r="M473">
            <v>0</v>
          </cell>
          <cell r="N473">
            <v>0</v>
          </cell>
          <cell r="O473">
            <v>0</v>
          </cell>
          <cell r="P473">
            <v>0</v>
          </cell>
          <cell r="R473">
            <v>0</v>
          </cell>
        </row>
        <row r="474">
          <cell r="C474" t="str">
            <v>tbc</v>
          </cell>
          <cell r="E474">
            <v>0</v>
          </cell>
          <cell r="F474">
            <v>0</v>
          </cell>
          <cell r="G474">
            <v>0</v>
          </cell>
          <cell r="H474">
            <v>0</v>
          </cell>
          <cell r="I474">
            <v>0</v>
          </cell>
          <cell r="J474">
            <v>0</v>
          </cell>
          <cell r="K474">
            <v>0</v>
          </cell>
          <cell r="L474">
            <v>0</v>
          </cell>
          <cell r="M474">
            <v>0</v>
          </cell>
          <cell r="N474">
            <v>0</v>
          </cell>
          <cell r="O474">
            <v>0</v>
          </cell>
          <cell r="P474">
            <v>0</v>
          </cell>
          <cell r="R474">
            <v>0</v>
          </cell>
        </row>
        <row r="476">
          <cell r="C476" t="str">
            <v>Total Direct</v>
          </cell>
          <cell r="E476">
            <v>0</v>
          </cell>
          <cell r="F476">
            <v>0</v>
          </cell>
          <cell r="G476">
            <v>0</v>
          </cell>
          <cell r="H476">
            <v>0</v>
          </cell>
          <cell r="I476">
            <v>0</v>
          </cell>
          <cell r="J476">
            <v>0</v>
          </cell>
          <cell r="K476">
            <v>0</v>
          </cell>
          <cell r="L476">
            <v>0</v>
          </cell>
          <cell r="M476">
            <v>0</v>
          </cell>
          <cell r="N476">
            <v>0</v>
          </cell>
          <cell r="O476">
            <v>0</v>
          </cell>
          <cell r="P476">
            <v>0</v>
          </cell>
          <cell r="R476">
            <v>0</v>
          </cell>
        </row>
        <row r="478">
          <cell r="C478" t="str">
            <v>TOTAL BUSINESS</v>
          </cell>
          <cell r="E478">
            <v>2498</v>
          </cell>
          <cell r="F478">
            <v>3131</v>
          </cell>
          <cell r="G478">
            <v>13432</v>
          </cell>
          <cell r="H478">
            <v>12520</v>
          </cell>
          <cell r="I478">
            <v>5906</v>
          </cell>
          <cell r="J478">
            <v>1498.7255734919288</v>
          </cell>
          <cell r="K478">
            <v>1000</v>
          </cell>
          <cell r="L478">
            <v>750</v>
          </cell>
          <cell r="M478">
            <v>750</v>
          </cell>
          <cell r="N478">
            <v>500</v>
          </cell>
          <cell r="O478">
            <v>500</v>
          </cell>
          <cell r="P478">
            <v>500</v>
          </cell>
          <cell r="R478">
            <v>42985.725573491931</v>
          </cell>
        </row>
        <row r="480">
          <cell r="C480" t="str">
            <v>O2 ONLINE (A. Benham)</v>
          </cell>
        </row>
        <row r="482">
          <cell r="C482" t="str">
            <v>O2 Online</v>
          </cell>
          <cell r="E482">
            <v>149135</v>
          </cell>
          <cell r="F482">
            <v>130578</v>
          </cell>
          <cell r="G482">
            <v>145775</v>
          </cell>
          <cell r="H482">
            <v>134287</v>
          </cell>
          <cell r="I482">
            <v>137923</v>
          </cell>
          <cell r="J482">
            <v>145858.64883145125</v>
          </cell>
          <cell r="K482">
            <v>151420.13489139831</v>
          </cell>
          <cell r="L482">
            <v>152004.50965079592</v>
          </cell>
          <cell r="M482">
            <v>147774.13918065536</v>
          </cell>
          <cell r="N482">
            <v>153559.21706529328</v>
          </cell>
          <cell r="O482">
            <v>152365.91782610503</v>
          </cell>
          <cell r="P482">
            <v>161408.51394005294</v>
          </cell>
          <cell r="R482">
            <v>1762089.0813857522</v>
          </cell>
        </row>
        <row r="483">
          <cell r="C483" t="str">
            <v>O2 Telesales</v>
          </cell>
          <cell r="E483">
            <v>0</v>
          </cell>
          <cell r="F483">
            <v>0</v>
          </cell>
          <cell r="G483">
            <v>0</v>
          </cell>
          <cell r="H483">
            <v>0</v>
          </cell>
          <cell r="I483">
            <v>0</v>
          </cell>
          <cell r="J483">
            <v>0</v>
          </cell>
          <cell r="K483">
            <v>0</v>
          </cell>
          <cell r="L483">
            <v>0</v>
          </cell>
          <cell r="M483">
            <v>0</v>
          </cell>
          <cell r="N483">
            <v>0</v>
          </cell>
          <cell r="O483">
            <v>0</v>
          </cell>
          <cell r="P483">
            <v>0</v>
          </cell>
          <cell r="R483">
            <v>0</v>
          </cell>
        </row>
        <row r="484">
          <cell r="C484" t="str">
            <v>tbc</v>
          </cell>
          <cell r="E484">
            <v>0</v>
          </cell>
          <cell r="F484">
            <v>0</v>
          </cell>
          <cell r="G484">
            <v>0</v>
          </cell>
          <cell r="H484">
            <v>0</v>
          </cell>
          <cell r="I484">
            <v>0</v>
          </cell>
          <cell r="J484">
            <v>0</v>
          </cell>
          <cell r="K484">
            <v>0</v>
          </cell>
          <cell r="L484">
            <v>0</v>
          </cell>
          <cell r="M484">
            <v>0</v>
          </cell>
          <cell r="N484">
            <v>0</v>
          </cell>
          <cell r="O484">
            <v>0</v>
          </cell>
          <cell r="P484">
            <v>0</v>
          </cell>
          <cell r="R484">
            <v>0</v>
          </cell>
        </row>
        <row r="485">
          <cell r="C485" t="str">
            <v>tbc</v>
          </cell>
          <cell r="E485">
            <v>0</v>
          </cell>
          <cell r="F485">
            <v>0</v>
          </cell>
          <cell r="G485">
            <v>0</v>
          </cell>
          <cell r="H485">
            <v>0</v>
          </cell>
          <cell r="I485">
            <v>0</v>
          </cell>
          <cell r="J485">
            <v>0</v>
          </cell>
          <cell r="K485">
            <v>0</v>
          </cell>
          <cell r="L485">
            <v>0</v>
          </cell>
          <cell r="M485">
            <v>0</v>
          </cell>
          <cell r="N485">
            <v>0</v>
          </cell>
          <cell r="O485">
            <v>0</v>
          </cell>
          <cell r="P485">
            <v>0</v>
          </cell>
          <cell r="R485">
            <v>0</v>
          </cell>
        </row>
        <row r="486">
          <cell r="C486" t="str">
            <v>tbc</v>
          </cell>
          <cell r="E486">
            <v>0</v>
          </cell>
          <cell r="F486">
            <v>0</v>
          </cell>
          <cell r="G486">
            <v>0</v>
          </cell>
          <cell r="H486">
            <v>0</v>
          </cell>
          <cell r="I486">
            <v>0</v>
          </cell>
          <cell r="J486">
            <v>0</v>
          </cell>
          <cell r="K486">
            <v>0</v>
          </cell>
          <cell r="L486">
            <v>0</v>
          </cell>
          <cell r="M486">
            <v>0</v>
          </cell>
          <cell r="N486">
            <v>0</v>
          </cell>
          <cell r="O486">
            <v>0</v>
          </cell>
          <cell r="P486">
            <v>0</v>
          </cell>
          <cell r="R486">
            <v>0</v>
          </cell>
        </row>
        <row r="487">
          <cell r="C487" t="str">
            <v>tbc</v>
          </cell>
          <cell r="E487">
            <v>0</v>
          </cell>
          <cell r="F487">
            <v>0</v>
          </cell>
          <cell r="G487">
            <v>0</v>
          </cell>
          <cell r="H487">
            <v>0</v>
          </cell>
          <cell r="I487">
            <v>0</v>
          </cell>
          <cell r="J487">
            <v>0</v>
          </cell>
          <cell r="K487">
            <v>0</v>
          </cell>
          <cell r="L487">
            <v>0</v>
          </cell>
          <cell r="M487">
            <v>0</v>
          </cell>
          <cell r="N487">
            <v>0</v>
          </cell>
          <cell r="O487">
            <v>0</v>
          </cell>
          <cell r="P487">
            <v>0</v>
          </cell>
          <cell r="R487">
            <v>0</v>
          </cell>
        </row>
        <row r="489">
          <cell r="C489" t="str">
            <v>TOTAL O2 ONLINE</v>
          </cell>
          <cell r="E489">
            <v>149135</v>
          </cell>
          <cell r="F489">
            <v>130578</v>
          </cell>
          <cell r="G489">
            <v>145775</v>
          </cell>
          <cell r="H489">
            <v>134287</v>
          </cell>
          <cell r="I489">
            <v>137923</v>
          </cell>
          <cell r="J489">
            <v>145858.64883145125</v>
          </cell>
          <cell r="K489">
            <v>151420.13489139831</v>
          </cell>
          <cell r="L489">
            <v>152004.50965079592</v>
          </cell>
          <cell r="M489">
            <v>147774.13918065536</v>
          </cell>
          <cell r="N489">
            <v>153559.21706529328</v>
          </cell>
          <cell r="O489">
            <v>152365.91782610503</v>
          </cell>
          <cell r="P489">
            <v>161408.51394005294</v>
          </cell>
          <cell r="R489">
            <v>1762089.0813857522</v>
          </cell>
        </row>
        <row r="491">
          <cell r="C491" t="str">
            <v>O2 RETAIL (P. Cave)</v>
          </cell>
        </row>
        <row r="493">
          <cell r="C493" t="str">
            <v>O2 Retail</v>
          </cell>
          <cell r="E493">
            <v>91043</v>
          </cell>
          <cell r="F493">
            <v>79472</v>
          </cell>
          <cell r="G493">
            <v>90241</v>
          </cell>
          <cell r="H493">
            <v>86172</v>
          </cell>
          <cell r="I493">
            <v>91488</v>
          </cell>
          <cell r="J493">
            <v>65971.14</v>
          </cell>
          <cell r="K493">
            <v>62133.26</v>
          </cell>
          <cell r="L493">
            <v>72650.740000000005</v>
          </cell>
          <cell r="M493">
            <v>70731.45</v>
          </cell>
          <cell r="N493">
            <v>68850.850000000006</v>
          </cell>
          <cell r="O493">
            <v>70733.100000000006</v>
          </cell>
          <cell r="P493">
            <v>106314.34</v>
          </cell>
          <cell r="R493">
            <v>955800.87999999989</v>
          </cell>
        </row>
        <row r="494">
          <cell r="C494" t="str">
            <v>O2 Franchise</v>
          </cell>
          <cell r="E494">
            <v>13518</v>
          </cell>
          <cell r="F494">
            <v>10857</v>
          </cell>
          <cell r="G494">
            <v>12084</v>
          </cell>
          <cell r="H494">
            <v>10894</v>
          </cell>
          <cell r="I494">
            <v>11068</v>
          </cell>
          <cell r="J494">
            <v>9952.2099999999991</v>
          </cell>
          <cell r="K494">
            <v>9848.1302712088636</v>
          </cell>
          <cell r="L494">
            <v>9848.1302712088636</v>
          </cell>
          <cell r="M494">
            <v>9848.1302712088636</v>
          </cell>
          <cell r="N494">
            <v>9848.1302712088636</v>
          </cell>
          <cell r="O494">
            <v>11708.005622622788</v>
          </cell>
          <cell r="P494">
            <v>17527.756325450639</v>
          </cell>
          <cell r="R494">
            <v>137001.49303290888</v>
          </cell>
        </row>
        <row r="495">
          <cell r="C495" t="str">
            <v>tbc</v>
          </cell>
          <cell r="E495">
            <v>0</v>
          </cell>
          <cell r="F495">
            <v>0</v>
          </cell>
          <cell r="G495">
            <v>0</v>
          </cell>
          <cell r="H495">
            <v>0</v>
          </cell>
          <cell r="I495">
            <v>0</v>
          </cell>
          <cell r="J495">
            <v>0</v>
          </cell>
          <cell r="K495">
            <v>0</v>
          </cell>
          <cell r="L495">
            <v>0</v>
          </cell>
          <cell r="M495">
            <v>0</v>
          </cell>
          <cell r="N495">
            <v>0</v>
          </cell>
          <cell r="O495">
            <v>0</v>
          </cell>
          <cell r="P495">
            <v>0</v>
          </cell>
          <cell r="R495">
            <v>0</v>
          </cell>
        </row>
        <row r="496">
          <cell r="C496" t="str">
            <v>tbc</v>
          </cell>
          <cell r="E496">
            <v>0</v>
          </cell>
          <cell r="F496">
            <v>0</v>
          </cell>
          <cell r="G496">
            <v>0</v>
          </cell>
          <cell r="H496">
            <v>0</v>
          </cell>
          <cell r="I496">
            <v>0</v>
          </cell>
          <cell r="J496">
            <v>0</v>
          </cell>
          <cell r="K496">
            <v>0</v>
          </cell>
          <cell r="L496">
            <v>0</v>
          </cell>
          <cell r="M496">
            <v>0</v>
          </cell>
          <cell r="N496">
            <v>0</v>
          </cell>
          <cell r="O496">
            <v>0</v>
          </cell>
          <cell r="P496">
            <v>0</v>
          </cell>
          <cell r="R496">
            <v>0</v>
          </cell>
        </row>
        <row r="497">
          <cell r="C497" t="str">
            <v>tbc</v>
          </cell>
          <cell r="E497">
            <v>0</v>
          </cell>
          <cell r="F497">
            <v>0</v>
          </cell>
          <cell r="G497">
            <v>0</v>
          </cell>
          <cell r="H497">
            <v>0</v>
          </cell>
          <cell r="I497">
            <v>0</v>
          </cell>
          <cell r="J497">
            <v>0</v>
          </cell>
          <cell r="K497">
            <v>0</v>
          </cell>
          <cell r="L497">
            <v>0</v>
          </cell>
          <cell r="M497">
            <v>0</v>
          </cell>
          <cell r="N497">
            <v>0</v>
          </cell>
          <cell r="O497">
            <v>0</v>
          </cell>
          <cell r="P497">
            <v>0</v>
          </cell>
          <cell r="R497">
            <v>0</v>
          </cell>
        </row>
        <row r="498">
          <cell r="C498" t="str">
            <v>tbc</v>
          </cell>
          <cell r="E498">
            <v>0</v>
          </cell>
          <cell r="F498">
            <v>0</v>
          </cell>
          <cell r="G498">
            <v>0</v>
          </cell>
          <cell r="H498">
            <v>0</v>
          </cell>
          <cell r="I498">
            <v>0</v>
          </cell>
          <cell r="J498">
            <v>0</v>
          </cell>
          <cell r="K498">
            <v>0</v>
          </cell>
          <cell r="L498">
            <v>0</v>
          </cell>
          <cell r="M498">
            <v>0</v>
          </cell>
          <cell r="N498">
            <v>0</v>
          </cell>
          <cell r="O498">
            <v>0</v>
          </cell>
          <cell r="P498">
            <v>0</v>
          </cell>
          <cell r="R498">
            <v>0</v>
          </cell>
        </row>
        <row r="499">
          <cell r="C499" t="str">
            <v>tbc</v>
          </cell>
          <cell r="E499">
            <v>0</v>
          </cell>
          <cell r="F499">
            <v>0</v>
          </cell>
          <cell r="G499">
            <v>0</v>
          </cell>
          <cell r="H499">
            <v>0</v>
          </cell>
          <cell r="I499">
            <v>0</v>
          </cell>
          <cell r="J499">
            <v>0</v>
          </cell>
          <cell r="K499">
            <v>0</v>
          </cell>
          <cell r="L499">
            <v>0</v>
          </cell>
          <cell r="M499">
            <v>0</v>
          </cell>
          <cell r="N499">
            <v>0</v>
          </cell>
          <cell r="O499">
            <v>0</v>
          </cell>
          <cell r="P499">
            <v>0</v>
          </cell>
          <cell r="R499">
            <v>0</v>
          </cell>
        </row>
        <row r="501">
          <cell r="C501" t="str">
            <v>TOTAL O2 RETAIL</v>
          </cell>
          <cell r="E501">
            <v>104561</v>
          </cell>
          <cell r="F501">
            <v>90329</v>
          </cell>
          <cell r="G501">
            <v>102325</v>
          </cell>
          <cell r="H501">
            <v>97066</v>
          </cell>
          <cell r="I501">
            <v>102556</v>
          </cell>
          <cell r="J501">
            <v>75923.350000000006</v>
          </cell>
          <cell r="K501">
            <v>71981.39027120886</v>
          </cell>
          <cell r="L501">
            <v>82498.870271208871</v>
          </cell>
          <cell r="M501">
            <v>80579.580271208863</v>
          </cell>
          <cell r="N501">
            <v>78698.980271208871</v>
          </cell>
          <cell r="O501">
            <v>82441.105622622796</v>
          </cell>
          <cell r="P501">
            <v>123842.09632545064</v>
          </cell>
          <cell r="R501">
            <v>1092802.3730329089</v>
          </cell>
        </row>
        <row r="503">
          <cell r="C503" t="str">
            <v>OTHER CHANNELS</v>
          </cell>
        </row>
        <row r="505">
          <cell r="C505" t="str">
            <v>Other</v>
          </cell>
          <cell r="E505">
            <v>10422</v>
          </cell>
          <cell r="F505">
            <v>10233</v>
          </cell>
          <cell r="G505">
            <v>11319</v>
          </cell>
          <cell r="H505">
            <v>10360</v>
          </cell>
          <cell r="I505">
            <v>10255</v>
          </cell>
          <cell r="J505">
            <v>10360</v>
          </cell>
          <cell r="K505">
            <v>10360</v>
          </cell>
          <cell r="L505">
            <v>10360</v>
          </cell>
          <cell r="M505">
            <v>10360</v>
          </cell>
          <cell r="N505">
            <v>10360</v>
          </cell>
          <cell r="O505">
            <v>10360</v>
          </cell>
          <cell r="P505">
            <v>10360</v>
          </cell>
          <cell r="R505">
            <v>125109</v>
          </cell>
        </row>
        <row r="506">
          <cell r="C506" t="str">
            <v>tbc</v>
          </cell>
          <cell r="E506">
            <v>0</v>
          </cell>
          <cell r="F506">
            <v>0</v>
          </cell>
          <cell r="G506">
            <v>0</v>
          </cell>
          <cell r="H506">
            <v>0</v>
          </cell>
          <cell r="I506">
            <v>0</v>
          </cell>
          <cell r="J506">
            <v>0</v>
          </cell>
          <cell r="K506">
            <v>0</v>
          </cell>
          <cell r="L506">
            <v>0</v>
          </cell>
          <cell r="M506">
            <v>0</v>
          </cell>
          <cell r="N506">
            <v>0</v>
          </cell>
          <cell r="O506">
            <v>0</v>
          </cell>
          <cell r="P506">
            <v>0</v>
          </cell>
          <cell r="R506">
            <v>0</v>
          </cell>
        </row>
        <row r="507">
          <cell r="C507" t="str">
            <v>tbc</v>
          </cell>
          <cell r="E507">
            <v>0</v>
          </cell>
          <cell r="F507">
            <v>0</v>
          </cell>
          <cell r="G507">
            <v>0</v>
          </cell>
          <cell r="H507">
            <v>0</v>
          </cell>
          <cell r="I507">
            <v>0</v>
          </cell>
          <cell r="J507">
            <v>0</v>
          </cell>
          <cell r="K507">
            <v>0</v>
          </cell>
          <cell r="L507">
            <v>0</v>
          </cell>
          <cell r="M507">
            <v>0</v>
          </cell>
          <cell r="N507">
            <v>0</v>
          </cell>
          <cell r="O507">
            <v>0</v>
          </cell>
          <cell r="P507">
            <v>0</v>
          </cell>
          <cell r="R507">
            <v>0</v>
          </cell>
        </row>
        <row r="508">
          <cell r="C508" t="str">
            <v>tbc</v>
          </cell>
          <cell r="E508">
            <v>0</v>
          </cell>
          <cell r="F508">
            <v>0</v>
          </cell>
          <cell r="G508">
            <v>0</v>
          </cell>
          <cell r="H508">
            <v>0</v>
          </cell>
          <cell r="I508">
            <v>0</v>
          </cell>
          <cell r="J508">
            <v>0</v>
          </cell>
          <cell r="K508">
            <v>0</v>
          </cell>
          <cell r="L508">
            <v>0</v>
          </cell>
          <cell r="M508">
            <v>0</v>
          </cell>
          <cell r="N508">
            <v>0</v>
          </cell>
          <cell r="O508">
            <v>0</v>
          </cell>
          <cell r="P508">
            <v>0</v>
          </cell>
          <cell r="R508">
            <v>0</v>
          </cell>
        </row>
        <row r="509">
          <cell r="C509" t="str">
            <v>tbc</v>
          </cell>
          <cell r="E509">
            <v>0</v>
          </cell>
          <cell r="F509">
            <v>0</v>
          </cell>
          <cell r="G509">
            <v>0</v>
          </cell>
          <cell r="H509">
            <v>0</v>
          </cell>
          <cell r="I509">
            <v>0</v>
          </cell>
          <cell r="J509">
            <v>0</v>
          </cell>
          <cell r="K509">
            <v>0</v>
          </cell>
          <cell r="L509">
            <v>0</v>
          </cell>
          <cell r="M509">
            <v>0</v>
          </cell>
          <cell r="N509">
            <v>0</v>
          </cell>
          <cell r="O509">
            <v>0</v>
          </cell>
          <cell r="P509">
            <v>0</v>
          </cell>
          <cell r="R509">
            <v>0</v>
          </cell>
        </row>
        <row r="510">
          <cell r="C510" t="str">
            <v>tbc</v>
          </cell>
          <cell r="E510">
            <v>0</v>
          </cell>
          <cell r="F510">
            <v>0</v>
          </cell>
          <cell r="G510">
            <v>0</v>
          </cell>
          <cell r="H510">
            <v>0</v>
          </cell>
          <cell r="I510">
            <v>0</v>
          </cell>
          <cell r="J510">
            <v>0</v>
          </cell>
          <cell r="K510">
            <v>0</v>
          </cell>
          <cell r="L510">
            <v>0</v>
          </cell>
          <cell r="M510">
            <v>0</v>
          </cell>
          <cell r="N510">
            <v>0</v>
          </cell>
          <cell r="O510">
            <v>0</v>
          </cell>
          <cell r="P510">
            <v>0</v>
          </cell>
          <cell r="R510">
            <v>0</v>
          </cell>
        </row>
        <row r="511">
          <cell r="C511" t="str">
            <v>tbc</v>
          </cell>
          <cell r="E511">
            <v>0</v>
          </cell>
          <cell r="F511">
            <v>0</v>
          </cell>
          <cell r="G511">
            <v>0</v>
          </cell>
          <cell r="H511">
            <v>0</v>
          </cell>
          <cell r="I511">
            <v>0</v>
          </cell>
          <cell r="J511">
            <v>0</v>
          </cell>
          <cell r="K511">
            <v>0</v>
          </cell>
          <cell r="L511">
            <v>0</v>
          </cell>
          <cell r="M511">
            <v>0</v>
          </cell>
          <cell r="N511">
            <v>0</v>
          </cell>
          <cell r="O511">
            <v>0</v>
          </cell>
          <cell r="P511">
            <v>0</v>
          </cell>
          <cell r="R511">
            <v>0</v>
          </cell>
        </row>
        <row r="513">
          <cell r="C513" t="str">
            <v>TOTAL OTHER CHANNELS</v>
          </cell>
          <cell r="E513">
            <v>10422</v>
          </cell>
          <cell r="F513">
            <v>10233</v>
          </cell>
          <cell r="G513">
            <v>11319</v>
          </cell>
          <cell r="H513">
            <v>10360</v>
          </cell>
          <cell r="I513">
            <v>10255</v>
          </cell>
          <cell r="J513">
            <v>10360</v>
          </cell>
          <cell r="K513">
            <v>10360</v>
          </cell>
          <cell r="L513">
            <v>10360</v>
          </cell>
          <cell r="M513">
            <v>10360</v>
          </cell>
          <cell r="N513">
            <v>10360</v>
          </cell>
          <cell r="O513">
            <v>10360</v>
          </cell>
          <cell r="P513">
            <v>10360</v>
          </cell>
          <cell r="R513">
            <v>125109</v>
          </cell>
        </row>
        <row r="515">
          <cell r="C515" t="str">
            <v>TOTAL PREPAY GROSS CONNECTIONS</v>
          </cell>
          <cell r="E515">
            <v>480927</v>
          </cell>
          <cell r="F515">
            <v>402567</v>
          </cell>
          <cell r="G515">
            <v>461339</v>
          </cell>
          <cell r="H515">
            <v>445373</v>
          </cell>
          <cell r="I515">
            <v>435680</v>
          </cell>
          <cell r="J515">
            <v>375307.3910716098</v>
          </cell>
          <cell r="K515">
            <v>404609.85849594045</v>
          </cell>
          <cell r="L515">
            <v>415461.71325533814</v>
          </cell>
          <cell r="M515">
            <v>405312.05278519762</v>
          </cell>
          <cell r="N515">
            <v>412391.86400316883</v>
          </cell>
          <cell r="O515">
            <v>418065.69011539442</v>
          </cell>
          <cell r="P515">
            <v>543502.27693217027</v>
          </cell>
          <cell r="R515">
            <v>5200536.8466588203</v>
          </cell>
        </row>
      </sheetData>
      <sheetData sheetId="31" refreshError="1">
        <row r="2">
          <cell r="C2" t="str">
            <v>POSTPAY TRADITIONAL</v>
          </cell>
          <cell r="E2">
            <v>39448</v>
          </cell>
          <cell r="F2">
            <v>39479</v>
          </cell>
          <cell r="G2">
            <v>39508</v>
          </cell>
          <cell r="H2">
            <v>39539</v>
          </cell>
          <cell r="I2">
            <v>39569</v>
          </cell>
          <cell r="J2">
            <v>39600</v>
          </cell>
          <cell r="K2">
            <v>39630</v>
          </cell>
          <cell r="L2">
            <v>39661</v>
          </cell>
          <cell r="M2">
            <v>39692</v>
          </cell>
          <cell r="N2">
            <v>39722</v>
          </cell>
          <cell r="O2">
            <v>39753</v>
          </cell>
          <cell r="P2">
            <v>39783</v>
          </cell>
          <cell r="R2" t="str">
            <v>Year to Date</v>
          </cell>
        </row>
        <row r="4">
          <cell r="E4" t="str">
            <v>Actual</v>
          </cell>
          <cell r="F4" t="str">
            <v>Actual</v>
          </cell>
          <cell r="G4" t="str">
            <v>Actual</v>
          </cell>
          <cell r="H4" t="str">
            <v>Actual</v>
          </cell>
          <cell r="I4" t="str">
            <v>Actual</v>
          </cell>
          <cell r="J4" t="str">
            <v>Actual</v>
          </cell>
          <cell r="K4" t="str">
            <v>Actual</v>
          </cell>
          <cell r="L4" t="str">
            <v>Actual</v>
          </cell>
          <cell r="M4" t="str">
            <v/>
          </cell>
          <cell r="N4" t="str">
            <v/>
          </cell>
          <cell r="O4" t="str">
            <v/>
          </cell>
          <cell r="P4" t="str">
            <v/>
          </cell>
        </row>
        <row r="6">
          <cell r="C6" t="str">
            <v>MASS RETAIL (S. Shurrock)</v>
          </cell>
        </row>
        <row r="8">
          <cell r="B8" t="str">
            <v>Carphone Warehouse - CPW Managed   Traditional</v>
          </cell>
          <cell r="C8" t="str">
            <v>Carphone Warehouse - CPW Managed</v>
          </cell>
          <cell r="E8">
            <v>1084</v>
          </cell>
          <cell r="F8">
            <v>886</v>
          </cell>
          <cell r="G8">
            <v>824</v>
          </cell>
          <cell r="H8">
            <v>758</v>
          </cell>
          <cell r="I8">
            <v>747</v>
          </cell>
          <cell r="J8">
            <v>650</v>
          </cell>
          <cell r="K8">
            <v>671</v>
          </cell>
          <cell r="L8">
            <v>641</v>
          </cell>
          <cell r="M8">
            <v>606</v>
          </cell>
          <cell r="N8">
            <v>687</v>
          </cell>
          <cell r="O8">
            <v>591</v>
          </cell>
          <cell r="P8">
            <v>588</v>
          </cell>
          <cell r="R8">
            <v>8733</v>
          </cell>
        </row>
        <row r="9">
          <cell r="B9" t="str">
            <v>Carphone Warehouse - O2 managed   Traditional</v>
          </cell>
          <cell r="C9" t="str">
            <v>Carphone Warehouse - O2 managed</v>
          </cell>
          <cell r="E9">
            <v>29062</v>
          </cell>
          <cell r="F9">
            <v>28439</v>
          </cell>
          <cell r="G9">
            <v>26475</v>
          </cell>
          <cell r="H9">
            <v>23840</v>
          </cell>
          <cell r="I9">
            <v>23447</v>
          </cell>
          <cell r="J9">
            <v>16012</v>
          </cell>
          <cell r="K9">
            <v>16118</v>
          </cell>
          <cell r="L9">
            <v>11613</v>
          </cell>
          <cell r="M9">
            <v>16328</v>
          </cell>
          <cell r="N9">
            <v>19586</v>
          </cell>
          <cell r="O9">
            <v>15446</v>
          </cell>
          <cell r="P9">
            <v>20892</v>
          </cell>
          <cell r="R9">
            <v>247258</v>
          </cell>
        </row>
        <row r="10">
          <cell r="B10" t="str">
            <v>tbc   Traditional</v>
          </cell>
          <cell r="C10" t="str">
            <v>tbc</v>
          </cell>
          <cell r="E10">
            <v>0</v>
          </cell>
          <cell r="F10">
            <v>0</v>
          </cell>
          <cell r="G10">
            <v>0</v>
          </cell>
          <cell r="H10">
            <v>0</v>
          </cell>
          <cell r="I10">
            <v>0</v>
          </cell>
          <cell r="J10">
            <v>0</v>
          </cell>
          <cell r="K10">
            <v>0</v>
          </cell>
          <cell r="L10">
            <v>0</v>
          </cell>
          <cell r="M10">
            <v>0</v>
          </cell>
          <cell r="N10">
            <v>0</v>
          </cell>
          <cell r="O10">
            <v>0</v>
          </cell>
          <cell r="P10">
            <v>0</v>
          </cell>
          <cell r="R10">
            <v>0</v>
          </cell>
        </row>
        <row r="11">
          <cell r="B11" t="str">
            <v>tbc   Traditional</v>
          </cell>
          <cell r="C11" t="str">
            <v>tbc</v>
          </cell>
          <cell r="E11">
            <v>0</v>
          </cell>
          <cell r="F11">
            <v>0</v>
          </cell>
          <cell r="G11">
            <v>0</v>
          </cell>
          <cell r="H11">
            <v>0</v>
          </cell>
          <cell r="I11">
            <v>0</v>
          </cell>
          <cell r="J11">
            <v>0</v>
          </cell>
          <cell r="K11">
            <v>0</v>
          </cell>
          <cell r="L11">
            <v>0</v>
          </cell>
          <cell r="M11">
            <v>0</v>
          </cell>
          <cell r="N11">
            <v>0</v>
          </cell>
          <cell r="O11">
            <v>0</v>
          </cell>
          <cell r="P11">
            <v>0</v>
          </cell>
          <cell r="R11">
            <v>0</v>
          </cell>
        </row>
        <row r="12">
          <cell r="B12" t="str">
            <v>Phones 4 You   Traditional</v>
          </cell>
          <cell r="C12" t="str">
            <v>Phones 4 You</v>
          </cell>
          <cell r="E12">
            <v>9248</v>
          </cell>
          <cell r="F12">
            <v>9924</v>
          </cell>
          <cell r="G12">
            <v>18047</v>
          </cell>
          <cell r="H12">
            <v>15241</v>
          </cell>
          <cell r="I12">
            <v>13717</v>
          </cell>
          <cell r="J12">
            <v>12486</v>
          </cell>
          <cell r="K12">
            <v>13801</v>
          </cell>
          <cell r="L12">
            <v>12738</v>
          </cell>
          <cell r="M12">
            <v>8219</v>
          </cell>
          <cell r="N12">
            <v>7414</v>
          </cell>
          <cell r="O12">
            <v>7970</v>
          </cell>
          <cell r="P12">
            <v>5748</v>
          </cell>
          <cell r="R12">
            <v>134553</v>
          </cell>
        </row>
        <row r="13">
          <cell r="B13" t="str">
            <v>Dixons Stores Group   Traditional</v>
          </cell>
          <cell r="C13" t="str">
            <v>Dixons Stores Group</v>
          </cell>
          <cell r="E13">
            <v>117</v>
          </cell>
          <cell r="F13">
            <v>103</v>
          </cell>
          <cell r="G13">
            <v>0</v>
          </cell>
          <cell r="H13">
            <v>0</v>
          </cell>
          <cell r="I13">
            <v>68</v>
          </cell>
          <cell r="J13">
            <v>74</v>
          </cell>
          <cell r="K13">
            <v>93</v>
          </cell>
          <cell r="L13">
            <v>78</v>
          </cell>
          <cell r="M13">
            <v>60</v>
          </cell>
          <cell r="N13">
            <v>64</v>
          </cell>
          <cell r="O13">
            <v>65</v>
          </cell>
          <cell r="P13">
            <v>47</v>
          </cell>
          <cell r="R13">
            <v>769</v>
          </cell>
        </row>
        <row r="14">
          <cell r="B14" t="str">
            <v>tbc   Traditional</v>
          </cell>
          <cell r="C14" t="str">
            <v>tbc</v>
          </cell>
          <cell r="E14">
            <v>0</v>
          </cell>
          <cell r="F14">
            <v>0</v>
          </cell>
          <cell r="G14">
            <v>0</v>
          </cell>
          <cell r="H14">
            <v>0</v>
          </cell>
          <cell r="I14">
            <v>0</v>
          </cell>
          <cell r="J14">
            <v>0</v>
          </cell>
          <cell r="K14">
            <v>0</v>
          </cell>
          <cell r="L14">
            <v>0</v>
          </cell>
          <cell r="M14">
            <v>0</v>
          </cell>
          <cell r="N14">
            <v>0</v>
          </cell>
          <cell r="O14">
            <v>0</v>
          </cell>
          <cell r="P14">
            <v>0</v>
          </cell>
          <cell r="R14">
            <v>0</v>
          </cell>
        </row>
        <row r="15">
          <cell r="B15" t="str">
            <v>Dial a Phone   Traditional</v>
          </cell>
          <cell r="C15" t="str">
            <v>Dial a Phone</v>
          </cell>
          <cell r="E15">
            <v>6980</v>
          </cell>
          <cell r="F15">
            <v>6703</v>
          </cell>
          <cell r="G15">
            <v>1174</v>
          </cell>
          <cell r="H15">
            <v>249</v>
          </cell>
          <cell r="I15">
            <v>192</v>
          </cell>
          <cell r="J15">
            <v>207</v>
          </cell>
          <cell r="K15">
            <v>190</v>
          </cell>
          <cell r="L15">
            <v>162</v>
          </cell>
          <cell r="M15">
            <v>120</v>
          </cell>
          <cell r="N15">
            <v>145</v>
          </cell>
          <cell r="O15">
            <v>120</v>
          </cell>
          <cell r="P15">
            <v>84</v>
          </cell>
          <cell r="R15">
            <v>16326</v>
          </cell>
        </row>
        <row r="16">
          <cell r="B16" t="str">
            <v>Argos   Traditional</v>
          </cell>
          <cell r="C16" t="str">
            <v>Argos</v>
          </cell>
          <cell r="E16">
            <v>3</v>
          </cell>
          <cell r="F16">
            <v>0</v>
          </cell>
          <cell r="G16">
            <v>4</v>
          </cell>
          <cell r="H16">
            <v>1</v>
          </cell>
          <cell r="I16">
            <v>1</v>
          </cell>
          <cell r="J16">
            <v>2</v>
          </cell>
          <cell r="K16">
            <v>2</v>
          </cell>
          <cell r="L16">
            <v>1</v>
          </cell>
          <cell r="M16">
            <v>1</v>
          </cell>
          <cell r="N16">
            <v>1</v>
          </cell>
          <cell r="O16">
            <v>2</v>
          </cell>
          <cell r="P16">
            <v>1</v>
          </cell>
          <cell r="R16">
            <v>19</v>
          </cell>
        </row>
        <row r="17">
          <cell r="B17" t="str">
            <v>Tesco   Traditional</v>
          </cell>
          <cell r="C17" t="str">
            <v>Tesco</v>
          </cell>
          <cell r="E17">
            <v>27</v>
          </cell>
          <cell r="F17">
            <v>10</v>
          </cell>
          <cell r="G17">
            <v>8</v>
          </cell>
          <cell r="H17">
            <v>6</v>
          </cell>
          <cell r="I17">
            <v>3</v>
          </cell>
          <cell r="J17">
            <v>1</v>
          </cell>
          <cell r="K17">
            <v>3</v>
          </cell>
          <cell r="L17">
            <v>10</v>
          </cell>
          <cell r="M17">
            <v>6</v>
          </cell>
          <cell r="N17">
            <v>21</v>
          </cell>
          <cell r="O17">
            <v>30</v>
          </cell>
          <cell r="P17">
            <v>0</v>
          </cell>
          <cell r="R17">
            <v>125</v>
          </cell>
        </row>
        <row r="18">
          <cell r="B18" t="str">
            <v>Woolworths   Traditional</v>
          </cell>
          <cell r="C18" t="str">
            <v>Woolworths</v>
          </cell>
          <cell r="E18">
            <v>0</v>
          </cell>
          <cell r="F18">
            <v>0</v>
          </cell>
          <cell r="G18">
            <v>0</v>
          </cell>
          <cell r="H18">
            <v>0</v>
          </cell>
          <cell r="I18">
            <v>0</v>
          </cell>
          <cell r="J18">
            <v>0</v>
          </cell>
          <cell r="K18">
            <v>0</v>
          </cell>
          <cell r="L18">
            <v>0</v>
          </cell>
          <cell r="M18">
            <v>0</v>
          </cell>
          <cell r="N18">
            <v>0</v>
          </cell>
          <cell r="O18">
            <v>0</v>
          </cell>
          <cell r="P18">
            <v>0</v>
          </cell>
          <cell r="R18">
            <v>0</v>
          </cell>
        </row>
        <row r="19">
          <cell r="B19" t="str">
            <v>Littlewoods   Traditional</v>
          </cell>
          <cell r="C19" t="str">
            <v>Littlewoods</v>
          </cell>
          <cell r="E19">
            <v>0</v>
          </cell>
          <cell r="F19">
            <v>0</v>
          </cell>
          <cell r="G19">
            <v>0</v>
          </cell>
          <cell r="H19">
            <v>0</v>
          </cell>
          <cell r="I19">
            <v>0</v>
          </cell>
          <cell r="J19">
            <v>0</v>
          </cell>
          <cell r="K19">
            <v>0</v>
          </cell>
          <cell r="L19">
            <v>0</v>
          </cell>
          <cell r="M19">
            <v>0</v>
          </cell>
          <cell r="N19">
            <v>0</v>
          </cell>
          <cell r="O19">
            <v>0</v>
          </cell>
          <cell r="P19">
            <v>0</v>
          </cell>
          <cell r="R19">
            <v>0</v>
          </cell>
        </row>
        <row r="20">
          <cell r="B20" t="str">
            <v>Comet   Traditional</v>
          </cell>
          <cell r="C20" t="str">
            <v>Comet</v>
          </cell>
          <cell r="E20">
            <v>1</v>
          </cell>
          <cell r="F20">
            <v>1</v>
          </cell>
          <cell r="G20">
            <v>0</v>
          </cell>
          <cell r="H20">
            <v>0</v>
          </cell>
          <cell r="I20">
            <v>0</v>
          </cell>
          <cell r="J20">
            <v>0</v>
          </cell>
          <cell r="K20">
            <v>0</v>
          </cell>
          <cell r="L20">
            <v>1</v>
          </cell>
          <cell r="M20">
            <v>1</v>
          </cell>
          <cell r="N20">
            <v>0</v>
          </cell>
          <cell r="O20">
            <v>0</v>
          </cell>
          <cell r="P20">
            <v>0</v>
          </cell>
          <cell r="R20">
            <v>4</v>
          </cell>
        </row>
        <row r="21">
          <cell r="B21" t="str">
            <v>MobileShop   Traditional</v>
          </cell>
          <cell r="C21" t="str">
            <v>MobileShop</v>
          </cell>
          <cell r="E21">
            <v>174</v>
          </cell>
          <cell r="F21">
            <v>92</v>
          </cell>
          <cell r="G21">
            <v>109</v>
          </cell>
          <cell r="H21">
            <v>82</v>
          </cell>
          <cell r="I21">
            <v>94</v>
          </cell>
          <cell r="J21">
            <v>46</v>
          </cell>
          <cell r="K21">
            <v>45</v>
          </cell>
          <cell r="L21">
            <v>19</v>
          </cell>
          <cell r="M21">
            <v>20</v>
          </cell>
          <cell r="N21">
            <v>23</v>
          </cell>
          <cell r="O21">
            <v>21</v>
          </cell>
          <cell r="P21">
            <v>16</v>
          </cell>
          <cell r="R21">
            <v>741</v>
          </cell>
        </row>
        <row r="22">
          <cell r="B22" t="str">
            <v>Apple   Traditional</v>
          </cell>
          <cell r="C22" t="str">
            <v>Apple</v>
          </cell>
          <cell r="E22">
            <v>0</v>
          </cell>
          <cell r="F22">
            <v>138</v>
          </cell>
          <cell r="G22">
            <v>-282</v>
          </cell>
          <cell r="H22">
            <v>-238</v>
          </cell>
          <cell r="I22">
            <v>-69</v>
          </cell>
          <cell r="J22">
            <v>-21</v>
          </cell>
          <cell r="K22">
            <v>149</v>
          </cell>
          <cell r="L22">
            <v>-1058</v>
          </cell>
          <cell r="M22">
            <v>16</v>
          </cell>
          <cell r="N22">
            <v>18</v>
          </cell>
          <cell r="O22">
            <v>15</v>
          </cell>
          <cell r="P22">
            <v>28</v>
          </cell>
          <cell r="R22">
            <v>-1304</v>
          </cell>
        </row>
        <row r="23">
          <cell r="B23" t="str">
            <v>Other Mass Retail   Traditional</v>
          </cell>
          <cell r="C23" t="str">
            <v>Other Mass Retail</v>
          </cell>
          <cell r="E23">
            <v>0</v>
          </cell>
          <cell r="F23">
            <v>0</v>
          </cell>
          <cell r="G23">
            <v>178</v>
          </cell>
          <cell r="H23">
            <v>194</v>
          </cell>
          <cell r="I23">
            <v>226</v>
          </cell>
          <cell r="J23">
            <v>186</v>
          </cell>
          <cell r="K23">
            <v>292</v>
          </cell>
          <cell r="L23">
            <v>446</v>
          </cell>
          <cell r="M23">
            <v>568</v>
          </cell>
          <cell r="N23">
            <v>597</v>
          </cell>
          <cell r="O23">
            <v>664</v>
          </cell>
          <cell r="P23">
            <v>520</v>
          </cell>
          <cell r="R23">
            <v>3871</v>
          </cell>
        </row>
        <row r="24">
          <cell r="B24" t="str">
            <v>Prepay Distributors   Traditional</v>
          </cell>
          <cell r="C24" t="str">
            <v>Prepay Distributors</v>
          </cell>
          <cell r="E24">
            <v>0</v>
          </cell>
          <cell r="F24">
            <v>0</v>
          </cell>
          <cell r="G24">
            <v>0</v>
          </cell>
          <cell r="H24">
            <v>0</v>
          </cell>
          <cell r="I24">
            <v>0</v>
          </cell>
          <cell r="J24">
            <v>0</v>
          </cell>
          <cell r="K24">
            <v>0</v>
          </cell>
          <cell r="L24">
            <v>0</v>
          </cell>
          <cell r="M24">
            <v>0</v>
          </cell>
          <cell r="N24">
            <v>0</v>
          </cell>
          <cell r="O24">
            <v>0</v>
          </cell>
          <cell r="P24">
            <v>0</v>
          </cell>
          <cell r="R24">
            <v>0</v>
          </cell>
        </row>
        <row r="25">
          <cell r="B25" t="str">
            <v>Asda   Traditional</v>
          </cell>
          <cell r="C25" t="str">
            <v>Asda</v>
          </cell>
          <cell r="E25">
            <v>0</v>
          </cell>
          <cell r="F25">
            <v>0</v>
          </cell>
          <cell r="G25">
            <v>0</v>
          </cell>
          <cell r="H25">
            <v>0</v>
          </cell>
          <cell r="I25">
            <v>0</v>
          </cell>
          <cell r="J25">
            <v>0</v>
          </cell>
          <cell r="K25">
            <v>0</v>
          </cell>
          <cell r="L25">
            <v>0</v>
          </cell>
          <cell r="M25">
            <v>0</v>
          </cell>
          <cell r="N25">
            <v>0</v>
          </cell>
          <cell r="O25">
            <v>0</v>
          </cell>
          <cell r="P25">
            <v>0</v>
          </cell>
          <cell r="R25">
            <v>0</v>
          </cell>
        </row>
        <row r="26">
          <cell r="B26" t="str">
            <v>Next   Traditional</v>
          </cell>
          <cell r="C26" t="str">
            <v>Next</v>
          </cell>
          <cell r="E26">
            <v>0</v>
          </cell>
          <cell r="F26">
            <v>0</v>
          </cell>
          <cell r="G26">
            <v>0</v>
          </cell>
          <cell r="H26">
            <v>0</v>
          </cell>
          <cell r="I26">
            <v>0</v>
          </cell>
          <cell r="J26">
            <v>0</v>
          </cell>
          <cell r="K26">
            <v>0</v>
          </cell>
          <cell r="L26">
            <v>0</v>
          </cell>
          <cell r="M26">
            <v>0</v>
          </cell>
          <cell r="N26">
            <v>0</v>
          </cell>
          <cell r="O26">
            <v>0</v>
          </cell>
          <cell r="P26">
            <v>0</v>
          </cell>
          <cell r="R26">
            <v>0</v>
          </cell>
        </row>
        <row r="27">
          <cell r="B27" t="str">
            <v>Morrisons   Traditional</v>
          </cell>
          <cell r="C27" t="str">
            <v>Morrisons</v>
          </cell>
          <cell r="E27">
            <v>0</v>
          </cell>
          <cell r="F27">
            <v>0</v>
          </cell>
          <cell r="G27">
            <v>0</v>
          </cell>
          <cell r="H27">
            <v>0</v>
          </cell>
          <cell r="I27">
            <v>0</v>
          </cell>
          <cell r="J27">
            <v>0</v>
          </cell>
          <cell r="K27">
            <v>0</v>
          </cell>
          <cell r="L27">
            <v>0</v>
          </cell>
          <cell r="M27">
            <v>0</v>
          </cell>
          <cell r="N27">
            <v>0</v>
          </cell>
          <cell r="O27">
            <v>0</v>
          </cell>
          <cell r="P27">
            <v>0</v>
          </cell>
          <cell r="R27">
            <v>0</v>
          </cell>
        </row>
        <row r="28">
          <cell r="B28" t="str">
            <v>tbc   Traditional</v>
          </cell>
          <cell r="C28" t="str">
            <v>tbc</v>
          </cell>
          <cell r="E28">
            <v>0</v>
          </cell>
          <cell r="F28">
            <v>0</v>
          </cell>
          <cell r="G28">
            <v>0</v>
          </cell>
          <cell r="H28">
            <v>0</v>
          </cell>
          <cell r="I28">
            <v>0</v>
          </cell>
          <cell r="J28">
            <v>0</v>
          </cell>
          <cell r="K28">
            <v>0</v>
          </cell>
          <cell r="L28">
            <v>0</v>
          </cell>
          <cell r="M28">
            <v>0</v>
          </cell>
          <cell r="N28">
            <v>0</v>
          </cell>
          <cell r="O28">
            <v>0</v>
          </cell>
          <cell r="P28">
            <v>0</v>
          </cell>
          <cell r="R28">
            <v>0</v>
          </cell>
        </row>
        <row r="30">
          <cell r="C30" t="str">
            <v>TOTAL MASS RETAIL</v>
          </cell>
          <cell r="E30">
            <v>46696</v>
          </cell>
          <cell r="F30">
            <v>46296</v>
          </cell>
          <cell r="G30">
            <v>46537</v>
          </cell>
          <cell r="H30">
            <v>40133</v>
          </cell>
          <cell r="I30">
            <v>38426</v>
          </cell>
          <cell r="J30">
            <v>29643</v>
          </cell>
          <cell r="K30">
            <v>31364</v>
          </cell>
          <cell r="L30">
            <v>24651</v>
          </cell>
          <cell r="M30">
            <v>25945</v>
          </cell>
          <cell r="N30">
            <v>28556</v>
          </cell>
          <cell r="O30">
            <v>24924</v>
          </cell>
          <cell r="P30">
            <v>27924</v>
          </cell>
          <cell r="R30">
            <v>411095</v>
          </cell>
        </row>
        <row r="32">
          <cell r="C32" t="str">
            <v>BUSINESS (B. Dowd)</v>
          </cell>
        </row>
        <row r="34">
          <cell r="B34" t="str">
            <v>Exclusive Partners   Traditional</v>
          </cell>
          <cell r="C34" t="str">
            <v>Exclusive Partners</v>
          </cell>
          <cell r="E34">
            <v>2167</v>
          </cell>
          <cell r="F34">
            <v>2538</v>
          </cell>
          <cell r="G34">
            <v>2882</v>
          </cell>
          <cell r="H34">
            <v>2852</v>
          </cell>
          <cell r="I34">
            <v>2453</v>
          </cell>
          <cell r="J34">
            <v>2684</v>
          </cell>
          <cell r="K34">
            <v>2521</v>
          </cell>
          <cell r="L34">
            <v>2286</v>
          </cell>
          <cell r="M34">
            <v>2408</v>
          </cell>
          <cell r="N34">
            <v>3027</v>
          </cell>
          <cell r="O34">
            <v>1776</v>
          </cell>
          <cell r="P34">
            <v>2189</v>
          </cell>
          <cell r="R34">
            <v>29783</v>
          </cell>
        </row>
        <row r="36">
          <cell r="C36" t="str">
            <v>Business Partners</v>
          </cell>
        </row>
        <row r="38">
          <cell r="B38" t="str">
            <v>Direct Independents   Traditional</v>
          </cell>
          <cell r="C38" t="str">
            <v>Direct Independents</v>
          </cell>
          <cell r="E38">
            <v>3171</v>
          </cell>
          <cell r="F38">
            <v>4334</v>
          </cell>
          <cell r="G38">
            <v>4941</v>
          </cell>
          <cell r="H38">
            <v>4264</v>
          </cell>
          <cell r="I38">
            <v>4270</v>
          </cell>
          <cell r="J38">
            <v>5811</v>
          </cell>
          <cell r="K38">
            <v>5908</v>
          </cell>
          <cell r="L38">
            <v>5156</v>
          </cell>
          <cell r="M38">
            <v>2975</v>
          </cell>
          <cell r="N38">
            <v>2929</v>
          </cell>
          <cell r="O38">
            <v>2599</v>
          </cell>
          <cell r="P38">
            <v>2522</v>
          </cell>
          <cell r="R38">
            <v>48880</v>
          </cell>
        </row>
        <row r="39">
          <cell r="B39" t="str">
            <v>Distributors   Traditional</v>
          </cell>
          <cell r="C39" t="str">
            <v>Distributors</v>
          </cell>
          <cell r="E39">
            <v>4308</v>
          </cell>
          <cell r="F39">
            <v>5315</v>
          </cell>
          <cell r="G39">
            <v>8066</v>
          </cell>
          <cell r="H39">
            <v>6660</v>
          </cell>
          <cell r="I39">
            <v>6340</v>
          </cell>
          <cell r="J39">
            <v>5701</v>
          </cell>
          <cell r="K39">
            <v>5057</v>
          </cell>
          <cell r="L39">
            <v>3707</v>
          </cell>
          <cell r="M39">
            <v>4716</v>
          </cell>
          <cell r="N39">
            <v>2864</v>
          </cell>
          <cell r="O39">
            <v>1609</v>
          </cell>
          <cell r="P39">
            <v>1607</v>
          </cell>
          <cell r="R39">
            <v>55950</v>
          </cell>
        </row>
        <row r="40">
          <cell r="B40" t="str">
            <v>Data Centre of Excellence   Traditional</v>
          </cell>
          <cell r="C40" t="str">
            <v>Data Centre of Excellence</v>
          </cell>
          <cell r="E40">
            <v>3290</v>
          </cell>
          <cell r="F40">
            <v>1761</v>
          </cell>
          <cell r="G40">
            <v>2128</v>
          </cell>
          <cell r="H40">
            <v>2316</v>
          </cell>
          <cell r="I40">
            <v>2081</v>
          </cell>
          <cell r="J40">
            <v>2080</v>
          </cell>
          <cell r="K40">
            <v>2810</v>
          </cell>
          <cell r="L40">
            <v>1409</v>
          </cell>
          <cell r="M40">
            <v>2155</v>
          </cell>
          <cell r="N40">
            <v>3050</v>
          </cell>
          <cell r="O40">
            <v>2157</v>
          </cell>
          <cell r="P40">
            <v>1578</v>
          </cell>
          <cell r="R40">
            <v>26815</v>
          </cell>
        </row>
        <row r="41">
          <cell r="B41" t="str">
            <v>Vodafone   Traditional</v>
          </cell>
          <cell r="C41" t="str">
            <v>Vodafone</v>
          </cell>
          <cell r="E41">
            <v>192</v>
          </cell>
          <cell r="F41">
            <v>266</v>
          </cell>
          <cell r="G41">
            <v>334</v>
          </cell>
          <cell r="H41">
            <v>280</v>
          </cell>
          <cell r="I41">
            <v>257</v>
          </cell>
          <cell r="J41">
            <v>233</v>
          </cell>
          <cell r="K41">
            <v>169</v>
          </cell>
          <cell r="L41">
            <v>226</v>
          </cell>
          <cell r="M41">
            <v>182</v>
          </cell>
          <cell r="N41">
            <v>143</v>
          </cell>
          <cell r="O41">
            <v>187</v>
          </cell>
          <cell r="P41">
            <v>152</v>
          </cell>
          <cell r="R41">
            <v>2621</v>
          </cell>
        </row>
        <row r="42">
          <cell r="B42" t="str">
            <v>Managed Partners   Traditional</v>
          </cell>
          <cell r="C42" t="str">
            <v>Managed Partners</v>
          </cell>
          <cell r="E42">
            <v>1308</v>
          </cell>
          <cell r="F42">
            <v>534</v>
          </cell>
          <cell r="G42">
            <v>608</v>
          </cell>
          <cell r="H42">
            <v>633</v>
          </cell>
          <cell r="I42">
            <v>827</v>
          </cell>
          <cell r="J42">
            <v>596</v>
          </cell>
          <cell r="K42">
            <v>944</v>
          </cell>
          <cell r="L42">
            <v>860</v>
          </cell>
          <cell r="M42">
            <v>792</v>
          </cell>
          <cell r="N42">
            <v>870</v>
          </cell>
          <cell r="O42">
            <v>485</v>
          </cell>
          <cell r="P42">
            <v>783</v>
          </cell>
          <cell r="R42">
            <v>9240</v>
          </cell>
        </row>
        <row r="43">
          <cell r="B43" t="str">
            <v>BT SP   Traditional</v>
          </cell>
          <cell r="C43" t="str">
            <v>BT SP</v>
          </cell>
          <cell r="E43">
            <v>1086</v>
          </cell>
          <cell r="F43">
            <v>1359</v>
          </cell>
          <cell r="G43">
            <v>812</v>
          </cell>
          <cell r="H43">
            <v>967</v>
          </cell>
          <cell r="I43">
            <v>954</v>
          </cell>
          <cell r="J43">
            <v>1041</v>
          </cell>
          <cell r="K43">
            <v>1427</v>
          </cell>
          <cell r="L43">
            <v>1189</v>
          </cell>
          <cell r="M43">
            <v>1810</v>
          </cell>
          <cell r="N43">
            <v>1000</v>
          </cell>
          <cell r="O43">
            <v>1319</v>
          </cell>
          <cell r="P43">
            <v>684</v>
          </cell>
          <cell r="R43">
            <v>13648</v>
          </cell>
        </row>
        <row r="44">
          <cell r="B44" t="str">
            <v>Billing Partners - ISPs   Traditional</v>
          </cell>
          <cell r="C44" t="str">
            <v>Billing Partners - ISPs</v>
          </cell>
          <cell r="E44">
            <v>1</v>
          </cell>
          <cell r="F44">
            <v>0</v>
          </cell>
          <cell r="G44">
            <v>0</v>
          </cell>
          <cell r="H44">
            <v>0</v>
          </cell>
          <cell r="I44">
            <v>0</v>
          </cell>
          <cell r="J44">
            <v>0</v>
          </cell>
          <cell r="K44">
            <v>0</v>
          </cell>
          <cell r="L44">
            <v>29</v>
          </cell>
          <cell r="M44">
            <v>0</v>
          </cell>
          <cell r="N44">
            <v>0</v>
          </cell>
          <cell r="O44">
            <v>0</v>
          </cell>
          <cell r="P44">
            <v>1</v>
          </cell>
          <cell r="R44">
            <v>31</v>
          </cell>
        </row>
        <row r="45">
          <cell r="B45" t="str">
            <v>Genesis   Traditional</v>
          </cell>
          <cell r="C45" t="str">
            <v>Genesis</v>
          </cell>
          <cell r="E45">
            <v>267</v>
          </cell>
          <cell r="F45">
            <v>233</v>
          </cell>
          <cell r="G45">
            <v>230</v>
          </cell>
          <cell r="H45">
            <v>184</v>
          </cell>
          <cell r="I45">
            <v>218</v>
          </cell>
          <cell r="J45">
            <v>204</v>
          </cell>
          <cell r="K45">
            <v>164</v>
          </cell>
          <cell r="L45">
            <v>129</v>
          </cell>
          <cell r="M45">
            <v>116</v>
          </cell>
          <cell r="N45">
            <v>167</v>
          </cell>
          <cell r="O45">
            <v>140</v>
          </cell>
          <cell r="P45">
            <v>80</v>
          </cell>
          <cell r="R45">
            <v>2132</v>
          </cell>
        </row>
        <row r="46">
          <cell r="B46" t="str">
            <v>Ceased Independents   Traditional</v>
          </cell>
          <cell r="C46" t="str">
            <v>Ceased Independents</v>
          </cell>
          <cell r="E46">
            <v>0</v>
          </cell>
          <cell r="F46">
            <v>0</v>
          </cell>
          <cell r="G46">
            <v>0</v>
          </cell>
          <cell r="H46">
            <v>0</v>
          </cell>
          <cell r="I46">
            <v>0</v>
          </cell>
          <cell r="J46">
            <v>0</v>
          </cell>
          <cell r="K46">
            <v>0</v>
          </cell>
          <cell r="L46">
            <v>0</v>
          </cell>
          <cell r="M46">
            <v>0</v>
          </cell>
          <cell r="N46">
            <v>0</v>
          </cell>
          <cell r="O46">
            <v>0</v>
          </cell>
          <cell r="P46">
            <v>0</v>
          </cell>
          <cell r="R46">
            <v>0</v>
          </cell>
        </row>
        <row r="47">
          <cell r="B47" t="str">
            <v>tbc   Traditional</v>
          </cell>
          <cell r="C47" t="str">
            <v>tbc</v>
          </cell>
          <cell r="E47">
            <v>0</v>
          </cell>
          <cell r="F47">
            <v>0</v>
          </cell>
          <cell r="G47">
            <v>0</v>
          </cell>
          <cell r="H47">
            <v>0</v>
          </cell>
          <cell r="I47">
            <v>0</v>
          </cell>
          <cell r="J47">
            <v>0</v>
          </cell>
          <cell r="K47">
            <v>0</v>
          </cell>
          <cell r="L47">
            <v>0</v>
          </cell>
          <cell r="M47">
            <v>0</v>
          </cell>
          <cell r="N47">
            <v>0</v>
          </cell>
          <cell r="O47">
            <v>0</v>
          </cell>
          <cell r="P47">
            <v>0</v>
          </cell>
          <cell r="R47">
            <v>0</v>
          </cell>
        </row>
        <row r="48">
          <cell r="B48" t="str">
            <v>tbc   Traditional</v>
          </cell>
          <cell r="C48" t="str">
            <v>tbc</v>
          </cell>
          <cell r="E48">
            <v>0</v>
          </cell>
          <cell r="F48">
            <v>0</v>
          </cell>
          <cell r="G48">
            <v>0</v>
          </cell>
          <cell r="H48">
            <v>0</v>
          </cell>
          <cell r="I48">
            <v>0</v>
          </cell>
          <cell r="J48">
            <v>0</v>
          </cell>
          <cell r="K48">
            <v>0</v>
          </cell>
          <cell r="L48">
            <v>0</v>
          </cell>
          <cell r="M48">
            <v>0</v>
          </cell>
          <cell r="N48">
            <v>0</v>
          </cell>
          <cell r="O48">
            <v>0</v>
          </cell>
          <cell r="P48">
            <v>0</v>
          </cell>
          <cell r="R48">
            <v>0</v>
          </cell>
        </row>
        <row r="50">
          <cell r="C50" t="str">
            <v>Total Business Partners</v>
          </cell>
          <cell r="E50">
            <v>13623</v>
          </cell>
          <cell r="F50">
            <v>13802</v>
          </cell>
          <cell r="G50">
            <v>17119</v>
          </cell>
          <cell r="H50">
            <v>15304</v>
          </cell>
          <cell r="I50">
            <v>14947</v>
          </cell>
          <cell r="J50">
            <v>15666</v>
          </cell>
          <cell r="K50">
            <v>16479</v>
          </cell>
          <cell r="L50">
            <v>12705</v>
          </cell>
          <cell r="M50">
            <v>12746</v>
          </cell>
          <cell r="N50">
            <v>11023</v>
          </cell>
          <cell r="O50">
            <v>8496</v>
          </cell>
          <cell r="P50">
            <v>7407</v>
          </cell>
          <cell r="R50">
            <v>159317</v>
          </cell>
        </row>
        <row r="52">
          <cell r="C52" t="str">
            <v>Direct</v>
          </cell>
        </row>
        <row r="54">
          <cell r="B54" t="str">
            <v>O2 Direct Sales - Corporate   Traditional</v>
          </cell>
          <cell r="C54" t="str">
            <v>O2 Direct Sales - Corporate</v>
          </cell>
          <cell r="E54">
            <v>12628</v>
          </cell>
          <cell r="F54">
            <v>13708</v>
          </cell>
          <cell r="G54">
            <v>17119</v>
          </cell>
          <cell r="H54">
            <v>13595</v>
          </cell>
          <cell r="I54">
            <v>16898</v>
          </cell>
          <cell r="J54">
            <v>13109</v>
          </cell>
          <cell r="K54">
            <v>18871</v>
          </cell>
          <cell r="L54">
            <v>12830</v>
          </cell>
          <cell r="M54">
            <v>16883</v>
          </cell>
          <cell r="N54">
            <v>11969</v>
          </cell>
          <cell r="O54">
            <v>13464</v>
          </cell>
          <cell r="P54">
            <v>12558</v>
          </cell>
          <cell r="R54">
            <v>173632</v>
          </cell>
        </row>
        <row r="55">
          <cell r="B55" t="str">
            <v>O2 Direct Sales - SME   Traditional</v>
          </cell>
          <cell r="C55" t="str">
            <v>O2 Direct Sales - SME</v>
          </cell>
          <cell r="E55">
            <v>6628</v>
          </cell>
          <cell r="F55">
            <v>7350</v>
          </cell>
          <cell r="G55">
            <v>8534</v>
          </cell>
          <cell r="H55">
            <v>7390</v>
          </cell>
          <cell r="I55">
            <v>5911</v>
          </cell>
          <cell r="J55">
            <v>6694</v>
          </cell>
          <cell r="K55">
            <v>6123</v>
          </cell>
          <cell r="L55">
            <v>5348</v>
          </cell>
          <cell r="M55">
            <v>6725</v>
          </cell>
          <cell r="N55">
            <v>6464</v>
          </cell>
          <cell r="O55">
            <v>5241</v>
          </cell>
          <cell r="P55">
            <v>5986</v>
          </cell>
          <cell r="R55">
            <v>78394</v>
          </cell>
        </row>
        <row r="56">
          <cell r="B56" t="str">
            <v>tbc   Traditional</v>
          </cell>
          <cell r="C56" t="str">
            <v>tbc</v>
          </cell>
          <cell r="E56">
            <v>0</v>
          </cell>
          <cell r="F56">
            <v>0</v>
          </cell>
          <cell r="G56">
            <v>0</v>
          </cell>
          <cell r="H56">
            <v>0</v>
          </cell>
          <cell r="I56">
            <v>0</v>
          </cell>
          <cell r="J56">
            <v>0</v>
          </cell>
          <cell r="K56">
            <v>0</v>
          </cell>
          <cell r="L56">
            <v>0</v>
          </cell>
          <cell r="M56">
            <v>0</v>
          </cell>
          <cell r="N56">
            <v>0</v>
          </cell>
          <cell r="O56">
            <v>0</v>
          </cell>
          <cell r="P56">
            <v>0</v>
          </cell>
          <cell r="R56">
            <v>0</v>
          </cell>
        </row>
        <row r="57">
          <cell r="B57" t="str">
            <v>tbc   Traditional</v>
          </cell>
          <cell r="C57" t="str">
            <v>tbc</v>
          </cell>
          <cell r="E57">
            <v>0</v>
          </cell>
          <cell r="F57">
            <v>0</v>
          </cell>
          <cell r="G57">
            <v>0</v>
          </cell>
          <cell r="H57">
            <v>0</v>
          </cell>
          <cell r="I57">
            <v>0</v>
          </cell>
          <cell r="J57">
            <v>0</v>
          </cell>
          <cell r="K57">
            <v>0</v>
          </cell>
          <cell r="L57">
            <v>0</v>
          </cell>
          <cell r="M57">
            <v>0</v>
          </cell>
          <cell r="N57">
            <v>0</v>
          </cell>
          <cell r="O57">
            <v>0</v>
          </cell>
          <cell r="P57">
            <v>0</v>
          </cell>
          <cell r="R57">
            <v>0</v>
          </cell>
        </row>
        <row r="58">
          <cell r="B58" t="str">
            <v>tbc   Traditional</v>
          </cell>
          <cell r="C58" t="str">
            <v>tbc</v>
          </cell>
          <cell r="E58">
            <v>0</v>
          </cell>
          <cell r="F58">
            <v>0</v>
          </cell>
          <cell r="G58">
            <v>0</v>
          </cell>
          <cell r="H58">
            <v>0</v>
          </cell>
          <cell r="I58">
            <v>0</v>
          </cell>
          <cell r="J58">
            <v>0</v>
          </cell>
          <cell r="K58">
            <v>0</v>
          </cell>
          <cell r="L58">
            <v>0</v>
          </cell>
          <cell r="M58">
            <v>0</v>
          </cell>
          <cell r="N58">
            <v>0</v>
          </cell>
          <cell r="O58">
            <v>0</v>
          </cell>
          <cell r="P58">
            <v>0</v>
          </cell>
          <cell r="R58">
            <v>0</v>
          </cell>
        </row>
        <row r="59">
          <cell r="B59" t="str">
            <v>tbc   Traditional</v>
          </cell>
          <cell r="C59" t="str">
            <v>tbc</v>
          </cell>
          <cell r="E59">
            <v>0</v>
          </cell>
          <cell r="F59">
            <v>0</v>
          </cell>
          <cell r="G59">
            <v>0</v>
          </cell>
          <cell r="H59">
            <v>0</v>
          </cell>
          <cell r="I59">
            <v>0</v>
          </cell>
          <cell r="J59">
            <v>0</v>
          </cell>
          <cell r="K59">
            <v>0</v>
          </cell>
          <cell r="L59">
            <v>0</v>
          </cell>
          <cell r="M59">
            <v>0</v>
          </cell>
          <cell r="N59">
            <v>0</v>
          </cell>
          <cell r="O59">
            <v>0</v>
          </cell>
          <cell r="P59">
            <v>0</v>
          </cell>
          <cell r="R59">
            <v>0</v>
          </cell>
        </row>
        <row r="60">
          <cell r="B60" t="str">
            <v>tbc   Traditional</v>
          </cell>
          <cell r="C60" t="str">
            <v>tbc</v>
          </cell>
          <cell r="E60">
            <v>0</v>
          </cell>
          <cell r="F60">
            <v>0</v>
          </cell>
          <cell r="G60">
            <v>0</v>
          </cell>
          <cell r="H60">
            <v>0</v>
          </cell>
          <cell r="I60">
            <v>0</v>
          </cell>
          <cell r="J60">
            <v>0</v>
          </cell>
          <cell r="K60">
            <v>0</v>
          </cell>
          <cell r="L60">
            <v>0</v>
          </cell>
          <cell r="M60">
            <v>0</v>
          </cell>
          <cell r="N60">
            <v>0</v>
          </cell>
          <cell r="O60">
            <v>0</v>
          </cell>
          <cell r="P60">
            <v>0</v>
          </cell>
          <cell r="R60">
            <v>0</v>
          </cell>
        </row>
        <row r="61">
          <cell r="B61" t="str">
            <v>tbc   Traditional</v>
          </cell>
          <cell r="C61" t="str">
            <v>tbc</v>
          </cell>
          <cell r="E61">
            <v>0</v>
          </cell>
          <cell r="F61">
            <v>0</v>
          </cell>
          <cell r="G61">
            <v>0</v>
          </cell>
          <cell r="H61">
            <v>0</v>
          </cell>
          <cell r="I61">
            <v>0</v>
          </cell>
          <cell r="J61">
            <v>0</v>
          </cell>
          <cell r="K61">
            <v>0</v>
          </cell>
          <cell r="L61">
            <v>0</v>
          </cell>
          <cell r="M61">
            <v>0</v>
          </cell>
          <cell r="N61">
            <v>0</v>
          </cell>
          <cell r="O61">
            <v>0</v>
          </cell>
          <cell r="P61">
            <v>0</v>
          </cell>
          <cell r="R61">
            <v>0</v>
          </cell>
        </row>
        <row r="62">
          <cell r="B62" t="str">
            <v>tbc   Traditional</v>
          </cell>
          <cell r="C62" t="str">
            <v>tbc</v>
          </cell>
          <cell r="E62">
            <v>0</v>
          </cell>
          <cell r="F62">
            <v>0</v>
          </cell>
          <cell r="G62">
            <v>0</v>
          </cell>
          <cell r="H62">
            <v>0</v>
          </cell>
          <cell r="I62">
            <v>0</v>
          </cell>
          <cell r="J62">
            <v>0</v>
          </cell>
          <cell r="K62">
            <v>0</v>
          </cell>
          <cell r="L62">
            <v>0</v>
          </cell>
          <cell r="M62">
            <v>0</v>
          </cell>
          <cell r="N62">
            <v>0</v>
          </cell>
          <cell r="O62">
            <v>0</v>
          </cell>
          <cell r="P62">
            <v>0</v>
          </cell>
          <cell r="R62">
            <v>0</v>
          </cell>
        </row>
        <row r="64">
          <cell r="C64" t="str">
            <v>Total Direct</v>
          </cell>
          <cell r="E64">
            <v>19256</v>
          </cell>
          <cell r="F64">
            <v>21058</v>
          </cell>
          <cell r="G64">
            <v>25653</v>
          </cell>
          <cell r="H64">
            <v>20985</v>
          </cell>
          <cell r="I64">
            <v>22809</v>
          </cell>
          <cell r="J64">
            <v>19803</v>
          </cell>
          <cell r="K64">
            <v>24994</v>
          </cell>
          <cell r="L64">
            <v>18178</v>
          </cell>
          <cell r="M64">
            <v>23608</v>
          </cell>
          <cell r="N64">
            <v>18433</v>
          </cell>
          <cell r="O64">
            <v>18705</v>
          </cell>
          <cell r="P64">
            <v>18544</v>
          </cell>
          <cell r="R64">
            <v>252026</v>
          </cell>
        </row>
        <row r="66">
          <cell r="C66" t="str">
            <v>TOTAL BUSINESS</v>
          </cell>
          <cell r="E66">
            <v>35046</v>
          </cell>
          <cell r="F66">
            <v>37398</v>
          </cell>
          <cell r="G66">
            <v>45654</v>
          </cell>
          <cell r="H66">
            <v>39141</v>
          </cell>
          <cell r="I66">
            <v>40209</v>
          </cell>
          <cell r="J66">
            <v>38153</v>
          </cell>
          <cell r="K66">
            <v>43994</v>
          </cell>
          <cell r="L66">
            <v>33169</v>
          </cell>
          <cell r="M66">
            <v>38762</v>
          </cell>
          <cell r="N66">
            <v>32483</v>
          </cell>
          <cell r="O66">
            <v>28977</v>
          </cell>
          <cell r="P66">
            <v>28140</v>
          </cell>
          <cell r="R66">
            <v>441126</v>
          </cell>
        </row>
        <row r="68">
          <cell r="C68" t="str">
            <v>O2 ONLINE (A. Benham)</v>
          </cell>
        </row>
        <row r="70">
          <cell r="B70" t="str">
            <v>O2 Online   Traditional</v>
          </cell>
          <cell r="C70" t="str">
            <v>O2 Online</v>
          </cell>
          <cell r="E70">
            <v>17573</v>
          </cell>
          <cell r="F70">
            <v>19099</v>
          </cell>
          <cell r="G70">
            <v>19471</v>
          </cell>
          <cell r="H70">
            <v>17368</v>
          </cell>
          <cell r="I70">
            <v>17289</v>
          </cell>
          <cell r="J70">
            <v>17270</v>
          </cell>
          <cell r="K70">
            <v>13451</v>
          </cell>
          <cell r="L70">
            <v>8029</v>
          </cell>
          <cell r="M70">
            <v>7296</v>
          </cell>
          <cell r="N70">
            <v>6252</v>
          </cell>
          <cell r="O70">
            <v>6940</v>
          </cell>
          <cell r="P70">
            <v>8531</v>
          </cell>
          <cell r="R70">
            <v>158569</v>
          </cell>
        </row>
        <row r="71">
          <cell r="B71" t="str">
            <v>O2 Telesales   Traditional</v>
          </cell>
          <cell r="C71" t="str">
            <v>O2 Telesales</v>
          </cell>
          <cell r="E71">
            <v>1085</v>
          </cell>
          <cell r="F71">
            <v>1370</v>
          </cell>
          <cell r="G71">
            <v>1278</v>
          </cell>
          <cell r="H71">
            <v>1621</v>
          </cell>
          <cell r="I71">
            <v>1105</v>
          </cell>
          <cell r="J71">
            <v>1007</v>
          </cell>
          <cell r="K71">
            <v>894</v>
          </cell>
          <cell r="L71">
            <v>500</v>
          </cell>
          <cell r="M71">
            <v>463</v>
          </cell>
          <cell r="N71">
            <v>353</v>
          </cell>
          <cell r="O71">
            <v>306</v>
          </cell>
          <cell r="P71">
            <v>278</v>
          </cell>
          <cell r="R71">
            <v>10260</v>
          </cell>
        </row>
        <row r="72">
          <cell r="B72" t="str">
            <v>tbc   Traditional</v>
          </cell>
          <cell r="C72" t="str">
            <v>tbc</v>
          </cell>
          <cell r="E72">
            <v>0</v>
          </cell>
          <cell r="F72">
            <v>0</v>
          </cell>
          <cell r="G72">
            <v>0</v>
          </cell>
          <cell r="H72">
            <v>0</v>
          </cell>
          <cell r="I72">
            <v>0</v>
          </cell>
          <cell r="J72">
            <v>0</v>
          </cell>
          <cell r="K72">
            <v>0</v>
          </cell>
          <cell r="L72">
            <v>0</v>
          </cell>
          <cell r="M72">
            <v>0</v>
          </cell>
          <cell r="N72">
            <v>0</v>
          </cell>
          <cell r="O72">
            <v>0</v>
          </cell>
          <cell r="P72">
            <v>0</v>
          </cell>
          <cell r="R72">
            <v>0</v>
          </cell>
        </row>
        <row r="73">
          <cell r="B73" t="str">
            <v>tbc   Traditional</v>
          </cell>
          <cell r="C73" t="str">
            <v>tbc</v>
          </cell>
          <cell r="E73">
            <v>0</v>
          </cell>
          <cell r="F73">
            <v>0</v>
          </cell>
          <cell r="G73">
            <v>0</v>
          </cell>
          <cell r="H73">
            <v>0</v>
          </cell>
          <cell r="I73">
            <v>0</v>
          </cell>
          <cell r="J73">
            <v>0</v>
          </cell>
          <cell r="K73">
            <v>0</v>
          </cell>
          <cell r="L73">
            <v>0</v>
          </cell>
          <cell r="M73">
            <v>0</v>
          </cell>
          <cell r="N73">
            <v>0</v>
          </cell>
          <cell r="O73">
            <v>0</v>
          </cell>
          <cell r="P73">
            <v>0</v>
          </cell>
          <cell r="R73">
            <v>0</v>
          </cell>
        </row>
        <row r="74">
          <cell r="B74" t="str">
            <v>tbc   Traditional</v>
          </cell>
          <cell r="C74" t="str">
            <v>tbc</v>
          </cell>
          <cell r="E74">
            <v>0</v>
          </cell>
          <cell r="F74">
            <v>0</v>
          </cell>
          <cell r="G74">
            <v>0</v>
          </cell>
          <cell r="H74">
            <v>0</v>
          </cell>
          <cell r="I74">
            <v>0</v>
          </cell>
          <cell r="J74">
            <v>0</v>
          </cell>
          <cell r="K74">
            <v>0</v>
          </cell>
          <cell r="L74">
            <v>0</v>
          </cell>
          <cell r="M74">
            <v>0</v>
          </cell>
          <cell r="N74">
            <v>0</v>
          </cell>
          <cell r="O74">
            <v>0</v>
          </cell>
          <cell r="P74">
            <v>0</v>
          </cell>
          <cell r="R74">
            <v>0</v>
          </cell>
        </row>
        <row r="75">
          <cell r="B75" t="str">
            <v>tbc   Traditional</v>
          </cell>
          <cell r="C75" t="str">
            <v>tbc</v>
          </cell>
          <cell r="E75">
            <v>0</v>
          </cell>
          <cell r="F75">
            <v>0</v>
          </cell>
          <cell r="G75">
            <v>0</v>
          </cell>
          <cell r="H75">
            <v>0</v>
          </cell>
          <cell r="I75">
            <v>0</v>
          </cell>
          <cell r="J75">
            <v>0</v>
          </cell>
          <cell r="K75">
            <v>0</v>
          </cell>
          <cell r="L75">
            <v>0</v>
          </cell>
          <cell r="M75">
            <v>0</v>
          </cell>
          <cell r="N75">
            <v>0</v>
          </cell>
          <cell r="O75">
            <v>0</v>
          </cell>
          <cell r="P75">
            <v>0</v>
          </cell>
          <cell r="R75">
            <v>0</v>
          </cell>
        </row>
        <row r="77">
          <cell r="C77" t="str">
            <v>TOTAL O2 ONLINE</v>
          </cell>
          <cell r="E77">
            <v>18658</v>
          </cell>
          <cell r="F77">
            <v>20469</v>
          </cell>
          <cell r="G77">
            <v>20749</v>
          </cell>
          <cell r="H77">
            <v>18989</v>
          </cell>
          <cell r="I77">
            <v>18394</v>
          </cell>
          <cell r="J77">
            <v>18277</v>
          </cell>
          <cell r="K77">
            <v>14345</v>
          </cell>
          <cell r="L77">
            <v>8529</v>
          </cell>
          <cell r="M77">
            <v>7759</v>
          </cell>
          <cell r="N77">
            <v>6605</v>
          </cell>
          <cell r="O77">
            <v>7246</v>
          </cell>
          <cell r="P77">
            <v>8809</v>
          </cell>
          <cell r="R77">
            <v>168829</v>
          </cell>
        </row>
        <row r="79">
          <cell r="C79" t="str">
            <v>O2 RETAIL (P. Cave)</v>
          </cell>
        </row>
        <row r="81">
          <cell r="B81" t="str">
            <v>O2 Retail   Traditional</v>
          </cell>
          <cell r="C81" t="str">
            <v>O2 Retail</v>
          </cell>
          <cell r="E81">
            <v>19342</v>
          </cell>
          <cell r="F81">
            <v>20540</v>
          </cell>
          <cell r="G81">
            <v>21078</v>
          </cell>
          <cell r="H81">
            <v>18046</v>
          </cell>
          <cell r="I81">
            <v>18109</v>
          </cell>
          <cell r="J81">
            <v>16391</v>
          </cell>
          <cell r="K81">
            <v>13729</v>
          </cell>
          <cell r="L81">
            <v>6528</v>
          </cell>
          <cell r="M81">
            <v>6965</v>
          </cell>
          <cell r="N81">
            <v>7396</v>
          </cell>
          <cell r="O81">
            <v>7348</v>
          </cell>
          <cell r="P81">
            <v>9318</v>
          </cell>
          <cell r="R81">
            <v>164790</v>
          </cell>
        </row>
        <row r="82">
          <cell r="B82" t="str">
            <v>O2 Franchise   Traditional</v>
          </cell>
          <cell r="C82" t="str">
            <v>O2 Franchise</v>
          </cell>
          <cell r="E82">
            <v>1724</v>
          </cell>
          <cell r="F82">
            <v>1762</v>
          </cell>
          <cell r="G82">
            <v>1877</v>
          </cell>
          <cell r="H82">
            <v>1941</v>
          </cell>
          <cell r="I82">
            <v>2224</v>
          </cell>
          <cell r="J82">
            <v>2129</v>
          </cell>
          <cell r="K82">
            <v>2129</v>
          </cell>
          <cell r="L82">
            <v>1289</v>
          </cell>
          <cell r="M82">
            <v>1572</v>
          </cell>
          <cell r="N82">
            <v>1470</v>
          </cell>
          <cell r="O82">
            <v>1760</v>
          </cell>
          <cell r="P82">
            <v>1850</v>
          </cell>
          <cell r="R82">
            <v>21727</v>
          </cell>
        </row>
        <row r="83">
          <cell r="B83" t="str">
            <v>tbc   Traditional</v>
          </cell>
          <cell r="C83" t="str">
            <v>tbc</v>
          </cell>
          <cell r="E83">
            <v>0</v>
          </cell>
          <cell r="F83">
            <v>0</v>
          </cell>
          <cell r="G83">
            <v>0</v>
          </cell>
          <cell r="H83">
            <v>0</v>
          </cell>
          <cell r="I83">
            <v>0</v>
          </cell>
          <cell r="J83">
            <v>0</v>
          </cell>
          <cell r="K83">
            <v>0</v>
          </cell>
          <cell r="L83">
            <v>0</v>
          </cell>
          <cell r="M83">
            <v>0</v>
          </cell>
          <cell r="N83">
            <v>0</v>
          </cell>
          <cell r="O83">
            <v>0</v>
          </cell>
          <cell r="P83">
            <v>0</v>
          </cell>
          <cell r="R83">
            <v>0</v>
          </cell>
        </row>
        <row r="84">
          <cell r="B84" t="str">
            <v>tbc   Traditional</v>
          </cell>
          <cell r="C84" t="str">
            <v>tbc</v>
          </cell>
          <cell r="E84">
            <v>0</v>
          </cell>
          <cell r="F84">
            <v>0</v>
          </cell>
          <cell r="G84">
            <v>0</v>
          </cell>
          <cell r="H84">
            <v>0</v>
          </cell>
          <cell r="I84">
            <v>0</v>
          </cell>
          <cell r="J84">
            <v>0</v>
          </cell>
          <cell r="K84">
            <v>0</v>
          </cell>
          <cell r="L84">
            <v>0</v>
          </cell>
          <cell r="M84">
            <v>0</v>
          </cell>
          <cell r="N84">
            <v>0</v>
          </cell>
          <cell r="O84">
            <v>0</v>
          </cell>
          <cell r="P84">
            <v>0</v>
          </cell>
          <cell r="R84">
            <v>0</v>
          </cell>
        </row>
        <row r="85">
          <cell r="B85" t="str">
            <v>tbc   Traditional</v>
          </cell>
          <cell r="C85" t="str">
            <v>tbc</v>
          </cell>
          <cell r="E85">
            <v>0</v>
          </cell>
          <cell r="F85">
            <v>0</v>
          </cell>
          <cell r="G85">
            <v>0</v>
          </cell>
          <cell r="H85">
            <v>0</v>
          </cell>
          <cell r="I85">
            <v>0</v>
          </cell>
          <cell r="J85">
            <v>0</v>
          </cell>
          <cell r="K85">
            <v>0</v>
          </cell>
          <cell r="L85">
            <v>0</v>
          </cell>
          <cell r="M85">
            <v>0</v>
          </cell>
          <cell r="N85">
            <v>0</v>
          </cell>
          <cell r="O85">
            <v>0</v>
          </cell>
          <cell r="P85">
            <v>0</v>
          </cell>
          <cell r="R85">
            <v>0</v>
          </cell>
        </row>
        <row r="86">
          <cell r="B86" t="str">
            <v>tbc   Traditional</v>
          </cell>
          <cell r="C86" t="str">
            <v>tbc</v>
          </cell>
          <cell r="E86">
            <v>0</v>
          </cell>
          <cell r="F86">
            <v>0</v>
          </cell>
          <cell r="G86">
            <v>0</v>
          </cell>
          <cell r="H86">
            <v>0</v>
          </cell>
          <cell r="I86">
            <v>0</v>
          </cell>
          <cell r="J86">
            <v>0</v>
          </cell>
          <cell r="K86">
            <v>0</v>
          </cell>
          <cell r="L86">
            <v>0</v>
          </cell>
          <cell r="M86">
            <v>0</v>
          </cell>
          <cell r="N86">
            <v>0</v>
          </cell>
          <cell r="O86">
            <v>0</v>
          </cell>
          <cell r="P86">
            <v>0</v>
          </cell>
          <cell r="R86">
            <v>0</v>
          </cell>
        </row>
        <row r="87">
          <cell r="B87" t="str">
            <v>tbc   Traditional</v>
          </cell>
          <cell r="C87" t="str">
            <v>tbc</v>
          </cell>
          <cell r="E87">
            <v>0</v>
          </cell>
          <cell r="F87">
            <v>0</v>
          </cell>
          <cell r="G87">
            <v>0</v>
          </cell>
          <cell r="H87">
            <v>0</v>
          </cell>
          <cell r="I87">
            <v>0</v>
          </cell>
          <cell r="J87">
            <v>0</v>
          </cell>
          <cell r="K87">
            <v>0</v>
          </cell>
          <cell r="L87">
            <v>0</v>
          </cell>
          <cell r="M87">
            <v>0</v>
          </cell>
          <cell r="N87">
            <v>0</v>
          </cell>
          <cell r="O87">
            <v>0</v>
          </cell>
          <cell r="P87">
            <v>0</v>
          </cell>
          <cell r="R87">
            <v>0</v>
          </cell>
        </row>
        <row r="89">
          <cell r="C89" t="str">
            <v>TOTAL O2 RETAIL</v>
          </cell>
          <cell r="E89">
            <v>21066</v>
          </cell>
          <cell r="F89">
            <v>22302</v>
          </cell>
          <cell r="G89">
            <v>22955</v>
          </cell>
          <cell r="H89">
            <v>19987</v>
          </cell>
          <cell r="I89">
            <v>20333</v>
          </cell>
          <cell r="J89">
            <v>18520</v>
          </cell>
          <cell r="K89">
            <v>15858</v>
          </cell>
          <cell r="L89">
            <v>7817</v>
          </cell>
          <cell r="M89">
            <v>8537</v>
          </cell>
          <cell r="N89">
            <v>8866</v>
          </cell>
          <cell r="O89">
            <v>9108</v>
          </cell>
          <cell r="P89">
            <v>11168</v>
          </cell>
          <cell r="R89">
            <v>186517</v>
          </cell>
        </row>
        <row r="91">
          <cell r="C91" t="str">
            <v>OTHER CHANNELS</v>
          </cell>
        </row>
        <row r="93">
          <cell r="B93" t="str">
            <v>Other   Traditional</v>
          </cell>
          <cell r="C93" t="str">
            <v>Other</v>
          </cell>
          <cell r="E93">
            <v>3661</v>
          </cell>
          <cell r="F93">
            <v>754</v>
          </cell>
          <cell r="G93">
            <v>1993</v>
          </cell>
          <cell r="H93">
            <v>1576</v>
          </cell>
          <cell r="I93">
            <v>-226</v>
          </cell>
          <cell r="J93">
            <v>814</v>
          </cell>
          <cell r="K93">
            <v>1644</v>
          </cell>
          <cell r="L93">
            <v>667</v>
          </cell>
          <cell r="M93">
            <v>877</v>
          </cell>
          <cell r="N93">
            <v>3343</v>
          </cell>
          <cell r="O93">
            <v>739</v>
          </cell>
          <cell r="P93">
            <v>949.00000000000114</v>
          </cell>
          <cell r="R93">
            <v>16791</v>
          </cell>
        </row>
        <row r="94">
          <cell r="B94" t="str">
            <v>tbc   Traditional</v>
          </cell>
          <cell r="C94" t="str">
            <v>tbc</v>
          </cell>
          <cell r="E94">
            <v>0</v>
          </cell>
          <cell r="F94">
            <v>0</v>
          </cell>
          <cell r="G94">
            <v>0</v>
          </cell>
          <cell r="H94">
            <v>0</v>
          </cell>
          <cell r="I94">
            <v>0</v>
          </cell>
          <cell r="J94">
            <v>0</v>
          </cell>
          <cell r="K94">
            <v>0</v>
          </cell>
          <cell r="L94">
            <v>0</v>
          </cell>
          <cell r="M94">
            <v>0</v>
          </cell>
          <cell r="N94">
            <v>0</v>
          </cell>
          <cell r="O94">
            <v>0</v>
          </cell>
          <cell r="P94">
            <v>0</v>
          </cell>
          <cell r="R94">
            <v>0</v>
          </cell>
        </row>
        <row r="95">
          <cell r="B95" t="str">
            <v>tbc   Traditional</v>
          </cell>
          <cell r="C95" t="str">
            <v>tbc</v>
          </cell>
          <cell r="E95">
            <v>0</v>
          </cell>
          <cell r="F95">
            <v>0</v>
          </cell>
          <cell r="G95">
            <v>0</v>
          </cell>
          <cell r="H95">
            <v>0</v>
          </cell>
          <cell r="I95">
            <v>0</v>
          </cell>
          <cell r="J95">
            <v>0</v>
          </cell>
          <cell r="K95">
            <v>0</v>
          </cell>
          <cell r="L95">
            <v>0</v>
          </cell>
          <cell r="M95">
            <v>0</v>
          </cell>
          <cell r="N95">
            <v>0</v>
          </cell>
          <cell r="O95">
            <v>0</v>
          </cell>
          <cell r="P95">
            <v>0</v>
          </cell>
          <cell r="R95">
            <v>0</v>
          </cell>
        </row>
        <row r="96">
          <cell r="B96" t="str">
            <v>tbc   Traditional</v>
          </cell>
          <cell r="C96" t="str">
            <v>tbc</v>
          </cell>
          <cell r="E96">
            <v>0</v>
          </cell>
          <cell r="F96">
            <v>0</v>
          </cell>
          <cell r="G96">
            <v>0</v>
          </cell>
          <cell r="H96">
            <v>0</v>
          </cell>
          <cell r="I96">
            <v>0</v>
          </cell>
          <cell r="J96">
            <v>0</v>
          </cell>
          <cell r="K96">
            <v>0</v>
          </cell>
          <cell r="L96">
            <v>0</v>
          </cell>
          <cell r="M96">
            <v>0</v>
          </cell>
          <cell r="N96">
            <v>0</v>
          </cell>
          <cell r="O96">
            <v>0</v>
          </cell>
          <cell r="P96">
            <v>0</v>
          </cell>
          <cell r="R96">
            <v>0</v>
          </cell>
        </row>
        <row r="97">
          <cell r="B97" t="str">
            <v>tbc   Traditional</v>
          </cell>
          <cell r="C97" t="str">
            <v>tbc</v>
          </cell>
          <cell r="E97">
            <v>0</v>
          </cell>
          <cell r="F97">
            <v>0</v>
          </cell>
          <cell r="G97">
            <v>0</v>
          </cell>
          <cell r="H97">
            <v>0</v>
          </cell>
          <cell r="I97">
            <v>0</v>
          </cell>
          <cell r="J97">
            <v>0</v>
          </cell>
          <cell r="K97">
            <v>0</v>
          </cell>
          <cell r="L97">
            <v>0</v>
          </cell>
          <cell r="M97">
            <v>0</v>
          </cell>
          <cell r="N97">
            <v>0</v>
          </cell>
          <cell r="O97">
            <v>0</v>
          </cell>
          <cell r="P97">
            <v>0</v>
          </cell>
          <cell r="R97">
            <v>0</v>
          </cell>
        </row>
        <row r="98">
          <cell r="B98" t="str">
            <v>tbc   Traditional</v>
          </cell>
          <cell r="C98" t="str">
            <v>tbc</v>
          </cell>
          <cell r="E98">
            <v>0</v>
          </cell>
          <cell r="F98">
            <v>0</v>
          </cell>
          <cell r="G98">
            <v>0</v>
          </cell>
          <cell r="H98">
            <v>0</v>
          </cell>
          <cell r="I98">
            <v>0</v>
          </cell>
          <cell r="J98">
            <v>0</v>
          </cell>
          <cell r="K98">
            <v>0</v>
          </cell>
          <cell r="L98">
            <v>0</v>
          </cell>
          <cell r="M98">
            <v>0</v>
          </cell>
          <cell r="N98">
            <v>0</v>
          </cell>
          <cell r="O98">
            <v>0</v>
          </cell>
          <cell r="P98">
            <v>0</v>
          </cell>
          <cell r="R98">
            <v>0</v>
          </cell>
        </row>
        <row r="100">
          <cell r="C100" t="str">
            <v>TOTAL OTHER CHANNELS</v>
          </cell>
          <cell r="E100">
            <v>3661</v>
          </cell>
          <cell r="F100">
            <v>754</v>
          </cell>
          <cell r="G100">
            <v>1993</v>
          </cell>
          <cell r="H100">
            <v>1576</v>
          </cell>
          <cell r="I100">
            <v>-226</v>
          </cell>
          <cell r="J100">
            <v>814</v>
          </cell>
          <cell r="K100">
            <v>1644</v>
          </cell>
          <cell r="L100">
            <v>667</v>
          </cell>
          <cell r="M100">
            <v>877</v>
          </cell>
          <cell r="N100">
            <v>3343</v>
          </cell>
          <cell r="O100">
            <v>739</v>
          </cell>
          <cell r="P100">
            <v>949.00000000000114</v>
          </cell>
          <cell r="R100">
            <v>16791</v>
          </cell>
        </row>
        <row r="102">
          <cell r="C102" t="str">
            <v>TRAD POSTPAY GROSS CONNS (Excl Renum)</v>
          </cell>
          <cell r="E102">
            <v>125127</v>
          </cell>
          <cell r="F102">
            <v>127219</v>
          </cell>
          <cell r="G102">
            <v>137888</v>
          </cell>
          <cell r="H102">
            <v>119826</v>
          </cell>
          <cell r="I102">
            <v>117136</v>
          </cell>
          <cell r="J102">
            <v>105407</v>
          </cell>
          <cell r="K102">
            <v>107205</v>
          </cell>
          <cell r="L102">
            <v>74833</v>
          </cell>
          <cell r="M102">
            <v>81880</v>
          </cell>
          <cell r="N102">
            <v>79853</v>
          </cell>
          <cell r="O102">
            <v>70994</v>
          </cell>
          <cell r="P102">
            <v>76990</v>
          </cell>
          <cell r="R102">
            <v>1224358</v>
          </cell>
        </row>
        <row r="104">
          <cell r="B104" t="str">
            <v>Renumbering   Traditional</v>
          </cell>
          <cell r="C104" t="str">
            <v>Renumbering</v>
          </cell>
          <cell r="E104">
            <v>-4000</v>
          </cell>
          <cell r="F104">
            <v>-4000</v>
          </cell>
          <cell r="G104">
            <v>-4000</v>
          </cell>
          <cell r="H104">
            <v>-6702</v>
          </cell>
          <cell r="I104">
            <v>-6555</v>
          </cell>
          <cell r="J104">
            <v>-6519</v>
          </cell>
          <cell r="K104">
            <v>-10464</v>
          </cell>
          <cell r="L104">
            <v>-10464</v>
          </cell>
          <cell r="M104">
            <v>-11123</v>
          </cell>
          <cell r="N104">
            <v>-11123</v>
          </cell>
          <cell r="O104">
            <v>-7708</v>
          </cell>
          <cell r="P104">
            <v>-7151</v>
          </cell>
          <cell r="R104">
            <v>-89809</v>
          </cell>
        </row>
        <row r="106">
          <cell r="C106" t="str">
            <v>TRAD POSTPAY GROSS CONNS (Incl Renum)</v>
          </cell>
          <cell r="E106">
            <v>121127</v>
          </cell>
          <cell r="F106">
            <v>123219</v>
          </cell>
          <cell r="G106">
            <v>133888</v>
          </cell>
          <cell r="H106">
            <v>113124</v>
          </cell>
          <cell r="I106">
            <v>110581</v>
          </cell>
          <cell r="J106">
            <v>98888</v>
          </cell>
          <cell r="K106">
            <v>96741</v>
          </cell>
          <cell r="L106">
            <v>64369</v>
          </cell>
          <cell r="M106">
            <v>70757</v>
          </cell>
          <cell r="N106">
            <v>68730</v>
          </cell>
          <cell r="O106">
            <v>63286</v>
          </cell>
          <cell r="P106">
            <v>69839</v>
          </cell>
          <cell r="R106">
            <v>1134549</v>
          </cell>
        </row>
        <row r="108">
          <cell r="C108" t="str">
            <v>POSTPAY SIMO</v>
          </cell>
          <cell r="E108">
            <v>39448</v>
          </cell>
          <cell r="F108">
            <v>39479</v>
          </cell>
          <cell r="G108">
            <v>39508</v>
          </cell>
          <cell r="H108">
            <v>39539</v>
          </cell>
          <cell r="I108">
            <v>39569</v>
          </cell>
          <cell r="J108">
            <v>39600</v>
          </cell>
          <cell r="K108">
            <v>39630</v>
          </cell>
          <cell r="L108">
            <v>39661</v>
          </cell>
          <cell r="M108">
            <v>39692</v>
          </cell>
          <cell r="N108">
            <v>39722</v>
          </cell>
          <cell r="O108">
            <v>39753</v>
          </cell>
          <cell r="P108">
            <v>39783</v>
          </cell>
          <cell r="R108" t="str">
            <v>Year to Date</v>
          </cell>
        </row>
        <row r="110">
          <cell r="E110" t="str">
            <v>Actual</v>
          </cell>
          <cell r="F110" t="str">
            <v>Actual</v>
          </cell>
          <cell r="G110" t="str">
            <v>Actual</v>
          </cell>
          <cell r="H110" t="str">
            <v>Actual</v>
          </cell>
          <cell r="I110" t="str">
            <v>Actual</v>
          </cell>
          <cell r="J110" t="str">
            <v>Actual</v>
          </cell>
          <cell r="K110" t="str">
            <v>Actual</v>
          </cell>
          <cell r="L110" t="str">
            <v>Actual</v>
          </cell>
          <cell r="M110" t="str">
            <v/>
          </cell>
          <cell r="N110" t="str">
            <v/>
          </cell>
          <cell r="O110" t="str">
            <v/>
          </cell>
          <cell r="P110" t="str">
            <v/>
          </cell>
        </row>
        <row r="112">
          <cell r="C112" t="str">
            <v>MASS RETAIL (S. Shurrock)</v>
          </cell>
        </row>
        <row r="114">
          <cell r="B114" t="str">
            <v>Carphone Warehouse - CPW Managed   SIMO</v>
          </cell>
          <cell r="C114" t="str">
            <v>Carphone Warehouse - CPW Managed</v>
          </cell>
          <cell r="E114">
            <v>14</v>
          </cell>
          <cell r="F114">
            <v>9</v>
          </cell>
          <cell r="G114">
            <v>6</v>
          </cell>
          <cell r="H114">
            <v>5</v>
          </cell>
          <cell r="I114">
            <v>12</v>
          </cell>
          <cell r="J114">
            <v>15</v>
          </cell>
          <cell r="K114">
            <v>12</v>
          </cell>
          <cell r="L114">
            <v>5</v>
          </cell>
          <cell r="M114">
            <v>8</v>
          </cell>
          <cell r="N114">
            <v>15</v>
          </cell>
          <cell r="O114">
            <v>12</v>
          </cell>
          <cell r="P114">
            <v>7</v>
          </cell>
          <cell r="R114">
            <v>120</v>
          </cell>
        </row>
        <row r="115">
          <cell r="B115" t="str">
            <v>Carphone Warehouse - O2 managed   SIMO</v>
          </cell>
          <cell r="C115" t="str">
            <v>Carphone Warehouse - O2 managed</v>
          </cell>
          <cell r="E115">
            <v>6705</v>
          </cell>
          <cell r="F115">
            <v>5649</v>
          </cell>
          <cell r="G115">
            <v>3114</v>
          </cell>
          <cell r="H115">
            <v>2068</v>
          </cell>
          <cell r="I115">
            <v>1526</v>
          </cell>
          <cell r="J115">
            <v>1188</v>
          </cell>
          <cell r="K115">
            <v>799</v>
          </cell>
          <cell r="L115">
            <v>1055</v>
          </cell>
          <cell r="M115">
            <v>1717</v>
          </cell>
          <cell r="N115">
            <v>1560</v>
          </cell>
          <cell r="O115">
            <v>1287</v>
          </cell>
          <cell r="P115">
            <v>1454</v>
          </cell>
          <cell r="R115">
            <v>28122</v>
          </cell>
        </row>
        <row r="116">
          <cell r="B116" t="str">
            <v>tbc   SIMO</v>
          </cell>
          <cell r="C116" t="str">
            <v>tbc</v>
          </cell>
          <cell r="E116">
            <v>0</v>
          </cell>
          <cell r="F116">
            <v>0</v>
          </cell>
          <cell r="G116">
            <v>0</v>
          </cell>
          <cell r="H116">
            <v>0</v>
          </cell>
          <cell r="I116">
            <v>0</v>
          </cell>
          <cell r="J116">
            <v>0</v>
          </cell>
          <cell r="K116">
            <v>0</v>
          </cell>
          <cell r="L116">
            <v>0</v>
          </cell>
          <cell r="M116">
            <v>0</v>
          </cell>
          <cell r="N116">
            <v>0</v>
          </cell>
          <cell r="O116">
            <v>0</v>
          </cell>
          <cell r="P116">
            <v>0</v>
          </cell>
          <cell r="R116">
            <v>0</v>
          </cell>
        </row>
        <row r="117">
          <cell r="B117" t="str">
            <v>tbc   SIMO</v>
          </cell>
          <cell r="C117" t="str">
            <v>tbc</v>
          </cell>
          <cell r="E117">
            <v>0</v>
          </cell>
          <cell r="F117">
            <v>0</v>
          </cell>
          <cell r="G117">
            <v>0</v>
          </cell>
          <cell r="H117">
            <v>0</v>
          </cell>
          <cell r="I117">
            <v>0</v>
          </cell>
          <cell r="J117">
            <v>0</v>
          </cell>
          <cell r="K117">
            <v>0</v>
          </cell>
          <cell r="L117">
            <v>0</v>
          </cell>
          <cell r="M117">
            <v>0</v>
          </cell>
          <cell r="N117">
            <v>0</v>
          </cell>
          <cell r="O117">
            <v>0</v>
          </cell>
          <cell r="P117">
            <v>0</v>
          </cell>
          <cell r="R117">
            <v>0</v>
          </cell>
        </row>
        <row r="118">
          <cell r="B118" t="str">
            <v>Phones 4 You   SIMO</v>
          </cell>
          <cell r="C118" t="str">
            <v>Phones 4 You</v>
          </cell>
          <cell r="E118">
            <v>11</v>
          </cell>
          <cell r="F118">
            <v>827</v>
          </cell>
          <cell r="G118">
            <v>999</v>
          </cell>
          <cell r="H118">
            <v>877</v>
          </cell>
          <cell r="I118">
            <v>884</v>
          </cell>
          <cell r="J118">
            <v>870</v>
          </cell>
          <cell r="K118">
            <v>1582</v>
          </cell>
          <cell r="L118">
            <v>3012</v>
          </cell>
          <cell r="M118">
            <v>2733</v>
          </cell>
          <cell r="N118">
            <v>1908</v>
          </cell>
          <cell r="O118">
            <v>1919</v>
          </cell>
          <cell r="P118">
            <v>2516</v>
          </cell>
          <cell r="R118">
            <v>18138</v>
          </cell>
        </row>
        <row r="119">
          <cell r="B119" t="str">
            <v>Dixons Stores Group   SIMO</v>
          </cell>
          <cell r="C119" t="str">
            <v>Dixons Stores Group</v>
          </cell>
          <cell r="E119">
            <v>5</v>
          </cell>
          <cell r="F119">
            <v>10</v>
          </cell>
          <cell r="G119">
            <v>0</v>
          </cell>
          <cell r="H119">
            <v>0</v>
          </cell>
          <cell r="I119">
            <v>11</v>
          </cell>
          <cell r="J119">
            <v>7</v>
          </cell>
          <cell r="K119">
            <v>12</v>
          </cell>
          <cell r="L119">
            <v>15</v>
          </cell>
          <cell r="M119">
            <v>22</v>
          </cell>
          <cell r="N119">
            <v>25</v>
          </cell>
          <cell r="O119">
            <v>15</v>
          </cell>
          <cell r="P119">
            <v>21</v>
          </cell>
          <cell r="R119">
            <v>143</v>
          </cell>
        </row>
        <row r="120">
          <cell r="B120" t="str">
            <v>tbc   SIMO</v>
          </cell>
          <cell r="C120" t="str">
            <v>tbc</v>
          </cell>
          <cell r="E120">
            <v>0</v>
          </cell>
          <cell r="F120">
            <v>0</v>
          </cell>
          <cell r="G120">
            <v>0</v>
          </cell>
          <cell r="H120">
            <v>0</v>
          </cell>
          <cell r="I120">
            <v>0</v>
          </cell>
          <cell r="J120">
            <v>0</v>
          </cell>
          <cell r="K120">
            <v>0</v>
          </cell>
          <cell r="L120">
            <v>0</v>
          </cell>
          <cell r="M120">
            <v>0</v>
          </cell>
          <cell r="N120">
            <v>0</v>
          </cell>
          <cell r="O120">
            <v>0</v>
          </cell>
          <cell r="P120">
            <v>0</v>
          </cell>
          <cell r="R120">
            <v>0</v>
          </cell>
        </row>
        <row r="121">
          <cell r="B121" t="str">
            <v>Dial a Phone   SIMO</v>
          </cell>
          <cell r="C121" t="str">
            <v>Dial a Phone</v>
          </cell>
          <cell r="E121">
            <v>30</v>
          </cell>
          <cell r="F121">
            <v>23</v>
          </cell>
          <cell r="G121">
            <v>6</v>
          </cell>
          <cell r="H121">
            <v>5</v>
          </cell>
          <cell r="I121">
            <v>3</v>
          </cell>
          <cell r="J121">
            <v>5</v>
          </cell>
          <cell r="K121">
            <v>6</v>
          </cell>
          <cell r="L121">
            <v>2</v>
          </cell>
          <cell r="M121">
            <v>5</v>
          </cell>
          <cell r="N121">
            <v>2</v>
          </cell>
          <cell r="O121">
            <v>5</v>
          </cell>
          <cell r="P121">
            <v>6</v>
          </cell>
          <cell r="R121">
            <v>98</v>
          </cell>
        </row>
        <row r="122">
          <cell r="B122" t="str">
            <v>Argos   SIMO</v>
          </cell>
          <cell r="C122" t="str">
            <v>Argos</v>
          </cell>
          <cell r="E122">
            <v>0</v>
          </cell>
          <cell r="F122">
            <v>0</v>
          </cell>
          <cell r="G122">
            <v>0</v>
          </cell>
          <cell r="H122">
            <v>0</v>
          </cell>
          <cell r="I122">
            <v>0</v>
          </cell>
          <cell r="J122">
            <v>0</v>
          </cell>
          <cell r="K122">
            <v>1</v>
          </cell>
          <cell r="L122">
            <v>0</v>
          </cell>
          <cell r="M122">
            <v>0</v>
          </cell>
          <cell r="N122">
            <v>0</v>
          </cell>
          <cell r="O122">
            <v>0</v>
          </cell>
          <cell r="P122">
            <v>0</v>
          </cell>
          <cell r="R122">
            <v>1</v>
          </cell>
        </row>
        <row r="123">
          <cell r="B123" t="str">
            <v>Tesco   SIMO</v>
          </cell>
          <cell r="C123" t="str">
            <v>Tesco</v>
          </cell>
          <cell r="E123">
            <v>0</v>
          </cell>
          <cell r="F123">
            <v>0</v>
          </cell>
          <cell r="G123">
            <v>0</v>
          </cell>
          <cell r="H123">
            <v>0</v>
          </cell>
          <cell r="I123">
            <v>0</v>
          </cell>
          <cell r="J123">
            <v>0</v>
          </cell>
          <cell r="K123">
            <v>0</v>
          </cell>
          <cell r="L123">
            <v>0</v>
          </cell>
          <cell r="M123">
            <v>0</v>
          </cell>
          <cell r="N123">
            <v>4</v>
          </cell>
          <cell r="O123">
            <v>4</v>
          </cell>
          <cell r="P123">
            <v>11</v>
          </cell>
          <cell r="R123">
            <v>19</v>
          </cell>
        </row>
        <row r="124">
          <cell r="B124" t="str">
            <v>Woolworths   SIMO</v>
          </cell>
          <cell r="C124" t="str">
            <v>Woolworths</v>
          </cell>
          <cell r="E124">
            <v>0</v>
          </cell>
          <cell r="F124">
            <v>0</v>
          </cell>
          <cell r="G124">
            <v>0</v>
          </cell>
          <cell r="H124">
            <v>0</v>
          </cell>
          <cell r="I124">
            <v>0</v>
          </cell>
          <cell r="J124">
            <v>0</v>
          </cell>
          <cell r="K124">
            <v>0</v>
          </cell>
          <cell r="L124">
            <v>0</v>
          </cell>
          <cell r="M124">
            <v>0</v>
          </cell>
          <cell r="N124">
            <v>0</v>
          </cell>
          <cell r="O124">
            <v>0</v>
          </cell>
          <cell r="P124">
            <v>0</v>
          </cell>
          <cell r="R124">
            <v>0</v>
          </cell>
        </row>
        <row r="125">
          <cell r="B125" t="str">
            <v>Littlewoods   SIMO</v>
          </cell>
          <cell r="C125" t="str">
            <v>Littlewoods</v>
          </cell>
          <cell r="E125">
            <v>0</v>
          </cell>
          <cell r="F125">
            <v>0</v>
          </cell>
          <cell r="G125">
            <v>0</v>
          </cell>
          <cell r="H125">
            <v>0</v>
          </cell>
          <cell r="I125">
            <v>0</v>
          </cell>
          <cell r="J125">
            <v>0</v>
          </cell>
          <cell r="K125">
            <v>0</v>
          </cell>
          <cell r="L125">
            <v>0</v>
          </cell>
          <cell r="M125">
            <v>0</v>
          </cell>
          <cell r="N125">
            <v>0</v>
          </cell>
          <cell r="O125">
            <v>0</v>
          </cell>
          <cell r="P125">
            <v>0</v>
          </cell>
          <cell r="R125">
            <v>0</v>
          </cell>
        </row>
        <row r="126">
          <cell r="B126" t="str">
            <v>Comet   SIMO</v>
          </cell>
          <cell r="C126" t="str">
            <v>Comet</v>
          </cell>
          <cell r="E126">
            <v>0</v>
          </cell>
          <cell r="F126">
            <v>0</v>
          </cell>
          <cell r="G126">
            <v>0</v>
          </cell>
          <cell r="H126">
            <v>0</v>
          </cell>
          <cell r="I126">
            <v>0</v>
          </cell>
          <cell r="J126">
            <v>0</v>
          </cell>
          <cell r="K126">
            <v>0</v>
          </cell>
          <cell r="L126">
            <v>0</v>
          </cell>
          <cell r="M126">
            <v>0</v>
          </cell>
          <cell r="N126">
            <v>0</v>
          </cell>
          <cell r="O126">
            <v>0</v>
          </cell>
          <cell r="P126">
            <v>0</v>
          </cell>
          <cell r="R126">
            <v>0</v>
          </cell>
        </row>
        <row r="127">
          <cell r="B127" t="str">
            <v>MobileShop   SIMO</v>
          </cell>
          <cell r="C127" t="str">
            <v>MobileShop</v>
          </cell>
          <cell r="E127">
            <v>17</v>
          </cell>
          <cell r="F127">
            <v>9</v>
          </cell>
          <cell r="G127">
            <v>12</v>
          </cell>
          <cell r="H127">
            <v>6</v>
          </cell>
          <cell r="I127">
            <v>5</v>
          </cell>
          <cell r="J127">
            <v>2</v>
          </cell>
          <cell r="K127">
            <v>7</v>
          </cell>
          <cell r="L127">
            <v>2</v>
          </cell>
          <cell r="M127">
            <v>1</v>
          </cell>
          <cell r="N127">
            <v>1</v>
          </cell>
          <cell r="O127">
            <v>0</v>
          </cell>
          <cell r="P127">
            <v>0</v>
          </cell>
          <cell r="R127">
            <v>62</v>
          </cell>
        </row>
        <row r="128">
          <cell r="B128" t="str">
            <v>Apple   SIMO</v>
          </cell>
          <cell r="C128" t="str">
            <v>Apple</v>
          </cell>
          <cell r="E128">
            <v>2</v>
          </cell>
          <cell r="F128">
            <v>2</v>
          </cell>
          <cell r="G128">
            <v>1</v>
          </cell>
          <cell r="H128">
            <v>2</v>
          </cell>
          <cell r="I128">
            <v>1</v>
          </cell>
          <cell r="J128">
            <v>0</v>
          </cell>
          <cell r="K128">
            <v>7</v>
          </cell>
          <cell r="L128">
            <v>3</v>
          </cell>
          <cell r="M128">
            <v>0</v>
          </cell>
          <cell r="N128">
            <v>0</v>
          </cell>
          <cell r="O128">
            <v>0</v>
          </cell>
          <cell r="P128">
            <v>0</v>
          </cell>
          <cell r="R128">
            <v>18</v>
          </cell>
        </row>
        <row r="129">
          <cell r="B129" t="str">
            <v>Other Mass Retail   SIMO</v>
          </cell>
          <cell r="C129" t="str">
            <v>Other Mass Retail</v>
          </cell>
          <cell r="E129">
            <v>0</v>
          </cell>
          <cell r="F129">
            <v>0</v>
          </cell>
          <cell r="G129">
            <v>1</v>
          </cell>
          <cell r="H129">
            <v>0</v>
          </cell>
          <cell r="I129">
            <v>0</v>
          </cell>
          <cell r="J129">
            <v>0</v>
          </cell>
          <cell r="K129">
            <v>2</v>
          </cell>
          <cell r="L129">
            <v>0</v>
          </cell>
          <cell r="M129">
            <v>0</v>
          </cell>
          <cell r="N129">
            <v>1</v>
          </cell>
          <cell r="O129">
            <v>0</v>
          </cell>
          <cell r="P129">
            <v>1</v>
          </cell>
          <cell r="R129">
            <v>5</v>
          </cell>
        </row>
        <row r="130">
          <cell r="B130" t="str">
            <v>Prepay Distributors   SIMO</v>
          </cell>
          <cell r="C130" t="str">
            <v>Prepay Distributors</v>
          </cell>
          <cell r="E130">
            <v>0</v>
          </cell>
          <cell r="F130">
            <v>0</v>
          </cell>
          <cell r="G130">
            <v>0</v>
          </cell>
          <cell r="H130">
            <v>0</v>
          </cell>
          <cell r="I130">
            <v>0</v>
          </cell>
          <cell r="J130">
            <v>0</v>
          </cell>
          <cell r="K130">
            <v>0</v>
          </cell>
          <cell r="L130">
            <v>0</v>
          </cell>
          <cell r="M130">
            <v>0</v>
          </cell>
          <cell r="N130">
            <v>0</v>
          </cell>
          <cell r="O130">
            <v>0</v>
          </cell>
          <cell r="P130">
            <v>0</v>
          </cell>
          <cell r="R130">
            <v>0</v>
          </cell>
        </row>
        <row r="131">
          <cell r="B131" t="str">
            <v>Asda   SIMO</v>
          </cell>
          <cell r="C131" t="str">
            <v>Asda</v>
          </cell>
          <cell r="E131">
            <v>0</v>
          </cell>
          <cell r="F131">
            <v>0</v>
          </cell>
          <cell r="G131">
            <v>0</v>
          </cell>
          <cell r="H131">
            <v>0</v>
          </cell>
          <cell r="I131">
            <v>0</v>
          </cell>
          <cell r="J131">
            <v>0</v>
          </cell>
          <cell r="K131">
            <v>0</v>
          </cell>
          <cell r="L131">
            <v>0</v>
          </cell>
          <cell r="M131">
            <v>0</v>
          </cell>
          <cell r="N131">
            <v>0</v>
          </cell>
          <cell r="O131">
            <v>0</v>
          </cell>
          <cell r="P131">
            <v>0</v>
          </cell>
          <cell r="R131">
            <v>0</v>
          </cell>
        </row>
        <row r="132">
          <cell r="B132" t="str">
            <v>Next   SIMO</v>
          </cell>
          <cell r="C132" t="str">
            <v>Next</v>
          </cell>
          <cell r="E132">
            <v>0</v>
          </cell>
          <cell r="F132">
            <v>0</v>
          </cell>
          <cell r="G132">
            <v>0</v>
          </cell>
          <cell r="H132">
            <v>0</v>
          </cell>
          <cell r="I132">
            <v>0</v>
          </cell>
          <cell r="J132">
            <v>0</v>
          </cell>
          <cell r="K132">
            <v>0</v>
          </cell>
          <cell r="L132">
            <v>0</v>
          </cell>
          <cell r="M132">
            <v>0</v>
          </cell>
          <cell r="N132">
            <v>0</v>
          </cell>
          <cell r="O132">
            <v>0</v>
          </cell>
          <cell r="P132">
            <v>0</v>
          </cell>
          <cell r="R132">
            <v>0</v>
          </cell>
        </row>
        <row r="133">
          <cell r="B133" t="str">
            <v>Morrisons   SIMO</v>
          </cell>
          <cell r="C133" t="str">
            <v>Morrisons</v>
          </cell>
          <cell r="E133">
            <v>0</v>
          </cell>
          <cell r="F133">
            <v>0</v>
          </cell>
          <cell r="G133">
            <v>0</v>
          </cell>
          <cell r="H133">
            <v>0</v>
          </cell>
          <cell r="I133">
            <v>0</v>
          </cell>
          <cell r="J133">
            <v>0</v>
          </cell>
          <cell r="K133">
            <v>0</v>
          </cell>
          <cell r="L133">
            <v>0</v>
          </cell>
          <cell r="M133">
            <v>0</v>
          </cell>
          <cell r="N133">
            <v>0</v>
          </cell>
          <cell r="O133">
            <v>0</v>
          </cell>
          <cell r="P133">
            <v>0</v>
          </cell>
          <cell r="R133">
            <v>0</v>
          </cell>
        </row>
        <row r="134">
          <cell r="B134" t="str">
            <v>tbc   SIMO</v>
          </cell>
          <cell r="C134" t="str">
            <v>tbc</v>
          </cell>
          <cell r="E134">
            <v>0</v>
          </cell>
          <cell r="F134">
            <v>0</v>
          </cell>
          <cell r="G134">
            <v>0</v>
          </cell>
          <cell r="H134">
            <v>0</v>
          </cell>
          <cell r="I134">
            <v>0</v>
          </cell>
          <cell r="J134">
            <v>0</v>
          </cell>
          <cell r="K134">
            <v>0</v>
          </cell>
          <cell r="L134">
            <v>0</v>
          </cell>
          <cell r="M134">
            <v>0</v>
          </cell>
          <cell r="N134">
            <v>0</v>
          </cell>
          <cell r="O134">
            <v>0</v>
          </cell>
          <cell r="P134">
            <v>0</v>
          </cell>
          <cell r="R134">
            <v>0</v>
          </cell>
        </row>
        <row r="136">
          <cell r="C136" t="str">
            <v>TOTAL MASS RETAIL</v>
          </cell>
          <cell r="E136">
            <v>6784</v>
          </cell>
          <cell r="F136">
            <v>6529</v>
          </cell>
          <cell r="G136">
            <v>4139</v>
          </cell>
          <cell r="H136">
            <v>2963</v>
          </cell>
          <cell r="I136">
            <v>2442</v>
          </cell>
          <cell r="J136">
            <v>2087</v>
          </cell>
          <cell r="K136">
            <v>2428</v>
          </cell>
          <cell r="L136">
            <v>4094</v>
          </cell>
          <cell r="M136">
            <v>4486</v>
          </cell>
          <cell r="N136">
            <v>3516</v>
          </cell>
          <cell r="O136">
            <v>3242</v>
          </cell>
          <cell r="P136">
            <v>4016</v>
          </cell>
          <cell r="R136">
            <v>46726</v>
          </cell>
        </row>
        <row r="138">
          <cell r="C138" t="str">
            <v>BUSINESS (B. Dowd)</v>
          </cell>
        </row>
        <row r="140">
          <cell r="B140" t="str">
            <v>Exclusive Partners   SIMO</v>
          </cell>
          <cell r="C140" t="str">
            <v>Exclusive Partners</v>
          </cell>
          <cell r="E140">
            <v>0</v>
          </cell>
          <cell r="F140">
            <v>12</v>
          </cell>
          <cell r="G140">
            <v>8</v>
          </cell>
          <cell r="H140">
            <v>1</v>
          </cell>
          <cell r="I140">
            <v>2</v>
          </cell>
          <cell r="J140">
            <v>53</v>
          </cell>
          <cell r="K140">
            <v>0</v>
          </cell>
          <cell r="L140">
            <v>0</v>
          </cell>
          <cell r="M140">
            <v>3</v>
          </cell>
          <cell r="N140">
            <v>11</v>
          </cell>
          <cell r="O140">
            <v>2</v>
          </cell>
          <cell r="P140">
            <v>0</v>
          </cell>
          <cell r="R140">
            <v>92</v>
          </cell>
        </row>
        <row r="142">
          <cell r="C142" t="str">
            <v>Business Partners</v>
          </cell>
        </row>
        <row r="144">
          <cell r="B144" t="str">
            <v>Direct Independents   SIMO</v>
          </cell>
          <cell r="C144" t="str">
            <v>Direct Independents</v>
          </cell>
          <cell r="E144">
            <v>4</v>
          </cell>
          <cell r="F144">
            <v>2</v>
          </cell>
          <cell r="G144">
            <v>4</v>
          </cell>
          <cell r="H144">
            <v>4</v>
          </cell>
          <cell r="I144">
            <v>6</v>
          </cell>
          <cell r="J144">
            <v>7</v>
          </cell>
          <cell r="K144">
            <v>11</v>
          </cell>
          <cell r="L144">
            <v>5</v>
          </cell>
          <cell r="M144">
            <v>4</v>
          </cell>
          <cell r="N144">
            <v>10</v>
          </cell>
          <cell r="O144">
            <v>9</v>
          </cell>
          <cell r="P144">
            <v>6</v>
          </cell>
          <cell r="R144">
            <v>72</v>
          </cell>
        </row>
        <row r="145">
          <cell r="B145" t="str">
            <v>Distributors   SIMO</v>
          </cell>
          <cell r="C145" t="str">
            <v>Distributors</v>
          </cell>
          <cell r="E145">
            <v>3</v>
          </cell>
          <cell r="F145">
            <v>15</v>
          </cell>
          <cell r="G145">
            <v>16</v>
          </cell>
          <cell r="H145">
            <v>7</v>
          </cell>
          <cell r="I145">
            <v>19</v>
          </cell>
          <cell r="J145">
            <v>2</v>
          </cell>
          <cell r="K145">
            <v>4</v>
          </cell>
          <cell r="L145">
            <v>2</v>
          </cell>
          <cell r="M145">
            <v>5</v>
          </cell>
          <cell r="N145">
            <v>1</v>
          </cell>
          <cell r="O145">
            <v>1</v>
          </cell>
          <cell r="P145">
            <v>4</v>
          </cell>
          <cell r="R145">
            <v>79</v>
          </cell>
        </row>
        <row r="146">
          <cell r="B146" t="str">
            <v>Data Centre of Excellence   SIMO</v>
          </cell>
          <cell r="C146" t="str">
            <v>Data Centre of Excellence</v>
          </cell>
          <cell r="E146">
            <v>0</v>
          </cell>
          <cell r="F146">
            <v>0</v>
          </cell>
          <cell r="G146">
            <v>4</v>
          </cell>
          <cell r="H146">
            <v>0</v>
          </cell>
          <cell r="I146">
            <v>0</v>
          </cell>
          <cell r="J146">
            <v>0</v>
          </cell>
          <cell r="K146">
            <v>0</v>
          </cell>
          <cell r="L146">
            <v>0</v>
          </cell>
          <cell r="M146">
            <v>0</v>
          </cell>
          <cell r="N146">
            <v>0</v>
          </cell>
          <cell r="O146">
            <v>0</v>
          </cell>
          <cell r="P146">
            <v>1</v>
          </cell>
          <cell r="R146">
            <v>5</v>
          </cell>
        </row>
        <row r="147">
          <cell r="B147" t="str">
            <v>Vodafone   SIMO</v>
          </cell>
          <cell r="C147" t="str">
            <v>Vodafone</v>
          </cell>
          <cell r="E147">
            <v>0</v>
          </cell>
          <cell r="F147">
            <v>0</v>
          </cell>
          <cell r="G147">
            <v>0</v>
          </cell>
          <cell r="H147">
            <v>0</v>
          </cell>
          <cell r="I147">
            <v>0</v>
          </cell>
          <cell r="J147">
            <v>0</v>
          </cell>
          <cell r="K147">
            <v>0</v>
          </cell>
          <cell r="L147">
            <v>0</v>
          </cell>
          <cell r="M147">
            <v>0</v>
          </cell>
          <cell r="N147">
            <v>0</v>
          </cell>
          <cell r="O147">
            <v>0</v>
          </cell>
          <cell r="P147">
            <v>0</v>
          </cell>
          <cell r="R147">
            <v>0</v>
          </cell>
        </row>
        <row r="148">
          <cell r="B148" t="str">
            <v>Managed Partners   SIMO</v>
          </cell>
          <cell r="C148" t="str">
            <v>Managed Partners</v>
          </cell>
          <cell r="E148">
            <v>0</v>
          </cell>
          <cell r="F148">
            <v>0</v>
          </cell>
          <cell r="G148">
            <v>0</v>
          </cell>
          <cell r="H148">
            <v>0</v>
          </cell>
          <cell r="I148">
            <v>0</v>
          </cell>
          <cell r="J148">
            <v>0</v>
          </cell>
          <cell r="K148">
            <v>0</v>
          </cell>
          <cell r="L148">
            <v>0</v>
          </cell>
          <cell r="M148">
            <v>0</v>
          </cell>
          <cell r="N148">
            <v>0</v>
          </cell>
          <cell r="O148">
            <v>0</v>
          </cell>
          <cell r="P148">
            <v>0</v>
          </cell>
          <cell r="R148">
            <v>0</v>
          </cell>
        </row>
        <row r="149">
          <cell r="B149" t="str">
            <v>BT SP   SIMO</v>
          </cell>
          <cell r="C149" t="str">
            <v>BT SP</v>
          </cell>
          <cell r="E149">
            <v>0</v>
          </cell>
          <cell r="F149">
            <v>0</v>
          </cell>
          <cell r="G149">
            <v>0</v>
          </cell>
          <cell r="H149">
            <v>0</v>
          </cell>
          <cell r="I149">
            <v>0</v>
          </cell>
          <cell r="J149">
            <v>0</v>
          </cell>
          <cell r="K149">
            <v>0</v>
          </cell>
          <cell r="L149">
            <v>0</v>
          </cell>
          <cell r="M149">
            <v>0</v>
          </cell>
          <cell r="N149">
            <v>0</v>
          </cell>
          <cell r="O149">
            <v>0</v>
          </cell>
          <cell r="P149">
            <v>0</v>
          </cell>
          <cell r="R149">
            <v>0</v>
          </cell>
        </row>
        <row r="150">
          <cell r="B150" t="str">
            <v>Billing Partners - ISPs   SIMO</v>
          </cell>
          <cell r="C150" t="str">
            <v>Billing Partners - ISPs</v>
          </cell>
          <cell r="E150">
            <v>0</v>
          </cell>
          <cell r="F150">
            <v>0</v>
          </cell>
          <cell r="G150">
            <v>0</v>
          </cell>
          <cell r="H150">
            <v>0</v>
          </cell>
          <cell r="I150">
            <v>0</v>
          </cell>
          <cell r="J150">
            <v>0</v>
          </cell>
          <cell r="K150">
            <v>0</v>
          </cell>
          <cell r="L150">
            <v>0</v>
          </cell>
          <cell r="M150">
            <v>0</v>
          </cell>
          <cell r="N150">
            <v>0</v>
          </cell>
          <cell r="O150">
            <v>0</v>
          </cell>
          <cell r="P150">
            <v>0</v>
          </cell>
          <cell r="R150">
            <v>0</v>
          </cell>
        </row>
        <row r="151">
          <cell r="B151" t="str">
            <v>Genesis   SIMO</v>
          </cell>
          <cell r="C151" t="str">
            <v>Genesis</v>
          </cell>
          <cell r="E151">
            <v>-1</v>
          </cell>
          <cell r="F151">
            <v>0</v>
          </cell>
          <cell r="G151">
            <v>0</v>
          </cell>
          <cell r="H151">
            <v>0</v>
          </cell>
          <cell r="I151">
            <v>0</v>
          </cell>
          <cell r="J151">
            <v>0</v>
          </cell>
          <cell r="K151">
            <v>0</v>
          </cell>
          <cell r="L151">
            <v>0</v>
          </cell>
          <cell r="M151">
            <v>0</v>
          </cell>
          <cell r="N151">
            <v>0</v>
          </cell>
          <cell r="O151">
            <v>0</v>
          </cell>
          <cell r="P151">
            <v>0</v>
          </cell>
          <cell r="R151">
            <v>-1</v>
          </cell>
        </row>
        <row r="152">
          <cell r="B152" t="str">
            <v>Ceased Independents   SIMO</v>
          </cell>
          <cell r="C152" t="str">
            <v>Ceased Independents</v>
          </cell>
          <cell r="E152">
            <v>0</v>
          </cell>
          <cell r="F152">
            <v>0</v>
          </cell>
          <cell r="G152">
            <v>0</v>
          </cell>
          <cell r="H152">
            <v>0</v>
          </cell>
          <cell r="I152">
            <v>0</v>
          </cell>
          <cell r="J152">
            <v>0</v>
          </cell>
          <cell r="K152">
            <v>0</v>
          </cell>
          <cell r="L152">
            <v>0</v>
          </cell>
          <cell r="M152">
            <v>0</v>
          </cell>
          <cell r="N152">
            <v>0</v>
          </cell>
          <cell r="O152">
            <v>0</v>
          </cell>
          <cell r="P152">
            <v>0</v>
          </cell>
          <cell r="R152">
            <v>0</v>
          </cell>
        </row>
        <row r="153">
          <cell r="B153" t="str">
            <v>tbc   SIMO</v>
          </cell>
          <cell r="C153" t="str">
            <v>tbc</v>
          </cell>
          <cell r="E153">
            <v>0</v>
          </cell>
          <cell r="F153">
            <v>0</v>
          </cell>
          <cell r="G153">
            <v>0</v>
          </cell>
          <cell r="H153">
            <v>0</v>
          </cell>
          <cell r="I153">
            <v>0</v>
          </cell>
          <cell r="J153">
            <v>0</v>
          </cell>
          <cell r="K153">
            <v>0</v>
          </cell>
          <cell r="L153">
            <v>0</v>
          </cell>
          <cell r="M153">
            <v>0</v>
          </cell>
          <cell r="N153">
            <v>0</v>
          </cell>
          <cell r="O153">
            <v>0</v>
          </cell>
          <cell r="P153">
            <v>0</v>
          </cell>
          <cell r="R153">
            <v>0</v>
          </cell>
        </row>
        <row r="154">
          <cell r="B154" t="str">
            <v>tbc   SIMO</v>
          </cell>
          <cell r="C154" t="str">
            <v>tbc</v>
          </cell>
          <cell r="E154">
            <v>0</v>
          </cell>
          <cell r="F154">
            <v>0</v>
          </cell>
          <cell r="G154">
            <v>0</v>
          </cell>
          <cell r="H154">
            <v>0</v>
          </cell>
          <cell r="I154">
            <v>0</v>
          </cell>
          <cell r="J154">
            <v>0</v>
          </cell>
          <cell r="K154">
            <v>0</v>
          </cell>
          <cell r="L154">
            <v>0</v>
          </cell>
          <cell r="M154">
            <v>0</v>
          </cell>
          <cell r="N154">
            <v>0</v>
          </cell>
          <cell r="O154">
            <v>0</v>
          </cell>
          <cell r="P154">
            <v>0</v>
          </cell>
          <cell r="R154">
            <v>0</v>
          </cell>
        </row>
        <row r="156">
          <cell r="C156" t="str">
            <v>Total Business Partners</v>
          </cell>
          <cell r="E156">
            <v>6</v>
          </cell>
          <cell r="F156">
            <v>17</v>
          </cell>
          <cell r="G156">
            <v>24</v>
          </cell>
          <cell r="H156">
            <v>11</v>
          </cell>
          <cell r="I156">
            <v>25</v>
          </cell>
          <cell r="J156">
            <v>9</v>
          </cell>
          <cell r="K156">
            <v>15</v>
          </cell>
          <cell r="L156">
            <v>7</v>
          </cell>
          <cell r="M156">
            <v>9</v>
          </cell>
          <cell r="N156">
            <v>11</v>
          </cell>
          <cell r="O156">
            <v>10</v>
          </cell>
          <cell r="P156">
            <v>11</v>
          </cell>
          <cell r="R156">
            <v>155</v>
          </cell>
        </row>
        <row r="158">
          <cell r="C158" t="str">
            <v>Direct</v>
          </cell>
        </row>
        <row r="160">
          <cell r="B160" t="str">
            <v>O2 Direct Sales - Corporate   SIMO</v>
          </cell>
          <cell r="C160" t="str">
            <v>O2 Direct Sales - Corporate</v>
          </cell>
          <cell r="E160">
            <v>4</v>
          </cell>
          <cell r="F160">
            <v>0</v>
          </cell>
          <cell r="G160">
            <v>3</v>
          </cell>
          <cell r="H160">
            <v>1</v>
          </cell>
          <cell r="I160">
            <v>4</v>
          </cell>
          <cell r="J160">
            <v>1</v>
          </cell>
          <cell r="K160">
            <v>10</v>
          </cell>
          <cell r="L160">
            <v>18</v>
          </cell>
          <cell r="M160">
            <v>-7</v>
          </cell>
          <cell r="N160">
            <v>11</v>
          </cell>
          <cell r="O160">
            <v>6</v>
          </cell>
          <cell r="P160">
            <v>5</v>
          </cell>
          <cell r="R160">
            <v>56</v>
          </cell>
        </row>
        <row r="161">
          <cell r="B161" t="str">
            <v>O2 Direct Sales - SME   SIMO</v>
          </cell>
          <cell r="C161" t="str">
            <v>O2 Direct Sales - SME</v>
          </cell>
          <cell r="E161">
            <v>4</v>
          </cell>
          <cell r="F161">
            <v>57</v>
          </cell>
          <cell r="G161">
            <v>9</v>
          </cell>
          <cell r="H161">
            <v>89</v>
          </cell>
          <cell r="I161">
            <v>72</v>
          </cell>
          <cell r="J161">
            <v>101</v>
          </cell>
          <cell r="K161">
            <v>106</v>
          </cell>
          <cell r="L161">
            <v>111</v>
          </cell>
          <cell r="M161">
            <v>137</v>
          </cell>
          <cell r="N161">
            <v>267</v>
          </cell>
          <cell r="O161">
            <v>131</v>
          </cell>
          <cell r="P161">
            <v>144</v>
          </cell>
          <cell r="R161">
            <v>1228</v>
          </cell>
        </row>
        <row r="162">
          <cell r="B162" t="str">
            <v>tbc   SIMO</v>
          </cell>
          <cell r="C162" t="str">
            <v>tbc</v>
          </cell>
          <cell r="E162">
            <v>0</v>
          </cell>
          <cell r="F162">
            <v>0</v>
          </cell>
          <cell r="G162">
            <v>0</v>
          </cell>
          <cell r="H162">
            <v>0</v>
          </cell>
          <cell r="I162">
            <v>0</v>
          </cell>
          <cell r="J162">
            <v>0</v>
          </cell>
          <cell r="K162">
            <v>0</v>
          </cell>
          <cell r="L162">
            <v>0</v>
          </cell>
          <cell r="M162">
            <v>0</v>
          </cell>
          <cell r="N162">
            <v>0</v>
          </cell>
          <cell r="O162">
            <v>0</v>
          </cell>
          <cell r="P162">
            <v>0</v>
          </cell>
          <cell r="R162">
            <v>0</v>
          </cell>
        </row>
        <row r="163">
          <cell r="B163" t="str">
            <v>tbc   SIMO</v>
          </cell>
          <cell r="C163" t="str">
            <v>tbc</v>
          </cell>
          <cell r="E163">
            <v>0</v>
          </cell>
          <cell r="F163">
            <v>0</v>
          </cell>
          <cell r="G163">
            <v>0</v>
          </cell>
          <cell r="H163">
            <v>0</v>
          </cell>
          <cell r="I163">
            <v>0</v>
          </cell>
          <cell r="J163">
            <v>0</v>
          </cell>
          <cell r="K163">
            <v>0</v>
          </cell>
          <cell r="L163">
            <v>0</v>
          </cell>
          <cell r="M163">
            <v>0</v>
          </cell>
          <cell r="N163">
            <v>0</v>
          </cell>
          <cell r="O163">
            <v>0</v>
          </cell>
          <cell r="P163">
            <v>0</v>
          </cell>
          <cell r="R163">
            <v>0</v>
          </cell>
        </row>
        <row r="164">
          <cell r="B164" t="str">
            <v>tbc   SIMO</v>
          </cell>
          <cell r="C164" t="str">
            <v>tbc</v>
          </cell>
          <cell r="E164">
            <v>0</v>
          </cell>
          <cell r="F164">
            <v>0</v>
          </cell>
          <cell r="G164">
            <v>0</v>
          </cell>
          <cell r="H164">
            <v>0</v>
          </cell>
          <cell r="I164">
            <v>0</v>
          </cell>
          <cell r="J164">
            <v>0</v>
          </cell>
          <cell r="K164">
            <v>0</v>
          </cell>
          <cell r="L164">
            <v>0</v>
          </cell>
          <cell r="M164">
            <v>0</v>
          </cell>
          <cell r="N164">
            <v>0</v>
          </cell>
          <cell r="O164">
            <v>0</v>
          </cell>
          <cell r="P164">
            <v>0</v>
          </cell>
          <cell r="R164">
            <v>0</v>
          </cell>
        </row>
        <row r="165">
          <cell r="B165" t="str">
            <v>tbc   SIMO</v>
          </cell>
          <cell r="C165" t="str">
            <v>tbc</v>
          </cell>
          <cell r="E165">
            <v>0</v>
          </cell>
          <cell r="F165">
            <v>0</v>
          </cell>
          <cell r="G165">
            <v>0</v>
          </cell>
          <cell r="H165">
            <v>0</v>
          </cell>
          <cell r="I165">
            <v>0</v>
          </cell>
          <cell r="J165">
            <v>0</v>
          </cell>
          <cell r="K165">
            <v>0</v>
          </cell>
          <cell r="L165">
            <v>0</v>
          </cell>
          <cell r="M165">
            <v>0</v>
          </cell>
          <cell r="N165">
            <v>0</v>
          </cell>
          <cell r="O165">
            <v>0</v>
          </cell>
          <cell r="P165">
            <v>0</v>
          </cell>
          <cell r="R165">
            <v>0</v>
          </cell>
        </row>
        <row r="166">
          <cell r="B166" t="str">
            <v>tbc   SIMO</v>
          </cell>
          <cell r="C166" t="str">
            <v>tbc</v>
          </cell>
          <cell r="E166">
            <v>0</v>
          </cell>
          <cell r="F166">
            <v>0</v>
          </cell>
          <cell r="G166">
            <v>0</v>
          </cell>
          <cell r="H166">
            <v>0</v>
          </cell>
          <cell r="I166">
            <v>0</v>
          </cell>
          <cell r="J166">
            <v>0</v>
          </cell>
          <cell r="K166">
            <v>0</v>
          </cell>
          <cell r="L166">
            <v>0</v>
          </cell>
          <cell r="M166">
            <v>0</v>
          </cell>
          <cell r="N166">
            <v>0</v>
          </cell>
          <cell r="O166">
            <v>0</v>
          </cell>
          <cell r="P166">
            <v>0</v>
          </cell>
          <cell r="R166">
            <v>0</v>
          </cell>
        </row>
        <row r="167">
          <cell r="B167" t="str">
            <v>tbc   SIMO</v>
          </cell>
          <cell r="C167" t="str">
            <v>tbc</v>
          </cell>
          <cell r="E167">
            <v>0</v>
          </cell>
          <cell r="F167">
            <v>0</v>
          </cell>
          <cell r="G167">
            <v>0</v>
          </cell>
          <cell r="H167">
            <v>0</v>
          </cell>
          <cell r="I167">
            <v>0</v>
          </cell>
          <cell r="J167">
            <v>0</v>
          </cell>
          <cell r="K167">
            <v>0</v>
          </cell>
          <cell r="L167">
            <v>0</v>
          </cell>
          <cell r="M167">
            <v>0</v>
          </cell>
          <cell r="N167">
            <v>0</v>
          </cell>
          <cell r="O167">
            <v>0</v>
          </cell>
          <cell r="P167">
            <v>0</v>
          </cell>
          <cell r="R167">
            <v>0</v>
          </cell>
        </row>
        <row r="168">
          <cell r="B168" t="str">
            <v>tbc   SIMO</v>
          </cell>
          <cell r="C168" t="str">
            <v>tbc</v>
          </cell>
          <cell r="E168">
            <v>0</v>
          </cell>
          <cell r="F168">
            <v>0</v>
          </cell>
          <cell r="G168">
            <v>0</v>
          </cell>
          <cell r="H168">
            <v>0</v>
          </cell>
          <cell r="I168">
            <v>0</v>
          </cell>
          <cell r="J168">
            <v>0</v>
          </cell>
          <cell r="K168">
            <v>0</v>
          </cell>
          <cell r="L168">
            <v>0</v>
          </cell>
          <cell r="M168">
            <v>0</v>
          </cell>
          <cell r="N168">
            <v>0</v>
          </cell>
          <cell r="O168">
            <v>0</v>
          </cell>
          <cell r="P168">
            <v>0</v>
          </cell>
          <cell r="R168">
            <v>0</v>
          </cell>
        </row>
        <row r="170">
          <cell r="C170" t="str">
            <v>Total Direct</v>
          </cell>
          <cell r="E170">
            <v>8</v>
          </cell>
          <cell r="F170">
            <v>57</v>
          </cell>
          <cell r="G170">
            <v>12</v>
          </cell>
          <cell r="H170">
            <v>90</v>
          </cell>
          <cell r="I170">
            <v>76</v>
          </cell>
          <cell r="J170">
            <v>102</v>
          </cell>
          <cell r="K170">
            <v>116</v>
          </cell>
          <cell r="L170">
            <v>129</v>
          </cell>
          <cell r="M170">
            <v>130</v>
          </cell>
          <cell r="N170">
            <v>278</v>
          </cell>
          <cell r="O170">
            <v>137</v>
          </cell>
          <cell r="P170">
            <v>149</v>
          </cell>
          <cell r="R170">
            <v>1284</v>
          </cell>
        </row>
        <row r="172">
          <cell r="C172" t="str">
            <v>TOTAL BUSINESS</v>
          </cell>
          <cell r="E172">
            <v>14</v>
          </cell>
          <cell r="F172">
            <v>86</v>
          </cell>
          <cell r="G172">
            <v>44</v>
          </cell>
          <cell r="H172">
            <v>102</v>
          </cell>
          <cell r="I172">
            <v>103</v>
          </cell>
          <cell r="J172">
            <v>164</v>
          </cell>
          <cell r="K172">
            <v>131</v>
          </cell>
          <cell r="L172">
            <v>136</v>
          </cell>
          <cell r="M172">
            <v>142</v>
          </cell>
          <cell r="N172">
            <v>300</v>
          </cell>
          <cell r="O172">
            <v>149</v>
          </cell>
          <cell r="P172">
            <v>160</v>
          </cell>
          <cell r="R172">
            <v>1531</v>
          </cell>
        </row>
        <row r="174">
          <cell r="C174" t="str">
            <v>O2 ONLINE (A. Benham)</v>
          </cell>
        </row>
        <row r="176">
          <cell r="B176" t="str">
            <v>O2 Online   SIMO</v>
          </cell>
          <cell r="C176" t="str">
            <v>O2 Online</v>
          </cell>
          <cell r="E176">
            <v>11705</v>
          </cell>
          <cell r="F176">
            <v>8943</v>
          </cell>
          <cell r="G176">
            <v>8193</v>
          </cell>
          <cell r="H176">
            <v>8711</v>
          </cell>
          <cell r="I176">
            <v>6877</v>
          </cell>
          <cell r="J176">
            <v>6696</v>
          </cell>
          <cell r="K176">
            <v>6846</v>
          </cell>
          <cell r="L176">
            <v>13054</v>
          </cell>
          <cell r="M176">
            <v>15761</v>
          </cell>
          <cell r="N176">
            <v>11505</v>
          </cell>
          <cell r="O176">
            <v>11486</v>
          </cell>
          <cell r="P176">
            <v>10741</v>
          </cell>
          <cell r="R176">
            <v>120518</v>
          </cell>
        </row>
        <row r="177">
          <cell r="B177" t="str">
            <v>O2 Telesales   SIMO</v>
          </cell>
          <cell r="C177" t="str">
            <v>O2 Telesales</v>
          </cell>
          <cell r="E177">
            <v>0</v>
          </cell>
          <cell r="F177">
            <v>247</v>
          </cell>
          <cell r="G177">
            <v>364</v>
          </cell>
          <cell r="H177">
            <v>272</v>
          </cell>
          <cell r="I177">
            <v>220</v>
          </cell>
          <cell r="J177">
            <v>223</v>
          </cell>
          <cell r="K177">
            <v>135</v>
          </cell>
          <cell r="L177">
            <v>44</v>
          </cell>
          <cell r="M177">
            <v>61</v>
          </cell>
          <cell r="N177">
            <v>65</v>
          </cell>
          <cell r="O177">
            <v>56</v>
          </cell>
          <cell r="P177">
            <v>59</v>
          </cell>
          <cell r="R177">
            <v>1746</v>
          </cell>
        </row>
        <row r="178">
          <cell r="C178" t="str">
            <v>tbc</v>
          </cell>
          <cell r="E178">
            <v>0</v>
          </cell>
          <cell r="F178">
            <v>0</v>
          </cell>
          <cell r="G178">
            <v>0</v>
          </cell>
          <cell r="H178">
            <v>0</v>
          </cell>
          <cell r="I178">
            <v>0</v>
          </cell>
          <cell r="J178">
            <v>0</v>
          </cell>
          <cell r="K178">
            <v>0</v>
          </cell>
          <cell r="L178">
            <v>0</v>
          </cell>
          <cell r="M178">
            <v>0</v>
          </cell>
          <cell r="N178">
            <v>0</v>
          </cell>
          <cell r="O178">
            <v>0</v>
          </cell>
          <cell r="P178">
            <v>0</v>
          </cell>
          <cell r="R178">
            <v>0</v>
          </cell>
        </row>
        <row r="179">
          <cell r="C179" t="str">
            <v>tbc</v>
          </cell>
          <cell r="E179">
            <v>0</v>
          </cell>
          <cell r="F179">
            <v>0</v>
          </cell>
          <cell r="G179">
            <v>0</v>
          </cell>
          <cell r="H179">
            <v>0</v>
          </cell>
          <cell r="I179">
            <v>0</v>
          </cell>
          <cell r="J179">
            <v>0</v>
          </cell>
          <cell r="K179">
            <v>0</v>
          </cell>
          <cell r="L179">
            <v>0</v>
          </cell>
          <cell r="M179">
            <v>0</v>
          </cell>
          <cell r="N179">
            <v>0</v>
          </cell>
          <cell r="O179">
            <v>0</v>
          </cell>
          <cell r="P179">
            <v>0</v>
          </cell>
          <cell r="R179">
            <v>0</v>
          </cell>
        </row>
        <row r="180">
          <cell r="C180" t="str">
            <v>tbc</v>
          </cell>
          <cell r="E180">
            <v>0</v>
          </cell>
          <cell r="F180">
            <v>0</v>
          </cell>
          <cell r="G180">
            <v>0</v>
          </cell>
          <cell r="H180">
            <v>0</v>
          </cell>
          <cell r="I180">
            <v>0</v>
          </cell>
          <cell r="J180">
            <v>0</v>
          </cell>
          <cell r="K180">
            <v>0</v>
          </cell>
          <cell r="L180">
            <v>0</v>
          </cell>
          <cell r="M180">
            <v>0</v>
          </cell>
          <cell r="N180">
            <v>0</v>
          </cell>
          <cell r="O180">
            <v>0</v>
          </cell>
          <cell r="P180">
            <v>0</v>
          </cell>
          <cell r="R180">
            <v>0</v>
          </cell>
        </row>
        <row r="181">
          <cell r="C181" t="str">
            <v>tbc</v>
          </cell>
          <cell r="E181">
            <v>0</v>
          </cell>
          <cell r="F181">
            <v>0</v>
          </cell>
          <cell r="G181">
            <v>0</v>
          </cell>
          <cell r="H181">
            <v>0</v>
          </cell>
          <cell r="I181">
            <v>0</v>
          </cell>
          <cell r="J181">
            <v>0</v>
          </cell>
          <cell r="K181">
            <v>0</v>
          </cell>
          <cell r="L181">
            <v>0</v>
          </cell>
          <cell r="M181">
            <v>0</v>
          </cell>
          <cell r="N181">
            <v>0</v>
          </cell>
          <cell r="O181">
            <v>0</v>
          </cell>
          <cell r="P181">
            <v>0</v>
          </cell>
          <cell r="R181">
            <v>0</v>
          </cell>
        </row>
        <row r="183">
          <cell r="C183" t="str">
            <v>TOTAL O2 ONLINE</v>
          </cell>
          <cell r="E183">
            <v>11705</v>
          </cell>
          <cell r="F183">
            <v>9190</v>
          </cell>
          <cell r="G183">
            <v>8557</v>
          </cell>
          <cell r="H183">
            <v>8983</v>
          </cell>
          <cell r="I183">
            <v>7097</v>
          </cell>
          <cell r="J183">
            <v>6919</v>
          </cell>
          <cell r="K183">
            <v>6981</v>
          </cell>
          <cell r="L183">
            <v>13098</v>
          </cell>
          <cell r="M183">
            <v>15822</v>
          </cell>
          <cell r="N183">
            <v>11570</v>
          </cell>
          <cell r="O183">
            <v>11542</v>
          </cell>
          <cell r="P183">
            <v>10800</v>
          </cell>
          <cell r="R183">
            <v>122264</v>
          </cell>
        </row>
        <row r="185">
          <cell r="C185" t="str">
            <v>O2 RETAIL (P. Cave)</v>
          </cell>
        </row>
        <row r="187">
          <cell r="B187" t="str">
            <v>O2 Retail   SIMO</v>
          </cell>
          <cell r="C187" t="str">
            <v>O2 Retail</v>
          </cell>
          <cell r="E187">
            <v>6367</v>
          </cell>
          <cell r="F187">
            <v>8412</v>
          </cell>
          <cell r="G187">
            <v>6391</v>
          </cell>
          <cell r="H187">
            <v>5495</v>
          </cell>
          <cell r="I187">
            <v>5398</v>
          </cell>
          <cell r="J187">
            <v>5138</v>
          </cell>
          <cell r="K187">
            <v>4351</v>
          </cell>
          <cell r="L187">
            <v>9836</v>
          </cell>
          <cell r="M187">
            <v>13224</v>
          </cell>
          <cell r="N187">
            <v>11207</v>
          </cell>
          <cell r="O187">
            <v>7566</v>
          </cell>
          <cell r="P187">
            <v>7131</v>
          </cell>
          <cell r="R187">
            <v>90516</v>
          </cell>
        </row>
        <row r="188">
          <cell r="B188" t="str">
            <v>O2 Franchise   SIMO</v>
          </cell>
          <cell r="C188" t="str">
            <v>O2 Franchise</v>
          </cell>
          <cell r="E188">
            <v>535</v>
          </cell>
          <cell r="F188">
            <v>545</v>
          </cell>
          <cell r="G188">
            <v>413</v>
          </cell>
          <cell r="H188">
            <v>372</v>
          </cell>
          <cell r="I188">
            <v>392</v>
          </cell>
          <cell r="J188">
            <v>351</v>
          </cell>
          <cell r="K188">
            <v>382</v>
          </cell>
          <cell r="L188">
            <v>1142</v>
          </cell>
          <cell r="M188">
            <v>1679</v>
          </cell>
          <cell r="N188">
            <v>1388</v>
          </cell>
          <cell r="O188">
            <v>1083</v>
          </cell>
          <cell r="P188">
            <v>1012</v>
          </cell>
          <cell r="R188">
            <v>9294</v>
          </cell>
        </row>
        <row r="189">
          <cell r="B189" t="str">
            <v>tbc   SIMO</v>
          </cell>
          <cell r="C189" t="str">
            <v>tbc</v>
          </cell>
          <cell r="E189">
            <v>0</v>
          </cell>
          <cell r="F189">
            <v>0</v>
          </cell>
          <cell r="G189">
            <v>0</v>
          </cell>
          <cell r="H189">
            <v>0</v>
          </cell>
          <cell r="I189">
            <v>0</v>
          </cell>
          <cell r="J189">
            <v>0</v>
          </cell>
          <cell r="K189">
            <v>0</v>
          </cell>
          <cell r="L189">
            <v>0</v>
          </cell>
          <cell r="M189">
            <v>0</v>
          </cell>
          <cell r="N189">
            <v>0</v>
          </cell>
          <cell r="O189">
            <v>0</v>
          </cell>
          <cell r="P189">
            <v>0</v>
          </cell>
          <cell r="R189">
            <v>0</v>
          </cell>
        </row>
        <row r="190">
          <cell r="B190" t="str">
            <v>tbc   SIMO</v>
          </cell>
          <cell r="C190" t="str">
            <v>tbc</v>
          </cell>
          <cell r="E190">
            <v>0</v>
          </cell>
          <cell r="F190">
            <v>0</v>
          </cell>
          <cell r="G190">
            <v>0</v>
          </cell>
          <cell r="H190">
            <v>0</v>
          </cell>
          <cell r="I190">
            <v>0</v>
          </cell>
          <cell r="J190">
            <v>0</v>
          </cell>
          <cell r="K190">
            <v>0</v>
          </cell>
          <cell r="L190">
            <v>0</v>
          </cell>
          <cell r="M190">
            <v>0</v>
          </cell>
          <cell r="N190">
            <v>0</v>
          </cell>
          <cell r="O190">
            <v>0</v>
          </cell>
          <cell r="P190">
            <v>0</v>
          </cell>
          <cell r="R190">
            <v>0</v>
          </cell>
        </row>
        <row r="191">
          <cell r="B191" t="str">
            <v>tbc   SIMO</v>
          </cell>
          <cell r="C191" t="str">
            <v>tbc</v>
          </cell>
          <cell r="E191">
            <v>0</v>
          </cell>
          <cell r="F191">
            <v>0</v>
          </cell>
          <cell r="G191">
            <v>0</v>
          </cell>
          <cell r="H191">
            <v>0</v>
          </cell>
          <cell r="I191">
            <v>0</v>
          </cell>
          <cell r="J191">
            <v>0</v>
          </cell>
          <cell r="K191">
            <v>0</v>
          </cell>
          <cell r="L191">
            <v>0</v>
          </cell>
          <cell r="M191">
            <v>0</v>
          </cell>
          <cell r="N191">
            <v>0</v>
          </cell>
          <cell r="O191">
            <v>0</v>
          </cell>
          <cell r="P191">
            <v>0</v>
          </cell>
          <cell r="R191">
            <v>0</v>
          </cell>
        </row>
        <row r="192">
          <cell r="B192" t="str">
            <v>tbc   SIMO</v>
          </cell>
          <cell r="C192" t="str">
            <v>tbc</v>
          </cell>
          <cell r="E192">
            <v>0</v>
          </cell>
          <cell r="F192">
            <v>0</v>
          </cell>
          <cell r="G192">
            <v>0</v>
          </cell>
          <cell r="H192">
            <v>0</v>
          </cell>
          <cell r="I192">
            <v>0</v>
          </cell>
          <cell r="J192">
            <v>0</v>
          </cell>
          <cell r="K192">
            <v>0</v>
          </cell>
          <cell r="L192">
            <v>0</v>
          </cell>
          <cell r="M192">
            <v>0</v>
          </cell>
          <cell r="N192">
            <v>0</v>
          </cell>
          <cell r="O192">
            <v>0</v>
          </cell>
          <cell r="P192">
            <v>0</v>
          </cell>
          <cell r="R192">
            <v>0</v>
          </cell>
        </row>
        <row r="193">
          <cell r="B193" t="str">
            <v>tbc   SIMO</v>
          </cell>
          <cell r="C193" t="str">
            <v>tbc</v>
          </cell>
          <cell r="E193">
            <v>0</v>
          </cell>
          <cell r="F193">
            <v>0</v>
          </cell>
          <cell r="G193">
            <v>0</v>
          </cell>
          <cell r="H193">
            <v>0</v>
          </cell>
          <cell r="I193">
            <v>0</v>
          </cell>
          <cell r="J193">
            <v>0</v>
          </cell>
          <cell r="K193">
            <v>0</v>
          </cell>
          <cell r="L193">
            <v>0</v>
          </cell>
          <cell r="M193">
            <v>0</v>
          </cell>
          <cell r="N193">
            <v>0</v>
          </cell>
          <cell r="O193">
            <v>0</v>
          </cell>
          <cell r="P193">
            <v>0</v>
          </cell>
          <cell r="R193">
            <v>0</v>
          </cell>
        </row>
        <row r="195">
          <cell r="C195" t="str">
            <v>TOTAL O2 RETAIL</v>
          </cell>
          <cell r="E195">
            <v>6902</v>
          </cell>
          <cell r="F195">
            <v>8957</v>
          </cell>
          <cell r="G195">
            <v>6804</v>
          </cell>
          <cell r="H195">
            <v>5867</v>
          </cell>
          <cell r="I195">
            <v>5790</v>
          </cell>
          <cell r="J195">
            <v>5489</v>
          </cell>
          <cell r="K195">
            <v>4733</v>
          </cell>
          <cell r="L195">
            <v>10978</v>
          </cell>
          <cell r="M195">
            <v>14903</v>
          </cell>
          <cell r="N195">
            <v>12595</v>
          </cell>
          <cell r="O195">
            <v>8649</v>
          </cell>
          <cell r="P195">
            <v>8143</v>
          </cell>
          <cell r="R195">
            <v>99810</v>
          </cell>
        </row>
        <row r="197">
          <cell r="C197" t="str">
            <v>OTHER CHANNELS</v>
          </cell>
        </row>
        <row r="199">
          <cell r="B199" t="str">
            <v>Other   SIMO</v>
          </cell>
          <cell r="C199" t="str">
            <v>Other</v>
          </cell>
          <cell r="E199">
            <v>1</v>
          </cell>
          <cell r="F199">
            <v>-2</v>
          </cell>
          <cell r="G199">
            <v>105</v>
          </cell>
          <cell r="H199">
            <v>36</v>
          </cell>
          <cell r="I199">
            <v>28</v>
          </cell>
          <cell r="J199">
            <v>23</v>
          </cell>
          <cell r="K199">
            <v>39</v>
          </cell>
          <cell r="L199">
            <v>24</v>
          </cell>
          <cell r="M199">
            <v>46</v>
          </cell>
          <cell r="N199">
            <v>37</v>
          </cell>
          <cell r="O199">
            <v>129</v>
          </cell>
          <cell r="P199">
            <v>81</v>
          </cell>
          <cell r="R199">
            <v>547</v>
          </cell>
        </row>
        <row r="200">
          <cell r="B200" t="str">
            <v>tbc   SIMO</v>
          </cell>
          <cell r="C200" t="str">
            <v>tbc</v>
          </cell>
          <cell r="E200">
            <v>0</v>
          </cell>
          <cell r="F200">
            <v>0</v>
          </cell>
          <cell r="G200">
            <v>0</v>
          </cell>
          <cell r="H200">
            <v>0</v>
          </cell>
          <cell r="I200">
            <v>0</v>
          </cell>
          <cell r="J200">
            <v>0</v>
          </cell>
          <cell r="K200">
            <v>0</v>
          </cell>
          <cell r="L200">
            <v>0</v>
          </cell>
          <cell r="M200">
            <v>0</v>
          </cell>
          <cell r="N200">
            <v>0</v>
          </cell>
          <cell r="O200">
            <v>0</v>
          </cell>
          <cell r="P200">
            <v>0</v>
          </cell>
          <cell r="R200">
            <v>0</v>
          </cell>
        </row>
        <row r="201">
          <cell r="B201" t="str">
            <v>tbc   SIMO</v>
          </cell>
          <cell r="C201" t="str">
            <v>tbc</v>
          </cell>
          <cell r="E201">
            <v>0</v>
          </cell>
          <cell r="F201">
            <v>0</v>
          </cell>
          <cell r="G201">
            <v>0</v>
          </cell>
          <cell r="H201">
            <v>0</v>
          </cell>
          <cell r="I201">
            <v>0</v>
          </cell>
          <cell r="J201">
            <v>0</v>
          </cell>
          <cell r="K201">
            <v>0</v>
          </cell>
          <cell r="L201">
            <v>0</v>
          </cell>
          <cell r="M201">
            <v>0</v>
          </cell>
          <cell r="N201">
            <v>0</v>
          </cell>
          <cell r="O201">
            <v>0</v>
          </cell>
          <cell r="P201">
            <v>0</v>
          </cell>
          <cell r="R201">
            <v>0</v>
          </cell>
        </row>
        <row r="202">
          <cell r="B202" t="str">
            <v>tbc   SIMO</v>
          </cell>
          <cell r="C202" t="str">
            <v>tbc</v>
          </cell>
          <cell r="E202">
            <v>0</v>
          </cell>
          <cell r="F202">
            <v>0</v>
          </cell>
          <cell r="G202">
            <v>0</v>
          </cell>
          <cell r="H202">
            <v>0</v>
          </cell>
          <cell r="I202">
            <v>0</v>
          </cell>
          <cell r="J202">
            <v>0</v>
          </cell>
          <cell r="K202">
            <v>0</v>
          </cell>
          <cell r="L202">
            <v>0</v>
          </cell>
          <cell r="M202">
            <v>0</v>
          </cell>
          <cell r="N202">
            <v>0</v>
          </cell>
          <cell r="O202">
            <v>0</v>
          </cell>
          <cell r="P202">
            <v>0</v>
          </cell>
          <cell r="R202">
            <v>0</v>
          </cell>
        </row>
        <row r="203">
          <cell r="B203" t="str">
            <v>tbc   SIMO</v>
          </cell>
          <cell r="C203" t="str">
            <v>tbc</v>
          </cell>
          <cell r="E203">
            <v>0</v>
          </cell>
          <cell r="F203">
            <v>0</v>
          </cell>
          <cell r="G203">
            <v>0</v>
          </cell>
          <cell r="H203">
            <v>0</v>
          </cell>
          <cell r="I203">
            <v>0</v>
          </cell>
          <cell r="J203">
            <v>0</v>
          </cell>
          <cell r="K203">
            <v>0</v>
          </cell>
          <cell r="L203">
            <v>0</v>
          </cell>
          <cell r="M203">
            <v>0</v>
          </cell>
          <cell r="N203">
            <v>0</v>
          </cell>
          <cell r="O203">
            <v>0</v>
          </cell>
          <cell r="P203">
            <v>0</v>
          </cell>
          <cell r="R203">
            <v>0</v>
          </cell>
        </row>
        <row r="204">
          <cell r="B204" t="str">
            <v>tbc   SIMO</v>
          </cell>
          <cell r="C204" t="str">
            <v>tbc</v>
          </cell>
          <cell r="E204">
            <v>0</v>
          </cell>
          <cell r="F204">
            <v>0</v>
          </cell>
          <cell r="G204">
            <v>0</v>
          </cell>
          <cell r="H204">
            <v>0</v>
          </cell>
          <cell r="I204">
            <v>0</v>
          </cell>
          <cell r="J204">
            <v>0</v>
          </cell>
          <cell r="K204">
            <v>0</v>
          </cell>
          <cell r="L204">
            <v>0</v>
          </cell>
          <cell r="M204">
            <v>0</v>
          </cell>
          <cell r="N204">
            <v>0</v>
          </cell>
          <cell r="O204">
            <v>0</v>
          </cell>
          <cell r="P204">
            <v>0</v>
          </cell>
          <cell r="R204">
            <v>0</v>
          </cell>
        </row>
        <row r="206">
          <cell r="C206" t="str">
            <v>TOTAL OTHER CHANNELS</v>
          </cell>
          <cell r="E206">
            <v>1</v>
          </cell>
          <cell r="F206">
            <v>-2</v>
          </cell>
          <cell r="G206">
            <v>105</v>
          </cell>
          <cell r="H206">
            <v>36</v>
          </cell>
          <cell r="I206">
            <v>28</v>
          </cell>
          <cell r="J206">
            <v>23</v>
          </cell>
          <cell r="K206">
            <v>39</v>
          </cell>
          <cell r="L206">
            <v>24</v>
          </cell>
          <cell r="M206">
            <v>46</v>
          </cell>
          <cell r="N206">
            <v>37</v>
          </cell>
          <cell r="O206">
            <v>129</v>
          </cell>
          <cell r="P206">
            <v>81</v>
          </cell>
          <cell r="R206">
            <v>547</v>
          </cell>
        </row>
        <row r="208">
          <cell r="C208" t="str">
            <v>SIMO POSTPAY GROSS CONNECTIONS</v>
          </cell>
          <cell r="E208">
            <v>25406</v>
          </cell>
          <cell r="F208">
            <v>24760</v>
          </cell>
          <cell r="G208">
            <v>19649</v>
          </cell>
          <cell r="H208">
            <v>17951</v>
          </cell>
          <cell r="I208">
            <v>15460</v>
          </cell>
          <cell r="J208">
            <v>14682</v>
          </cell>
          <cell r="K208">
            <v>14312</v>
          </cell>
          <cell r="L208">
            <v>28330</v>
          </cell>
          <cell r="M208">
            <v>35399</v>
          </cell>
          <cell r="N208">
            <v>28018</v>
          </cell>
          <cell r="O208">
            <v>23711</v>
          </cell>
          <cell r="P208">
            <v>23200</v>
          </cell>
          <cell r="R208">
            <v>270878</v>
          </cell>
        </row>
        <row r="210">
          <cell r="C210" t="str">
            <v>POSTPAY iPHONE</v>
          </cell>
          <cell r="E210">
            <v>39448</v>
          </cell>
          <cell r="F210">
            <v>39479</v>
          </cell>
          <cell r="G210">
            <v>39508</v>
          </cell>
          <cell r="H210">
            <v>39539</v>
          </cell>
          <cell r="I210">
            <v>39569</v>
          </cell>
          <cell r="J210">
            <v>39600</v>
          </cell>
          <cell r="K210">
            <v>39630</v>
          </cell>
          <cell r="L210">
            <v>39661</v>
          </cell>
          <cell r="M210">
            <v>39692</v>
          </cell>
          <cell r="N210">
            <v>39722</v>
          </cell>
          <cell r="O210">
            <v>39753</v>
          </cell>
          <cell r="P210">
            <v>39783</v>
          </cell>
          <cell r="R210" t="str">
            <v>Year to Date</v>
          </cell>
        </row>
        <row r="212">
          <cell r="E212" t="str">
            <v>Actual</v>
          </cell>
          <cell r="F212" t="str">
            <v>Actual</v>
          </cell>
          <cell r="G212" t="str">
            <v>Actual</v>
          </cell>
          <cell r="H212" t="str">
            <v>Actual</v>
          </cell>
          <cell r="I212" t="str">
            <v>Actual</v>
          </cell>
          <cell r="J212" t="str">
            <v>Actual</v>
          </cell>
          <cell r="K212" t="str">
            <v>Actual</v>
          </cell>
          <cell r="L212" t="str">
            <v>Actual</v>
          </cell>
          <cell r="M212" t="str">
            <v/>
          </cell>
          <cell r="N212" t="str">
            <v/>
          </cell>
          <cell r="O212" t="str">
            <v/>
          </cell>
          <cell r="P212" t="str">
            <v/>
          </cell>
        </row>
        <row r="214">
          <cell r="C214" t="str">
            <v>MASS RETAIL (S. Shurrock)</v>
          </cell>
        </row>
        <row r="216">
          <cell r="B216" t="str">
            <v>Carphone Warehouse - CPW Managed   iPhone</v>
          </cell>
          <cell r="C216" t="str">
            <v>Carphone Warehouse - CPW Managed</v>
          </cell>
          <cell r="E216">
            <v>0</v>
          </cell>
          <cell r="F216">
            <v>0</v>
          </cell>
          <cell r="G216">
            <v>0</v>
          </cell>
          <cell r="H216">
            <v>0</v>
          </cell>
          <cell r="I216">
            <v>0</v>
          </cell>
          <cell r="J216">
            <v>0</v>
          </cell>
          <cell r="K216">
            <v>0</v>
          </cell>
          <cell r="L216">
            <v>0</v>
          </cell>
          <cell r="M216">
            <v>0</v>
          </cell>
          <cell r="N216">
            <v>0</v>
          </cell>
          <cell r="O216">
            <v>0</v>
          </cell>
          <cell r="P216">
            <v>0</v>
          </cell>
          <cell r="R216">
            <v>0</v>
          </cell>
        </row>
        <row r="217">
          <cell r="B217" t="str">
            <v>Carphone Warehouse - O2 managed   iPhone</v>
          </cell>
          <cell r="C217" t="str">
            <v>Carphone Warehouse - O2 managed</v>
          </cell>
          <cell r="E217">
            <v>1543.18</v>
          </cell>
          <cell r="F217">
            <v>1566</v>
          </cell>
          <cell r="G217">
            <v>2281</v>
          </cell>
          <cell r="H217">
            <v>4090</v>
          </cell>
          <cell r="I217">
            <v>318</v>
          </cell>
          <cell r="J217">
            <v>34</v>
          </cell>
          <cell r="K217">
            <v>26258</v>
          </cell>
          <cell r="L217">
            <v>28787</v>
          </cell>
          <cell r="M217">
            <v>17270</v>
          </cell>
          <cell r="N217">
            <v>14261</v>
          </cell>
          <cell r="O217">
            <v>12727</v>
          </cell>
          <cell r="P217">
            <v>16491</v>
          </cell>
          <cell r="R217">
            <v>125626.18</v>
          </cell>
        </row>
        <row r="218">
          <cell r="B218" t="str">
            <v>tbc   iPhone</v>
          </cell>
          <cell r="C218" t="str">
            <v>tbc</v>
          </cell>
          <cell r="E218">
            <v>0</v>
          </cell>
          <cell r="F218">
            <v>0</v>
          </cell>
          <cell r="G218">
            <v>0</v>
          </cell>
          <cell r="H218">
            <v>0</v>
          </cell>
          <cell r="I218">
            <v>0</v>
          </cell>
          <cell r="J218">
            <v>0</v>
          </cell>
          <cell r="K218">
            <v>0</v>
          </cell>
          <cell r="L218">
            <v>0</v>
          </cell>
          <cell r="M218">
            <v>0</v>
          </cell>
          <cell r="N218">
            <v>0</v>
          </cell>
          <cell r="O218">
            <v>0</v>
          </cell>
          <cell r="P218">
            <v>0</v>
          </cell>
          <cell r="R218">
            <v>0</v>
          </cell>
        </row>
        <row r="219">
          <cell r="B219" t="str">
            <v>tbc   iPhone</v>
          </cell>
          <cell r="C219" t="str">
            <v>tbc</v>
          </cell>
          <cell r="E219">
            <v>0</v>
          </cell>
          <cell r="F219">
            <v>0</v>
          </cell>
          <cell r="G219">
            <v>0</v>
          </cell>
          <cell r="H219">
            <v>0</v>
          </cell>
          <cell r="I219">
            <v>0</v>
          </cell>
          <cell r="J219">
            <v>0</v>
          </cell>
          <cell r="K219">
            <v>0</v>
          </cell>
          <cell r="L219">
            <v>0</v>
          </cell>
          <cell r="M219">
            <v>0</v>
          </cell>
          <cell r="N219">
            <v>0</v>
          </cell>
          <cell r="O219">
            <v>0</v>
          </cell>
          <cell r="P219">
            <v>0</v>
          </cell>
          <cell r="R219">
            <v>0</v>
          </cell>
        </row>
        <row r="220">
          <cell r="B220" t="str">
            <v>Phones 4 You   iPhone</v>
          </cell>
          <cell r="C220" t="str">
            <v>Phones 4 You</v>
          </cell>
          <cell r="E220">
            <v>0</v>
          </cell>
          <cell r="F220">
            <v>4</v>
          </cell>
          <cell r="G220">
            <v>0</v>
          </cell>
          <cell r="H220">
            <v>0</v>
          </cell>
          <cell r="I220">
            <v>1</v>
          </cell>
          <cell r="J220">
            <v>0</v>
          </cell>
          <cell r="K220">
            <v>0</v>
          </cell>
          <cell r="L220">
            <v>0</v>
          </cell>
          <cell r="M220">
            <v>0</v>
          </cell>
          <cell r="N220">
            <v>0</v>
          </cell>
          <cell r="O220">
            <v>0</v>
          </cell>
          <cell r="P220">
            <v>0</v>
          </cell>
          <cell r="R220">
            <v>5</v>
          </cell>
        </row>
        <row r="221">
          <cell r="B221" t="str">
            <v>Dixons Stores Group   iPhone</v>
          </cell>
          <cell r="C221" t="str">
            <v>Dixons Stores Group</v>
          </cell>
          <cell r="E221">
            <v>0</v>
          </cell>
          <cell r="F221">
            <v>5</v>
          </cell>
          <cell r="G221">
            <v>0</v>
          </cell>
          <cell r="H221">
            <v>0</v>
          </cell>
          <cell r="I221">
            <v>0</v>
          </cell>
          <cell r="J221">
            <v>0</v>
          </cell>
          <cell r="K221">
            <v>0</v>
          </cell>
          <cell r="L221">
            <v>0</v>
          </cell>
          <cell r="M221">
            <v>0</v>
          </cell>
          <cell r="N221">
            <v>0</v>
          </cell>
          <cell r="O221">
            <v>0</v>
          </cell>
          <cell r="P221">
            <v>0</v>
          </cell>
          <cell r="R221">
            <v>5</v>
          </cell>
        </row>
        <row r="222">
          <cell r="B222" t="str">
            <v>tbc   iPhone</v>
          </cell>
          <cell r="C222" t="str">
            <v>tbc</v>
          </cell>
          <cell r="E222">
            <v>0</v>
          </cell>
          <cell r="F222">
            <v>0</v>
          </cell>
          <cell r="G222">
            <v>0</v>
          </cell>
          <cell r="H222">
            <v>0</v>
          </cell>
          <cell r="I222">
            <v>0</v>
          </cell>
          <cell r="J222">
            <v>0</v>
          </cell>
          <cell r="K222">
            <v>0</v>
          </cell>
          <cell r="L222">
            <v>0</v>
          </cell>
          <cell r="M222">
            <v>0</v>
          </cell>
          <cell r="N222">
            <v>0</v>
          </cell>
          <cell r="O222">
            <v>0</v>
          </cell>
          <cell r="P222">
            <v>0</v>
          </cell>
          <cell r="R222">
            <v>0</v>
          </cell>
        </row>
        <row r="223">
          <cell r="B223" t="str">
            <v>Dial a Phone   iPhone</v>
          </cell>
          <cell r="C223" t="str">
            <v>Dial a Phone</v>
          </cell>
          <cell r="E223">
            <v>0</v>
          </cell>
          <cell r="F223">
            <v>0</v>
          </cell>
          <cell r="G223">
            <v>0</v>
          </cell>
          <cell r="H223">
            <v>0</v>
          </cell>
          <cell r="I223">
            <v>0</v>
          </cell>
          <cell r="J223">
            <v>0</v>
          </cell>
          <cell r="K223">
            <v>0</v>
          </cell>
          <cell r="L223">
            <v>0</v>
          </cell>
          <cell r="M223">
            <v>0</v>
          </cell>
          <cell r="N223">
            <v>0</v>
          </cell>
          <cell r="O223">
            <v>0</v>
          </cell>
          <cell r="P223">
            <v>0</v>
          </cell>
          <cell r="R223">
            <v>0</v>
          </cell>
        </row>
        <row r="224">
          <cell r="B224" t="str">
            <v>Argos   iPhone</v>
          </cell>
          <cell r="C224" t="str">
            <v>Argos</v>
          </cell>
          <cell r="E224">
            <v>0</v>
          </cell>
          <cell r="F224">
            <v>0</v>
          </cell>
          <cell r="G224">
            <v>0</v>
          </cell>
          <cell r="H224">
            <v>0</v>
          </cell>
          <cell r="I224">
            <v>0</v>
          </cell>
          <cell r="J224">
            <v>0</v>
          </cell>
          <cell r="K224">
            <v>0</v>
          </cell>
          <cell r="L224">
            <v>0</v>
          </cell>
          <cell r="M224">
            <v>0</v>
          </cell>
          <cell r="N224">
            <v>0</v>
          </cell>
          <cell r="O224">
            <v>0</v>
          </cell>
          <cell r="P224">
            <v>0</v>
          </cell>
          <cell r="R224">
            <v>0</v>
          </cell>
        </row>
        <row r="225">
          <cell r="B225" t="str">
            <v>Tesco   iPhone</v>
          </cell>
          <cell r="C225" t="str">
            <v>Tesco</v>
          </cell>
          <cell r="E225">
            <v>0</v>
          </cell>
          <cell r="F225">
            <v>0</v>
          </cell>
          <cell r="G225">
            <v>0</v>
          </cell>
          <cell r="H225">
            <v>0</v>
          </cell>
          <cell r="I225">
            <v>0</v>
          </cell>
          <cell r="J225">
            <v>0</v>
          </cell>
          <cell r="K225">
            <v>0</v>
          </cell>
          <cell r="L225">
            <v>0</v>
          </cell>
          <cell r="M225">
            <v>0</v>
          </cell>
          <cell r="N225">
            <v>0</v>
          </cell>
          <cell r="O225">
            <v>0</v>
          </cell>
          <cell r="P225">
            <v>0</v>
          </cell>
          <cell r="R225">
            <v>0</v>
          </cell>
        </row>
        <row r="226">
          <cell r="B226" t="str">
            <v>Woolworths   iPhone</v>
          </cell>
          <cell r="C226" t="str">
            <v>Woolworths</v>
          </cell>
          <cell r="E226">
            <v>0</v>
          </cell>
          <cell r="F226">
            <v>0</v>
          </cell>
          <cell r="G226">
            <v>0</v>
          </cell>
          <cell r="H226">
            <v>0</v>
          </cell>
          <cell r="I226">
            <v>0</v>
          </cell>
          <cell r="J226">
            <v>0</v>
          </cell>
          <cell r="K226">
            <v>0</v>
          </cell>
          <cell r="L226">
            <v>0</v>
          </cell>
          <cell r="M226">
            <v>0</v>
          </cell>
          <cell r="N226">
            <v>0</v>
          </cell>
          <cell r="O226">
            <v>0</v>
          </cell>
          <cell r="P226">
            <v>0</v>
          </cell>
          <cell r="R226">
            <v>0</v>
          </cell>
        </row>
        <row r="227">
          <cell r="B227" t="str">
            <v>Littlewoods   iPhone</v>
          </cell>
          <cell r="C227" t="str">
            <v>Littlewoods</v>
          </cell>
          <cell r="E227">
            <v>0</v>
          </cell>
          <cell r="F227">
            <v>0</v>
          </cell>
          <cell r="G227">
            <v>0</v>
          </cell>
          <cell r="H227">
            <v>0</v>
          </cell>
          <cell r="I227">
            <v>0</v>
          </cell>
          <cell r="J227">
            <v>0</v>
          </cell>
          <cell r="K227">
            <v>0</v>
          </cell>
          <cell r="L227">
            <v>0</v>
          </cell>
          <cell r="M227">
            <v>0</v>
          </cell>
          <cell r="N227">
            <v>0</v>
          </cell>
          <cell r="O227">
            <v>0</v>
          </cell>
          <cell r="P227">
            <v>0</v>
          </cell>
          <cell r="R227">
            <v>0</v>
          </cell>
        </row>
        <row r="228">
          <cell r="B228" t="str">
            <v>Comet   iPhone</v>
          </cell>
          <cell r="C228" t="str">
            <v>Comet</v>
          </cell>
          <cell r="E228">
            <v>0</v>
          </cell>
          <cell r="F228">
            <v>0</v>
          </cell>
          <cell r="G228">
            <v>0</v>
          </cell>
          <cell r="H228">
            <v>0</v>
          </cell>
          <cell r="I228">
            <v>0</v>
          </cell>
          <cell r="J228">
            <v>0</v>
          </cell>
          <cell r="K228">
            <v>0</v>
          </cell>
          <cell r="L228">
            <v>0</v>
          </cell>
          <cell r="M228">
            <v>0</v>
          </cell>
          <cell r="N228">
            <v>0</v>
          </cell>
          <cell r="O228">
            <v>0</v>
          </cell>
          <cell r="P228">
            <v>0</v>
          </cell>
          <cell r="R228">
            <v>0</v>
          </cell>
        </row>
        <row r="229">
          <cell r="B229" t="str">
            <v>MobileShop   iPhone</v>
          </cell>
          <cell r="C229" t="str">
            <v>MobileShop</v>
          </cell>
          <cell r="E229">
            <v>0</v>
          </cell>
          <cell r="F229">
            <v>0</v>
          </cell>
          <cell r="G229">
            <v>0</v>
          </cell>
          <cell r="H229">
            <v>0</v>
          </cell>
          <cell r="I229">
            <v>0</v>
          </cell>
          <cell r="J229">
            <v>0</v>
          </cell>
          <cell r="K229">
            <v>0</v>
          </cell>
          <cell r="L229">
            <v>0</v>
          </cell>
          <cell r="M229">
            <v>0</v>
          </cell>
          <cell r="N229">
            <v>0</v>
          </cell>
          <cell r="O229">
            <v>0</v>
          </cell>
          <cell r="P229">
            <v>0</v>
          </cell>
          <cell r="R229">
            <v>0</v>
          </cell>
        </row>
        <row r="230">
          <cell r="B230" t="str">
            <v>Apple   iPhone</v>
          </cell>
          <cell r="C230" t="str">
            <v>Apple</v>
          </cell>
          <cell r="E230">
            <v>1367.44</v>
          </cell>
          <cell r="F230">
            <v>1423</v>
          </cell>
          <cell r="G230">
            <v>1929</v>
          </cell>
          <cell r="H230">
            <v>1757</v>
          </cell>
          <cell r="I230">
            <v>479</v>
          </cell>
          <cell r="J230">
            <v>86</v>
          </cell>
          <cell r="K230">
            <v>11308</v>
          </cell>
          <cell r="L230">
            <v>5561</v>
          </cell>
          <cell r="M230">
            <v>2167</v>
          </cell>
          <cell r="N230">
            <v>1827</v>
          </cell>
          <cell r="O230">
            <v>1444</v>
          </cell>
          <cell r="P230">
            <v>2313</v>
          </cell>
          <cell r="R230">
            <v>31661.440000000002</v>
          </cell>
        </row>
        <row r="231">
          <cell r="B231" t="str">
            <v>Other Mass Retail   iPhone</v>
          </cell>
          <cell r="C231" t="str">
            <v>Other Mass Retail</v>
          </cell>
          <cell r="E231">
            <v>0</v>
          </cell>
          <cell r="F231">
            <v>0</v>
          </cell>
          <cell r="G231">
            <v>0</v>
          </cell>
          <cell r="H231">
            <v>0</v>
          </cell>
          <cell r="I231">
            <v>0</v>
          </cell>
          <cell r="J231">
            <v>0</v>
          </cell>
          <cell r="K231">
            <v>0</v>
          </cell>
          <cell r="L231">
            <v>0</v>
          </cell>
          <cell r="M231">
            <v>0</v>
          </cell>
          <cell r="N231">
            <v>0</v>
          </cell>
          <cell r="O231">
            <v>2</v>
          </cell>
          <cell r="P231">
            <v>0</v>
          </cell>
          <cell r="R231">
            <v>2</v>
          </cell>
        </row>
        <row r="232">
          <cell r="B232" t="str">
            <v>Prepay Distributors   iPhone</v>
          </cell>
          <cell r="C232" t="str">
            <v>Prepay Distributors</v>
          </cell>
          <cell r="E232">
            <v>0</v>
          </cell>
          <cell r="F232">
            <v>0</v>
          </cell>
          <cell r="G232">
            <v>0</v>
          </cell>
          <cell r="H232">
            <v>0</v>
          </cell>
          <cell r="I232">
            <v>0</v>
          </cell>
          <cell r="J232">
            <v>0</v>
          </cell>
          <cell r="K232">
            <v>0</v>
          </cell>
          <cell r="L232">
            <v>0</v>
          </cell>
          <cell r="M232">
            <v>0</v>
          </cell>
          <cell r="N232">
            <v>0</v>
          </cell>
          <cell r="O232">
            <v>0</v>
          </cell>
          <cell r="P232">
            <v>0</v>
          </cell>
          <cell r="R232">
            <v>0</v>
          </cell>
        </row>
        <row r="233">
          <cell r="B233" t="str">
            <v>Asda   iPhone</v>
          </cell>
          <cell r="C233" t="str">
            <v>Asda</v>
          </cell>
          <cell r="E233">
            <v>0</v>
          </cell>
          <cell r="F233">
            <v>0</v>
          </cell>
          <cell r="G233">
            <v>0</v>
          </cell>
          <cell r="H233">
            <v>0</v>
          </cell>
          <cell r="I233">
            <v>0</v>
          </cell>
          <cell r="J233">
            <v>0</v>
          </cell>
          <cell r="K233">
            <v>0</v>
          </cell>
          <cell r="L233">
            <v>0</v>
          </cell>
          <cell r="M233">
            <v>0</v>
          </cell>
          <cell r="N233">
            <v>0</v>
          </cell>
          <cell r="O233">
            <v>0</v>
          </cell>
          <cell r="P233">
            <v>0</v>
          </cell>
          <cell r="R233">
            <v>0</v>
          </cell>
        </row>
        <row r="234">
          <cell r="B234" t="str">
            <v>Next   iPhone</v>
          </cell>
          <cell r="C234" t="str">
            <v>Next</v>
          </cell>
          <cell r="E234">
            <v>0</v>
          </cell>
          <cell r="F234">
            <v>0</v>
          </cell>
          <cell r="G234">
            <v>0</v>
          </cell>
          <cell r="H234">
            <v>0</v>
          </cell>
          <cell r="I234">
            <v>0</v>
          </cell>
          <cell r="J234">
            <v>0</v>
          </cell>
          <cell r="K234">
            <v>0</v>
          </cell>
          <cell r="L234">
            <v>0</v>
          </cell>
          <cell r="M234">
            <v>0</v>
          </cell>
          <cell r="N234">
            <v>0</v>
          </cell>
          <cell r="O234">
            <v>0</v>
          </cell>
          <cell r="P234">
            <v>0</v>
          </cell>
          <cell r="R234">
            <v>0</v>
          </cell>
        </row>
        <row r="235">
          <cell r="B235" t="str">
            <v>Morrisons   iPhone</v>
          </cell>
          <cell r="C235" t="str">
            <v>Morrisons</v>
          </cell>
          <cell r="E235">
            <v>0</v>
          </cell>
          <cell r="F235">
            <v>0</v>
          </cell>
          <cell r="G235">
            <v>0</v>
          </cell>
          <cell r="H235">
            <v>0</v>
          </cell>
          <cell r="I235">
            <v>0</v>
          </cell>
          <cell r="J235">
            <v>0</v>
          </cell>
          <cell r="K235">
            <v>0</v>
          </cell>
          <cell r="L235">
            <v>0</v>
          </cell>
          <cell r="M235">
            <v>0</v>
          </cell>
          <cell r="N235">
            <v>0</v>
          </cell>
          <cell r="O235">
            <v>0</v>
          </cell>
          <cell r="P235">
            <v>0</v>
          </cell>
          <cell r="R235">
            <v>0</v>
          </cell>
        </row>
        <row r="236">
          <cell r="B236" t="str">
            <v>tbc   iPhone</v>
          </cell>
          <cell r="C236" t="str">
            <v>tbc</v>
          </cell>
          <cell r="E236">
            <v>0</v>
          </cell>
          <cell r="F236">
            <v>0</v>
          </cell>
          <cell r="G236">
            <v>0</v>
          </cell>
          <cell r="H236">
            <v>0</v>
          </cell>
          <cell r="I236">
            <v>0</v>
          </cell>
          <cell r="J236">
            <v>0</v>
          </cell>
          <cell r="K236">
            <v>0</v>
          </cell>
          <cell r="L236">
            <v>0</v>
          </cell>
          <cell r="M236">
            <v>0</v>
          </cell>
          <cell r="N236">
            <v>0</v>
          </cell>
          <cell r="O236">
            <v>0</v>
          </cell>
          <cell r="P236">
            <v>0</v>
          </cell>
          <cell r="R236">
            <v>0</v>
          </cell>
        </row>
        <row r="238">
          <cell r="C238" t="str">
            <v>TOTAL MASS RETAIL</v>
          </cell>
          <cell r="E238">
            <v>2910.62</v>
          </cell>
          <cell r="F238">
            <v>2998</v>
          </cell>
          <cell r="G238">
            <v>4210</v>
          </cell>
          <cell r="H238">
            <v>5847</v>
          </cell>
          <cell r="I238">
            <v>798</v>
          </cell>
          <cell r="J238">
            <v>120</v>
          </cell>
          <cell r="K238">
            <v>37566</v>
          </cell>
          <cell r="L238">
            <v>34348</v>
          </cell>
          <cell r="M238">
            <v>19437</v>
          </cell>
          <cell r="N238">
            <v>16088</v>
          </cell>
          <cell r="O238">
            <v>14173</v>
          </cell>
          <cell r="P238">
            <v>18804</v>
          </cell>
          <cell r="R238">
            <v>157299.62</v>
          </cell>
        </row>
        <row r="240">
          <cell r="C240" t="str">
            <v>BUSINESS (B. Dowd)</v>
          </cell>
        </row>
        <row r="242">
          <cell r="B242" t="str">
            <v>Exclusive Partners   iPhone</v>
          </cell>
          <cell r="C242" t="str">
            <v>Exclusive Partners</v>
          </cell>
          <cell r="E242">
            <v>1</v>
          </cell>
          <cell r="F242">
            <v>1</v>
          </cell>
          <cell r="G242">
            <v>0</v>
          </cell>
          <cell r="H242">
            <v>0</v>
          </cell>
          <cell r="I242">
            <v>0</v>
          </cell>
          <cell r="J242">
            <v>0</v>
          </cell>
          <cell r="K242">
            <v>63</v>
          </cell>
          <cell r="L242">
            <v>146</v>
          </cell>
          <cell r="M242">
            <v>102</v>
          </cell>
          <cell r="N242">
            <v>142</v>
          </cell>
          <cell r="O242">
            <v>164</v>
          </cell>
          <cell r="P242">
            <v>211</v>
          </cell>
          <cell r="R242">
            <v>830</v>
          </cell>
        </row>
        <row r="244">
          <cell r="C244" t="str">
            <v>Business Partners</v>
          </cell>
        </row>
        <row r="246">
          <cell r="B246" t="str">
            <v>Direct Independents   iPhone</v>
          </cell>
          <cell r="C246" t="str">
            <v>Direct Independents</v>
          </cell>
          <cell r="E246">
            <v>3</v>
          </cell>
          <cell r="F246">
            <v>0</v>
          </cell>
          <cell r="G246">
            <v>0</v>
          </cell>
          <cell r="H246">
            <v>0</v>
          </cell>
          <cell r="I246">
            <v>0</v>
          </cell>
          <cell r="J246">
            <v>0</v>
          </cell>
          <cell r="K246">
            <v>0</v>
          </cell>
          <cell r="L246">
            <v>0</v>
          </cell>
          <cell r="M246">
            <v>0</v>
          </cell>
          <cell r="N246">
            <v>0</v>
          </cell>
          <cell r="O246">
            <v>50</v>
          </cell>
          <cell r="P246">
            <v>0</v>
          </cell>
          <cell r="R246">
            <v>53</v>
          </cell>
        </row>
        <row r="247">
          <cell r="B247" t="str">
            <v>Distributors   iPhone</v>
          </cell>
          <cell r="C247" t="str">
            <v>Distributors</v>
          </cell>
          <cell r="E247">
            <v>0</v>
          </cell>
          <cell r="F247">
            <v>0</v>
          </cell>
          <cell r="G247">
            <v>0</v>
          </cell>
          <cell r="H247">
            <v>0</v>
          </cell>
          <cell r="I247">
            <v>0</v>
          </cell>
          <cell r="J247">
            <v>0</v>
          </cell>
          <cell r="K247">
            <v>0</v>
          </cell>
          <cell r="L247">
            <v>0</v>
          </cell>
          <cell r="M247">
            <v>0</v>
          </cell>
          <cell r="N247">
            <v>0</v>
          </cell>
          <cell r="O247">
            <v>41</v>
          </cell>
          <cell r="P247">
            <v>0</v>
          </cell>
          <cell r="R247">
            <v>41</v>
          </cell>
        </row>
        <row r="248">
          <cell r="B248" t="str">
            <v>Data Centre of Excellence   iPhone</v>
          </cell>
          <cell r="C248" t="str">
            <v>Data Centre of Excellence</v>
          </cell>
          <cell r="E248">
            <v>0</v>
          </cell>
          <cell r="F248">
            <v>0</v>
          </cell>
          <cell r="G248">
            <v>0</v>
          </cell>
          <cell r="H248">
            <v>0</v>
          </cell>
          <cell r="I248">
            <v>0</v>
          </cell>
          <cell r="J248">
            <v>0</v>
          </cell>
          <cell r="K248">
            <v>0</v>
          </cell>
          <cell r="L248">
            <v>0</v>
          </cell>
          <cell r="M248">
            <v>0</v>
          </cell>
          <cell r="N248">
            <v>0</v>
          </cell>
          <cell r="O248">
            <v>0</v>
          </cell>
          <cell r="P248">
            <v>0</v>
          </cell>
          <cell r="R248">
            <v>0</v>
          </cell>
        </row>
        <row r="249">
          <cell r="B249" t="str">
            <v>Vodafone   iPhone</v>
          </cell>
          <cell r="C249" t="str">
            <v>Vodafone</v>
          </cell>
          <cell r="E249">
            <v>0</v>
          </cell>
          <cell r="F249">
            <v>0</v>
          </cell>
          <cell r="G249">
            <v>0</v>
          </cell>
          <cell r="H249">
            <v>0</v>
          </cell>
          <cell r="I249">
            <v>0</v>
          </cell>
          <cell r="J249">
            <v>0</v>
          </cell>
          <cell r="K249">
            <v>0</v>
          </cell>
          <cell r="L249">
            <v>0</v>
          </cell>
          <cell r="M249">
            <v>0</v>
          </cell>
          <cell r="N249">
            <v>0</v>
          </cell>
          <cell r="O249">
            <v>0</v>
          </cell>
          <cell r="P249">
            <v>0</v>
          </cell>
          <cell r="R249">
            <v>0</v>
          </cell>
        </row>
        <row r="250">
          <cell r="B250" t="str">
            <v>Managed Partners   iPhone</v>
          </cell>
          <cell r="C250" t="str">
            <v>Managed Partners</v>
          </cell>
          <cell r="E250">
            <v>0</v>
          </cell>
          <cell r="F250">
            <v>0</v>
          </cell>
          <cell r="G250">
            <v>0</v>
          </cell>
          <cell r="H250">
            <v>0</v>
          </cell>
          <cell r="I250">
            <v>0</v>
          </cell>
          <cell r="J250">
            <v>0</v>
          </cell>
          <cell r="K250">
            <v>0</v>
          </cell>
          <cell r="L250">
            <v>0</v>
          </cell>
          <cell r="M250">
            <v>0</v>
          </cell>
          <cell r="N250">
            <v>0</v>
          </cell>
          <cell r="O250">
            <v>0</v>
          </cell>
          <cell r="P250">
            <v>0</v>
          </cell>
          <cell r="R250">
            <v>0</v>
          </cell>
        </row>
        <row r="251">
          <cell r="B251" t="str">
            <v>BT SP   iPhone</v>
          </cell>
          <cell r="C251" t="str">
            <v>BT SP</v>
          </cell>
          <cell r="E251">
            <v>0</v>
          </cell>
          <cell r="F251">
            <v>0</v>
          </cell>
          <cell r="G251">
            <v>0</v>
          </cell>
          <cell r="H251">
            <v>0</v>
          </cell>
          <cell r="I251">
            <v>0</v>
          </cell>
          <cell r="J251">
            <v>0</v>
          </cell>
          <cell r="K251">
            <v>0</v>
          </cell>
          <cell r="L251">
            <v>0</v>
          </cell>
          <cell r="M251">
            <v>0</v>
          </cell>
          <cell r="N251">
            <v>0</v>
          </cell>
          <cell r="O251">
            <v>0</v>
          </cell>
          <cell r="P251">
            <v>0</v>
          </cell>
          <cell r="R251">
            <v>0</v>
          </cell>
        </row>
        <row r="252">
          <cell r="B252" t="str">
            <v>Billing Partners - ISPs   iPhone</v>
          </cell>
          <cell r="C252" t="str">
            <v>Billing Partners - ISPs</v>
          </cell>
          <cell r="E252">
            <v>0</v>
          </cell>
          <cell r="F252">
            <v>0</v>
          </cell>
          <cell r="G252">
            <v>0</v>
          </cell>
          <cell r="H252">
            <v>0</v>
          </cell>
          <cell r="I252">
            <v>0</v>
          </cell>
          <cell r="J252">
            <v>0</v>
          </cell>
          <cell r="K252">
            <v>0</v>
          </cell>
          <cell r="L252">
            <v>0</v>
          </cell>
          <cell r="M252">
            <v>0</v>
          </cell>
          <cell r="N252">
            <v>0</v>
          </cell>
          <cell r="O252">
            <v>0</v>
          </cell>
          <cell r="P252">
            <v>0</v>
          </cell>
          <cell r="R252">
            <v>0</v>
          </cell>
        </row>
        <row r="253">
          <cell r="B253" t="str">
            <v>Genesis   iPhone</v>
          </cell>
          <cell r="C253" t="str">
            <v>Genesis</v>
          </cell>
          <cell r="E253">
            <v>0</v>
          </cell>
          <cell r="F253">
            <v>0</v>
          </cell>
          <cell r="G253">
            <v>0</v>
          </cell>
          <cell r="H253">
            <v>0</v>
          </cell>
          <cell r="I253">
            <v>0</v>
          </cell>
          <cell r="J253">
            <v>0</v>
          </cell>
          <cell r="K253">
            <v>0</v>
          </cell>
          <cell r="L253">
            <v>0</v>
          </cell>
          <cell r="M253">
            <v>0</v>
          </cell>
          <cell r="N253">
            <v>0</v>
          </cell>
          <cell r="O253">
            <v>0</v>
          </cell>
          <cell r="P253">
            <v>0</v>
          </cell>
          <cell r="R253">
            <v>0</v>
          </cell>
        </row>
        <row r="254">
          <cell r="B254" t="str">
            <v>Ceased Independents   iPhone</v>
          </cell>
          <cell r="C254" t="str">
            <v>Ceased Independents</v>
          </cell>
          <cell r="E254">
            <v>0</v>
          </cell>
          <cell r="F254">
            <v>0</v>
          </cell>
          <cell r="G254">
            <v>0</v>
          </cell>
          <cell r="H254">
            <v>0</v>
          </cell>
          <cell r="I254">
            <v>0</v>
          </cell>
          <cell r="J254">
            <v>0</v>
          </cell>
          <cell r="K254">
            <v>0</v>
          </cell>
          <cell r="L254">
            <v>0</v>
          </cell>
          <cell r="M254">
            <v>0</v>
          </cell>
          <cell r="N254">
            <v>0</v>
          </cell>
          <cell r="O254">
            <v>0</v>
          </cell>
          <cell r="P254">
            <v>0</v>
          </cell>
          <cell r="R254">
            <v>0</v>
          </cell>
        </row>
        <row r="255">
          <cell r="B255" t="str">
            <v>tbc   iPhone</v>
          </cell>
          <cell r="C255" t="str">
            <v>tbc</v>
          </cell>
          <cell r="E255">
            <v>0</v>
          </cell>
          <cell r="F255">
            <v>0</v>
          </cell>
          <cell r="G255">
            <v>0</v>
          </cell>
          <cell r="H255">
            <v>0</v>
          </cell>
          <cell r="I255">
            <v>0</v>
          </cell>
          <cell r="J255">
            <v>0</v>
          </cell>
          <cell r="K255">
            <v>0</v>
          </cell>
          <cell r="L255">
            <v>0</v>
          </cell>
          <cell r="M255">
            <v>0</v>
          </cell>
          <cell r="N255">
            <v>0</v>
          </cell>
          <cell r="O255">
            <v>0</v>
          </cell>
          <cell r="P255">
            <v>0</v>
          </cell>
          <cell r="R255">
            <v>0</v>
          </cell>
        </row>
        <row r="256">
          <cell r="B256" t="str">
            <v>tbc   iPhone</v>
          </cell>
          <cell r="C256" t="str">
            <v>tbc</v>
          </cell>
          <cell r="E256">
            <v>0</v>
          </cell>
          <cell r="F256">
            <v>0</v>
          </cell>
          <cell r="G256">
            <v>0</v>
          </cell>
          <cell r="H256">
            <v>0</v>
          </cell>
          <cell r="I256">
            <v>0</v>
          </cell>
          <cell r="J256">
            <v>0</v>
          </cell>
          <cell r="K256">
            <v>0</v>
          </cell>
          <cell r="L256">
            <v>0</v>
          </cell>
          <cell r="M256">
            <v>0</v>
          </cell>
          <cell r="N256">
            <v>0</v>
          </cell>
          <cell r="O256">
            <v>0</v>
          </cell>
          <cell r="P256">
            <v>0</v>
          </cell>
          <cell r="R256">
            <v>0</v>
          </cell>
        </row>
        <row r="258">
          <cell r="C258" t="str">
            <v>Total Business Partners</v>
          </cell>
          <cell r="E258">
            <v>3</v>
          </cell>
          <cell r="F258">
            <v>0</v>
          </cell>
          <cell r="G258">
            <v>0</v>
          </cell>
          <cell r="H258">
            <v>0</v>
          </cell>
          <cell r="I258">
            <v>0</v>
          </cell>
          <cell r="J258">
            <v>0</v>
          </cell>
          <cell r="K258">
            <v>0</v>
          </cell>
          <cell r="L258">
            <v>0</v>
          </cell>
          <cell r="M258">
            <v>0</v>
          </cell>
          <cell r="N258">
            <v>0</v>
          </cell>
          <cell r="O258">
            <v>91</v>
          </cell>
          <cell r="P258">
            <v>0</v>
          </cell>
          <cell r="R258">
            <v>94</v>
          </cell>
        </row>
        <row r="260">
          <cell r="C260" t="str">
            <v>Direct</v>
          </cell>
        </row>
        <row r="262">
          <cell r="B262" t="str">
            <v>O2 Direct Sales - Corporate   iPhone</v>
          </cell>
          <cell r="C262" t="str">
            <v>O2 Direct Sales - Corporate</v>
          </cell>
          <cell r="E262">
            <v>0</v>
          </cell>
          <cell r="F262">
            <v>0</v>
          </cell>
          <cell r="G262">
            <v>8</v>
          </cell>
          <cell r="H262">
            <v>1</v>
          </cell>
          <cell r="I262">
            <v>0</v>
          </cell>
          <cell r="J262">
            <v>0</v>
          </cell>
          <cell r="K262">
            <v>0</v>
          </cell>
          <cell r="L262">
            <v>0</v>
          </cell>
          <cell r="M262">
            <v>0</v>
          </cell>
          <cell r="N262">
            <v>0</v>
          </cell>
          <cell r="O262">
            <v>27</v>
          </cell>
          <cell r="P262">
            <v>202</v>
          </cell>
          <cell r="R262">
            <v>238</v>
          </cell>
        </row>
        <row r="263">
          <cell r="B263" t="str">
            <v>O2 Direct Sales - SME   iPhone</v>
          </cell>
          <cell r="C263" t="str">
            <v>O2 Direct Sales - SME</v>
          </cell>
          <cell r="E263">
            <v>0</v>
          </cell>
          <cell r="F263">
            <v>0</v>
          </cell>
          <cell r="G263">
            <v>0</v>
          </cell>
          <cell r="H263">
            <v>0</v>
          </cell>
          <cell r="I263">
            <v>0</v>
          </cell>
          <cell r="J263">
            <v>0</v>
          </cell>
          <cell r="K263">
            <v>965</v>
          </cell>
          <cell r="L263">
            <v>1361</v>
          </cell>
          <cell r="M263">
            <v>1980</v>
          </cell>
          <cell r="N263">
            <v>1208</v>
          </cell>
          <cell r="O263">
            <v>1879</v>
          </cell>
          <cell r="P263">
            <v>1778</v>
          </cell>
          <cell r="R263">
            <v>9171</v>
          </cell>
        </row>
        <row r="264">
          <cell r="B264" t="str">
            <v>tbc   iPhone</v>
          </cell>
          <cell r="C264" t="str">
            <v>tbc</v>
          </cell>
          <cell r="E264">
            <v>0</v>
          </cell>
          <cell r="F264">
            <v>0</v>
          </cell>
          <cell r="G264">
            <v>0</v>
          </cell>
          <cell r="H264">
            <v>0</v>
          </cell>
          <cell r="I264">
            <v>0</v>
          </cell>
          <cell r="J264">
            <v>0</v>
          </cell>
          <cell r="K264">
            <v>0</v>
          </cell>
          <cell r="L264">
            <v>0</v>
          </cell>
          <cell r="M264">
            <v>0</v>
          </cell>
          <cell r="N264">
            <v>0</v>
          </cell>
          <cell r="O264">
            <v>0</v>
          </cell>
          <cell r="P264">
            <v>0</v>
          </cell>
          <cell r="R264">
            <v>0</v>
          </cell>
        </row>
        <row r="265">
          <cell r="B265" t="str">
            <v>tbc   iPhone</v>
          </cell>
          <cell r="C265" t="str">
            <v>tbc</v>
          </cell>
          <cell r="E265">
            <v>0</v>
          </cell>
          <cell r="F265">
            <v>0</v>
          </cell>
          <cell r="G265">
            <v>0</v>
          </cell>
          <cell r="H265">
            <v>0</v>
          </cell>
          <cell r="I265">
            <v>0</v>
          </cell>
          <cell r="J265">
            <v>0</v>
          </cell>
          <cell r="K265">
            <v>0</v>
          </cell>
          <cell r="L265">
            <v>0</v>
          </cell>
          <cell r="M265">
            <v>0</v>
          </cell>
          <cell r="N265">
            <v>0</v>
          </cell>
          <cell r="O265">
            <v>0</v>
          </cell>
          <cell r="P265">
            <v>0</v>
          </cell>
          <cell r="R265">
            <v>0</v>
          </cell>
        </row>
        <row r="266">
          <cell r="B266" t="str">
            <v>tbc   iPhone</v>
          </cell>
          <cell r="C266" t="str">
            <v>tbc</v>
          </cell>
          <cell r="E266">
            <v>0</v>
          </cell>
          <cell r="F266">
            <v>0</v>
          </cell>
          <cell r="G266">
            <v>0</v>
          </cell>
          <cell r="H266">
            <v>0</v>
          </cell>
          <cell r="I266">
            <v>0</v>
          </cell>
          <cell r="J266">
            <v>0</v>
          </cell>
          <cell r="K266">
            <v>0</v>
          </cell>
          <cell r="L266">
            <v>0</v>
          </cell>
          <cell r="M266">
            <v>0</v>
          </cell>
          <cell r="N266">
            <v>0</v>
          </cell>
          <cell r="O266">
            <v>0</v>
          </cell>
          <cell r="P266">
            <v>0</v>
          </cell>
          <cell r="R266">
            <v>0</v>
          </cell>
        </row>
        <row r="267">
          <cell r="B267" t="str">
            <v>tbc   iPhone</v>
          </cell>
          <cell r="C267" t="str">
            <v>tbc</v>
          </cell>
          <cell r="E267">
            <v>0</v>
          </cell>
          <cell r="F267">
            <v>0</v>
          </cell>
          <cell r="G267">
            <v>0</v>
          </cell>
          <cell r="H267">
            <v>0</v>
          </cell>
          <cell r="I267">
            <v>0</v>
          </cell>
          <cell r="J267">
            <v>0</v>
          </cell>
          <cell r="K267">
            <v>0</v>
          </cell>
          <cell r="L267">
            <v>0</v>
          </cell>
          <cell r="M267">
            <v>0</v>
          </cell>
          <cell r="N267">
            <v>0</v>
          </cell>
          <cell r="O267">
            <v>0</v>
          </cell>
          <cell r="P267">
            <v>0</v>
          </cell>
          <cell r="R267">
            <v>0</v>
          </cell>
        </row>
        <row r="268">
          <cell r="B268" t="str">
            <v>tbc   iPhone</v>
          </cell>
          <cell r="C268" t="str">
            <v>tbc</v>
          </cell>
          <cell r="E268">
            <v>0</v>
          </cell>
          <cell r="F268">
            <v>0</v>
          </cell>
          <cell r="G268">
            <v>0</v>
          </cell>
          <cell r="H268">
            <v>0</v>
          </cell>
          <cell r="I268">
            <v>0</v>
          </cell>
          <cell r="J268">
            <v>0</v>
          </cell>
          <cell r="K268">
            <v>0</v>
          </cell>
          <cell r="L268">
            <v>0</v>
          </cell>
          <cell r="M268">
            <v>0</v>
          </cell>
          <cell r="N268">
            <v>0</v>
          </cell>
          <cell r="O268">
            <v>0</v>
          </cell>
          <cell r="P268">
            <v>0</v>
          </cell>
          <cell r="R268">
            <v>0</v>
          </cell>
        </row>
        <row r="269">
          <cell r="B269" t="str">
            <v>tbc   iPhone</v>
          </cell>
          <cell r="C269" t="str">
            <v>tbc</v>
          </cell>
          <cell r="E269">
            <v>0</v>
          </cell>
          <cell r="F269">
            <v>0</v>
          </cell>
          <cell r="G269">
            <v>0</v>
          </cell>
          <cell r="H269">
            <v>0</v>
          </cell>
          <cell r="I269">
            <v>0</v>
          </cell>
          <cell r="J269">
            <v>0</v>
          </cell>
          <cell r="K269">
            <v>0</v>
          </cell>
          <cell r="L269">
            <v>0</v>
          </cell>
          <cell r="M269">
            <v>0</v>
          </cell>
          <cell r="N269">
            <v>0</v>
          </cell>
          <cell r="O269">
            <v>0</v>
          </cell>
          <cell r="P269">
            <v>0</v>
          </cell>
          <cell r="R269">
            <v>0</v>
          </cell>
        </row>
        <row r="270">
          <cell r="B270" t="str">
            <v>tbc   iPhone</v>
          </cell>
          <cell r="C270" t="str">
            <v>tbc</v>
          </cell>
          <cell r="E270">
            <v>0</v>
          </cell>
          <cell r="F270">
            <v>0</v>
          </cell>
          <cell r="G270">
            <v>0</v>
          </cell>
          <cell r="H270">
            <v>0</v>
          </cell>
          <cell r="I270">
            <v>0</v>
          </cell>
          <cell r="J270">
            <v>0</v>
          </cell>
          <cell r="K270">
            <v>0</v>
          </cell>
          <cell r="L270">
            <v>0</v>
          </cell>
          <cell r="M270">
            <v>0</v>
          </cell>
          <cell r="N270">
            <v>0</v>
          </cell>
          <cell r="O270">
            <v>0</v>
          </cell>
          <cell r="P270">
            <v>0</v>
          </cell>
          <cell r="R270">
            <v>0</v>
          </cell>
        </row>
        <row r="272">
          <cell r="C272" t="str">
            <v>Total Direct</v>
          </cell>
          <cell r="E272">
            <v>0</v>
          </cell>
          <cell r="F272">
            <v>0</v>
          </cell>
          <cell r="G272">
            <v>8</v>
          </cell>
          <cell r="H272">
            <v>1</v>
          </cell>
          <cell r="I272">
            <v>0</v>
          </cell>
          <cell r="J272">
            <v>0</v>
          </cell>
          <cell r="K272">
            <v>965</v>
          </cell>
          <cell r="L272">
            <v>1361</v>
          </cell>
          <cell r="M272">
            <v>1980</v>
          </cell>
          <cell r="N272">
            <v>1208</v>
          </cell>
          <cell r="O272">
            <v>1906</v>
          </cell>
          <cell r="P272">
            <v>1980</v>
          </cell>
          <cell r="R272">
            <v>9409</v>
          </cell>
        </row>
        <row r="274">
          <cell r="C274" t="str">
            <v>TOTAL BUSINESS</v>
          </cell>
          <cell r="E274">
            <v>4</v>
          </cell>
          <cell r="F274">
            <v>1</v>
          </cell>
          <cell r="G274">
            <v>8</v>
          </cell>
          <cell r="H274">
            <v>1</v>
          </cell>
          <cell r="I274">
            <v>0</v>
          </cell>
          <cell r="J274">
            <v>0</v>
          </cell>
          <cell r="K274">
            <v>1028</v>
          </cell>
          <cell r="L274">
            <v>1507</v>
          </cell>
          <cell r="M274">
            <v>2082</v>
          </cell>
          <cell r="N274">
            <v>1350</v>
          </cell>
          <cell r="O274">
            <v>2161</v>
          </cell>
          <cell r="P274">
            <v>2191</v>
          </cell>
          <cell r="R274">
            <v>10333</v>
          </cell>
        </row>
        <row r="276">
          <cell r="C276" t="str">
            <v>O2 ONLINE (A. Benham)</v>
          </cell>
        </row>
        <row r="278">
          <cell r="B278" t="str">
            <v>O2 Online   iPhone</v>
          </cell>
          <cell r="C278" t="str">
            <v>O2 Online</v>
          </cell>
          <cell r="E278">
            <v>212.34</v>
          </cell>
          <cell r="F278">
            <v>1826</v>
          </cell>
          <cell r="G278">
            <v>389</v>
          </cell>
          <cell r="H278">
            <v>1112</v>
          </cell>
          <cell r="I278">
            <v>206</v>
          </cell>
          <cell r="J278">
            <v>25</v>
          </cell>
          <cell r="K278">
            <v>4702</v>
          </cell>
          <cell r="L278">
            <v>916</v>
          </cell>
          <cell r="M278">
            <v>690</v>
          </cell>
          <cell r="N278">
            <v>625</v>
          </cell>
          <cell r="O278">
            <v>2951</v>
          </cell>
          <cell r="P278">
            <v>6681</v>
          </cell>
          <cell r="R278">
            <v>20335.34</v>
          </cell>
        </row>
        <row r="279">
          <cell r="B279" t="str">
            <v>O2 Telesales   iPhone</v>
          </cell>
          <cell r="C279" t="str">
            <v>O2 Telesales</v>
          </cell>
          <cell r="E279">
            <v>0</v>
          </cell>
          <cell r="F279">
            <v>0</v>
          </cell>
          <cell r="G279">
            <v>0</v>
          </cell>
          <cell r="H279">
            <v>0</v>
          </cell>
          <cell r="I279">
            <v>0</v>
          </cell>
          <cell r="J279">
            <v>0</v>
          </cell>
          <cell r="K279">
            <v>8</v>
          </cell>
          <cell r="L279">
            <v>41</v>
          </cell>
          <cell r="M279">
            <v>5</v>
          </cell>
          <cell r="N279">
            <v>10</v>
          </cell>
          <cell r="O279">
            <v>125</v>
          </cell>
          <cell r="P279">
            <v>359</v>
          </cell>
          <cell r="R279">
            <v>548</v>
          </cell>
        </row>
        <row r="280">
          <cell r="B280" t="str">
            <v>tbc   iPhone</v>
          </cell>
          <cell r="C280" t="str">
            <v>tbc</v>
          </cell>
          <cell r="E280">
            <v>0</v>
          </cell>
          <cell r="F280">
            <v>0</v>
          </cell>
          <cell r="G280">
            <v>0</v>
          </cell>
          <cell r="H280">
            <v>0</v>
          </cell>
          <cell r="I280">
            <v>0</v>
          </cell>
          <cell r="J280">
            <v>0</v>
          </cell>
          <cell r="K280">
            <v>0</v>
          </cell>
          <cell r="L280">
            <v>0</v>
          </cell>
          <cell r="M280">
            <v>0</v>
          </cell>
          <cell r="N280">
            <v>0</v>
          </cell>
          <cell r="O280">
            <v>0</v>
          </cell>
          <cell r="P280">
            <v>0</v>
          </cell>
          <cell r="R280">
            <v>0</v>
          </cell>
        </row>
        <row r="281">
          <cell r="B281" t="str">
            <v>tbc   iPhone</v>
          </cell>
          <cell r="C281" t="str">
            <v>tbc</v>
          </cell>
          <cell r="E281">
            <v>0</v>
          </cell>
          <cell r="F281">
            <v>0</v>
          </cell>
          <cell r="G281">
            <v>0</v>
          </cell>
          <cell r="H281">
            <v>0</v>
          </cell>
          <cell r="I281">
            <v>0</v>
          </cell>
          <cell r="J281">
            <v>0</v>
          </cell>
          <cell r="K281">
            <v>0</v>
          </cell>
          <cell r="L281">
            <v>0</v>
          </cell>
          <cell r="M281">
            <v>0</v>
          </cell>
          <cell r="N281">
            <v>0</v>
          </cell>
          <cell r="O281">
            <v>0</v>
          </cell>
          <cell r="P281">
            <v>0</v>
          </cell>
          <cell r="R281">
            <v>0</v>
          </cell>
        </row>
        <row r="282">
          <cell r="B282" t="str">
            <v>tbc   iPhone</v>
          </cell>
          <cell r="C282" t="str">
            <v>tbc</v>
          </cell>
          <cell r="E282">
            <v>0</v>
          </cell>
          <cell r="F282">
            <v>0</v>
          </cell>
          <cell r="G282">
            <v>0</v>
          </cell>
          <cell r="H282">
            <v>0</v>
          </cell>
          <cell r="I282">
            <v>0</v>
          </cell>
          <cell r="J282">
            <v>0</v>
          </cell>
          <cell r="K282">
            <v>0</v>
          </cell>
          <cell r="L282">
            <v>0</v>
          </cell>
          <cell r="M282">
            <v>0</v>
          </cell>
          <cell r="N282">
            <v>0</v>
          </cell>
          <cell r="O282">
            <v>0</v>
          </cell>
          <cell r="P282">
            <v>0</v>
          </cell>
          <cell r="R282">
            <v>0</v>
          </cell>
        </row>
        <row r="283">
          <cell r="B283" t="str">
            <v>tbc   iPhone</v>
          </cell>
          <cell r="C283" t="str">
            <v>tbc</v>
          </cell>
          <cell r="E283">
            <v>0</v>
          </cell>
          <cell r="F283">
            <v>0</v>
          </cell>
          <cell r="G283">
            <v>0</v>
          </cell>
          <cell r="H283">
            <v>0</v>
          </cell>
          <cell r="I283">
            <v>0</v>
          </cell>
          <cell r="J283">
            <v>0</v>
          </cell>
          <cell r="K283">
            <v>0</v>
          </cell>
          <cell r="L283">
            <v>0</v>
          </cell>
          <cell r="M283">
            <v>0</v>
          </cell>
          <cell r="N283">
            <v>0</v>
          </cell>
          <cell r="O283">
            <v>0</v>
          </cell>
          <cell r="P283">
            <v>0</v>
          </cell>
          <cell r="R283">
            <v>0</v>
          </cell>
        </row>
        <row r="285">
          <cell r="C285" t="str">
            <v>TOTAL O2 ONLINE</v>
          </cell>
          <cell r="E285">
            <v>212.34</v>
          </cell>
          <cell r="F285">
            <v>1826</v>
          </cell>
          <cell r="G285">
            <v>389</v>
          </cell>
          <cell r="H285">
            <v>1112</v>
          </cell>
          <cell r="I285">
            <v>206</v>
          </cell>
          <cell r="J285">
            <v>25</v>
          </cell>
          <cell r="K285">
            <v>4710</v>
          </cell>
          <cell r="L285">
            <v>957</v>
          </cell>
          <cell r="M285">
            <v>695</v>
          </cell>
          <cell r="N285">
            <v>635</v>
          </cell>
          <cell r="O285">
            <v>3076</v>
          </cell>
          <cell r="P285">
            <v>7040</v>
          </cell>
          <cell r="R285">
            <v>20883.34</v>
          </cell>
        </row>
        <row r="287">
          <cell r="C287" t="str">
            <v>O2 RETAIL (P. Cave)</v>
          </cell>
        </row>
        <row r="289">
          <cell r="B289" t="str">
            <v>O2 Retail   iPhone</v>
          </cell>
          <cell r="C289" t="str">
            <v>O2 Retail</v>
          </cell>
          <cell r="E289">
            <v>3054.2</v>
          </cell>
          <cell r="F289">
            <v>3049</v>
          </cell>
          <cell r="G289">
            <v>3966</v>
          </cell>
          <cell r="H289">
            <v>5628</v>
          </cell>
          <cell r="I289">
            <v>1186</v>
          </cell>
          <cell r="J289">
            <v>173</v>
          </cell>
          <cell r="K289">
            <v>18967</v>
          </cell>
          <cell r="L289">
            <v>24617</v>
          </cell>
          <cell r="M289">
            <v>22641</v>
          </cell>
          <cell r="N289">
            <v>19416</v>
          </cell>
          <cell r="O289">
            <v>18456</v>
          </cell>
          <cell r="P289">
            <v>23642</v>
          </cell>
          <cell r="R289">
            <v>144795.20000000001</v>
          </cell>
        </row>
        <row r="290">
          <cell r="B290" t="str">
            <v>O2 Franchise   iPhone</v>
          </cell>
          <cell r="C290" t="str">
            <v>O2 Franchise</v>
          </cell>
          <cell r="E290">
            <v>181.68</v>
          </cell>
          <cell r="F290">
            <v>136</v>
          </cell>
          <cell r="G290">
            <v>184</v>
          </cell>
          <cell r="H290">
            <v>314</v>
          </cell>
          <cell r="I290">
            <v>53</v>
          </cell>
          <cell r="J290">
            <v>4</v>
          </cell>
          <cell r="K290">
            <v>2942</v>
          </cell>
          <cell r="L290">
            <v>3251</v>
          </cell>
          <cell r="M290">
            <v>2155</v>
          </cell>
          <cell r="N290">
            <v>2001</v>
          </cell>
          <cell r="O290">
            <v>1906</v>
          </cell>
          <cell r="P290">
            <v>2342</v>
          </cell>
          <cell r="R290">
            <v>15469.68</v>
          </cell>
        </row>
        <row r="291">
          <cell r="B291" t="str">
            <v>tbc   iPhone</v>
          </cell>
          <cell r="C291" t="str">
            <v>tbc</v>
          </cell>
          <cell r="E291">
            <v>0</v>
          </cell>
          <cell r="F291">
            <v>0</v>
          </cell>
          <cell r="G291">
            <v>0</v>
          </cell>
          <cell r="H291">
            <v>0</v>
          </cell>
          <cell r="I291">
            <v>0</v>
          </cell>
          <cell r="J291">
            <v>0</v>
          </cell>
          <cell r="K291">
            <v>0</v>
          </cell>
          <cell r="L291">
            <v>0</v>
          </cell>
          <cell r="M291">
            <v>0</v>
          </cell>
          <cell r="N291">
            <v>0</v>
          </cell>
          <cell r="O291">
            <v>0</v>
          </cell>
          <cell r="P291">
            <v>0</v>
          </cell>
          <cell r="R291">
            <v>0</v>
          </cell>
        </row>
        <row r="292">
          <cell r="B292" t="str">
            <v>tbc   iPhone</v>
          </cell>
          <cell r="C292" t="str">
            <v>tbc</v>
          </cell>
          <cell r="E292">
            <v>0</v>
          </cell>
          <cell r="F292">
            <v>0</v>
          </cell>
          <cell r="G292">
            <v>0</v>
          </cell>
          <cell r="H292">
            <v>0</v>
          </cell>
          <cell r="I292">
            <v>0</v>
          </cell>
          <cell r="J292">
            <v>0</v>
          </cell>
          <cell r="K292">
            <v>0</v>
          </cell>
          <cell r="L292">
            <v>0</v>
          </cell>
          <cell r="M292">
            <v>0</v>
          </cell>
          <cell r="N292">
            <v>0</v>
          </cell>
          <cell r="O292">
            <v>0</v>
          </cell>
          <cell r="P292">
            <v>0</v>
          </cell>
          <cell r="R292">
            <v>0</v>
          </cell>
        </row>
        <row r="293">
          <cell r="B293" t="str">
            <v>tbc   iPhone</v>
          </cell>
          <cell r="C293" t="str">
            <v>tbc</v>
          </cell>
          <cell r="E293">
            <v>0</v>
          </cell>
          <cell r="F293">
            <v>0</v>
          </cell>
          <cell r="G293">
            <v>0</v>
          </cell>
          <cell r="H293">
            <v>0</v>
          </cell>
          <cell r="I293">
            <v>0</v>
          </cell>
          <cell r="J293">
            <v>0</v>
          </cell>
          <cell r="K293">
            <v>0</v>
          </cell>
          <cell r="L293">
            <v>0</v>
          </cell>
          <cell r="M293">
            <v>0</v>
          </cell>
          <cell r="N293">
            <v>0</v>
          </cell>
          <cell r="O293">
            <v>0</v>
          </cell>
          <cell r="P293">
            <v>0</v>
          </cell>
          <cell r="R293">
            <v>0</v>
          </cell>
        </row>
        <row r="294">
          <cell r="B294" t="str">
            <v>tbc   iPhone</v>
          </cell>
          <cell r="C294" t="str">
            <v>tbc</v>
          </cell>
          <cell r="E294">
            <v>0</v>
          </cell>
          <cell r="F294">
            <v>0</v>
          </cell>
          <cell r="G294">
            <v>0</v>
          </cell>
          <cell r="H294">
            <v>0</v>
          </cell>
          <cell r="I294">
            <v>0</v>
          </cell>
          <cell r="J294">
            <v>0</v>
          </cell>
          <cell r="K294">
            <v>0</v>
          </cell>
          <cell r="L294">
            <v>0</v>
          </cell>
          <cell r="M294">
            <v>0</v>
          </cell>
          <cell r="N294">
            <v>0</v>
          </cell>
          <cell r="O294">
            <v>0</v>
          </cell>
          <cell r="P294">
            <v>0</v>
          </cell>
          <cell r="R294">
            <v>0</v>
          </cell>
        </row>
        <row r="295">
          <cell r="B295" t="str">
            <v>tbc   iPhone</v>
          </cell>
          <cell r="C295" t="str">
            <v>tbc</v>
          </cell>
          <cell r="E295">
            <v>0</v>
          </cell>
          <cell r="F295">
            <v>0</v>
          </cell>
          <cell r="G295">
            <v>0</v>
          </cell>
          <cell r="H295">
            <v>0</v>
          </cell>
          <cell r="I295">
            <v>0</v>
          </cell>
          <cell r="J295">
            <v>0</v>
          </cell>
          <cell r="K295">
            <v>0</v>
          </cell>
          <cell r="L295">
            <v>0</v>
          </cell>
          <cell r="M295">
            <v>0</v>
          </cell>
          <cell r="N295">
            <v>0</v>
          </cell>
          <cell r="O295">
            <v>0</v>
          </cell>
          <cell r="P295">
            <v>0</v>
          </cell>
          <cell r="R295">
            <v>0</v>
          </cell>
        </row>
        <row r="297">
          <cell r="C297" t="str">
            <v>TOTAL O2 RETAIL</v>
          </cell>
          <cell r="E297">
            <v>3235.8799999999997</v>
          </cell>
          <cell r="F297">
            <v>3185</v>
          </cell>
          <cell r="G297">
            <v>4150</v>
          </cell>
          <cell r="H297">
            <v>5942</v>
          </cell>
          <cell r="I297">
            <v>1239</v>
          </cell>
          <cell r="J297">
            <v>177</v>
          </cell>
          <cell r="K297">
            <v>21909</v>
          </cell>
          <cell r="L297">
            <v>27868</v>
          </cell>
          <cell r="M297">
            <v>24796</v>
          </cell>
          <cell r="N297">
            <v>21417</v>
          </cell>
          <cell r="O297">
            <v>20362</v>
          </cell>
          <cell r="P297">
            <v>25984</v>
          </cell>
          <cell r="R297">
            <v>160264.88</v>
          </cell>
        </row>
        <row r="299">
          <cell r="C299" t="str">
            <v>OTHER CHANNELS</v>
          </cell>
        </row>
        <row r="301">
          <cell r="B301" t="str">
            <v>Other   iPhone</v>
          </cell>
          <cell r="C301" t="str">
            <v>Other</v>
          </cell>
          <cell r="E301">
            <v>1851.92</v>
          </cell>
          <cell r="F301">
            <v>1203</v>
          </cell>
          <cell r="G301">
            <v>3274</v>
          </cell>
          <cell r="H301">
            <v>1166</v>
          </cell>
          <cell r="I301">
            <v>2373</v>
          </cell>
          <cell r="J301">
            <v>752</v>
          </cell>
          <cell r="K301">
            <v>495</v>
          </cell>
          <cell r="L301">
            <v>846</v>
          </cell>
          <cell r="M301">
            <v>1096</v>
          </cell>
          <cell r="N301">
            <v>1597</v>
          </cell>
          <cell r="O301">
            <v>234</v>
          </cell>
          <cell r="P301">
            <v>490</v>
          </cell>
          <cell r="R301">
            <v>15377.92</v>
          </cell>
        </row>
        <row r="302">
          <cell r="B302" t="str">
            <v>tbc   iPhone</v>
          </cell>
          <cell r="C302" t="str">
            <v>tbc</v>
          </cell>
          <cell r="E302">
            <v>0</v>
          </cell>
          <cell r="F302">
            <v>0</v>
          </cell>
          <cell r="G302">
            <v>0</v>
          </cell>
          <cell r="H302">
            <v>0</v>
          </cell>
          <cell r="I302">
            <v>0</v>
          </cell>
          <cell r="J302">
            <v>0</v>
          </cell>
          <cell r="K302">
            <v>0</v>
          </cell>
          <cell r="L302">
            <v>0</v>
          </cell>
          <cell r="M302">
            <v>0</v>
          </cell>
          <cell r="N302">
            <v>0</v>
          </cell>
          <cell r="O302">
            <v>0</v>
          </cell>
          <cell r="P302">
            <v>0</v>
          </cell>
          <cell r="R302">
            <v>0</v>
          </cell>
        </row>
        <row r="303">
          <cell r="B303" t="str">
            <v>tbc   iPhone</v>
          </cell>
          <cell r="C303" t="str">
            <v>tbc</v>
          </cell>
          <cell r="E303">
            <v>0</v>
          </cell>
          <cell r="F303">
            <v>0</v>
          </cell>
          <cell r="G303">
            <v>0</v>
          </cell>
          <cell r="H303">
            <v>0</v>
          </cell>
          <cell r="I303">
            <v>0</v>
          </cell>
          <cell r="J303">
            <v>0</v>
          </cell>
          <cell r="K303">
            <v>0</v>
          </cell>
          <cell r="L303">
            <v>0</v>
          </cell>
          <cell r="M303">
            <v>0</v>
          </cell>
          <cell r="N303">
            <v>0</v>
          </cell>
          <cell r="O303">
            <v>0</v>
          </cell>
          <cell r="P303">
            <v>0</v>
          </cell>
          <cell r="R303">
            <v>0</v>
          </cell>
        </row>
        <row r="304">
          <cell r="B304" t="str">
            <v>tbc   iPhone</v>
          </cell>
          <cell r="C304" t="str">
            <v>tbc</v>
          </cell>
          <cell r="E304">
            <v>0</v>
          </cell>
          <cell r="F304">
            <v>0</v>
          </cell>
          <cell r="G304">
            <v>0</v>
          </cell>
          <cell r="H304">
            <v>0</v>
          </cell>
          <cell r="I304">
            <v>0</v>
          </cell>
          <cell r="J304">
            <v>0</v>
          </cell>
          <cell r="K304">
            <v>0</v>
          </cell>
          <cell r="L304">
            <v>0</v>
          </cell>
          <cell r="M304">
            <v>0</v>
          </cell>
          <cell r="N304">
            <v>0</v>
          </cell>
          <cell r="O304">
            <v>0</v>
          </cell>
          <cell r="P304">
            <v>0</v>
          </cell>
          <cell r="R304">
            <v>0</v>
          </cell>
        </row>
        <row r="305">
          <cell r="B305" t="str">
            <v>tbc   iPhone</v>
          </cell>
          <cell r="C305" t="str">
            <v>tbc</v>
          </cell>
          <cell r="E305">
            <v>0</v>
          </cell>
          <cell r="F305">
            <v>0</v>
          </cell>
          <cell r="G305">
            <v>0</v>
          </cell>
          <cell r="H305">
            <v>0</v>
          </cell>
          <cell r="I305">
            <v>0</v>
          </cell>
          <cell r="J305">
            <v>0</v>
          </cell>
          <cell r="K305">
            <v>0</v>
          </cell>
          <cell r="L305">
            <v>0</v>
          </cell>
          <cell r="M305">
            <v>0</v>
          </cell>
          <cell r="N305">
            <v>0</v>
          </cell>
          <cell r="O305">
            <v>0</v>
          </cell>
          <cell r="P305">
            <v>0</v>
          </cell>
          <cell r="R305">
            <v>0</v>
          </cell>
        </row>
        <row r="306">
          <cell r="B306" t="str">
            <v>tbc   iPhone</v>
          </cell>
          <cell r="C306" t="str">
            <v>tbc</v>
          </cell>
          <cell r="E306">
            <v>0</v>
          </cell>
          <cell r="F306">
            <v>0</v>
          </cell>
          <cell r="G306">
            <v>0</v>
          </cell>
          <cell r="H306">
            <v>0</v>
          </cell>
          <cell r="I306">
            <v>0</v>
          </cell>
          <cell r="J306">
            <v>0</v>
          </cell>
          <cell r="K306">
            <v>0</v>
          </cell>
          <cell r="L306">
            <v>0</v>
          </cell>
          <cell r="M306">
            <v>0</v>
          </cell>
          <cell r="N306">
            <v>0</v>
          </cell>
          <cell r="O306">
            <v>0</v>
          </cell>
          <cell r="P306">
            <v>0</v>
          </cell>
          <cell r="R306">
            <v>0</v>
          </cell>
        </row>
        <row r="308">
          <cell r="C308" t="str">
            <v>TOTAL OTHER CHANNELS</v>
          </cell>
          <cell r="E308">
            <v>1851.92</v>
          </cell>
          <cell r="F308">
            <v>1203</v>
          </cell>
          <cell r="G308">
            <v>3274</v>
          </cell>
          <cell r="H308">
            <v>1166</v>
          </cell>
          <cell r="I308">
            <v>2373</v>
          </cell>
          <cell r="J308">
            <v>752</v>
          </cell>
          <cell r="K308">
            <v>495</v>
          </cell>
          <cell r="L308">
            <v>846</v>
          </cell>
          <cell r="M308">
            <v>1096</v>
          </cell>
          <cell r="N308">
            <v>1597</v>
          </cell>
          <cell r="O308">
            <v>234</v>
          </cell>
          <cell r="P308">
            <v>490</v>
          </cell>
          <cell r="R308">
            <v>15377.92</v>
          </cell>
        </row>
        <row r="310">
          <cell r="C310" t="str">
            <v>iPHONE POSTPAY GROSS CONNECTIONS</v>
          </cell>
          <cell r="E310">
            <v>8214.76</v>
          </cell>
          <cell r="F310">
            <v>9213</v>
          </cell>
          <cell r="G310">
            <v>12031</v>
          </cell>
          <cell r="H310">
            <v>14068</v>
          </cell>
          <cell r="I310">
            <v>4616</v>
          </cell>
          <cell r="J310">
            <v>1074</v>
          </cell>
          <cell r="K310">
            <v>65708</v>
          </cell>
          <cell r="L310">
            <v>65526</v>
          </cell>
          <cell r="M310">
            <v>48106</v>
          </cell>
          <cell r="N310">
            <v>41087</v>
          </cell>
          <cell r="O310">
            <v>40006</v>
          </cell>
          <cell r="P310">
            <v>54509</v>
          </cell>
          <cell r="R310">
            <v>364158.75999999995</v>
          </cell>
        </row>
        <row r="312">
          <cell r="C312" t="str">
            <v>POSTPAY LAPTOPS</v>
          </cell>
          <cell r="E312">
            <v>39448</v>
          </cell>
          <cell r="F312">
            <v>39479</v>
          </cell>
          <cell r="G312">
            <v>39508</v>
          </cell>
          <cell r="H312">
            <v>39539</v>
          </cell>
          <cell r="I312">
            <v>39569</v>
          </cell>
          <cell r="J312">
            <v>39600</v>
          </cell>
          <cell r="K312">
            <v>39630</v>
          </cell>
          <cell r="L312">
            <v>39661</v>
          </cell>
          <cell r="M312">
            <v>39692</v>
          </cell>
          <cell r="N312">
            <v>39722</v>
          </cell>
          <cell r="O312">
            <v>39753</v>
          </cell>
          <cell r="P312">
            <v>39783</v>
          </cell>
          <cell r="R312" t="str">
            <v>Year to Date</v>
          </cell>
        </row>
        <row r="314">
          <cell r="E314" t="str">
            <v>Actual</v>
          </cell>
          <cell r="F314" t="str">
            <v>Actual</v>
          </cell>
          <cell r="G314" t="str">
            <v>Actual</v>
          </cell>
          <cell r="H314" t="str">
            <v>Actual</v>
          </cell>
          <cell r="I314" t="str">
            <v>Actual</v>
          </cell>
          <cell r="J314" t="str">
            <v>Actual</v>
          </cell>
          <cell r="K314" t="str">
            <v>Actual</v>
          </cell>
          <cell r="L314" t="str">
            <v>Actual</v>
          </cell>
          <cell r="M314" t="str">
            <v/>
          </cell>
          <cell r="N314" t="str">
            <v/>
          </cell>
          <cell r="O314" t="str">
            <v/>
          </cell>
          <cell r="P314" t="str">
            <v/>
          </cell>
        </row>
        <row r="316">
          <cell r="C316" t="str">
            <v>MASS RETAIL (S. Shurrock)</v>
          </cell>
        </row>
        <row r="318">
          <cell r="B318" t="str">
            <v>Carphone Warehouse - CPW Managed   Laptops</v>
          </cell>
          <cell r="C318" t="str">
            <v>Carphone Warehouse - CPW Managed</v>
          </cell>
          <cell r="E318">
            <v>0</v>
          </cell>
          <cell r="F318">
            <v>0</v>
          </cell>
          <cell r="G318">
            <v>0</v>
          </cell>
          <cell r="H318">
            <v>0</v>
          </cell>
          <cell r="I318">
            <v>0</v>
          </cell>
          <cell r="J318">
            <v>0</v>
          </cell>
          <cell r="K318">
            <v>0</v>
          </cell>
          <cell r="L318">
            <v>0</v>
          </cell>
          <cell r="M318">
            <v>0</v>
          </cell>
          <cell r="N318">
            <v>0</v>
          </cell>
          <cell r="O318">
            <v>0</v>
          </cell>
          <cell r="P318">
            <v>0</v>
          </cell>
          <cell r="R318">
            <v>0</v>
          </cell>
        </row>
        <row r="319">
          <cell r="B319" t="str">
            <v>Carphone Warehouse - O2 managed   Laptops</v>
          </cell>
          <cell r="C319" t="str">
            <v>Carphone Warehouse - O2 managed</v>
          </cell>
          <cell r="E319">
            <v>0</v>
          </cell>
          <cell r="F319">
            <v>0</v>
          </cell>
          <cell r="G319">
            <v>0</v>
          </cell>
          <cell r="H319">
            <v>0</v>
          </cell>
          <cell r="I319">
            <v>0</v>
          </cell>
          <cell r="J319">
            <v>0</v>
          </cell>
          <cell r="K319">
            <v>0</v>
          </cell>
          <cell r="L319">
            <v>0</v>
          </cell>
          <cell r="M319">
            <v>0</v>
          </cell>
          <cell r="N319">
            <v>0</v>
          </cell>
          <cell r="O319">
            <v>302</v>
          </cell>
          <cell r="P319">
            <v>832</v>
          </cell>
          <cell r="R319">
            <v>1134</v>
          </cell>
        </row>
        <row r="320">
          <cell r="B320" t="str">
            <v>tbc   Laptops</v>
          </cell>
          <cell r="C320" t="str">
            <v>tbc</v>
          </cell>
          <cell r="E320">
            <v>0</v>
          </cell>
          <cell r="F320">
            <v>0</v>
          </cell>
          <cell r="G320">
            <v>0</v>
          </cell>
          <cell r="H320">
            <v>0</v>
          </cell>
          <cell r="I320">
            <v>0</v>
          </cell>
          <cell r="J320">
            <v>0</v>
          </cell>
          <cell r="K320">
            <v>0</v>
          </cell>
          <cell r="L320">
            <v>0</v>
          </cell>
          <cell r="M320">
            <v>0</v>
          </cell>
          <cell r="N320">
            <v>0</v>
          </cell>
          <cell r="O320">
            <v>0</v>
          </cell>
          <cell r="P320">
            <v>0</v>
          </cell>
          <cell r="R320">
            <v>0</v>
          </cell>
        </row>
        <row r="321">
          <cell r="B321" t="str">
            <v>tbc   Laptops</v>
          </cell>
          <cell r="C321" t="str">
            <v>tbc</v>
          </cell>
          <cell r="E321">
            <v>0</v>
          </cell>
          <cell r="F321">
            <v>0</v>
          </cell>
          <cell r="G321">
            <v>0</v>
          </cell>
          <cell r="H321">
            <v>0</v>
          </cell>
          <cell r="I321">
            <v>0</v>
          </cell>
          <cell r="J321">
            <v>0</v>
          </cell>
          <cell r="K321">
            <v>0</v>
          </cell>
          <cell r="L321">
            <v>0</v>
          </cell>
          <cell r="M321">
            <v>0</v>
          </cell>
          <cell r="N321">
            <v>0</v>
          </cell>
          <cell r="O321">
            <v>0</v>
          </cell>
          <cell r="P321">
            <v>0</v>
          </cell>
          <cell r="R321">
            <v>0</v>
          </cell>
        </row>
        <row r="322">
          <cell r="B322" t="str">
            <v>Phones 4 You   Laptops</v>
          </cell>
          <cell r="C322" t="str">
            <v>Phones 4 You</v>
          </cell>
          <cell r="E322">
            <v>0</v>
          </cell>
          <cell r="F322">
            <v>0</v>
          </cell>
          <cell r="G322">
            <v>0</v>
          </cell>
          <cell r="H322">
            <v>0</v>
          </cell>
          <cell r="I322">
            <v>0</v>
          </cell>
          <cell r="J322">
            <v>0</v>
          </cell>
          <cell r="K322">
            <v>0</v>
          </cell>
          <cell r="L322">
            <v>0</v>
          </cell>
          <cell r="M322">
            <v>0</v>
          </cell>
          <cell r="N322">
            <v>0</v>
          </cell>
          <cell r="O322">
            <v>417</v>
          </cell>
          <cell r="P322">
            <v>2047</v>
          </cell>
          <cell r="R322">
            <v>2464</v>
          </cell>
        </row>
        <row r="323">
          <cell r="B323" t="str">
            <v>Dixons Stores Group   Laptops</v>
          </cell>
          <cell r="C323" t="str">
            <v>Dixons Stores Group</v>
          </cell>
          <cell r="E323">
            <v>0</v>
          </cell>
          <cell r="F323">
            <v>0</v>
          </cell>
          <cell r="G323">
            <v>0</v>
          </cell>
          <cell r="H323">
            <v>0</v>
          </cell>
          <cell r="I323">
            <v>0</v>
          </cell>
          <cell r="J323">
            <v>0</v>
          </cell>
          <cell r="K323">
            <v>0</v>
          </cell>
          <cell r="L323">
            <v>0</v>
          </cell>
          <cell r="M323">
            <v>0</v>
          </cell>
          <cell r="N323">
            <v>0</v>
          </cell>
          <cell r="O323">
            <v>0</v>
          </cell>
          <cell r="P323">
            <v>0</v>
          </cell>
          <cell r="R323">
            <v>0</v>
          </cell>
        </row>
        <row r="324">
          <cell r="B324" t="str">
            <v>tbc   Laptops</v>
          </cell>
          <cell r="C324" t="str">
            <v>tbc</v>
          </cell>
          <cell r="E324">
            <v>0</v>
          </cell>
          <cell r="F324">
            <v>0</v>
          </cell>
          <cell r="G324">
            <v>0</v>
          </cell>
          <cell r="H324">
            <v>0</v>
          </cell>
          <cell r="I324">
            <v>0</v>
          </cell>
          <cell r="J324">
            <v>0</v>
          </cell>
          <cell r="K324">
            <v>0</v>
          </cell>
          <cell r="L324">
            <v>0</v>
          </cell>
          <cell r="M324">
            <v>0</v>
          </cell>
          <cell r="N324">
            <v>0</v>
          </cell>
          <cell r="O324">
            <v>0</v>
          </cell>
          <cell r="P324">
            <v>0</v>
          </cell>
          <cell r="R324">
            <v>0</v>
          </cell>
        </row>
        <row r="325">
          <cell r="B325" t="str">
            <v>Dial a Phone   Laptops</v>
          </cell>
          <cell r="C325" t="str">
            <v>Dial a Phone</v>
          </cell>
          <cell r="E325">
            <v>0</v>
          </cell>
          <cell r="F325">
            <v>0</v>
          </cell>
          <cell r="G325">
            <v>0</v>
          </cell>
          <cell r="H325">
            <v>0</v>
          </cell>
          <cell r="I325">
            <v>0</v>
          </cell>
          <cell r="J325">
            <v>0</v>
          </cell>
          <cell r="K325">
            <v>0</v>
          </cell>
          <cell r="L325">
            <v>0</v>
          </cell>
          <cell r="M325">
            <v>0</v>
          </cell>
          <cell r="N325">
            <v>0</v>
          </cell>
          <cell r="O325">
            <v>0</v>
          </cell>
          <cell r="P325">
            <v>0</v>
          </cell>
          <cell r="R325">
            <v>0</v>
          </cell>
        </row>
        <row r="326">
          <cell r="B326" t="str">
            <v>Argos   Laptops</v>
          </cell>
          <cell r="C326" t="str">
            <v>Argos</v>
          </cell>
          <cell r="E326">
            <v>0</v>
          </cell>
          <cell r="F326">
            <v>0</v>
          </cell>
          <cell r="G326">
            <v>0</v>
          </cell>
          <cell r="H326">
            <v>0</v>
          </cell>
          <cell r="I326">
            <v>0</v>
          </cell>
          <cell r="J326">
            <v>0</v>
          </cell>
          <cell r="K326">
            <v>0</v>
          </cell>
          <cell r="L326">
            <v>0</v>
          </cell>
          <cell r="M326">
            <v>0</v>
          </cell>
          <cell r="N326">
            <v>0</v>
          </cell>
          <cell r="O326">
            <v>0</v>
          </cell>
          <cell r="P326">
            <v>0</v>
          </cell>
          <cell r="R326">
            <v>0</v>
          </cell>
        </row>
        <row r="327">
          <cell r="B327" t="str">
            <v>Tesco   Laptops</v>
          </cell>
          <cell r="C327" t="str">
            <v>Tesco</v>
          </cell>
          <cell r="E327">
            <v>0</v>
          </cell>
          <cell r="F327">
            <v>0</v>
          </cell>
          <cell r="G327">
            <v>0</v>
          </cell>
          <cell r="H327">
            <v>0</v>
          </cell>
          <cell r="I327">
            <v>0</v>
          </cell>
          <cell r="J327">
            <v>0</v>
          </cell>
          <cell r="K327">
            <v>0</v>
          </cell>
          <cell r="L327">
            <v>0</v>
          </cell>
          <cell r="M327">
            <v>0</v>
          </cell>
          <cell r="N327">
            <v>0</v>
          </cell>
          <cell r="O327">
            <v>0</v>
          </cell>
          <cell r="P327">
            <v>0</v>
          </cell>
          <cell r="R327">
            <v>0</v>
          </cell>
        </row>
        <row r="328">
          <cell r="B328" t="str">
            <v>Woolworths   Laptops</v>
          </cell>
          <cell r="C328" t="str">
            <v>Woolworths</v>
          </cell>
          <cell r="E328">
            <v>0</v>
          </cell>
          <cell r="F328">
            <v>0</v>
          </cell>
          <cell r="G328">
            <v>0</v>
          </cell>
          <cell r="H328">
            <v>0</v>
          </cell>
          <cell r="I328">
            <v>0</v>
          </cell>
          <cell r="J328">
            <v>0</v>
          </cell>
          <cell r="K328">
            <v>0</v>
          </cell>
          <cell r="L328">
            <v>0</v>
          </cell>
          <cell r="M328">
            <v>0</v>
          </cell>
          <cell r="N328">
            <v>0</v>
          </cell>
          <cell r="O328">
            <v>0</v>
          </cell>
          <cell r="P328">
            <v>0</v>
          </cell>
          <cell r="R328">
            <v>0</v>
          </cell>
        </row>
        <row r="329">
          <cell r="B329" t="str">
            <v>Littlewoods   Laptops</v>
          </cell>
          <cell r="C329" t="str">
            <v>Littlewoods</v>
          </cell>
          <cell r="E329">
            <v>0</v>
          </cell>
          <cell r="F329">
            <v>0</v>
          </cell>
          <cell r="G329">
            <v>0</v>
          </cell>
          <cell r="H329">
            <v>0</v>
          </cell>
          <cell r="I329">
            <v>0</v>
          </cell>
          <cell r="J329">
            <v>0</v>
          </cell>
          <cell r="K329">
            <v>0</v>
          </cell>
          <cell r="L329">
            <v>0</v>
          </cell>
          <cell r="M329">
            <v>0</v>
          </cell>
          <cell r="N329">
            <v>0</v>
          </cell>
          <cell r="O329">
            <v>0</v>
          </cell>
          <cell r="P329">
            <v>0</v>
          </cell>
          <cell r="R329">
            <v>0</v>
          </cell>
        </row>
        <row r="330">
          <cell r="B330" t="str">
            <v>Comet   Laptops</v>
          </cell>
          <cell r="C330" t="str">
            <v>Comet</v>
          </cell>
          <cell r="E330">
            <v>0</v>
          </cell>
          <cell r="F330">
            <v>0</v>
          </cell>
          <cell r="G330">
            <v>0</v>
          </cell>
          <cell r="H330">
            <v>0</v>
          </cell>
          <cell r="I330">
            <v>0</v>
          </cell>
          <cell r="J330">
            <v>0</v>
          </cell>
          <cell r="K330">
            <v>0</v>
          </cell>
          <cell r="L330">
            <v>0</v>
          </cell>
          <cell r="M330">
            <v>0</v>
          </cell>
          <cell r="N330">
            <v>0</v>
          </cell>
          <cell r="O330">
            <v>0</v>
          </cell>
          <cell r="P330">
            <v>0</v>
          </cell>
          <cell r="R330">
            <v>0</v>
          </cell>
        </row>
        <row r="331">
          <cell r="B331" t="str">
            <v>MobileShop   Laptops</v>
          </cell>
          <cell r="C331" t="str">
            <v>MobileShop</v>
          </cell>
          <cell r="E331">
            <v>0</v>
          </cell>
          <cell r="F331">
            <v>0</v>
          </cell>
          <cell r="G331">
            <v>0</v>
          </cell>
          <cell r="H331">
            <v>0</v>
          </cell>
          <cell r="I331">
            <v>0</v>
          </cell>
          <cell r="J331">
            <v>0</v>
          </cell>
          <cell r="K331">
            <v>0</v>
          </cell>
          <cell r="L331">
            <v>0</v>
          </cell>
          <cell r="M331">
            <v>0</v>
          </cell>
          <cell r="N331">
            <v>0</v>
          </cell>
          <cell r="O331">
            <v>0</v>
          </cell>
          <cell r="P331">
            <v>0</v>
          </cell>
          <cell r="R331">
            <v>0</v>
          </cell>
        </row>
        <row r="332">
          <cell r="B332" t="str">
            <v>Apple   Laptops</v>
          </cell>
          <cell r="C332" t="str">
            <v>Apple</v>
          </cell>
          <cell r="E332">
            <v>0</v>
          </cell>
          <cell r="F332">
            <v>0</v>
          </cell>
          <cell r="G332">
            <v>0</v>
          </cell>
          <cell r="H332">
            <v>0</v>
          </cell>
          <cell r="I332">
            <v>0</v>
          </cell>
          <cell r="J332">
            <v>0</v>
          </cell>
          <cell r="K332">
            <v>0</v>
          </cell>
          <cell r="L332">
            <v>0</v>
          </cell>
          <cell r="M332">
            <v>0</v>
          </cell>
          <cell r="N332">
            <v>0</v>
          </cell>
          <cell r="O332">
            <v>0</v>
          </cell>
          <cell r="P332">
            <v>0</v>
          </cell>
          <cell r="R332">
            <v>0</v>
          </cell>
        </row>
        <row r="333">
          <cell r="B333" t="str">
            <v>Other Mass Retail   Laptops</v>
          </cell>
          <cell r="C333" t="str">
            <v>Other Mass Retail</v>
          </cell>
          <cell r="E333">
            <v>0</v>
          </cell>
          <cell r="F333">
            <v>0</v>
          </cell>
          <cell r="G333">
            <v>0</v>
          </cell>
          <cell r="H333">
            <v>0</v>
          </cell>
          <cell r="I333">
            <v>0</v>
          </cell>
          <cell r="J333">
            <v>0</v>
          </cell>
          <cell r="K333">
            <v>0</v>
          </cell>
          <cell r="L333">
            <v>0</v>
          </cell>
          <cell r="M333">
            <v>0</v>
          </cell>
          <cell r="N333">
            <v>0</v>
          </cell>
          <cell r="O333">
            <v>0</v>
          </cell>
          <cell r="P333">
            <v>0</v>
          </cell>
          <cell r="R333">
            <v>0</v>
          </cell>
        </row>
        <row r="334">
          <cell r="B334" t="str">
            <v>Prepay Distributors   Laptops</v>
          </cell>
          <cell r="C334" t="str">
            <v>Prepay Distributors</v>
          </cell>
          <cell r="E334">
            <v>0</v>
          </cell>
          <cell r="F334">
            <v>0</v>
          </cell>
          <cell r="G334">
            <v>0</v>
          </cell>
          <cell r="H334">
            <v>0</v>
          </cell>
          <cell r="I334">
            <v>0</v>
          </cell>
          <cell r="J334">
            <v>0</v>
          </cell>
          <cell r="K334">
            <v>0</v>
          </cell>
          <cell r="L334">
            <v>0</v>
          </cell>
          <cell r="M334">
            <v>0</v>
          </cell>
          <cell r="N334">
            <v>0</v>
          </cell>
          <cell r="O334">
            <v>0</v>
          </cell>
          <cell r="P334">
            <v>0</v>
          </cell>
          <cell r="R334">
            <v>0</v>
          </cell>
        </row>
        <row r="335">
          <cell r="B335" t="str">
            <v>Asda   Laptops</v>
          </cell>
          <cell r="C335" t="str">
            <v>Asda</v>
          </cell>
          <cell r="E335">
            <v>0</v>
          </cell>
          <cell r="F335">
            <v>0</v>
          </cell>
          <cell r="G335">
            <v>0</v>
          </cell>
          <cell r="H335">
            <v>0</v>
          </cell>
          <cell r="I335">
            <v>0</v>
          </cell>
          <cell r="J335">
            <v>0</v>
          </cell>
          <cell r="K335">
            <v>0</v>
          </cell>
          <cell r="L335">
            <v>0</v>
          </cell>
          <cell r="M335">
            <v>0</v>
          </cell>
          <cell r="N335">
            <v>0</v>
          </cell>
          <cell r="O335">
            <v>0</v>
          </cell>
          <cell r="P335">
            <v>0</v>
          </cell>
          <cell r="R335">
            <v>0</v>
          </cell>
        </row>
        <row r="336">
          <cell r="B336" t="str">
            <v>Next   Laptops</v>
          </cell>
          <cell r="C336" t="str">
            <v>Next</v>
          </cell>
          <cell r="E336">
            <v>0</v>
          </cell>
          <cell r="F336">
            <v>0</v>
          </cell>
          <cell r="G336">
            <v>0</v>
          </cell>
          <cell r="H336">
            <v>0</v>
          </cell>
          <cell r="I336">
            <v>0</v>
          </cell>
          <cell r="J336">
            <v>0</v>
          </cell>
          <cell r="K336">
            <v>0</v>
          </cell>
          <cell r="L336">
            <v>0</v>
          </cell>
          <cell r="M336">
            <v>0</v>
          </cell>
          <cell r="N336">
            <v>0</v>
          </cell>
          <cell r="O336">
            <v>0</v>
          </cell>
          <cell r="P336">
            <v>0</v>
          </cell>
          <cell r="R336">
            <v>0</v>
          </cell>
        </row>
        <row r="337">
          <cell r="B337" t="str">
            <v>Morrisons   Laptops</v>
          </cell>
          <cell r="C337" t="str">
            <v>Morrisons</v>
          </cell>
          <cell r="E337">
            <v>0</v>
          </cell>
          <cell r="F337">
            <v>0</v>
          </cell>
          <cell r="G337">
            <v>0</v>
          </cell>
          <cell r="H337">
            <v>0</v>
          </cell>
          <cell r="I337">
            <v>0</v>
          </cell>
          <cell r="J337">
            <v>0</v>
          </cell>
          <cell r="K337">
            <v>0</v>
          </cell>
          <cell r="L337">
            <v>0</v>
          </cell>
          <cell r="M337">
            <v>0</v>
          </cell>
          <cell r="N337">
            <v>0</v>
          </cell>
          <cell r="O337">
            <v>0</v>
          </cell>
          <cell r="P337">
            <v>0</v>
          </cell>
          <cell r="R337">
            <v>0</v>
          </cell>
        </row>
        <row r="338">
          <cell r="B338" t="str">
            <v>tbc   Laptops</v>
          </cell>
          <cell r="C338" t="str">
            <v>tbc</v>
          </cell>
          <cell r="E338">
            <v>0</v>
          </cell>
          <cell r="F338">
            <v>0</v>
          </cell>
          <cell r="G338">
            <v>0</v>
          </cell>
          <cell r="H338">
            <v>0</v>
          </cell>
          <cell r="I338">
            <v>0</v>
          </cell>
          <cell r="J338">
            <v>0</v>
          </cell>
          <cell r="K338">
            <v>0</v>
          </cell>
          <cell r="L338">
            <v>0</v>
          </cell>
          <cell r="M338">
            <v>0</v>
          </cell>
          <cell r="N338">
            <v>0</v>
          </cell>
          <cell r="O338">
            <v>0</v>
          </cell>
          <cell r="P338">
            <v>0</v>
          </cell>
          <cell r="R338">
            <v>0</v>
          </cell>
        </row>
        <row r="340">
          <cell r="C340" t="str">
            <v>TOTAL MASS RETAIL</v>
          </cell>
          <cell r="E340">
            <v>0</v>
          </cell>
          <cell r="F340">
            <v>0</v>
          </cell>
          <cell r="G340">
            <v>0</v>
          </cell>
          <cell r="H340">
            <v>0</v>
          </cell>
          <cell r="I340">
            <v>0</v>
          </cell>
          <cell r="J340">
            <v>0</v>
          </cell>
          <cell r="K340">
            <v>0</v>
          </cell>
          <cell r="L340">
            <v>0</v>
          </cell>
          <cell r="M340">
            <v>0</v>
          </cell>
          <cell r="N340">
            <v>0</v>
          </cell>
          <cell r="O340">
            <v>719</v>
          </cell>
          <cell r="P340">
            <v>2879</v>
          </cell>
          <cell r="R340">
            <v>3598</v>
          </cell>
        </row>
        <row r="342">
          <cell r="C342" t="str">
            <v>BUSINESS (B. Dowd)</v>
          </cell>
        </row>
        <row r="344">
          <cell r="B344" t="str">
            <v>Exclusive Partners   Laptops</v>
          </cell>
          <cell r="C344" t="str">
            <v>Exclusive Partners</v>
          </cell>
          <cell r="E344">
            <v>0</v>
          </cell>
          <cell r="F344">
            <v>0</v>
          </cell>
          <cell r="G344">
            <v>0</v>
          </cell>
          <cell r="H344">
            <v>0</v>
          </cell>
          <cell r="I344">
            <v>0</v>
          </cell>
          <cell r="J344">
            <v>0</v>
          </cell>
          <cell r="K344">
            <v>0</v>
          </cell>
          <cell r="L344">
            <v>0</v>
          </cell>
          <cell r="M344">
            <v>0</v>
          </cell>
          <cell r="N344">
            <v>0</v>
          </cell>
          <cell r="O344">
            <v>0</v>
          </cell>
          <cell r="P344">
            <v>0</v>
          </cell>
          <cell r="R344">
            <v>0</v>
          </cell>
        </row>
        <row r="346">
          <cell r="C346" t="str">
            <v>Business Partners</v>
          </cell>
        </row>
        <row r="348">
          <cell r="B348" t="str">
            <v>Direct Independents   Laptops</v>
          </cell>
          <cell r="C348" t="str">
            <v>Direct Independents</v>
          </cell>
          <cell r="E348">
            <v>0</v>
          </cell>
          <cell r="F348">
            <v>0</v>
          </cell>
          <cell r="G348">
            <v>0</v>
          </cell>
          <cell r="H348">
            <v>0</v>
          </cell>
          <cell r="I348">
            <v>0</v>
          </cell>
          <cell r="J348">
            <v>0</v>
          </cell>
          <cell r="K348">
            <v>0</v>
          </cell>
          <cell r="L348">
            <v>0</v>
          </cell>
          <cell r="M348">
            <v>0</v>
          </cell>
          <cell r="N348">
            <v>0</v>
          </cell>
          <cell r="O348">
            <v>0</v>
          </cell>
          <cell r="P348">
            <v>0</v>
          </cell>
          <cell r="R348">
            <v>0</v>
          </cell>
        </row>
        <row r="349">
          <cell r="B349" t="str">
            <v>Distributors   Laptops</v>
          </cell>
          <cell r="C349" t="str">
            <v>Distributors</v>
          </cell>
          <cell r="E349">
            <v>0</v>
          </cell>
          <cell r="F349">
            <v>0</v>
          </cell>
          <cell r="G349">
            <v>0</v>
          </cell>
          <cell r="H349">
            <v>0</v>
          </cell>
          <cell r="I349">
            <v>0</v>
          </cell>
          <cell r="J349">
            <v>0</v>
          </cell>
          <cell r="K349">
            <v>0</v>
          </cell>
          <cell r="L349">
            <v>0</v>
          </cell>
          <cell r="M349">
            <v>0</v>
          </cell>
          <cell r="N349">
            <v>0</v>
          </cell>
          <cell r="O349">
            <v>0</v>
          </cell>
          <cell r="P349">
            <v>0</v>
          </cell>
          <cell r="R349">
            <v>0</v>
          </cell>
        </row>
        <row r="350">
          <cell r="B350" t="str">
            <v>Data Centre of Excellence   Laptops</v>
          </cell>
          <cell r="C350" t="str">
            <v>Data Centre of Excellence</v>
          </cell>
          <cell r="E350">
            <v>0</v>
          </cell>
          <cell r="F350">
            <v>0</v>
          </cell>
          <cell r="G350">
            <v>0</v>
          </cell>
          <cell r="H350">
            <v>0</v>
          </cell>
          <cell r="I350">
            <v>0</v>
          </cell>
          <cell r="J350">
            <v>0</v>
          </cell>
          <cell r="K350">
            <v>0</v>
          </cell>
          <cell r="L350">
            <v>0</v>
          </cell>
          <cell r="M350">
            <v>0</v>
          </cell>
          <cell r="N350">
            <v>0</v>
          </cell>
          <cell r="O350">
            <v>0</v>
          </cell>
          <cell r="P350">
            <v>0</v>
          </cell>
          <cell r="R350">
            <v>0</v>
          </cell>
        </row>
        <row r="351">
          <cell r="B351" t="str">
            <v>Vodafone   Laptops</v>
          </cell>
          <cell r="C351" t="str">
            <v>Vodafone</v>
          </cell>
          <cell r="E351">
            <v>0</v>
          </cell>
          <cell r="F351">
            <v>0</v>
          </cell>
          <cell r="G351">
            <v>0</v>
          </cell>
          <cell r="H351">
            <v>0</v>
          </cell>
          <cell r="I351">
            <v>0</v>
          </cell>
          <cell r="J351">
            <v>0</v>
          </cell>
          <cell r="K351">
            <v>0</v>
          </cell>
          <cell r="L351">
            <v>0</v>
          </cell>
          <cell r="M351">
            <v>0</v>
          </cell>
          <cell r="N351">
            <v>0</v>
          </cell>
          <cell r="O351">
            <v>0</v>
          </cell>
          <cell r="P351">
            <v>0</v>
          </cell>
          <cell r="R351">
            <v>0</v>
          </cell>
        </row>
        <row r="352">
          <cell r="B352" t="str">
            <v>Managed Partners   Laptops</v>
          </cell>
          <cell r="C352" t="str">
            <v>Managed Partners</v>
          </cell>
          <cell r="E352">
            <v>0</v>
          </cell>
          <cell r="F352">
            <v>0</v>
          </cell>
          <cell r="G352">
            <v>0</v>
          </cell>
          <cell r="H352">
            <v>0</v>
          </cell>
          <cell r="I352">
            <v>0</v>
          </cell>
          <cell r="J352">
            <v>0</v>
          </cell>
          <cell r="K352">
            <v>0</v>
          </cell>
          <cell r="L352">
            <v>0</v>
          </cell>
          <cell r="M352">
            <v>0</v>
          </cell>
          <cell r="N352">
            <v>0</v>
          </cell>
          <cell r="O352">
            <v>0</v>
          </cell>
          <cell r="P352">
            <v>0</v>
          </cell>
          <cell r="R352">
            <v>0</v>
          </cell>
        </row>
        <row r="353">
          <cell r="B353" t="str">
            <v>BT SP   Laptops</v>
          </cell>
          <cell r="C353" t="str">
            <v>BT SP</v>
          </cell>
          <cell r="E353">
            <v>0</v>
          </cell>
          <cell r="F353">
            <v>0</v>
          </cell>
          <cell r="G353">
            <v>0</v>
          </cell>
          <cell r="H353">
            <v>0</v>
          </cell>
          <cell r="I353">
            <v>0</v>
          </cell>
          <cell r="J353">
            <v>0</v>
          </cell>
          <cell r="K353">
            <v>0</v>
          </cell>
          <cell r="L353">
            <v>0</v>
          </cell>
          <cell r="M353">
            <v>0</v>
          </cell>
          <cell r="N353">
            <v>0</v>
          </cell>
          <cell r="O353">
            <v>0</v>
          </cell>
          <cell r="P353">
            <v>0</v>
          </cell>
          <cell r="R353">
            <v>0</v>
          </cell>
        </row>
        <row r="354">
          <cell r="B354" t="str">
            <v>Billing Partners - ISPs   Laptops</v>
          </cell>
          <cell r="C354" t="str">
            <v>Billing Partners - ISPs</v>
          </cell>
          <cell r="E354">
            <v>0</v>
          </cell>
          <cell r="F354">
            <v>0</v>
          </cell>
          <cell r="G354">
            <v>0</v>
          </cell>
          <cell r="H354">
            <v>0</v>
          </cell>
          <cell r="I354">
            <v>0</v>
          </cell>
          <cell r="J354">
            <v>0</v>
          </cell>
          <cell r="K354">
            <v>0</v>
          </cell>
          <cell r="L354">
            <v>0</v>
          </cell>
          <cell r="M354">
            <v>0</v>
          </cell>
          <cell r="N354">
            <v>0</v>
          </cell>
          <cell r="O354">
            <v>0</v>
          </cell>
          <cell r="P354">
            <v>0</v>
          </cell>
          <cell r="R354">
            <v>0</v>
          </cell>
        </row>
        <row r="355">
          <cell r="B355" t="str">
            <v>Genesis   Laptops</v>
          </cell>
          <cell r="C355" t="str">
            <v>Genesis</v>
          </cell>
          <cell r="E355">
            <v>0</v>
          </cell>
          <cell r="F355">
            <v>0</v>
          </cell>
          <cell r="G355">
            <v>0</v>
          </cell>
          <cell r="H355">
            <v>0</v>
          </cell>
          <cell r="I355">
            <v>0</v>
          </cell>
          <cell r="J355">
            <v>0</v>
          </cell>
          <cell r="K355">
            <v>0</v>
          </cell>
          <cell r="L355">
            <v>0</v>
          </cell>
          <cell r="M355">
            <v>0</v>
          </cell>
          <cell r="N355">
            <v>0</v>
          </cell>
          <cell r="O355">
            <v>0</v>
          </cell>
          <cell r="P355">
            <v>0</v>
          </cell>
          <cell r="R355">
            <v>0</v>
          </cell>
        </row>
        <row r="356">
          <cell r="B356" t="str">
            <v>Ceased Independents   Laptops</v>
          </cell>
          <cell r="C356" t="str">
            <v>Ceased Independents</v>
          </cell>
          <cell r="E356">
            <v>0</v>
          </cell>
          <cell r="F356">
            <v>0</v>
          </cell>
          <cell r="G356">
            <v>0</v>
          </cell>
          <cell r="H356">
            <v>0</v>
          </cell>
          <cell r="I356">
            <v>0</v>
          </cell>
          <cell r="J356">
            <v>0</v>
          </cell>
          <cell r="K356">
            <v>0</v>
          </cell>
          <cell r="L356">
            <v>0</v>
          </cell>
          <cell r="M356">
            <v>0</v>
          </cell>
          <cell r="N356">
            <v>0</v>
          </cell>
          <cell r="O356">
            <v>0</v>
          </cell>
          <cell r="P356">
            <v>0</v>
          </cell>
          <cell r="R356">
            <v>0</v>
          </cell>
        </row>
        <row r="357">
          <cell r="B357" t="str">
            <v>tbc   Laptops</v>
          </cell>
          <cell r="C357" t="str">
            <v>tbc</v>
          </cell>
          <cell r="E357">
            <v>0</v>
          </cell>
          <cell r="F357">
            <v>0</v>
          </cell>
          <cell r="G357">
            <v>0</v>
          </cell>
          <cell r="H357">
            <v>0</v>
          </cell>
          <cell r="I357">
            <v>0</v>
          </cell>
          <cell r="J357">
            <v>0</v>
          </cell>
          <cell r="K357">
            <v>0</v>
          </cell>
          <cell r="L357">
            <v>0</v>
          </cell>
          <cell r="M357">
            <v>0</v>
          </cell>
          <cell r="N357">
            <v>0</v>
          </cell>
          <cell r="O357">
            <v>0</v>
          </cell>
          <cell r="P357">
            <v>0</v>
          </cell>
          <cell r="R357">
            <v>0</v>
          </cell>
        </row>
        <row r="358">
          <cell r="B358" t="str">
            <v>tbc   Laptops</v>
          </cell>
          <cell r="C358" t="str">
            <v>tbc</v>
          </cell>
          <cell r="E358">
            <v>0</v>
          </cell>
          <cell r="F358">
            <v>0</v>
          </cell>
          <cell r="G358">
            <v>0</v>
          </cell>
          <cell r="H358">
            <v>0</v>
          </cell>
          <cell r="I358">
            <v>0</v>
          </cell>
          <cell r="J358">
            <v>0</v>
          </cell>
          <cell r="K358">
            <v>0</v>
          </cell>
          <cell r="L358">
            <v>0</v>
          </cell>
          <cell r="M358">
            <v>0</v>
          </cell>
          <cell r="N358">
            <v>0</v>
          </cell>
          <cell r="O358">
            <v>0</v>
          </cell>
          <cell r="P358">
            <v>0</v>
          </cell>
          <cell r="R358">
            <v>0</v>
          </cell>
        </row>
        <row r="360">
          <cell r="C360" t="str">
            <v>Total Business Partners</v>
          </cell>
          <cell r="E360">
            <v>0</v>
          </cell>
          <cell r="F360">
            <v>0</v>
          </cell>
          <cell r="G360">
            <v>0</v>
          </cell>
          <cell r="H360">
            <v>0</v>
          </cell>
          <cell r="I360">
            <v>0</v>
          </cell>
          <cell r="J360">
            <v>0</v>
          </cell>
          <cell r="K360">
            <v>0</v>
          </cell>
          <cell r="L360">
            <v>0</v>
          </cell>
          <cell r="M360">
            <v>0</v>
          </cell>
          <cell r="N360">
            <v>0</v>
          </cell>
          <cell r="O360">
            <v>0</v>
          </cell>
          <cell r="P360">
            <v>0</v>
          </cell>
          <cell r="R360">
            <v>0</v>
          </cell>
        </row>
        <row r="362">
          <cell r="C362" t="str">
            <v>Direct</v>
          </cell>
        </row>
        <row r="364">
          <cell r="B364" t="str">
            <v>O2 Direct Sales - Corporate   Laptops</v>
          </cell>
          <cell r="C364" t="str">
            <v>O2 Direct Sales - Corporate</v>
          </cell>
          <cell r="E364">
            <v>0</v>
          </cell>
          <cell r="F364">
            <v>0</v>
          </cell>
          <cell r="G364">
            <v>0</v>
          </cell>
          <cell r="H364">
            <v>0</v>
          </cell>
          <cell r="I364">
            <v>0</v>
          </cell>
          <cell r="J364">
            <v>0</v>
          </cell>
          <cell r="K364">
            <v>0</v>
          </cell>
          <cell r="L364">
            <v>0</v>
          </cell>
          <cell r="M364">
            <v>0</v>
          </cell>
          <cell r="N364">
            <v>0</v>
          </cell>
          <cell r="O364">
            <v>0</v>
          </cell>
          <cell r="P364">
            <v>0</v>
          </cell>
          <cell r="R364">
            <v>0</v>
          </cell>
        </row>
        <row r="365">
          <cell r="B365" t="str">
            <v>O2 Direct Sales - SME   Laptops</v>
          </cell>
          <cell r="C365" t="str">
            <v>O2 Direct Sales - SME</v>
          </cell>
          <cell r="E365">
            <v>0</v>
          </cell>
          <cell r="F365">
            <v>0</v>
          </cell>
          <cell r="G365">
            <v>0</v>
          </cell>
          <cell r="H365">
            <v>0</v>
          </cell>
          <cell r="I365">
            <v>0</v>
          </cell>
          <cell r="J365">
            <v>0</v>
          </cell>
          <cell r="K365">
            <v>0</v>
          </cell>
          <cell r="L365">
            <v>0</v>
          </cell>
          <cell r="M365">
            <v>0</v>
          </cell>
          <cell r="N365">
            <v>0</v>
          </cell>
          <cell r="O365">
            <v>0</v>
          </cell>
          <cell r="P365">
            <v>0</v>
          </cell>
          <cell r="R365">
            <v>0</v>
          </cell>
        </row>
        <row r="366">
          <cell r="B366" t="str">
            <v>tbc   Laptops</v>
          </cell>
          <cell r="C366" t="str">
            <v>tbc</v>
          </cell>
          <cell r="E366">
            <v>0</v>
          </cell>
          <cell r="F366">
            <v>0</v>
          </cell>
          <cell r="G366">
            <v>0</v>
          </cell>
          <cell r="H366">
            <v>0</v>
          </cell>
          <cell r="I366">
            <v>0</v>
          </cell>
          <cell r="J366">
            <v>0</v>
          </cell>
          <cell r="K366">
            <v>0</v>
          </cell>
          <cell r="L366">
            <v>0</v>
          </cell>
          <cell r="M366">
            <v>0</v>
          </cell>
          <cell r="N366">
            <v>0</v>
          </cell>
          <cell r="O366">
            <v>0</v>
          </cell>
          <cell r="P366">
            <v>0</v>
          </cell>
          <cell r="R366">
            <v>0</v>
          </cell>
        </row>
        <row r="367">
          <cell r="B367" t="str">
            <v>tbc   Laptops</v>
          </cell>
          <cell r="C367" t="str">
            <v>tbc</v>
          </cell>
          <cell r="E367">
            <v>0</v>
          </cell>
          <cell r="F367">
            <v>0</v>
          </cell>
          <cell r="G367">
            <v>0</v>
          </cell>
          <cell r="H367">
            <v>0</v>
          </cell>
          <cell r="I367">
            <v>0</v>
          </cell>
          <cell r="J367">
            <v>0</v>
          </cell>
          <cell r="K367">
            <v>0</v>
          </cell>
          <cell r="L367">
            <v>0</v>
          </cell>
          <cell r="M367">
            <v>0</v>
          </cell>
          <cell r="N367">
            <v>0</v>
          </cell>
          <cell r="O367">
            <v>0</v>
          </cell>
          <cell r="P367">
            <v>0</v>
          </cell>
          <cell r="R367">
            <v>0</v>
          </cell>
        </row>
        <row r="368">
          <cell r="B368" t="str">
            <v>tbc   Laptops</v>
          </cell>
          <cell r="C368" t="str">
            <v>tbc</v>
          </cell>
          <cell r="E368">
            <v>0</v>
          </cell>
          <cell r="F368">
            <v>0</v>
          </cell>
          <cell r="G368">
            <v>0</v>
          </cell>
          <cell r="H368">
            <v>0</v>
          </cell>
          <cell r="I368">
            <v>0</v>
          </cell>
          <cell r="J368">
            <v>0</v>
          </cell>
          <cell r="K368">
            <v>0</v>
          </cell>
          <cell r="L368">
            <v>0</v>
          </cell>
          <cell r="M368">
            <v>0</v>
          </cell>
          <cell r="N368">
            <v>0</v>
          </cell>
          <cell r="O368">
            <v>0</v>
          </cell>
          <cell r="P368">
            <v>0</v>
          </cell>
          <cell r="R368">
            <v>0</v>
          </cell>
        </row>
        <row r="369">
          <cell r="B369" t="str">
            <v>tbc   Laptops</v>
          </cell>
          <cell r="C369" t="str">
            <v>tbc</v>
          </cell>
          <cell r="E369">
            <v>0</v>
          </cell>
          <cell r="F369">
            <v>0</v>
          </cell>
          <cell r="G369">
            <v>0</v>
          </cell>
          <cell r="H369">
            <v>0</v>
          </cell>
          <cell r="I369">
            <v>0</v>
          </cell>
          <cell r="J369">
            <v>0</v>
          </cell>
          <cell r="K369">
            <v>0</v>
          </cell>
          <cell r="L369">
            <v>0</v>
          </cell>
          <cell r="M369">
            <v>0</v>
          </cell>
          <cell r="N369">
            <v>0</v>
          </cell>
          <cell r="O369">
            <v>0</v>
          </cell>
          <cell r="P369">
            <v>0</v>
          </cell>
          <cell r="R369">
            <v>0</v>
          </cell>
        </row>
        <row r="370">
          <cell r="B370" t="str">
            <v>tbc   Laptops</v>
          </cell>
          <cell r="C370" t="str">
            <v>tbc</v>
          </cell>
          <cell r="E370">
            <v>0</v>
          </cell>
          <cell r="F370">
            <v>0</v>
          </cell>
          <cell r="G370">
            <v>0</v>
          </cell>
          <cell r="H370">
            <v>0</v>
          </cell>
          <cell r="I370">
            <v>0</v>
          </cell>
          <cell r="J370">
            <v>0</v>
          </cell>
          <cell r="K370">
            <v>0</v>
          </cell>
          <cell r="L370">
            <v>0</v>
          </cell>
          <cell r="M370">
            <v>0</v>
          </cell>
          <cell r="N370">
            <v>0</v>
          </cell>
          <cell r="O370">
            <v>0</v>
          </cell>
          <cell r="P370">
            <v>0</v>
          </cell>
          <cell r="R370">
            <v>0</v>
          </cell>
        </row>
        <row r="371">
          <cell r="B371" t="str">
            <v>tbc   Laptops</v>
          </cell>
          <cell r="C371" t="str">
            <v>tbc</v>
          </cell>
          <cell r="E371">
            <v>0</v>
          </cell>
          <cell r="F371">
            <v>0</v>
          </cell>
          <cell r="G371">
            <v>0</v>
          </cell>
          <cell r="H371">
            <v>0</v>
          </cell>
          <cell r="I371">
            <v>0</v>
          </cell>
          <cell r="J371">
            <v>0</v>
          </cell>
          <cell r="K371">
            <v>0</v>
          </cell>
          <cell r="L371">
            <v>0</v>
          </cell>
          <cell r="M371">
            <v>0</v>
          </cell>
          <cell r="N371">
            <v>0</v>
          </cell>
          <cell r="O371">
            <v>0</v>
          </cell>
          <cell r="P371">
            <v>0</v>
          </cell>
          <cell r="R371">
            <v>0</v>
          </cell>
        </row>
        <row r="372">
          <cell r="B372" t="str">
            <v>tbc   Laptops</v>
          </cell>
          <cell r="C372" t="str">
            <v>tbc</v>
          </cell>
          <cell r="E372">
            <v>0</v>
          </cell>
          <cell r="F372">
            <v>0</v>
          </cell>
          <cell r="G372">
            <v>0</v>
          </cell>
          <cell r="H372">
            <v>0</v>
          </cell>
          <cell r="I372">
            <v>0</v>
          </cell>
          <cell r="J372">
            <v>0</v>
          </cell>
          <cell r="K372">
            <v>0</v>
          </cell>
          <cell r="L372">
            <v>0</v>
          </cell>
          <cell r="M372">
            <v>0</v>
          </cell>
          <cell r="N372">
            <v>0</v>
          </cell>
          <cell r="O372">
            <v>0</v>
          </cell>
          <cell r="P372">
            <v>0</v>
          </cell>
          <cell r="R372">
            <v>0</v>
          </cell>
        </row>
        <row r="374">
          <cell r="C374" t="str">
            <v>Total Direct</v>
          </cell>
          <cell r="E374">
            <v>0</v>
          </cell>
          <cell r="F374">
            <v>0</v>
          </cell>
          <cell r="G374">
            <v>0</v>
          </cell>
          <cell r="H374">
            <v>0</v>
          </cell>
          <cell r="I374">
            <v>0</v>
          </cell>
          <cell r="J374">
            <v>0</v>
          </cell>
          <cell r="K374">
            <v>0</v>
          </cell>
          <cell r="L374">
            <v>0</v>
          </cell>
          <cell r="M374">
            <v>0</v>
          </cell>
          <cell r="N374">
            <v>0</v>
          </cell>
          <cell r="O374">
            <v>0</v>
          </cell>
          <cell r="P374">
            <v>0</v>
          </cell>
          <cell r="R374">
            <v>0</v>
          </cell>
        </row>
        <row r="376">
          <cell r="C376" t="str">
            <v>TOTAL BUSINESS</v>
          </cell>
          <cell r="E376">
            <v>0</v>
          </cell>
          <cell r="F376">
            <v>0</v>
          </cell>
          <cell r="G376">
            <v>0</v>
          </cell>
          <cell r="H376">
            <v>0</v>
          </cell>
          <cell r="I376">
            <v>0</v>
          </cell>
          <cell r="J376">
            <v>0</v>
          </cell>
          <cell r="K376">
            <v>0</v>
          </cell>
          <cell r="L376">
            <v>0</v>
          </cell>
          <cell r="M376">
            <v>0</v>
          </cell>
          <cell r="N376">
            <v>0</v>
          </cell>
          <cell r="O376">
            <v>0</v>
          </cell>
          <cell r="P376">
            <v>0</v>
          </cell>
          <cell r="R376">
            <v>0</v>
          </cell>
        </row>
        <row r="378">
          <cell r="C378" t="str">
            <v>O2 ONLINE (A. Benham)</v>
          </cell>
        </row>
        <row r="380">
          <cell r="B380" t="str">
            <v>O2 Online   Laptops</v>
          </cell>
          <cell r="C380" t="str">
            <v>O2 Online</v>
          </cell>
          <cell r="E380">
            <v>0</v>
          </cell>
          <cell r="F380">
            <v>0</v>
          </cell>
          <cell r="G380">
            <v>0</v>
          </cell>
          <cell r="H380">
            <v>0</v>
          </cell>
          <cell r="I380">
            <v>0</v>
          </cell>
          <cell r="J380">
            <v>0</v>
          </cell>
          <cell r="K380">
            <v>0</v>
          </cell>
          <cell r="L380">
            <v>0</v>
          </cell>
          <cell r="M380">
            <v>0</v>
          </cell>
          <cell r="N380">
            <v>0</v>
          </cell>
          <cell r="O380">
            <v>0</v>
          </cell>
          <cell r="P380">
            <v>0</v>
          </cell>
          <cell r="R380">
            <v>0</v>
          </cell>
        </row>
        <row r="381">
          <cell r="B381" t="str">
            <v>O2 Telesales   Laptops</v>
          </cell>
          <cell r="C381" t="str">
            <v>O2 Telesales</v>
          </cell>
          <cell r="E381">
            <v>0</v>
          </cell>
          <cell r="F381">
            <v>0</v>
          </cell>
          <cell r="G381">
            <v>0</v>
          </cell>
          <cell r="H381">
            <v>0</v>
          </cell>
          <cell r="I381">
            <v>0</v>
          </cell>
          <cell r="J381">
            <v>0</v>
          </cell>
          <cell r="K381">
            <v>0</v>
          </cell>
          <cell r="L381">
            <v>0</v>
          </cell>
          <cell r="M381">
            <v>0</v>
          </cell>
          <cell r="N381">
            <v>0</v>
          </cell>
          <cell r="O381">
            <v>0</v>
          </cell>
          <cell r="P381">
            <v>0</v>
          </cell>
          <cell r="R381">
            <v>0</v>
          </cell>
        </row>
        <row r="382">
          <cell r="B382" t="str">
            <v>tbc   Laptops</v>
          </cell>
          <cell r="C382" t="str">
            <v>tbc</v>
          </cell>
          <cell r="E382">
            <v>0</v>
          </cell>
          <cell r="F382">
            <v>0</v>
          </cell>
          <cell r="G382">
            <v>0</v>
          </cell>
          <cell r="H382">
            <v>0</v>
          </cell>
          <cell r="I382">
            <v>0</v>
          </cell>
          <cell r="J382">
            <v>0</v>
          </cell>
          <cell r="K382">
            <v>0</v>
          </cell>
          <cell r="L382">
            <v>0</v>
          </cell>
          <cell r="M382">
            <v>0</v>
          </cell>
          <cell r="N382">
            <v>0</v>
          </cell>
          <cell r="O382">
            <v>0</v>
          </cell>
          <cell r="P382">
            <v>0</v>
          </cell>
          <cell r="R382">
            <v>0</v>
          </cell>
        </row>
        <row r="383">
          <cell r="B383" t="str">
            <v>tbc   Laptops</v>
          </cell>
          <cell r="C383" t="str">
            <v>tbc</v>
          </cell>
          <cell r="E383">
            <v>0</v>
          </cell>
          <cell r="F383">
            <v>0</v>
          </cell>
          <cell r="G383">
            <v>0</v>
          </cell>
          <cell r="H383">
            <v>0</v>
          </cell>
          <cell r="I383">
            <v>0</v>
          </cell>
          <cell r="J383">
            <v>0</v>
          </cell>
          <cell r="K383">
            <v>0</v>
          </cell>
          <cell r="L383">
            <v>0</v>
          </cell>
          <cell r="M383">
            <v>0</v>
          </cell>
          <cell r="N383">
            <v>0</v>
          </cell>
          <cell r="O383">
            <v>0</v>
          </cell>
          <cell r="P383">
            <v>0</v>
          </cell>
          <cell r="R383">
            <v>0</v>
          </cell>
        </row>
        <row r="384">
          <cell r="B384" t="str">
            <v>tbc   Laptops</v>
          </cell>
          <cell r="C384" t="str">
            <v>tbc</v>
          </cell>
          <cell r="E384">
            <v>0</v>
          </cell>
          <cell r="F384">
            <v>0</v>
          </cell>
          <cell r="G384">
            <v>0</v>
          </cell>
          <cell r="H384">
            <v>0</v>
          </cell>
          <cell r="I384">
            <v>0</v>
          </cell>
          <cell r="J384">
            <v>0</v>
          </cell>
          <cell r="K384">
            <v>0</v>
          </cell>
          <cell r="L384">
            <v>0</v>
          </cell>
          <cell r="M384">
            <v>0</v>
          </cell>
          <cell r="N384">
            <v>0</v>
          </cell>
          <cell r="O384">
            <v>0</v>
          </cell>
          <cell r="P384">
            <v>0</v>
          </cell>
          <cell r="R384">
            <v>0</v>
          </cell>
        </row>
        <row r="385">
          <cell r="B385" t="str">
            <v>tbc   Laptops</v>
          </cell>
          <cell r="C385" t="str">
            <v>tbc</v>
          </cell>
          <cell r="E385">
            <v>0</v>
          </cell>
          <cell r="F385">
            <v>0</v>
          </cell>
          <cell r="G385">
            <v>0</v>
          </cell>
          <cell r="H385">
            <v>0</v>
          </cell>
          <cell r="I385">
            <v>0</v>
          </cell>
          <cell r="J385">
            <v>0</v>
          </cell>
          <cell r="K385">
            <v>0</v>
          </cell>
          <cell r="L385">
            <v>0</v>
          </cell>
          <cell r="M385">
            <v>0</v>
          </cell>
          <cell r="N385">
            <v>0</v>
          </cell>
          <cell r="O385">
            <v>0</v>
          </cell>
          <cell r="P385">
            <v>0</v>
          </cell>
          <cell r="R385">
            <v>0</v>
          </cell>
        </row>
        <row r="387">
          <cell r="C387" t="str">
            <v>TOTAL O2 ONLINE</v>
          </cell>
          <cell r="E387">
            <v>0</v>
          </cell>
          <cell r="F387">
            <v>0</v>
          </cell>
          <cell r="G387">
            <v>0</v>
          </cell>
          <cell r="H387">
            <v>0</v>
          </cell>
          <cell r="I387">
            <v>0</v>
          </cell>
          <cell r="J387">
            <v>0</v>
          </cell>
          <cell r="K387">
            <v>0</v>
          </cell>
          <cell r="L387">
            <v>0</v>
          </cell>
          <cell r="M387">
            <v>0</v>
          </cell>
          <cell r="N387">
            <v>0</v>
          </cell>
          <cell r="O387">
            <v>0</v>
          </cell>
          <cell r="P387">
            <v>0</v>
          </cell>
          <cell r="R387">
            <v>0</v>
          </cell>
        </row>
        <row r="389">
          <cell r="C389" t="str">
            <v>O2 RETAIL (P. Cave)</v>
          </cell>
        </row>
        <row r="391">
          <cell r="B391" t="str">
            <v>O2 Retail   Laptops</v>
          </cell>
          <cell r="C391" t="str">
            <v>O2 Retail</v>
          </cell>
          <cell r="E391">
            <v>0</v>
          </cell>
          <cell r="F391">
            <v>0</v>
          </cell>
          <cell r="G391">
            <v>0</v>
          </cell>
          <cell r="H391">
            <v>0</v>
          </cell>
          <cell r="I391">
            <v>0</v>
          </cell>
          <cell r="J391">
            <v>0</v>
          </cell>
          <cell r="K391">
            <v>0</v>
          </cell>
          <cell r="L391">
            <v>0</v>
          </cell>
          <cell r="M391">
            <v>0</v>
          </cell>
          <cell r="N391">
            <v>0</v>
          </cell>
          <cell r="O391">
            <v>0</v>
          </cell>
          <cell r="P391">
            <v>0</v>
          </cell>
          <cell r="R391">
            <v>0</v>
          </cell>
        </row>
        <row r="392">
          <cell r="B392" t="str">
            <v>O2 Franchise   Laptops</v>
          </cell>
          <cell r="C392" t="str">
            <v>O2 Franchise</v>
          </cell>
          <cell r="E392">
            <v>0</v>
          </cell>
          <cell r="F392">
            <v>0</v>
          </cell>
          <cell r="G392">
            <v>0</v>
          </cell>
          <cell r="H392">
            <v>0</v>
          </cell>
          <cell r="I392">
            <v>0</v>
          </cell>
          <cell r="J392">
            <v>0</v>
          </cell>
          <cell r="K392">
            <v>0</v>
          </cell>
          <cell r="L392">
            <v>0</v>
          </cell>
          <cell r="M392">
            <v>0</v>
          </cell>
          <cell r="N392">
            <v>0</v>
          </cell>
          <cell r="O392">
            <v>0</v>
          </cell>
          <cell r="P392">
            <v>0</v>
          </cell>
          <cell r="R392">
            <v>0</v>
          </cell>
        </row>
        <row r="393">
          <cell r="B393" t="str">
            <v>tbc   Laptops</v>
          </cell>
          <cell r="C393" t="str">
            <v>tbc</v>
          </cell>
          <cell r="E393">
            <v>0</v>
          </cell>
          <cell r="F393">
            <v>0</v>
          </cell>
          <cell r="G393">
            <v>0</v>
          </cell>
          <cell r="H393">
            <v>0</v>
          </cell>
          <cell r="I393">
            <v>0</v>
          </cell>
          <cell r="J393">
            <v>0</v>
          </cell>
          <cell r="K393">
            <v>0</v>
          </cell>
          <cell r="L393">
            <v>0</v>
          </cell>
          <cell r="M393">
            <v>0</v>
          </cell>
          <cell r="N393">
            <v>0</v>
          </cell>
          <cell r="O393">
            <v>0</v>
          </cell>
          <cell r="P393">
            <v>0</v>
          </cell>
          <cell r="R393">
            <v>0</v>
          </cell>
        </row>
        <row r="394">
          <cell r="B394" t="str">
            <v>tbc   Laptops</v>
          </cell>
          <cell r="C394" t="str">
            <v>tbc</v>
          </cell>
          <cell r="E394">
            <v>0</v>
          </cell>
          <cell r="F394">
            <v>0</v>
          </cell>
          <cell r="G394">
            <v>0</v>
          </cell>
          <cell r="H394">
            <v>0</v>
          </cell>
          <cell r="I394">
            <v>0</v>
          </cell>
          <cell r="J394">
            <v>0</v>
          </cell>
          <cell r="K394">
            <v>0</v>
          </cell>
          <cell r="L394">
            <v>0</v>
          </cell>
          <cell r="M394">
            <v>0</v>
          </cell>
          <cell r="N394">
            <v>0</v>
          </cell>
          <cell r="O394">
            <v>0</v>
          </cell>
          <cell r="P394">
            <v>0</v>
          </cell>
          <cell r="R394">
            <v>0</v>
          </cell>
        </row>
        <row r="395">
          <cell r="B395" t="str">
            <v>tbc   Laptops</v>
          </cell>
          <cell r="C395" t="str">
            <v>tbc</v>
          </cell>
          <cell r="E395">
            <v>0</v>
          </cell>
          <cell r="F395">
            <v>0</v>
          </cell>
          <cell r="G395">
            <v>0</v>
          </cell>
          <cell r="H395">
            <v>0</v>
          </cell>
          <cell r="I395">
            <v>0</v>
          </cell>
          <cell r="J395">
            <v>0</v>
          </cell>
          <cell r="K395">
            <v>0</v>
          </cell>
          <cell r="L395">
            <v>0</v>
          </cell>
          <cell r="M395">
            <v>0</v>
          </cell>
          <cell r="N395">
            <v>0</v>
          </cell>
          <cell r="O395">
            <v>0</v>
          </cell>
          <cell r="P395">
            <v>0</v>
          </cell>
          <cell r="R395">
            <v>0</v>
          </cell>
        </row>
        <row r="396">
          <cell r="B396" t="str">
            <v>tbc   Laptops</v>
          </cell>
          <cell r="C396" t="str">
            <v>tbc</v>
          </cell>
          <cell r="E396">
            <v>0</v>
          </cell>
          <cell r="F396">
            <v>0</v>
          </cell>
          <cell r="G396">
            <v>0</v>
          </cell>
          <cell r="H396">
            <v>0</v>
          </cell>
          <cell r="I396">
            <v>0</v>
          </cell>
          <cell r="J396">
            <v>0</v>
          </cell>
          <cell r="K396">
            <v>0</v>
          </cell>
          <cell r="L396">
            <v>0</v>
          </cell>
          <cell r="M396">
            <v>0</v>
          </cell>
          <cell r="N396">
            <v>0</v>
          </cell>
          <cell r="O396">
            <v>0</v>
          </cell>
          <cell r="P396">
            <v>0</v>
          </cell>
          <cell r="R396">
            <v>0</v>
          </cell>
        </row>
        <row r="397">
          <cell r="B397" t="str">
            <v>tbc   Laptops</v>
          </cell>
          <cell r="C397" t="str">
            <v>tbc</v>
          </cell>
          <cell r="E397">
            <v>0</v>
          </cell>
          <cell r="F397">
            <v>0</v>
          </cell>
          <cell r="G397">
            <v>0</v>
          </cell>
          <cell r="H397">
            <v>0</v>
          </cell>
          <cell r="I397">
            <v>0</v>
          </cell>
          <cell r="J397">
            <v>0</v>
          </cell>
          <cell r="K397">
            <v>0</v>
          </cell>
          <cell r="L397">
            <v>0</v>
          </cell>
          <cell r="M397">
            <v>0</v>
          </cell>
          <cell r="N397">
            <v>0</v>
          </cell>
          <cell r="O397">
            <v>0</v>
          </cell>
          <cell r="P397">
            <v>0</v>
          </cell>
          <cell r="R397">
            <v>0</v>
          </cell>
        </row>
        <row r="399">
          <cell r="C399" t="str">
            <v>TOTAL O2 RETAIL</v>
          </cell>
          <cell r="E399">
            <v>0</v>
          </cell>
          <cell r="F399">
            <v>0</v>
          </cell>
          <cell r="G399">
            <v>0</v>
          </cell>
          <cell r="H399">
            <v>0</v>
          </cell>
          <cell r="I399">
            <v>0</v>
          </cell>
          <cell r="J399">
            <v>0</v>
          </cell>
          <cell r="K399">
            <v>0</v>
          </cell>
          <cell r="L399">
            <v>0</v>
          </cell>
          <cell r="M399">
            <v>0</v>
          </cell>
          <cell r="N399">
            <v>0</v>
          </cell>
          <cell r="O399">
            <v>0</v>
          </cell>
          <cell r="P399">
            <v>0</v>
          </cell>
          <cell r="R399">
            <v>0</v>
          </cell>
        </row>
        <row r="401">
          <cell r="C401" t="str">
            <v>OTHER CHANNELS</v>
          </cell>
        </row>
        <row r="403">
          <cell r="B403" t="str">
            <v>Other   Laptops</v>
          </cell>
          <cell r="C403" t="str">
            <v>Other</v>
          </cell>
          <cell r="E403">
            <v>0</v>
          </cell>
          <cell r="F403">
            <v>0</v>
          </cell>
          <cell r="G403">
            <v>0</v>
          </cell>
          <cell r="H403">
            <v>0</v>
          </cell>
          <cell r="I403">
            <v>0</v>
          </cell>
          <cell r="J403">
            <v>0</v>
          </cell>
          <cell r="K403">
            <v>0</v>
          </cell>
          <cell r="L403">
            <v>0</v>
          </cell>
          <cell r="M403">
            <v>0</v>
          </cell>
          <cell r="N403">
            <v>0</v>
          </cell>
          <cell r="O403">
            <v>1</v>
          </cell>
          <cell r="P403">
            <v>0</v>
          </cell>
          <cell r="R403">
            <v>1</v>
          </cell>
        </row>
        <row r="404">
          <cell r="B404" t="str">
            <v>tbc   Laptops</v>
          </cell>
          <cell r="C404" t="str">
            <v>tbc</v>
          </cell>
          <cell r="E404">
            <v>0</v>
          </cell>
          <cell r="F404">
            <v>0</v>
          </cell>
          <cell r="G404">
            <v>0</v>
          </cell>
          <cell r="H404">
            <v>0</v>
          </cell>
          <cell r="I404">
            <v>0</v>
          </cell>
          <cell r="J404">
            <v>0</v>
          </cell>
          <cell r="K404">
            <v>0</v>
          </cell>
          <cell r="L404">
            <v>0</v>
          </cell>
          <cell r="M404">
            <v>0</v>
          </cell>
          <cell r="N404">
            <v>0</v>
          </cell>
          <cell r="O404">
            <v>0</v>
          </cell>
          <cell r="P404">
            <v>0</v>
          </cell>
          <cell r="R404">
            <v>0</v>
          </cell>
        </row>
        <row r="405">
          <cell r="B405" t="str">
            <v>tbc   Laptops</v>
          </cell>
          <cell r="C405" t="str">
            <v>tbc</v>
          </cell>
          <cell r="E405">
            <v>0</v>
          </cell>
          <cell r="F405">
            <v>0</v>
          </cell>
          <cell r="G405">
            <v>0</v>
          </cell>
          <cell r="H405">
            <v>0</v>
          </cell>
          <cell r="I405">
            <v>0</v>
          </cell>
          <cell r="J405">
            <v>0</v>
          </cell>
          <cell r="K405">
            <v>0</v>
          </cell>
          <cell r="L405">
            <v>0</v>
          </cell>
          <cell r="M405">
            <v>0</v>
          </cell>
          <cell r="N405">
            <v>0</v>
          </cell>
          <cell r="O405">
            <v>0</v>
          </cell>
          <cell r="P405">
            <v>0</v>
          </cell>
          <cell r="R405">
            <v>0</v>
          </cell>
        </row>
        <row r="406">
          <cell r="B406" t="str">
            <v>tbc   Laptops</v>
          </cell>
          <cell r="C406" t="str">
            <v>tbc</v>
          </cell>
          <cell r="E406">
            <v>0</v>
          </cell>
          <cell r="F406">
            <v>0</v>
          </cell>
          <cell r="G406">
            <v>0</v>
          </cell>
          <cell r="H406">
            <v>0</v>
          </cell>
          <cell r="I406">
            <v>0</v>
          </cell>
          <cell r="J406">
            <v>0</v>
          </cell>
          <cell r="K406">
            <v>0</v>
          </cell>
          <cell r="L406">
            <v>0</v>
          </cell>
          <cell r="M406">
            <v>0</v>
          </cell>
          <cell r="N406">
            <v>0</v>
          </cell>
          <cell r="O406">
            <v>0</v>
          </cell>
          <cell r="P406">
            <v>0</v>
          </cell>
          <cell r="R406">
            <v>0</v>
          </cell>
        </row>
        <row r="407">
          <cell r="B407" t="str">
            <v>tbc   Laptops</v>
          </cell>
          <cell r="C407" t="str">
            <v>tbc</v>
          </cell>
          <cell r="E407">
            <v>0</v>
          </cell>
          <cell r="F407">
            <v>0</v>
          </cell>
          <cell r="G407">
            <v>0</v>
          </cell>
          <cell r="H407">
            <v>0</v>
          </cell>
          <cell r="I407">
            <v>0</v>
          </cell>
          <cell r="J407">
            <v>0</v>
          </cell>
          <cell r="K407">
            <v>0</v>
          </cell>
          <cell r="L407">
            <v>0</v>
          </cell>
          <cell r="M407">
            <v>0</v>
          </cell>
          <cell r="N407">
            <v>0</v>
          </cell>
          <cell r="O407">
            <v>0</v>
          </cell>
          <cell r="P407">
            <v>0</v>
          </cell>
          <cell r="R407">
            <v>0</v>
          </cell>
        </row>
        <row r="408">
          <cell r="B408" t="str">
            <v>tbc   Laptops</v>
          </cell>
          <cell r="C408" t="str">
            <v>tbc</v>
          </cell>
          <cell r="E408">
            <v>0</v>
          </cell>
          <cell r="F408">
            <v>0</v>
          </cell>
          <cell r="G408">
            <v>0</v>
          </cell>
          <cell r="H408">
            <v>0</v>
          </cell>
          <cell r="I408">
            <v>0</v>
          </cell>
          <cell r="J408">
            <v>0</v>
          </cell>
          <cell r="K408">
            <v>0</v>
          </cell>
          <cell r="L408">
            <v>0</v>
          </cell>
          <cell r="M408">
            <v>0</v>
          </cell>
          <cell r="N408">
            <v>0</v>
          </cell>
          <cell r="O408">
            <v>0</v>
          </cell>
          <cell r="P408">
            <v>0</v>
          </cell>
          <cell r="R408">
            <v>0</v>
          </cell>
        </row>
        <row r="410">
          <cell r="C410" t="str">
            <v>TOTAL OTHER CHANNELS</v>
          </cell>
          <cell r="E410">
            <v>0</v>
          </cell>
          <cell r="F410">
            <v>0</v>
          </cell>
          <cell r="G410">
            <v>0</v>
          </cell>
          <cell r="H410">
            <v>0</v>
          </cell>
          <cell r="I410">
            <v>0</v>
          </cell>
          <cell r="J410">
            <v>0</v>
          </cell>
          <cell r="K410">
            <v>0</v>
          </cell>
          <cell r="L410">
            <v>0</v>
          </cell>
          <cell r="M410">
            <v>0</v>
          </cell>
          <cell r="N410">
            <v>0</v>
          </cell>
          <cell r="O410">
            <v>1</v>
          </cell>
          <cell r="P410">
            <v>0</v>
          </cell>
          <cell r="R410">
            <v>1</v>
          </cell>
        </row>
        <row r="412">
          <cell r="C412" t="str">
            <v>LAPTOPS POSTPAY GROSS CONNECTIONS</v>
          </cell>
          <cell r="E412">
            <v>0</v>
          </cell>
          <cell r="F412">
            <v>0</v>
          </cell>
          <cell r="G412">
            <v>0</v>
          </cell>
          <cell r="H412">
            <v>0</v>
          </cell>
          <cell r="I412">
            <v>0</v>
          </cell>
          <cell r="J412">
            <v>0</v>
          </cell>
          <cell r="K412">
            <v>0</v>
          </cell>
          <cell r="L412">
            <v>0</v>
          </cell>
          <cell r="M412">
            <v>0</v>
          </cell>
          <cell r="N412">
            <v>0</v>
          </cell>
          <cell r="O412">
            <v>720</v>
          </cell>
          <cell r="P412">
            <v>2879</v>
          </cell>
          <cell r="R412">
            <v>3599</v>
          </cell>
        </row>
        <row r="414">
          <cell r="C414" t="str">
            <v>POSTPAY MOBILE BB</v>
          </cell>
          <cell r="E414">
            <v>39448</v>
          </cell>
          <cell r="F414">
            <v>39479</v>
          </cell>
          <cell r="G414">
            <v>39508</v>
          </cell>
          <cell r="H414">
            <v>39539</v>
          </cell>
          <cell r="I414">
            <v>39569</v>
          </cell>
          <cell r="J414">
            <v>39600</v>
          </cell>
          <cell r="K414">
            <v>39630</v>
          </cell>
          <cell r="L414">
            <v>39661</v>
          </cell>
          <cell r="M414">
            <v>39692</v>
          </cell>
          <cell r="N414">
            <v>39722</v>
          </cell>
          <cell r="O414">
            <v>39753</v>
          </cell>
          <cell r="P414">
            <v>39783</v>
          </cell>
          <cell r="R414" t="str">
            <v>Year to Date</v>
          </cell>
        </row>
        <row r="416">
          <cell r="E416" t="str">
            <v>Actual</v>
          </cell>
          <cell r="F416" t="str">
            <v>Actual</v>
          </cell>
          <cell r="G416" t="str">
            <v>Actual</v>
          </cell>
          <cell r="H416" t="str">
            <v>Actual</v>
          </cell>
          <cell r="I416" t="str">
            <v>Actual</v>
          </cell>
          <cell r="J416" t="str">
            <v>Actual</v>
          </cell>
          <cell r="K416" t="str">
            <v>Actual</v>
          </cell>
          <cell r="L416" t="str">
            <v>Actual</v>
          </cell>
          <cell r="M416" t="str">
            <v/>
          </cell>
          <cell r="N416" t="str">
            <v/>
          </cell>
          <cell r="O416" t="str">
            <v/>
          </cell>
          <cell r="P416" t="str">
            <v/>
          </cell>
        </row>
        <row r="418">
          <cell r="C418" t="str">
            <v>MASS RETAIL (S. Shurrock)</v>
          </cell>
        </row>
        <row r="420">
          <cell r="B420" t="str">
            <v>Carphone Warehouse - CPW Managed   Mobile BB</v>
          </cell>
          <cell r="C420" t="str">
            <v>Carphone Warehouse - CPW Managed</v>
          </cell>
          <cell r="E420">
            <v>0</v>
          </cell>
          <cell r="F420">
            <v>0</v>
          </cell>
          <cell r="G420">
            <v>0</v>
          </cell>
          <cell r="H420">
            <v>0</v>
          </cell>
          <cell r="I420">
            <v>0</v>
          </cell>
          <cell r="J420">
            <v>0</v>
          </cell>
          <cell r="K420">
            <v>0</v>
          </cell>
          <cell r="L420">
            <v>0</v>
          </cell>
          <cell r="M420">
            <v>0</v>
          </cell>
          <cell r="N420">
            <v>0</v>
          </cell>
          <cell r="O420">
            <v>0</v>
          </cell>
          <cell r="P420">
            <v>0</v>
          </cell>
          <cell r="R420">
            <v>0</v>
          </cell>
        </row>
        <row r="421">
          <cell r="B421" t="str">
            <v>Carphone Warehouse - O2 managed   Mobile BB</v>
          </cell>
          <cell r="C421" t="str">
            <v>Carphone Warehouse - O2 managed</v>
          </cell>
          <cell r="E421">
            <v>0</v>
          </cell>
          <cell r="F421">
            <v>0</v>
          </cell>
          <cell r="G421">
            <v>0</v>
          </cell>
          <cell r="H421">
            <v>0</v>
          </cell>
          <cell r="I421">
            <v>130</v>
          </cell>
          <cell r="J421">
            <v>222</v>
          </cell>
          <cell r="K421">
            <v>233</v>
          </cell>
          <cell r="L421">
            <v>139</v>
          </cell>
          <cell r="M421">
            <v>190</v>
          </cell>
          <cell r="N421">
            <v>171</v>
          </cell>
          <cell r="O421">
            <v>712</v>
          </cell>
          <cell r="P421">
            <v>496</v>
          </cell>
          <cell r="R421">
            <v>2293</v>
          </cell>
        </row>
        <row r="422">
          <cell r="B422" t="str">
            <v>tbc   Mobile BB</v>
          </cell>
          <cell r="C422" t="str">
            <v>tbc</v>
          </cell>
          <cell r="E422">
            <v>0</v>
          </cell>
          <cell r="F422">
            <v>0</v>
          </cell>
          <cell r="G422">
            <v>0</v>
          </cell>
          <cell r="H422">
            <v>0</v>
          </cell>
          <cell r="I422">
            <v>0</v>
          </cell>
          <cell r="J422">
            <v>0</v>
          </cell>
          <cell r="K422">
            <v>0</v>
          </cell>
          <cell r="L422">
            <v>0</v>
          </cell>
          <cell r="M422">
            <v>0</v>
          </cell>
          <cell r="N422">
            <v>0</v>
          </cell>
          <cell r="O422">
            <v>0</v>
          </cell>
          <cell r="P422">
            <v>0</v>
          </cell>
          <cell r="R422">
            <v>0</v>
          </cell>
        </row>
        <row r="423">
          <cell r="B423" t="str">
            <v>tbc   Mobile BB</v>
          </cell>
          <cell r="C423" t="str">
            <v>tbc</v>
          </cell>
          <cell r="E423">
            <v>0</v>
          </cell>
          <cell r="F423">
            <v>0</v>
          </cell>
          <cell r="G423">
            <v>0</v>
          </cell>
          <cell r="H423">
            <v>0</v>
          </cell>
          <cell r="I423">
            <v>0</v>
          </cell>
          <cell r="J423">
            <v>0</v>
          </cell>
          <cell r="K423">
            <v>0</v>
          </cell>
          <cell r="L423">
            <v>0</v>
          </cell>
          <cell r="M423">
            <v>0</v>
          </cell>
          <cell r="N423">
            <v>0</v>
          </cell>
          <cell r="O423">
            <v>0</v>
          </cell>
          <cell r="P423">
            <v>0</v>
          </cell>
          <cell r="R423">
            <v>0</v>
          </cell>
        </row>
        <row r="424">
          <cell r="B424" t="str">
            <v>Phones 4 You   Mobile BB</v>
          </cell>
          <cell r="C424" t="str">
            <v>Phones 4 You</v>
          </cell>
          <cell r="E424">
            <v>0</v>
          </cell>
          <cell r="F424">
            <v>0</v>
          </cell>
          <cell r="G424">
            <v>0</v>
          </cell>
          <cell r="H424">
            <v>0</v>
          </cell>
          <cell r="I424">
            <v>0</v>
          </cell>
          <cell r="J424">
            <v>2</v>
          </cell>
          <cell r="K424">
            <v>3</v>
          </cell>
          <cell r="L424">
            <v>0</v>
          </cell>
          <cell r="M424">
            <v>30</v>
          </cell>
          <cell r="N424">
            <v>86</v>
          </cell>
          <cell r="O424">
            <v>287</v>
          </cell>
          <cell r="P424">
            <v>293</v>
          </cell>
          <cell r="R424">
            <v>701</v>
          </cell>
        </row>
        <row r="425">
          <cell r="B425" t="str">
            <v>Dixons Stores Group   Mobile BB</v>
          </cell>
          <cell r="C425" t="str">
            <v>Dixons Stores Group</v>
          </cell>
          <cell r="E425">
            <v>0</v>
          </cell>
          <cell r="F425">
            <v>0</v>
          </cell>
          <cell r="G425">
            <v>0</v>
          </cell>
          <cell r="H425">
            <v>0</v>
          </cell>
          <cell r="I425">
            <v>0</v>
          </cell>
          <cell r="J425">
            <v>0</v>
          </cell>
          <cell r="K425">
            <v>0</v>
          </cell>
          <cell r="L425">
            <v>0</v>
          </cell>
          <cell r="M425">
            <v>0</v>
          </cell>
          <cell r="N425">
            <v>0</v>
          </cell>
          <cell r="O425">
            <v>0</v>
          </cell>
          <cell r="P425">
            <v>0</v>
          </cell>
          <cell r="R425">
            <v>0</v>
          </cell>
        </row>
        <row r="426">
          <cell r="B426" t="str">
            <v>tbc   Mobile BB</v>
          </cell>
          <cell r="C426" t="str">
            <v>tbc</v>
          </cell>
          <cell r="E426">
            <v>0</v>
          </cell>
          <cell r="F426">
            <v>0</v>
          </cell>
          <cell r="G426">
            <v>0</v>
          </cell>
          <cell r="H426">
            <v>0</v>
          </cell>
          <cell r="I426">
            <v>0</v>
          </cell>
          <cell r="J426">
            <v>0</v>
          </cell>
          <cell r="K426">
            <v>0</v>
          </cell>
          <cell r="L426">
            <v>0</v>
          </cell>
          <cell r="M426">
            <v>0</v>
          </cell>
          <cell r="N426">
            <v>0</v>
          </cell>
          <cell r="O426">
            <v>0</v>
          </cell>
          <cell r="P426">
            <v>0</v>
          </cell>
          <cell r="R426">
            <v>0</v>
          </cell>
        </row>
        <row r="427">
          <cell r="B427" t="str">
            <v>Dial a Phone   Mobile BB</v>
          </cell>
          <cell r="C427" t="str">
            <v>Dial a Phone</v>
          </cell>
          <cell r="E427">
            <v>0</v>
          </cell>
          <cell r="F427">
            <v>0</v>
          </cell>
          <cell r="G427">
            <v>0</v>
          </cell>
          <cell r="H427">
            <v>0</v>
          </cell>
          <cell r="I427">
            <v>0</v>
          </cell>
          <cell r="J427">
            <v>0</v>
          </cell>
          <cell r="K427">
            <v>0</v>
          </cell>
          <cell r="L427">
            <v>0</v>
          </cell>
          <cell r="M427">
            <v>0</v>
          </cell>
          <cell r="N427">
            <v>0</v>
          </cell>
          <cell r="O427">
            <v>0</v>
          </cell>
          <cell r="P427">
            <v>0</v>
          </cell>
          <cell r="R427">
            <v>0</v>
          </cell>
        </row>
        <row r="428">
          <cell r="B428" t="str">
            <v>Argos   Mobile BB</v>
          </cell>
          <cell r="C428" t="str">
            <v>Argos</v>
          </cell>
          <cell r="E428">
            <v>0</v>
          </cell>
          <cell r="F428">
            <v>0</v>
          </cell>
          <cell r="G428">
            <v>0</v>
          </cell>
          <cell r="H428">
            <v>0</v>
          </cell>
          <cell r="I428">
            <v>0</v>
          </cell>
          <cell r="J428">
            <v>0</v>
          </cell>
          <cell r="K428">
            <v>0</v>
          </cell>
          <cell r="L428">
            <v>0</v>
          </cell>
          <cell r="M428">
            <v>0</v>
          </cell>
          <cell r="N428">
            <v>0</v>
          </cell>
          <cell r="O428">
            <v>0</v>
          </cell>
          <cell r="P428">
            <v>0</v>
          </cell>
          <cell r="R428">
            <v>0</v>
          </cell>
        </row>
        <row r="429">
          <cell r="B429" t="str">
            <v>Tesco   Mobile BB</v>
          </cell>
          <cell r="C429" t="str">
            <v>Tesco</v>
          </cell>
          <cell r="E429">
            <v>0</v>
          </cell>
          <cell r="F429">
            <v>0</v>
          </cell>
          <cell r="G429">
            <v>0</v>
          </cell>
          <cell r="H429">
            <v>0</v>
          </cell>
          <cell r="I429">
            <v>0</v>
          </cell>
          <cell r="J429">
            <v>0</v>
          </cell>
          <cell r="K429">
            <v>0</v>
          </cell>
          <cell r="L429">
            <v>0</v>
          </cell>
          <cell r="M429">
            <v>0</v>
          </cell>
          <cell r="N429">
            <v>0</v>
          </cell>
          <cell r="O429">
            <v>0</v>
          </cell>
          <cell r="P429">
            <v>0</v>
          </cell>
          <cell r="R429">
            <v>0</v>
          </cell>
        </row>
        <row r="430">
          <cell r="B430" t="str">
            <v>Woolworths   Mobile BB</v>
          </cell>
          <cell r="C430" t="str">
            <v>Woolworths</v>
          </cell>
          <cell r="E430">
            <v>0</v>
          </cell>
          <cell r="F430">
            <v>0</v>
          </cell>
          <cell r="G430">
            <v>0</v>
          </cell>
          <cell r="H430">
            <v>0</v>
          </cell>
          <cell r="I430">
            <v>0</v>
          </cell>
          <cell r="J430">
            <v>0</v>
          </cell>
          <cell r="K430">
            <v>0</v>
          </cell>
          <cell r="L430">
            <v>0</v>
          </cell>
          <cell r="M430">
            <v>0</v>
          </cell>
          <cell r="N430">
            <v>0</v>
          </cell>
          <cell r="O430">
            <v>0</v>
          </cell>
          <cell r="P430">
            <v>0</v>
          </cell>
          <cell r="R430">
            <v>0</v>
          </cell>
        </row>
        <row r="431">
          <cell r="B431" t="str">
            <v>Littlewoods   Mobile BB</v>
          </cell>
          <cell r="C431" t="str">
            <v>Littlewoods</v>
          </cell>
          <cell r="E431">
            <v>0</v>
          </cell>
          <cell r="F431">
            <v>0</v>
          </cell>
          <cell r="G431">
            <v>0</v>
          </cell>
          <cell r="H431">
            <v>0</v>
          </cell>
          <cell r="I431">
            <v>0</v>
          </cell>
          <cell r="J431">
            <v>0</v>
          </cell>
          <cell r="K431">
            <v>0</v>
          </cell>
          <cell r="L431">
            <v>0</v>
          </cell>
          <cell r="M431">
            <v>0</v>
          </cell>
          <cell r="N431">
            <v>0</v>
          </cell>
          <cell r="O431">
            <v>0</v>
          </cell>
          <cell r="P431">
            <v>0</v>
          </cell>
          <cell r="R431">
            <v>0</v>
          </cell>
        </row>
        <row r="432">
          <cell r="B432" t="str">
            <v>Comet   Mobile BB</v>
          </cell>
          <cell r="C432" t="str">
            <v>Comet</v>
          </cell>
          <cell r="E432">
            <v>0</v>
          </cell>
          <cell r="F432">
            <v>0</v>
          </cell>
          <cell r="G432">
            <v>0</v>
          </cell>
          <cell r="H432">
            <v>0</v>
          </cell>
          <cell r="I432">
            <v>0</v>
          </cell>
          <cell r="J432">
            <v>0</v>
          </cell>
          <cell r="K432">
            <v>0</v>
          </cell>
          <cell r="L432">
            <v>0</v>
          </cell>
          <cell r="M432">
            <v>0</v>
          </cell>
          <cell r="N432">
            <v>0</v>
          </cell>
          <cell r="O432">
            <v>0</v>
          </cell>
          <cell r="P432">
            <v>0</v>
          </cell>
          <cell r="R432">
            <v>0</v>
          </cell>
        </row>
        <row r="433">
          <cell r="B433" t="str">
            <v>MobileShop   Mobile BB</v>
          </cell>
          <cell r="C433" t="str">
            <v>MobileShop</v>
          </cell>
          <cell r="E433">
            <v>0</v>
          </cell>
          <cell r="F433">
            <v>0</v>
          </cell>
          <cell r="G433">
            <v>0</v>
          </cell>
          <cell r="H433">
            <v>0</v>
          </cell>
          <cell r="I433">
            <v>0</v>
          </cell>
          <cell r="J433">
            <v>0</v>
          </cell>
          <cell r="K433">
            <v>0</v>
          </cell>
          <cell r="L433">
            <v>0</v>
          </cell>
          <cell r="M433">
            <v>0</v>
          </cell>
          <cell r="N433">
            <v>0</v>
          </cell>
          <cell r="O433">
            <v>0</v>
          </cell>
          <cell r="P433">
            <v>0</v>
          </cell>
          <cell r="R433">
            <v>0</v>
          </cell>
        </row>
        <row r="434">
          <cell r="B434" t="str">
            <v>Apple   Mobile BB</v>
          </cell>
          <cell r="C434" t="str">
            <v>Apple</v>
          </cell>
          <cell r="E434">
            <v>0</v>
          </cell>
          <cell r="F434">
            <v>0</v>
          </cell>
          <cell r="G434">
            <v>0</v>
          </cell>
          <cell r="H434">
            <v>0</v>
          </cell>
          <cell r="I434">
            <v>0</v>
          </cell>
          <cell r="J434">
            <v>0</v>
          </cell>
          <cell r="K434">
            <v>0</v>
          </cell>
          <cell r="L434">
            <v>0</v>
          </cell>
          <cell r="M434">
            <v>0</v>
          </cell>
          <cell r="N434">
            <v>0</v>
          </cell>
          <cell r="O434">
            <v>1</v>
          </cell>
          <cell r="P434">
            <v>0</v>
          </cell>
          <cell r="R434">
            <v>1</v>
          </cell>
        </row>
        <row r="435">
          <cell r="B435" t="str">
            <v>Other Mass Retail   Mobile BB</v>
          </cell>
          <cell r="C435" t="str">
            <v>Other Mass Retail</v>
          </cell>
          <cell r="E435">
            <v>0</v>
          </cell>
          <cell r="F435">
            <v>0</v>
          </cell>
          <cell r="G435">
            <v>0</v>
          </cell>
          <cell r="H435">
            <v>0</v>
          </cell>
          <cell r="I435">
            <v>1</v>
          </cell>
          <cell r="J435">
            <v>0</v>
          </cell>
          <cell r="K435">
            <v>0</v>
          </cell>
          <cell r="L435">
            <v>0</v>
          </cell>
          <cell r="M435">
            <v>0</v>
          </cell>
          <cell r="N435">
            <v>0</v>
          </cell>
          <cell r="O435">
            <v>0</v>
          </cell>
          <cell r="P435">
            <v>0</v>
          </cell>
          <cell r="R435">
            <v>1</v>
          </cell>
        </row>
        <row r="436">
          <cell r="B436" t="str">
            <v>Prepay Distributors   Mobile BB</v>
          </cell>
          <cell r="C436" t="str">
            <v>Prepay Distributors</v>
          </cell>
          <cell r="E436">
            <v>0</v>
          </cell>
          <cell r="F436">
            <v>0</v>
          </cell>
          <cell r="G436">
            <v>0</v>
          </cell>
          <cell r="H436">
            <v>0</v>
          </cell>
          <cell r="I436">
            <v>0</v>
          </cell>
          <cell r="J436">
            <v>0</v>
          </cell>
          <cell r="K436">
            <v>0</v>
          </cell>
          <cell r="L436">
            <v>0</v>
          </cell>
          <cell r="M436">
            <v>0</v>
          </cell>
          <cell r="N436">
            <v>0</v>
          </cell>
          <cell r="O436">
            <v>0</v>
          </cell>
          <cell r="P436">
            <v>0</v>
          </cell>
          <cell r="R436">
            <v>0</v>
          </cell>
        </row>
        <row r="437">
          <cell r="B437" t="str">
            <v>Asda   Mobile BB</v>
          </cell>
          <cell r="C437" t="str">
            <v>Asda</v>
          </cell>
          <cell r="E437">
            <v>0</v>
          </cell>
          <cell r="F437">
            <v>0</v>
          </cell>
          <cell r="G437">
            <v>0</v>
          </cell>
          <cell r="H437">
            <v>0</v>
          </cell>
          <cell r="I437">
            <v>0</v>
          </cell>
          <cell r="J437">
            <v>0</v>
          </cell>
          <cell r="K437">
            <v>0</v>
          </cell>
          <cell r="L437">
            <v>0</v>
          </cell>
          <cell r="M437">
            <v>0</v>
          </cell>
          <cell r="N437">
            <v>0</v>
          </cell>
          <cell r="O437">
            <v>0</v>
          </cell>
          <cell r="P437">
            <v>0</v>
          </cell>
          <cell r="R437">
            <v>0</v>
          </cell>
        </row>
        <row r="438">
          <cell r="B438" t="str">
            <v>Next   Mobile BB</v>
          </cell>
          <cell r="C438" t="str">
            <v>Next</v>
          </cell>
          <cell r="E438">
            <v>0</v>
          </cell>
          <cell r="F438">
            <v>0</v>
          </cell>
          <cell r="G438">
            <v>0</v>
          </cell>
          <cell r="H438">
            <v>0</v>
          </cell>
          <cell r="I438">
            <v>0</v>
          </cell>
          <cell r="J438">
            <v>0</v>
          </cell>
          <cell r="K438">
            <v>0</v>
          </cell>
          <cell r="L438">
            <v>0</v>
          </cell>
          <cell r="M438">
            <v>0</v>
          </cell>
          <cell r="N438">
            <v>0</v>
          </cell>
          <cell r="O438">
            <v>0</v>
          </cell>
          <cell r="P438">
            <v>0</v>
          </cell>
          <cell r="R438">
            <v>0</v>
          </cell>
        </row>
        <row r="439">
          <cell r="B439" t="str">
            <v>Morrisons   Mobile BB</v>
          </cell>
          <cell r="C439" t="str">
            <v>Morrisons</v>
          </cell>
          <cell r="E439">
            <v>0</v>
          </cell>
          <cell r="F439">
            <v>0</v>
          </cell>
          <cell r="G439">
            <v>0</v>
          </cell>
          <cell r="H439">
            <v>0</v>
          </cell>
          <cell r="I439">
            <v>0</v>
          </cell>
          <cell r="J439">
            <v>0</v>
          </cell>
          <cell r="K439">
            <v>0</v>
          </cell>
          <cell r="L439">
            <v>0</v>
          </cell>
          <cell r="M439">
            <v>0</v>
          </cell>
          <cell r="N439">
            <v>0</v>
          </cell>
          <cell r="O439">
            <v>0</v>
          </cell>
          <cell r="P439">
            <v>0</v>
          </cell>
          <cell r="R439">
            <v>0</v>
          </cell>
        </row>
        <row r="440">
          <cell r="B440" t="str">
            <v>tbc   Mobile BB</v>
          </cell>
          <cell r="C440" t="str">
            <v>tbc</v>
          </cell>
          <cell r="E440">
            <v>0</v>
          </cell>
          <cell r="F440">
            <v>0</v>
          </cell>
          <cell r="G440">
            <v>0</v>
          </cell>
          <cell r="H440">
            <v>0</v>
          </cell>
          <cell r="I440">
            <v>0</v>
          </cell>
          <cell r="J440">
            <v>0</v>
          </cell>
          <cell r="K440">
            <v>0</v>
          </cell>
          <cell r="L440">
            <v>0</v>
          </cell>
          <cell r="M440">
            <v>0</v>
          </cell>
          <cell r="N440">
            <v>0</v>
          </cell>
          <cell r="O440">
            <v>0</v>
          </cell>
          <cell r="P440">
            <v>0</v>
          </cell>
          <cell r="R440">
            <v>0</v>
          </cell>
        </row>
        <row r="442">
          <cell r="C442" t="str">
            <v>TOTAL MASS RETAIL</v>
          </cell>
          <cell r="E442">
            <v>0</v>
          </cell>
          <cell r="F442">
            <v>0</v>
          </cell>
          <cell r="G442">
            <v>0</v>
          </cell>
          <cell r="H442">
            <v>0</v>
          </cell>
          <cell r="I442">
            <v>131</v>
          </cell>
          <cell r="J442">
            <v>224</v>
          </cell>
          <cell r="K442">
            <v>236</v>
          </cell>
          <cell r="L442">
            <v>139</v>
          </cell>
          <cell r="M442">
            <v>220</v>
          </cell>
          <cell r="N442">
            <v>257</v>
          </cell>
          <cell r="O442">
            <v>1000</v>
          </cell>
          <cell r="P442">
            <v>789</v>
          </cell>
          <cell r="R442">
            <v>2996</v>
          </cell>
        </row>
        <row r="444">
          <cell r="C444" t="str">
            <v>BUSINESS (B. Dowd)</v>
          </cell>
        </row>
        <row r="446">
          <cell r="B446" t="str">
            <v>Exclusive Partners   Mobile BB</v>
          </cell>
          <cell r="C446" t="str">
            <v>Exclusive Partners</v>
          </cell>
          <cell r="E446">
            <v>0</v>
          </cell>
          <cell r="F446">
            <v>0</v>
          </cell>
          <cell r="G446">
            <v>0</v>
          </cell>
          <cell r="H446">
            <v>0</v>
          </cell>
          <cell r="I446">
            <v>99</v>
          </cell>
          <cell r="J446">
            <v>128</v>
          </cell>
          <cell r="K446">
            <v>112</v>
          </cell>
          <cell r="L446">
            <v>61</v>
          </cell>
          <cell r="M446">
            <v>73</v>
          </cell>
          <cell r="N446">
            <v>68</v>
          </cell>
          <cell r="O446">
            <v>62</v>
          </cell>
          <cell r="P446">
            <v>134</v>
          </cell>
          <cell r="R446">
            <v>737</v>
          </cell>
        </row>
        <row r="448">
          <cell r="C448" t="str">
            <v>Business Partners</v>
          </cell>
        </row>
        <row r="450">
          <cell r="B450" t="str">
            <v>Direct Independents   Mobile BB</v>
          </cell>
          <cell r="C450" t="str">
            <v>Direct Independents</v>
          </cell>
          <cell r="E450">
            <v>0</v>
          </cell>
          <cell r="F450">
            <v>0</v>
          </cell>
          <cell r="G450">
            <v>0</v>
          </cell>
          <cell r="H450">
            <v>0</v>
          </cell>
          <cell r="I450">
            <v>6</v>
          </cell>
          <cell r="J450">
            <v>51</v>
          </cell>
          <cell r="K450">
            <v>-37</v>
          </cell>
          <cell r="L450">
            <v>5</v>
          </cell>
          <cell r="M450">
            <v>2</v>
          </cell>
          <cell r="N450">
            <v>17</v>
          </cell>
          <cell r="O450">
            <v>122</v>
          </cell>
          <cell r="P450">
            <v>749</v>
          </cell>
          <cell r="R450">
            <v>915</v>
          </cell>
        </row>
        <row r="451">
          <cell r="B451" t="str">
            <v>Distributors   Mobile BB</v>
          </cell>
          <cell r="C451" t="str">
            <v>Distributors</v>
          </cell>
          <cell r="E451">
            <v>0</v>
          </cell>
          <cell r="F451">
            <v>0</v>
          </cell>
          <cell r="G451">
            <v>0</v>
          </cell>
          <cell r="H451">
            <v>0</v>
          </cell>
          <cell r="I451">
            <v>23</v>
          </cell>
          <cell r="J451">
            <v>26</v>
          </cell>
          <cell r="K451">
            <v>9</v>
          </cell>
          <cell r="L451">
            <v>13</v>
          </cell>
          <cell r="M451">
            <v>59</v>
          </cell>
          <cell r="N451">
            <v>2</v>
          </cell>
          <cell r="O451">
            <v>10</v>
          </cell>
          <cell r="P451">
            <v>33</v>
          </cell>
          <cell r="R451">
            <v>175</v>
          </cell>
        </row>
        <row r="452">
          <cell r="B452" t="str">
            <v>Data Centre of Excellence   Mobile BB</v>
          </cell>
          <cell r="C452" t="str">
            <v>Data Centre of Excellence</v>
          </cell>
          <cell r="E452">
            <v>0</v>
          </cell>
          <cell r="F452">
            <v>0</v>
          </cell>
          <cell r="G452">
            <v>0</v>
          </cell>
          <cell r="H452">
            <v>0</v>
          </cell>
          <cell r="I452">
            <v>0</v>
          </cell>
          <cell r="J452">
            <v>0</v>
          </cell>
          <cell r="K452">
            <v>0</v>
          </cell>
          <cell r="L452">
            <v>0</v>
          </cell>
          <cell r="M452">
            <v>0</v>
          </cell>
          <cell r="N452">
            <v>0</v>
          </cell>
          <cell r="O452">
            <v>6</v>
          </cell>
          <cell r="P452">
            <v>11</v>
          </cell>
          <cell r="R452">
            <v>17</v>
          </cell>
        </row>
        <row r="453">
          <cell r="B453" t="str">
            <v>Vodafone   Mobile BB</v>
          </cell>
          <cell r="C453" t="str">
            <v>Vodafone</v>
          </cell>
          <cell r="E453">
            <v>0</v>
          </cell>
          <cell r="F453">
            <v>0</v>
          </cell>
          <cell r="G453">
            <v>0</v>
          </cell>
          <cell r="H453">
            <v>0</v>
          </cell>
          <cell r="I453">
            <v>0</v>
          </cell>
          <cell r="J453">
            <v>0</v>
          </cell>
          <cell r="K453">
            <v>0</v>
          </cell>
          <cell r="L453">
            <v>0</v>
          </cell>
          <cell r="M453">
            <v>0</v>
          </cell>
          <cell r="N453">
            <v>0</v>
          </cell>
          <cell r="O453">
            <v>0</v>
          </cell>
          <cell r="P453">
            <v>0</v>
          </cell>
          <cell r="R453">
            <v>0</v>
          </cell>
        </row>
        <row r="454">
          <cell r="B454" t="str">
            <v>Managed Partners   Mobile BB</v>
          </cell>
          <cell r="C454" t="str">
            <v>Managed Partners</v>
          </cell>
          <cell r="E454">
            <v>0</v>
          </cell>
          <cell r="F454">
            <v>0</v>
          </cell>
          <cell r="G454">
            <v>0</v>
          </cell>
          <cell r="H454">
            <v>0</v>
          </cell>
          <cell r="I454">
            <v>0</v>
          </cell>
          <cell r="J454">
            <v>0</v>
          </cell>
          <cell r="K454">
            <v>1</v>
          </cell>
          <cell r="L454">
            <v>0</v>
          </cell>
          <cell r="M454">
            <v>0</v>
          </cell>
          <cell r="N454">
            <v>0</v>
          </cell>
          <cell r="O454">
            <v>13</v>
          </cell>
          <cell r="P454">
            <v>5</v>
          </cell>
          <cell r="R454">
            <v>19</v>
          </cell>
        </row>
        <row r="455">
          <cell r="B455" t="str">
            <v>BT SP   Mobile BB</v>
          </cell>
          <cell r="C455" t="str">
            <v>BT SP</v>
          </cell>
          <cell r="E455">
            <v>0</v>
          </cell>
          <cell r="F455">
            <v>0</v>
          </cell>
          <cell r="G455">
            <v>0</v>
          </cell>
          <cell r="H455">
            <v>0</v>
          </cell>
          <cell r="I455">
            <v>0</v>
          </cell>
          <cell r="J455">
            <v>0</v>
          </cell>
          <cell r="K455">
            <v>0</v>
          </cell>
          <cell r="L455">
            <v>0</v>
          </cell>
          <cell r="M455">
            <v>0</v>
          </cell>
          <cell r="N455">
            <v>0</v>
          </cell>
          <cell r="O455">
            <v>0</v>
          </cell>
          <cell r="P455">
            <v>0</v>
          </cell>
          <cell r="R455">
            <v>0</v>
          </cell>
        </row>
        <row r="456">
          <cell r="B456" t="str">
            <v>Billing Partners - ISPs   Mobile BB</v>
          </cell>
          <cell r="C456" t="str">
            <v>Billing Partners - ISPs</v>
          </cell>
          <cell r="E456">
            <v>0</v>
          </cell>
          <cell r="F456">
            <v>0</v>
          </cell>
          <cell r="G456">
            <v>0</v>
          </cell>
          <cell r="H456">
            <v>0</v>
          </cell>
          <cell r="I456">
            <v>0</v>
          </cell>
          <cell r="J456">
            <v>0</v>
          </cell>
          <cell r="K456">
            <v>0</v>
          </cell>
          <cell r="L456">
            <v>0</v>
          </cell>
          <cell r="M456">
            <v>0</v>
          </cell>
          <cell r="N456">
            <v>0</v>
          </cell>
          <cell r="O456">
            <v>0</v>
          </cell>
          <cell r="P456">
            <v>0</v>
          </cell>
          <cell r="R456">
            <v>0</v>
          </cell>
        </row>
        <row r="457">
          <cell r="B457" t="str">
            <v>Genesis   Mobile BB</v>
          </cell>
          <cell r="C457" t="str">
            <v>Genesis</v>
          </cell>
          <cell r="E457">
            <v>0</v>
          </cell>
          <cell r="F457">
            <v>0</v>
          </cell>
          <cell r="G457">
            <v>0</v>
          </cell>
          <cell r="H457">
            <v>0</v>
          </cell>
          <cell r="I457">
            <v>0</v>
          </cell>
          <cell r="J457">
            <v>0</v>
          </cell>
          <cell r="K457">
            <v>0</v>
          </cell>
          <cell r="L457">
            <v>0</v>
          </cell>
          <cell r="M457">
            <v>0</v>
          </cell>
          <cell r="N457">
            <v>0</v>
          </cell>
          <cell r="O457">
            <v>0</v>
          </cell>
          <cell r="P457">
            <v>0</v>
          </cell>
          <cell r="R457">
            <v>0</v>
          </cell>
        </row>
        <row r="458">
          <cell r="B458" t="str">
            <v>Ceased Independents   Mobile BB</v>
          </cell>
          <cell r="C458" t="str">
            <v>Ceased Independents</v>
          </cell>
          <cell r="E458">
            <v>0</v>
          </cell>
          <cell r="F458">
            <v>0</v>
          </cell>
          <cell r="G458">
            <v>0</v>
          </cell>
          <cell r="H458">
            <v>0</v>
          </cell>
          <cell r="I458">
            <v>0</v>
          </cell>
          <cell r="J458">
            <v>0</v>
          </cell>
          <cell r="K458">
            <v>0</v>
          </cell>
          <cell r="L458">
            <v>0</v>
          </cell>
          <cell r="M458">
            <v>0</v>
          </cell>
          <cell r="N458">
            <v>0</v>
          </cell>
          <cell r="O458">
            <v>0</v>
          </cell>
          <cell r="P458">
            <v>0</v>
          </cell>
          <cell r="R458">
            <v>0</v>
          </cell>
        </row>
        <row r="459">
          <cell r="B459" t="str">
            <v>tbc   Mobile BB</v>
          </cell>
          <cell r="C459" t="str">
            <v>tbc</v>
          </cell>
          <cell r="E459">
            <v>0</v>
          </cell>
          <cell r="F459">
            <v>0</v>
          </cell>
          <cell r="G459">
            <v>0</v>
          </cell>
          <cell r="H459">
            <v>0</v>
          </cell>
          <cell r="I459">
            <v>0</v>
          </cell>
          <cell r="J459">
            <v>0</v>
          </cell>
          <cell r="K459">
            <v>0</v>
          </cell>
          <cell r="L459">
            <v>0</v>
          </cell>
          <cell r="M459">
            <v>0</v>
          </cell>
          <cell r="N459">
            <v>0</v>
          </cell>
          <cell r="O459">
            <v>0</v>
          </cell>
          <cell r="P459">
            <v>0</v>
          </cell>
          <cell r="R459">
            <v>0</v>
          </cell>
        </row>
        <row r="460">
          <cell r="B460" t="str">
            <v>tbc   Mobile BB</v>
          </cell>
          <cell r="C460" t="str">
            <v>tbc</v>
          </cell>
          <cell r="E460">
            <v>0</v>
          </cell>
          <cell r="F460">
            <v>0</v>
          </cell>
          <cell r="G460">
            <v>0</v>
          </cell>
          <cell r="H460">
            <v>0</v>
          </cell>
          <cell r="I460">
            <v>0</v>
          </cell>
          <cell r="J460">
            <v>0</v>
          </cell>
          <cell r="K460">
            <v>0</v>
          </cell>
          <cell r="L460">
            <v>0</v>
          </cell>
          <cell r="M460">
            <v>0</v>
          </cell>
          <cell r="N460">
            <v>0</v>
          </cell>
          <cell r="O460">
            <v>0</v>
          </cell>
          <cell r="P460">
            <v>0</v>
          </cell>
          <cell r="R460">
            <v>0</v>
          </cell>
        </row>
        <row r="462">
          <cell r="C462" t="str">
            <v>Total Business Partners</v>
          </cell>
          <cell r="E462">
            <v>0</v>
          </cell>
          <cell r="F462">
            <v>0</v>
          </cell>
          <cell r="G462">
            <v>0</v>
          </cell>
          <cell r="H462">
            <v>0</v>
          </cell>
          <cell r="I462">
            <v>29</v>
          </cell>
          <cell r="J462">
            <v>77</v>
          </cell>
          <cell r="K462">
            <v>-27</v>
          </cell>
          <cell r="L462">
            <v>18</v>
          </cell>
          <cell r="M462">
            <v>61</v>
          </cell>
          <cell r="N462">
            <v>19</v>
          </cell>
          <cell r="O462">
            <v>151</v>
          </cell>
          <cell r="P462">
            <v>798</v>
          </cell>
          <cell r="R462">
            <v>1126</v>
          </cell>
        </row>
        <row r="464">
          <cell r="C464" t="str">
            <v>Direct</v>
          </cell>
        </row>
        <row r="466">
          <cell r="B466" t="str">
            <v>O2 Direct Sales - Corporate   Mobile BB</v>
          </cell>
          <cell r="C466" t="str">
            <v>O2 Direct Sales - Corporate</v>
          </cell>
          <cell r="E466">
            <v>0</v>
          </cell>
          <cell r="F466">
            <v>0</v>
          </cell>
          <cell r="G466">
            <v>0</v>
          </cell>
          <cell r="H466">
            <v>0</v>
          </cell>
          <cell r="I466">
            <v>200</v>
          </cell>
          <cell r="J466">
            <v>236</v>
          </cell>
          <cell r="K466">
            <v>559</v>
          </cell>
          <cell r="L466">
            <v>317</v>
          </cell>
          <cell r="M466">
            <v>213</v>
          </cell>
          <cell r="N466">
            <v>366</v>
          </cell>
          <cell r="O466">
            <v>319</v>
          </cell>
          <cell r="P466">
            <v>571</v>
          </cell>
          <cell r="R466">
            <v>2781</v>
          </cell>
        </row>
        <row r="467">
          <cell r="B467" t="str">
            <v>O2 Direct Sales - SME   Mobile BB</v>
          </cell>
          <cell r="C467" t="str">
            <v>O2 Direct Sales - SME</v>
          </cell>
          <cell r="E467">
            <v>0</v>
          </cell>
          <cell r="F467">
            <v>0</v>
          </cell>
          <cell r="G467">
            <v>0</v>
          </cell>
          <cell r="H467">
            <v>0</v>
          </cell>
          <cell r="I467">
            <v>727</v>
          </cell>
          <cell r="J467">
            <v>742</v>
          </cell>
          <cell r="K467">
            <v>777</v>
          </cell>
          <cell r="L467">
            <v>591</v>
          </cell>
          <cell r="M467">
            <v>823</v>
          </cell>
          <cell r="N467">
            <v>897</v>
          </cell>
          <cell r="O467">
            <v>1214</v>
          </cell>
          <cell r="P467">
            <v>961</v>
          </cell>
          <cell r="R467">
            <v>6732</v>
          </cell>
        </row>
        <row r="468">
          <cell r="B468" t="str">
            <v>tbc   Mobile BB</v>
          </cell>
          <cell r="C468" t="str">
            <v>tbc</v>
          </cell>
          <cell r="E468">
            <v>0</v>
          </cell>
          <cell r="F468">
            <v>0</v>
          </cell>
          <cell r="G468">
            <v>0</v>
          </cell>
          <cell r="H468">
            <v>0</v>
          </cell>
          <cell r="I468">
            <v>0</v>
          </cell>
          <cell r="J468">
            <v>0</v>
          </cell>
          <cell r="K468">
            <v>0</v>
          </cell>
          <cell r="L468">
            <v>0</v>
          </cell>
          <cell r="M468">
            <v>0</v>
          </cell>
          <cell r="N468">
            <v>0</v>
          </cell>
          <cell r="O468">
            <v>0</v>
          </cell>
          <cell r="P468">
            <v>0</v>
          </cell>
          <cell r="R468">
            <v>0</v>
          </cell>
        </row>
        <row r="469">
          <cell r="B469" t="str">
            <v>tbc   Mobile BB</v>
          </cell>
          <cell r="C469" t="str">
            <v>tbc</v>
          </cell>
          <cell r="E469">
            <v>0</v>
          </cell>
          <cell r="F469">
            <v>0</v>
          </cell>
          <cell r="G469">
            <v>0</v>
          </cell>
          <cell r="H469">
            <v>0</v>
          </cell>
          <cell r="I469">
            <v>0</v>
          </cell>
          <cell r="J469">
            <v>0</v>
          </cell>
          <cell r="K469">
            <v>0</v>
          </cell>
          <cell r="L469">
            <v>0</v>
          </cell>
          <cell r="M469">
            <v>0</v>
          </cell>
          <cell r="N469">
            <v>0</v>
          </cell>
          <cell r="O469">
            <v>0</v>
          </cell>
          <cell r="P469">
            <v>0</v>
          </cell>
          <cell r="R469">
            <v>0</v>
          </cell>
        </row>
        <row r="470">
          <cell r="B470" t="str">
            <v>tbc   Mobile BB</v>
          </cell>
          <cell r="C470" t="str">
            <v>tbc</v>
          </cell>
          <cell r="E470">
            <v>0</v>
          </cell>
          <cell r="F470">
            <v>0</v>
          </cell>
          <cell r="G470">
            <v>0</v>
          </cell>
          <cell r="H470">
            <v>0</v>
          </cell>
          <cell r="I470">
            <v>0</v>
          </cell>
          <cell r="J470">
            <v>0</v>
          </cell>
          <cell r="K470">
            <v>0</v>
          </cell>
          <cell r="L470">
            <v>0</v>
          </cell>
          <cell r="M470">
            <v>0</v>
          </cell>
          <cell r="N470">
            <v>0</v>
          </cell>
          <cell r="O470">
            <v>0</v>
          </cell>
          <cell r="P470">
            <v>0</v>
          </cell>
          <cell r="R470">
            <v>0</v>
          </cell>
        </row>
        <row r="471">
          <cell r="B471" t="str">
            <v>tbc   Mobile BB</v>
          </cell>
          <cell r="C471" t="str">
            <v>tbc</v>
          </cell>
          <cell r="E471">
            <v>0</v>
          </cell>
          <cell r="F471">
            <v>0</v>
          </cell>
          <cell r="G471">
            <v>0</v>
          </cell>
          <cell r="H471">
            <v>0</v>
          </cell>
          <cell r="I471">
            <v>0</v>
          </cell>
          <cell r="J471">
            <v>0</v>
          </cell>
          <cell r="K471">
            <v>0</v>
          </cell>
          <cell r="L471">
            <v>0</v>
          </cell>
          <cell r="M471">
            <v>0</v>
          </cell>
          <cell r="N471">
            <v>0</v>
          </cell>
          <cell r="O471">
            <v>0</v>
          </cell>
          <cell r="P471">
            <v>0</v>
          </cell>
          <cell r="R471">
            <v>0</v>
          </cell>
        </row>
        <row r="472">
          <cell r="B472" t="str">
            <v>tbc   Mobile BB</v>
          </cell>
          <cell r="C472" t="str">
            <v>tbc</v>
          </cell>
          <cell r="E472">
            <v>0</v>
          </cell>
          <cell r="F472">
            <v>0</v>
          </cell>
          <cell r="G472">
            <v>0</v>
          </cell>
          <cell r="H472">
            <v>0</v>
          </cell>
          <cell r="I472">
            <v>0</v>
          </cell>
          <cell r="J472">
            <v>0</v>
          </cell>
          <cell r="K472">
            <v>0</v>
          </cell>
          <cell r="L472">
            <v>0</v>
          </cell>
          <cell r="M472">
            <v>0</v>
          </cell>
          <cell r="N472">
            <v>0</v>
          </cell>
          <cell r="O472">
            <v>0</v>
          </cell>
          <cell r="P472">
            <v>0</v>
          </cell>
          <cell r="R472">
            <v>0</v>
          </cell>
        </row>
        <row r="473">
          <cell r="B473" t="str">
            <v>tbc   Mobile BB</v>
          </cell>
          <cell r="C473" t="str">
            <v>tbc</v>
          </cell>
          <cell r="E473">
            <v>0</v>
          </cell>
          <cell r="F473">
            <v>0</v>
          </cell>
          <cell r="G473">
            <v>0</v>
          </cell>
          <cell r="H473">
            <v>0</v>
          </cell>
          <cell r="I473">
            <v>0</v>
          </cell>
          <cell r="J473">
            <v>0</v>
          </cell>
          <cell r="K473">
            <v>0</v>
          </cell>
          <cell r="L473">
            <v>0</v>
          </cell>
          <cell r="M473">
            <v>0</v>
          </cell>
          <cell r="N473">
            <v>0</v>
          </cell>
          <cell r="O473">
            <v>0</v>
          </cell>
          <cell r="P473">
            <v>0</v>
          </cell>
          <cell r="R473">
            <v>0</v>
          </cell>
        </row>
        <row r="474">
          <cell r="B474" t="str">
            <v>tbc   Mobile BB</v>
          </cell>
          <cell r="C474" t="str">
            <v>tbc</v>
          </cell>
          <cell r="E474">
            <v>0</v>
          </cell>
          <cell r="F474">
            <v>0</v>
          </cell>
          <cell r="G474">
            <v>0</v>
          </cell>
          <cell r="H474">
            <v>0</v>
          </cell>
          <cell r="I474">
            <v>0</v>
          </cell>
          <cell r="J474">
            <v>0</v>
          </cell>
          <cell r="K474">
            <v>0</v>
          </cell>
          <cell r="L474">
            <v>0</v>
          </cell>
          <cell r="M474">
            <v>0</v>
          </cell>
          <cell r="N474">
            <v>0</v>
          </cell>
          <cell r="O474">
            <v>0</v>
          </cell>
          <cell r="P474">
            <v>0</v>
          </cell>
          <cell r="R474">
            <v>0</v>
          </cell>
        </row>
        <row r="476">
          <cell r="C476" t="str">
            <v>Total Direct</v>
          </cell>
          <cell r="E476">
            <v>0</v>
          </cell>
          <cell r="F476">
            <v>0</v>
          </cell>
          <cell r="G476">
            <v>0</v>
          </cell>
          <cell r="H476">
            <v>0</v>
          </cell>
          <cell r="I476">
            <v>927</v>
          </cell>
          <cell r="J476">
            <v>978</v>
          </cell>
          <cell r="K476">
            <v>1336</v>
          </cell>
          <cell r="L476">
            <v>908</v>
          </cell>
          <cell r="M476">
            <v>1036</v>
          </cell>
          <cell r="N476">
            <v>1263</v>
          </cell>
          <cell r="O476">
            <v>1533</v>
          </cell>
          <cell r="P476">
            <v>1532</v>
          </cell>
          <cell r="R476">
            <v>9513</v>
          </cell>
        </row>
        <row r="478">
          <cell r="C478" t="str">
            <v>TOTAL BUSINESS</v>
          </cell>
          <cell r="E478">
            <v>0</v>
          </cell>
          <cell r="F478">
            <v>0</v>
          </cell>
          <cell r="G478">
            <v>0</v>
          </cell>
          <cell r="H478">
            <v>0</v>
          </cell>
          <cell r="I478">
            <v>1055</v>
          </cell>
          <cell r="J478">
            <v>1183</v>
          </cell>
          <cell r="K478">
            <v>1421</v>
          </cell>
          <cell r="L478">
            <v>987</v>
          </cell>
          <cell r="M478">
            <v>1170</v>
          </cell>
          <cell r="N478">
            <v>1350</v>
          </cell>
          <cell r="O478">
            <v>1746</v>
          </cell>
          <cell r="P478">
            <v>2464</v>
          </cell>
          <cell r="R478">
            <v>11376</v>
          </cell>
        </row>
        <row r="480">
          <cell r="C480" t="str">
            <v>O2 ONLINE (A. Benham)</v>
          </cell>
        </row>
        <row r="482">
          <cell r="B482" t="str">
            <v>O2 Online   Mobile BB</v>
          </cell>
          <cell r="C482" t="str">
            <v>O2 Online</v>
          </cell>
          <cell r="E482">
            <v>0</v>
          </cell>
          <cell r="F482">
            <v>0</v>
          </cell>
          <cell r="G482">
            <v>0</v>
          </cell>
          <cell r="H482">
            <v>456</v>
          </cell>
          <cell r="I482">
            <v>811</v>
          </cell>
          <cell r="J482">
            <v>823</v>
          </cell>
          <cell r="K482">
            <v>739</v>
          </cell>
          <cell r="L482">
            <v>956</v>
          </cell>
          <cell r="M482">
            <v>1194</v>
          </cell>
          <cell r="N482">
            <v>994</v>
          </cell>
          <cell r="O482">
            <v>1369</v>
          </cell>
          <cell r="P482">
            <v>1641</v>
          </cell>
          <cell r="R482">
            <v>8983</v>
          </cell>
        </row>
        <row r="483">
          <cell r="B483" t="str">
            <v>O2 Telesales   Mobile BB</v>
          </cell>
          <cell r="C483" t="str">
            <v>O2 Telesales</v>
          </cell>
          <cell r="E483">
            <v>0</v>
          </cell>
          <cell r="F483">
            <v>0</v>
          </cell>
          <cell r="G483">
            <v>0</v>
          </cell>
          <cell r="H483">
            <v>0</v>
          </cell>
          <cell r="I483">
            <v>28</v>
          </cell>
          <cell r="J483">
            <v>23</v>
          </cell>
          <cell r="K483">
            <v>51</v>
          </cell>
          <cell r="L483">
            <v>17</v>
          </cell>
          <cell r="M483">
            <v>25</v>
          </cell>
          <cell r="N483">
            <v>20</v>
          </cell>
          <cell r="O483">
            <v>8</v>
          </cell>
          <cell r="P483">
            <v>20</v>
          </cell>
          <cell r="R483">
            <v>192</v>
          </cell>
        </row>
        <row r="484">
          <cell r="B484" t="str">
            <v>tbc   Mobile BB</v>
          </cell>
          <cell r="C484" t="str">
            <v>tbc</v>
          </cell>
          <cell r="E484">
            <v>0</v>
          </cell>
          <cell r="F484">
            <v>0</v>
          </cell>
          <cell r="G484">
            <v>0</v>
          </cell>
          <cell r="H484">
            <v>0</v>
          </cell>
          <cell r="I484">
            <v>0</v>
          </cell>
          <cell r="J484">
            <v>0</v>
          </cell>
          <cell r="K484">
            <v>0</v>
          </cell>
          <cell r="L484">
            <v>0</v>
          </cell>
          <cell r="M484">
            <v>0</v>
          </cell>
          <cell r="N484">
            <v>0</v>
          </cell>
          <cell r="O484">
            <v>0</v>
          </cell>
          <cell r="P484">
            <v>0</v>
          </cell>
          <cell r="R484">
            <v>0</v>
          </cell>
        </row>
        <row r="485">
          <cell r="B485" t="str">
            <v>tbc   Mobile BB</v>
          </cell>
          <cell r="C485" t="str">
            <v>tbc</v>
          </cell>
          <cell r="E485">
            <v>0</v>
          </cell>
          <cell r="F485">
            <v>0</v>
          </cell>
          <cell r="G485">
            <v>0</v>
          </cell>
          <cell r="H485">
            <v>0</v>
          </cell>
          <cell r="I485">
            <v>0</v>
          </cell>
          <cell r="J485">
            <v>0</v>
          </cell>
          <cell r="K485">
            <v>0</v>
          </cell>
          <cell r="L485">
            <v>0</v>
          </cell>
          <cell r="M485">
            <v>0</v>
          </cell>
          <cell r="N485">
            <v>0</v>
          </cell>
          <cell r="O485">
            <v>0</v>
          </cell>
          <cell r="P485">
            <v>0</v>
          </cell>
          <cell r="R485">
            <v>0</v>
          </cell>
        </row>
        <row r="486">
          <cell r="B486" t="str">
            <v>tbc   Mobile BB</v>
          </cell>
          <cell r="C486" t="str">
            <v>tbc</v>
          </cell>
          <cell r="E486">
            <v>0</v>
          </cell>
          <cell r="F486">
            <v>0</v>
          </cell>
          <cell r="G486">
            <v>0</v>
          </cell>
          <cell r="H486">
            <v>0</v>
          </cell>
          <cell r="I486">
            <v>0</v>
          </cell>
          <cell r="J486">
            <v>0</v>
          </cell>
          <cell r="K486">
            <v>0</v>
          </cell>
          <cell r="L486">
            <v>0</v>
          </cell>
          <cell r="M486">
            <v>0</v>
          </cell>
          <cell r="N486">
            <v>0</v>
          </cell>
          <cell r="O486">
            <v>0</v>
          </cell>
          <cell r="P486">
            <v>0</v>
          </cell>
          <cell r="R486">
            <v>0</v>
          </cell>
        </row>
        <row r="487">
          <cell r="B487" t="str">
            <v>tbc   Mobile BB</v>
          </cell>
          <cell r="C487" t="str">
            <v>tbc</v>
          </cell>
          <cell r="E487">
            <v>0</v>
          </cell>
          <cell r="F487">
            <v>0</v>
          </cell>
          <cell r="G487">
            <v>0</v>
          </cell>
          <cell r="H487">
            <v>0</v>
          </cell>
          <cell r="I487">
            <v>0</v>
          </cell>
          <cell r="J487">
            <v>0</v>
          </cell>
          <cell r="K487">
            <v>0</v>
          </cell>
          <cell r="L487">
            <v>0</v>
          </cell>
          <cell r="M487">
            <v>0</v>
          </cell>
          <cell r="N487">
            <v>0</v>
          </cell>
          <cell r="O487">
            <v>0</v>
          </cell>
          <cell r="P487">
            <v>0</v>
          </cell>
          <cell r="R487">
            <v>0</v>
          </cell>
        </row>
        <row r="489">
          <cell r="C489" t="str">
            <v>TOTAL O2 ONLINE</v>
          </cell>
          <cell r="E489">
            <v>0</v>
          </cell>
          <cell r="F489">
            <v>0</v>
          </cell>
          <cell r="G489">
            <v>0</v>
          </cell>
          <cell r="H489">
            <v>456</v>
          </cell>
          <cell r="I489">
            <v>839</v>
          </cell>
          <cell r="J489">
            <v>846</v>
          </cell>
          <cell r="K489">
            <v>790</v>
          </cell>
          <cell r="L489">
            <v>973</v>
          </cell>
          <cell r="M489">
            <v>1219</v>
          </cell>
          <cell r="N489">
            <v>1014</v>
          </cell>
          <cell r="O489">
            <v>1377</v>
          </cell>
          <cell r="P489">
            <v>1661</v>
          </cell>
          <cell r="R489">
            <v>9175</v>
          </cell>
        </row>
        <row r="491">
          <cell r="C491" t="str">
            <v>O2 RETAIL (P. Cave)</v>
          </cell>
        </row>
        <row r="493">
          <cell r="B493" t="str">
            <v>O2 Retail   Mobile BB</v>
          </cell>
          <cell r="C493" t="str">
            <v>O2 Retail</v>
          </cell>
          <cell r="E493">
            <v>0</v>
          </cell>
          <cell r="F493">
            <v>0</v>
          </cell>
          <cell r="G493">
            <v>0</v>
          </cell>
          <cell r="H493">
            <v>1053</v>
          </cell>
          <cell r="I493">
            <v>2441</v>
          </cell>
          <cell r="J493">
            <v>2243</v>
          </cell>
          <cell r="K493">
            <v>1984</v>
          </cell>
          <cell r="L493">
            <v>2073</v>
          </cell>
          <cell r="M493">
            <v>2091</v>
          </cell>
          <cell r="N493">
            <v>2184</v>
          </cell>
          <cell r="O493">
            <v>3657</v>
          </cell>
          <cell r="P493">
            <v>1742</v>
          </cell>
          <cell r="R493">
            <v>19468</v>
          </cell>
        </row>
        <row r="494">
          <cell r="B494" t="str">
            <v>O2 Franchise   Mobile BB</v>
          </cell>
          <cell r="C494" t="str">
            <v>O2 Franchise</v>
          </cell>
          <cell r="E494">
            <v>0</v>
          </cell>
          <cell r="F494">
            <v>0</v>
          </cell>
          <cell r="G494">
            <v>0</v>
          </cell>
          <cell r="H494">
            <v>115</v>
          </cell>
          <cell r="I494">
            <v>271</v>
          </cell>
          <cell r="J494">
            <v>280</v>
          </cell>
          <cell r="K494">
            <v>271</v>
          </cell>
          <cell r="L494">
            <v>291</v>
          </cell>
          <cell r="M494">
            <v>348</v>
          </cell>
          <cell r="N494">
            <v>291</v>
          </cell>
          <cell r="O494">
            <v>538</v>
          </cell>
          <cell r="P494">
            <v>344</v>
          </cell>
          <cell r="R494">
            <v>2749</v>
          </cell>
        </row>
        <row r="495">
          <cell r="B495" t="str">
            <v>tbc   Mobile BB</v>
          </cell>
          <cell r="C495" t="str">
            <v>tbc</v>
          </cell>
          <cell r="E495">
            <v>0</v>
          </cell>
          <cell r="F495">
            <v>0</v>
          </cell>
          <cell r="G495">
            <v>0</v>
          </cell>
          <cell r="H495">
            <v>0</v>
          </cell>
          <cell r="I495">
            <v>0</v>
          </cell>
          <cell r="J495">
            <v>0</v>
          </cell>
          <cell r="K495">
            <v>0</v>
          </cell>
          <cell r="L495">
            <v>0</v>
          </cell>
          <cell r="M495">
            <v>0</v>
          </cell>
          <cell r="N495">
            <v>0</v>
          </cell>
          <cell r="O495">
            <v>0</v>
          </cell>
          <cell r="P495">
            <v>0</v>
          </cell>
          <cell r="R495">
            <v>0</v>
          </cell>
        </row>
        <row r="496">
          <cell r="B496" t="str">
            <v>tbc   Mobile BB</v>
          </cell>
          <cell r="C496" t="str">
            <v>tbc</v>
          </cell>
          <cell r="E496">
            <v>0</v>
          </cell>
          <cell r="F496">
            <v>0</v>
          </cell>
          <cell r="G496">
            <v>0</v>
          </cell>
          <cell r="H496">
            <v>0</v>
          </cell>
          <cell r="I496">
            <v>0</v>
          </cell>
          <cell r="J496">
            <v>0</v>
          </cell>
          <cell r="K496">
            <v>0</v>
          </cell>
          <cell r="L496">
            <v>0</v>
          </cell>
          <cell r="M496">
            <v>0</v>
          </cell>
          <cell r="N496">
            <v>0</v>
          </cell>
          <cell r="O496">
            <v>0</v>
          </cell>
          <cell r="P496">
            <v>0</v>
          </cell>
          <cell r="R496">
            <v>0</v>
          </cell>
        </row>
        <row r="497">
          <cell r="B497" t="str">
            <v>tbc   Mobile BB</v>
          </cell>
          <cell r="C497" t="str">
            <v>tbc</v>
          </cell>
          <cell r="E497">
            <v>0</v>
          </cell>
          <cell r="F497">
            <v>0</v>
          </cell>
          <cell r="G497">
            <v>0</v>
          </cell>
          <cell r="H497">
            <v>0</v>
          </cell>
          <cell r="I497">
            <v>0</v>
          </cell>
          <cell r="J497">
            <v>0</v>
          </cell>
          <cell r="K497">
            <v>0</v>
          </cell>
          <cell r="L497">
            <v>0</v>
          </cell>
          <cell r="M497">
            <v>0</v>
          </cell>
          <cell r="N497">
            <v>0</v>
          </cell>
          <cell r="O497">
            <v>0</v>
          </cell>
          <cell r="P497">
            <v>0</v>
          </cell>
          <cell r="R497">
            <v>0</v>
          </cell>
        </row>
        <row r="498">
          <cell r="B498" t="str">
            <v>tbc   Mobile BB</v>
          </cell>
          <cell r="C498" t="str">
            <v>tbc</v>
          </cell>
          <cell r="E498">
            <v>0</v>
          </cell>
          <cell r="F498">
            <v>0</v>
          </cell>
          <cell r="G498">
            <v>0</v>
          </cell>
          <cell r="H498">
            <v>0</v>
          </cell>
          <cell r="I498">
            <v>0</v>
          </cell>
          <cell r="J498">
            <v>0</v>
          </cell>
          <cell r="K498">
            <v>0</v>
          </cell>
          <cell r="L498">
            <v>0</v>
          </cell>
          <cell r="M498">
            <v>0</v>
          </cell>
          <cell r="N498">
            <v>0</v>
          </cell>
          <cell r="O498">
            <v>0</v>
          </cell>
          <cell r="P498">
            <v>0</v>
          </cell>
          <cell r="R498">
            <v>0</v>
          </cell>
        </row>
        <row r="499">
          <cell r="B499" t="str">
            <v>tbc   Mobile BB</v>
          </cell>
          <cell r="C499" t="str">
            <v>tbc</v>
          </cell>
          <cell r="E499">
            <v>0</v>
          </cell>
          <cell r="F499">
            <v>0</v>
          </cell>
          <cell r="G499">
            <v>0</v>
          </cell>
          <cell r="H499">
            <v>0</v>
          </cell>
          <cell r="I499">
            <v>0</v>
          </cell>
          <cell r="J499">
            <v>0</v>
          </cell>
          <cell r="K499">
            <v>0</v>
          </cell>
          <cell r="L499">
            <v>0</v>
          </cell>
          <cell r="M499">
            <v>0</v>
          </cell>
          <cell r="N499">
            <v>0</v>
          </cell>
          <cell r="O499">
            <v>0</v>
          </cell>
          <cell r="P499">
            <v>0</v>
          </cell>
          <cell r="R499">
            <v>0</v>
          </cell>
        </row>
        <row r="501">
          <cell r="C501" t="str">
            <v>TOTAL O2 RETAIL</v>
          </cell>
          <cell r="E501">
            <v>0</v>
          </cell>
          <cell r="F501">
            <v>0</v>
          </cell>
          <cell r="G501">
            <v>0</v>
          </cell>
          <cell r="H501">
            <v>1168</v>
          </cell>
          <cell r="I501">
            <v>2712</v>
          </cell>
          <cell r="J501">
            <v>2523</v>
          </cell>
          <cell r="K501">
            <v>2255</v>
          </cell>
          <cell r="L501">
            <v>2364</v>
          </cell>
          <cell r="M501">
            <v>2439</v>
          </cell>
          <cell r="N501">
            <v>2475</v>
          </cell>
          <cell r="O501">
            <v>4195</v>
          </cell>
          <cell r="P501">
            <v>2086</v>
          </cell>
          <cell r="R501">
            <v>22217</v>
          </cell>
        </row>
        <row r="503">
          <cell r="C503" t="str">
            <v>OTHER CHANNELS</v>
          </cell>
        </row>
        <row r="505">
          <cell r="B505" t="str">
            <v>Other   Mobile BB</v>
          </cell>
          <cell r="C505" t="str">
            <v>Other</v>
          </cell>
          <cell r="E505">
            <v>0</v>
          </cell>
          <cell r="F505">
            <v>0</v>
          </cell>
          <cell r="G505">
            <v>0</v>
          </cell>
          <cell r="H505">
            <v>0</v>
          </cell>
          <cell r="I505">
            <v>58</v>
          </cell>
          <cell r="J505">
            <v>31</v>
          </cell>
          <cell r="K505">
            <v>46</v>
          </cell>
          <cell r="L505">
            <v>32</v>
          </cell>
          <cell r="M505">
            <v>29</v>
          </cell>
          <cell r="N505">
            <v>42</v>
          </cell>
          <cell r="O505">
            <v>70</v>
          </cell>
          <cell r="P505">
            <v>84</v>
          </cell>
          <cell r="R505">
            <v>392</v>
          </cell>
        </row>
        <row r="506">
          <cell r="B506" t="str">
            <v>tbc   Mobile BB</v>
          </cell>
          <cell r="C506" t="str">
            <v>tbc</v>
          </cell>
          <cell r="E506">
            <v>0</v>
          </cell>
          <cell r="F506">
            <v>0</v>
          </cell>
          <cell r="G506">
            <v>0</v>
          </cell>
          <cell r="H506">
            <v>0</v>
          </cell>
          <cell r="I506">
            <v>0</v>
          </cell>
          <cell r="J506">
            <v>0</v>
          </cell>
          <cell r="K506">
            <v>0</v>
          </cell>
          <cell r="L506">
            <v>0</v>
          </cell>
          <cell r="M506">
            <v>0</v>
          </cell>
          <cell r="N506">
            <v>0</v>
          </cell>
          <cell r="O506">
            <v>0</v>
          </cell>
          <cell r="P506">
            <v>0</v>
          </cell>
          <cell r="R506">
            <v>0</v>
          </cell>
        </row>
        <row r="507">
          <cell r="B507" t="str">
            <v>tbc   Mobile BB</v>
          </cell>
          <cell r="C507" t="str">
            <v>tbc</v>
          </cell>
          <cell r="E507">
            <v>0</v>
          </cell>
          <cell r="F507">
            <v>0</v>
          </cell>
          <cell r="G507">
            <v>0</v>
          </cell>
          <cell r="H507">
            <v>0</v>
          </cell>
          <cell r="I507">
            <v>0</v>
          </cell>
          <cell r="J507">
            <v>0</v>
          </cell>
          <cell r="K507">
            <v>0</v>
          </cell>
          <cell r="L507">
            <v>0</v>
          </cell>
          <cell r="M507">
            <v>0</v>
          </cell>
          <cell r="N507">
            <v>0</v>
          </cell>
          <cell r="O507">
            <v>0</v>
          </cell>
          <cell r="P507">
            <v>0</v>
          </cell>
          <cell r="R507">
            <v>0</v>
          </cell>
        </row>
        <row r="508">
          <cell r="B508" t="str">
            <v>tbc   Mobile BB</v>
          </cell>
          <cell r="C508" t="str">
            <v>tbc</v>
          </cell>
          <cell r="E508">
            <v>0</v>
          </cell>
          <cell r="F508">
            <v>0</v>
          </cell>
          <cell r="G508">
            <v>0</v>
          </cell>
          <cell r="H508">
            <v>0</v>
          </cell>
          <cell r="I508">
            <v>0</v>
          </cell>
          <cell r="J508">
            <v>0</v>
          </cell>
          <cell r="K508">
            <v>0</v>
          </cell>
          <cell r="L508">
            <v>0</v>
          </cell>
          <cell r="M508">
            <v>0</v>
          </cell>
          <cell r="N508">
            <v>0</v>
          </cell>
          <cell r="O508">
            <v>0</v>
          </cell>
          <cell r="P508">
            <v>0</v>
          </cell>
          <cell r="R508">
            <v>0</v>
          </cell>
        </row>
        <row r="509">
          <cell r="B509" t="str">
            <v>tbc   Mobile BB</v>
          </cell>
          <cell r="C509" t="str">
            <v>tbc</v>
          </cell>
          <cell r="E509">
            <v>0</v>
          </cell>
          <cell r="F509">
            <v>0</v>
          </cell>
          <cell r="G509">
            <v>0</v>
          </cell>
          <cell r="H509">
            <v>0</v>
          </cell>
          <cell r="I509">
            <v>0</v>
          </cell>
          <cell r="J509">
            <v>0</v>
          </cell>
          <cell r="K509">
            <v>0</v>
          </cell>
          <cell r="L509">
            <v>0</v>
          </cell>
          <cell r="M509">
            <v>0</v>
          </cell>
          <cell r="N509">
            <v>0</v>
          </cell>
          <cell r="O509">
            <v>0</v>
          </cell>
          <cell r="P509">
            <v>0</v>
          </cell>
          <cell r="R509">
            <v>0</v>
          </cell>
        </row>
        <row r="510">
          <cell r="B510" t="str">
            <v>tbc   Mobile BB</v>
          </cell>
          <cell r="C510" t="str">
            <v>tbc</v>
          </cell>
          <cell r="E510">
            <v>0</v>
          </cell>
          <cell r="F510">
            <v>0</v>
          </cell>
          <cell r="G510">
            <v>0</v>
          </cell>
          <cell r="H510">
            <v>0</v>
          </cell>
          <cell r="I510">
            <v>0</v>
          </cell>
          <cell r="J510">
            <v>0</v>
          </cell>
          <cell r="K510">
            <v>0</v>
          </cell>
          <cell r="L510">
            <v>0</v>
          </cell>
          <cell r="M510">
            <v>0</v>
          </cell>
          <cell r="N510">
            <v>0</v>
          </cell>
          <cell r="O510">
            <v>0</v>
          </cell>
          <cell r="P510">
            <v>0</v>
          </cell>
          <cell r="R510">
            <v>0</v>
          </cell>
        </row>
        <row r="512">
          <cell r="C512" t="str">
            <v>TOTAL OTHER CHANNELS</v>
          </cell>
          <cell r="E512">
            <v>0</v>
          </cell>
          <cell r="F512">
            <v>0</v>
          </cell>
          <cell r="G512">
            <v>0</v>
          </cell>
          <cell r="H512">
            <v>0</v>
          </cell>
          <cell r="I512">
            <v>58</v>
          </cell>
          <cell r="J512">
            <v>31</v>
          </cell>
          <cell r="K512">
            <v>46</v>
          </cell>
          <cell r="L512">
            <v>32</v>
          </cell>
          <cell r="M512">
            <v>29</v>
          </cell>
          <cell r="N512">
            <v>42</v>
          </cell>
          <cell r="O512">
            <v>70</v>
          </cell>
          <cell r="P512">
            <v>84</v>
          </cell>
          <cell r="R512">
            <v>392</v>
          </cell>
        </row>
        <row r="514">
          <cell r="C514" t="str">
            <v>Mobile BB POSTPAY GROSS CONNECTIONS</v>
          </cell>
          <cell r="E514">
            <v>0</v>
          </cell>
          <cell r="F514">
            <v>0</v>
          </cell>
          <cell r="G514">
            <v>0</v>
          </cell>
          <cell r="H514">
            <v>1624</v>
          </cell>
          <cell r="I514">
            <v>4795</v>
          </cell>
          <cell r="J514">
            <v>4807</v>
          </cell>
          <cell r="K514">
            <v>4748</v>
          </cell>
          <cell r="L514">
            <v>4495</v>
          </cell>
          <cell r="M514">
            <v>5077</v>
          </cell>
          <cell r="N514">
            <v>5138</v>
          </cell>
          <cell r="O514">
            <v>8388</v>
          </cell>
          <cell r="P514">
            <v>7084</v>
          </cell>
          <cell r="R514">
            <v>46156</v>
          </cell>
        </row>
        <row r="516">
          <cell r="C516" t="str">
            <v>TOTAL POSTPAY</v>
          </cell>
          <cell r="E516">
            <v>39448</v>
          </cell>
          <cell r="F516">
            <v>39479</v>
          </cell>
          <cell r="G516">
            <v>39508</v>
          </cell>
          <cell r="H516">
            <v>39539</v>
          </cell>
          <cell r="I516">
            <v>39569</v>
          </cell>
          <cell r="J516">
            <v>39600</v>
          </cell>
          <cell r="K516">
            <v>39630</v>
          </cell>
          <cell r="L516">
            <v>39661</v>
          </cell>
          <cell r="M516">
            <v>39692</v>
          </cell>
          <cell r="N516">
            <v>39722</v>
          </cell>
          <cell r="O516">
            <v>39753</v>
          </cell>
          <cell r="P516">
            <v>39783</v>
          </cell>
          <cell r="R516" t="str">
            <v>Year to Date</v>
          </cell>
        </row>
        <row r="518">
          <cell r="E518" t="str">
            <v>Actual</v>
          </cell>
          <cell r="F518" t="str">
            <v>Actual</v>
          </cell>
          <cell r="G518" t="str">
            <v>Actual</v>
          </cell>
          <cell r="H518" t="str">
            <v>Actual</v>
          </cell>
          <cell r="I518" t="str">
            <v>Actual</v>
          </cell>
          <cell r="J518" t="str">
            <v>Actual</v>
          </cell>
          <cell r="K518" t="str">
            <v>Actual</v>
          </cell>
          <cell r="L518" t="str">
            <v>Actual</v>
          </cell>
          <cell r="M518" t="str">
            <v/>
          </cell>
          <cell r="N518" t="str">
            <v/>
          </cell>
          <cell r="O518" t="str">
            <v/>
          </cell>
          <cell r="P518" t="str">
            <v/>
          </cell>
        </row>
        <row r="520">
          <cell r="C520" t="str">
            <v>MASS RETAIL (S. Shurrock)</v>
          </cell>
        </row>
        <row r="522">
          <cell r="C522" t="str">
            <v>Carphone Warehouse - CPW Managed</v>
          </cell>
          <cell r="E522">
            <v>1098</v>
          </cell>
          <cell r="F522">
            <v>895</v>
          </cell>
          <cell r="G522">
            <v>830</v>
          </cell>
          <cell r="H522">
            <v>763</v>
          </cell>
          <cell r="I522">
            <v>759</v>
          </cell>
          <cell r="J522">
            <v>665</v>
          </cell>
          <cell r="K522">
            <v>683</v>
          </cell>
          <cell r="L522">
            <v>646</v>
          </cell>
          <cell r="M522">
            <v>614</v>
          </cell>
          <cell r="N522">
            <v>702</v>
          </cell>
          <cell r="O522">
            <v>603</v>
          </cell>
          <cell r="P522">
            <v>595</v>
          </cell>
          <cell r="R522">
            <v>8853</v>
          </cell>
        </row>
        <row r="523">
          <cell r="C523" t="str">
            <v>Carphone Warehouse - O2 managed</v>
          </cell>
          <cell r="E523">
            <v>37310.18</v>
          </cell>
          <cell r="F523">
            <v>35654</v>
          </cell>
          <cell r="G523">
            <v>31870</v>
          </cell>
          <cell r="H523">
            <v>29998</v>
          </cell>
          <cell r="I523">
            <v>25421</v>
          </cell>
          <cell r="J523">
            <v>17456</v>
          </cell>
          <cell r="K523">
            <v>43408</v>
          </cell>
          <cell r="L523">
            <v>41594</v>
          </cell>
          <cell r="M523">
            <v>35505</v>
          </cell>
          <cell r="N523">
            <v>35578</v>
          </cell>
          <cell r="O523">
            <v>30474</v>
          </cell>
          <cell r="P523">
            <v>40165</v>
          </cell>
          <cell r="R523">
            <v>404433.18</v>
          </cell>
        </row>
        <row r="524">
          <cell r="C524" t="str">
            <v>tbc</v>
          </cell>
          <cell r="E524">
            <v>0</v>
          </cell>
          <cell r="F524">
            <v>0</v>
          </cell>
          <cell r="G524">
            <v>0</v>
          </cell>
          <cell r="H524">
            <v>0</v>
          </cell>
          <cell r="I524">
            <v>0</v>
          </cell>
          <cell r="J524">
            <v>0</v>
          </cell>
          <cell r="K524">
            <v>0</v>
          </cell>
          <cell r="L524">
            <v>0</v>
          </cell>
          <cell r="M524">
            <v>0</v>
          </cell>
          <cell r="N524">
            <v>0</v>
          </cell>
          <cell r="O524">
            <v>0</v>
          </cell>
          <cell r="P524">
            <v>0</v>
          </cell>
          <cell r="R524">
            <v>0</v>
          </cell>
        </row>
        <row r="525">
          <cell r="C525" t="str">
            <v>tbc</v>
          </cell>
          <cell r="E525">
            <v>0</v>
          </cell>
          <cell r="F525">
            <v>0</v>
          </cell>
          <cell r="G525">
            <v>0</v>
          </cell>
          <cell r="H525">
            <v>0</v>
          </cell>
          <cell r="I525">
            <v>0</v>
          </cell>
          <cell r="J525">
            <v>0</v>
          </cell>
          <cell r="K525">
            <v>0</v>
          </cell>
          <cell r="L525">
            <v>0</v>
          </cell>
          <cell r="M525">
            <v>0</v>
          </cell>
          <cell r="N525">
            <v>0</v>
          </cell>
          <cell r="O525">
            <v>0</v>
          </cell>
          <cell r="P525">
            <v>0</v>
          </cell>
          <cell r="R525">
            <v>0</v>
          </cell>
        </row>
        <row r="526">
          <cell r="C526" t="str">
            <v>Phones 4 You</v>
          </cell>
          <cell r="E526">
            <v>9259</v>
          </cell>
          <cell r="F526">
            <v>10755</v>
          </cell>
          <cell r="G526">
            <v>19046</v>
          </cell>
          <cell r="H526">
            <v>16118</v>
          </cell>
          <cell r="I526">
            <v>14602</v>
          </cell>
          <cell r="J526">
            <v>13358</v>
          </cell>
          <cell r="K526">
            <v>15386</v>
          </cell>
          <cell r="L526">
            <v>15750</v>
          </cell>
          <cell r="M526">
            <v>10982</v>
          </cell>
          <cell r="N526">
            <v>9408</v>
          </cell>
          <cell r="O526">
            <v>10593</v>
          </cell>
          <cell r="P526">
            <v>10604</v>
          </cell>
          <cell r="R526">
            <v>155861</v>
          </cell>
        </row>
        <row r="527">
          <cell r="C527" t="str">
            <v>Dixons Stores Group</v>
          </cell>
          <cell r="E527">
            <v>122</v>
          </cell>
          <cell r="F527">
            <v>118</v>
          </cell>
          <cell r="G527">
            <v>0</v>
          </cell>
          <cell r="H527">
            <v>0</v>
          </cell>
          <cell r="I527">
            <v>79</v>
          </cell>
          <cell r="J527">
            <v>81</v>
          </cell>
          <cell r="K527">
            <v>105</v>
          </cell>
          <cell r="L527">
            <v>93</v>
          </cell>
          <cell r="M527">
            <v>82</v>
          </cell>
          <cell r="N527">
            <v>89</v>
          </cell>
          <cell r="O527">
            <v>80</v>
          </cell>
          <cell r="P527">
            <v>68</v>
          </cell>
          <cell r="R527">
            <v>917</v>
          </cell>
        </row>
        <row r="528">
          <cell r="C528" t="str">
            <v>tbc</v>
          </cell>
          <cell r="E528">
            <v>0</v>
          </cell>
          <cell r="F528">
            <v>0</v>
          </cell>
          <cell r="G528">
            <v>0</v>
          </cell>
          <cell r="H528">
            <v>0</v>
          </cell>
          <cell r="I528">
            <v>0</v>
          </cell>
          <cell r="J528">
            <v>0</v>
          </cell>
          <cell r="K528">
            <v>0</v>
          </cell>
          <cell r="L528">
            <v>0</v>
          </cell>
          <cell r="M528">
            <v>0</v>
          </cell>
          <cell r="N528">
            <v>0</v>
          </cell>
          <cell r="O528">
            <v>0</v>
          </cell>
          <cell r="P528">
            <v>0</v>
          </cell>
          <cell r="R528">
            <v>0</v>
          </cell>
        </row>
        <row r="529">
          <cell r="C529" t="str">
            <v>Dial a Phone</v>
          </cell>
          <cell r="E529">
            <v>7010</v>
          </cell>
          <cell r="F529">
            <v>6726</v>
          </cell>
          <cell r="G529">
            <v>1180</v>
          </cell>
          <cell r="H529">
            <v>254</v>
          </cell>
          <cell r="I529">
            <v>195</v>
          </cell>
          <cell r="J529">
            <v>212</v>
          </cell>
          <cell r="K529">
            <v>196</v>
          </cell>
          <cell r="L529">
            <v>164</v>
          </cell>
          <cell r="M529">
            <v>125</v>
          </cell>
          <cell r="N529">
            <v>147</v>
          </cell>
          <cell r="O529">
            <v>125</v>
          </cell>
          <cell r="P529">
            <v>90</v>
          </cell>
          <cell r="R529">
            <v>16424</v>
          </cell>
        </row>
        <row r="530">
          <cell r="C530" t="str">
            <v>Argos</v>
          </cell>
          <cell r="E530">
            <v>3</v>
          </cell>
          <cell r="F530">
            <v>0</v>
          </cell>
          <cell r="G530">
            <v>4</v>
          </cell>
          <cell r="H530">
            <v>1</v>
          </cell>
          <cell r="I530">
            <v>1</v>
          </cell>
          <cell r="J530">
            <v>2</v>
          </cell>
          <cell r="K530">
            <v>3</v>
          </cell>
          <cell r="L530">
            <v>1</v>
          </cell>
          <cell r="M530">
            <v>1</v>
          </cell>
          <cell r="N530">
            <v>1</v>
          </cell>
          <cell r="O530">
            <v>2</v>
          </cell>
          <cell r="P530">
            <v>1</v>
          </cell>
          <cell r="R530">
            <v>20</v>
          </cell>
        </row>
        <row r="531">
          <cell r="C531" t="str">
            <v>Tesco</v>
          </cell>
          <cell r="E531">
            <v>27</v>
          </cell>
          <cell r="F531">
            <v>10</v>
          </cell>
          <cell r="G531">
            <v>8</v>
          </cell>
          <cell r="H531">
            <v>6</v>
          </cell>
          <cell r="I531">
            <v>3</v>
          </cell>
          <cell r="J531">
            <v>1</v>
          </cell>
          <cell r="K531">
            <v>3</v>
          </cell>
          <cell r="L531">
            <v>10</v>
          </cell>
          <cell r="M531">
            <v>6</v>
          </cell>
          <cell r="N531">
            <v>25</v>
          </cell>
          <cell r="O531">
            <v>34</v>
          </cell>
          <cell r="P531">
            <v>11</v>
          </cell>
          <cell r="R531">
            <v>144</v>
          </cell>
        </row>
        <row r="532">
          <cell r="C532" t="str">
            <v>Woolworths</v>
          </cell>
          <cell r="E532">
            <v>0</v>
          </cell>
          <cell r="F532">
            <v>0</v>
          </cell>
          <cell r="G532">
            <v>0</v>
          </cell>
          <cell r="H532">
            <v>0</v>
          </cell>
          <cell r="I532">
            <v>0</v>
          </cell>
          <cell r="J532">
            <v>0</v>
          </cell>
          <cell r="K532">
            <v>0</v>
          </cell>
          <cell r="L532">
            <v>0</v>
          </cell>
          <cell r="M532">
            <v>0</v>
          </cell>
          <cell r="N532">
            <v>0</v>
          </cell>
          <cell r="O532">
            <v>0</v>
          </cell>
          <cell r="P532">
            <v>0</v>
          </cell>
          <cell r="R532">
            <v>0</v>
          </cell>
        </row>
        <row r="533">
          <cell r="C533" t="str">
            <v>Littlewoods</v>
          </cell>
          <cell r="E533">
            <v>0</v>
          </cell>
          <cell r="F533">
            <v>0</v>
          </cell>
          <cell r="G533">
            <v>0</v>
          </cell>
          <cell r="H533">
            <v>0</v>
          </cell>
          <cell r="I533">
            <v>0</v>
          </cell>
          <cell r="J533">
            <v>0</v>
          </cell>
          <cell r="K533">
            <v>0</v>
          </cell>
          <cell r="L533">
            <v>0</v>
          </cell>
          <cell r="M533">
            <v>0</v>
          </cell>
          <cell r="N533">
            <v>0</v>
          </cell>
          <cell r="O533">
            <v>0</v>
          </cell>
          <cell r="P533">
            <v>0</v>
          </cell>
          <cell r="R533">
            <v>0</v>
          </cell>
        </row>
        <row r="534">
          <cell r="C534" t="str">
            <v>Comet</v>
          </cell>
          <cell r="E534">
            <v>1</v>
          </cell>
          <cell r="F534">
            <v>1</v>
          </cell>
          <cell r="G534">
            <v>0</v>
          </cell>
          <cell r="H534">
            <v>0</v>
          </cell>
          <cell r="I534">
            <v>0</v>
          </cell>
          <cell r="J534">
            <v>0</v>
          </cell>
          <cell r="K534">
            <v>0</v>
          </cell>
          <cell r="L534">
            <v>1</v>
          </cell>
          <cell r="M534">
            <v>1</v>
          </cell>
          <cell r="N534">
            <v>0</v>
          </cell>
          <cell r="O534">
            <v>0</v>
          </cell>
          <cell r="P534">
            <v>0</v>
          </cell>
          <cell r="R534">
            <v>4</v>
          </cell>
        </row>
        <row r="535">
          <cell r="C535" t="str">
            <v>MobileShop</v>
          </cell>
          <cell r="E535">
            <v>191</v>
          </cell>
          <cell r="F535">
            <v>101</v>
          </cell>
          <cell r="G535">
            <v>121</v>
          </cell>
          <cell r="H535">
            <v>88</v>
          </cell>
          <cell r="I535">
            <v>99</v>
          </cell>
          <cell r="J535">
            <v>48</v>
          </cell>
          <cell r="K535">
            <v>52</v>
          </cell>
          <cell r="L535">
            <v>21</v>
          </cell>
          <cell r="M535">
            <v>21</v>
          </cell>
          <cell r="N535">
            <v>24</v>
          </cell>
          <cell r="O535">
            <v>21</v>
          </cell>
          <cell r="P535">
            <v>16</v>
          </cell>
          <cell r="R535">
            <v>803</v>
          </cell>
        </row>
        <row r="536">
          <cell r="C536" t="str">
            <v>Apple</v>
          </cell>
          <cell r="E536">
            <v>1369.44</v>
          </cell>
          <cell r="F536">
            <v>1563</v>
          </cell>
          <cell r="G536">
            <v>1648</v>
          </cell>
          <cell r="H536">
            <v>1521</v>
          </cell>
          <cell r="I536">
            <v>411</v>
          </cell>
          <cell r="J536">
            <v>65</v>
          </cell>
          <cell r="K536">
            <v>11464</v>
          </cell>
          <cell r="L536">
            <v>4506</v>
          </cell>
          <cell r="M536">
            <v>2183</v>
          </cell>
          <cell r="N536">
            <v>1845</v>
          </cell>
          <cell r="O536">
            <v>1460</v>
          </cell>
          <cell r="P536">
            <v>2341</v>
          </cell>
          <cell r="R536">
            <v>30376.440000000002</v>
          </cell>
        </row>
        <row r="537">
          <cell r="C537" t="str">
            <v>Other Mass Retail</v>
          </cell>
          <cell r="E537">
            <v>0</v>
          </cell>
          <cell r="F537">
            <v>0</v>
          </cell>
          <cell r="G537">
            <v>179</v>
          </cell>
          <cell r="H537">
            <v>194</v>
          </cell>
          <cell r="I537">
            <v>227</v>
          </cell>
          <cell r="J537">
            <v>186</v>
          </cell>
          <cell r="K537">
            <v>294</v>
          </cell>
          <cell r="L537">
            <v>446</v>
          </cell>
          <cell r="M537">
            <v>568</v>
          </cell>
          <cell r="N537">
            <v>598</v>
          </cell>
          <cell r="O537">
            <v>666</v>
          </cell>
          <cell r="P537">
            <v>521</v>
          </cell>
          <cell r="R537">
            <v>3879</v>
          </cell>
        </row>
        <row r="538">
          <cell r="C538" t="str">
            <v>Prepay Distributors</v>
          </cell>
          <cell r="E538">
            <v>0</v>
          </cell>
          <cell r="F538">
            <v>0</v>
          </cell>
          <cell r="G538">
            <v>0</v>
          </cell>
          <cell r="H538">
            <v>0</v>
          </cell>
          <cell r="I538">
            <v>0</v>
          </cell>
          <cell r="J538">
            <v>0</v>
          </cell>
          <cell r="K538">
            <v>0</v>
          </cell>
          <cell r="L538">
            <v>0</v>
          </cell>
          <cell r="M538">
            <v>0</v>
          </cell>
          <cell r="N538">
            <v>0</v>
          </cell>
          <cell r="O538">
            <v>0</v>
          </cell>
          <cell r="P538">
            <v>0</v>
          </cell>
          <cell r="R538">
            <v>0</v>
          </cell>
        </row>
        <row r="539">
          <cell r="C539" t="str">
            <v>Asda</v>
          </cell>
          <cell r="E539">
            <v>0</v>
          </cell>
          <cell r="F539">
            <v>0</v>
          </cell>
          <cell r="G539">
            <v>0</v>
          </cell>
          <cell r="H539">
            <v>0</v>
          </cell>
          <cell r="I539">
            <v>0</v>
          </cell>
          <cell r="J539">
            <v>0</v>
          </cell>
          <cell r="K539">
            <v>0</v>
          </cell>
          <cell r="L539">
            <v>0</v>
          </cell>
          <cell r="M539">
            <v>0</v>
          </cell>
          <cell r="N539">
            <v>0</v>
          </cell>
          <cell r="O539">
            <v>0</v>
          </cell>
          <cell r="P539">
            <v>0</v>
          </cell>
          <cell r="R539">
            <v>0</v>
          </cell>
        </row>
        <row r="540">
          <cell r="C540" t="str">
            <v>Next</v>
          </cell>
          <cell r="E540">
            <v>0</v>
          </cell>
          <cell r="F540">
            <v>0</v>
          </cell>
          <cell r="G540">
            <v>0</v>
          </cell>
          <cell r="H540">
            <v>0</v>
          </cell>
          <cell r="I540">
            <v>0</v>
          </cell>
          <cell r="J540">
            <v>0</v>
          </cell>
          <cell r="K540">
            <v>0</v>
          </cell>
          <cell r="L540">
            <v>0</v>
          </cell>
          <cell r="M540">
            <v>0</v>
          </cell>
          <cell r="N540">
            <v>0</v>
          </cell>
          <cell r="O540">
            <v>0</v>
          </cell>
          <cell r="P540">
            <v>0</v>
          </cell>
          <cell r="R540">
            <v>0</v>
          </cell>
        </row>
        <row r="541">
          <cell r="C541" t="str">
            <v>Morrisons</v>
          </cell>
          <cell r="E541">
            <v>0</v>
          </cell>
          <cell r="F541">
            <v>0</v>
          </cell>
          <cell r="G541">
            <v>0</v>
          </cell>
          <cell r="H541">
            <v>0</v>
          </cell>
          <cell r="I541">
            <v>0</v>
          </cell>
          <cell r="J541">
            <v>0</v>
          </cell>
          <cell r="K541">
            <v>0</v>
          </cell>
          <cell r="L541">
            <v>0</v>
          </cell>
          <cell r="M541">
            <v>0</v>
          </cell>
          <cell r="N541">
            <v>0</v>
          </cell>
          <cell r="O541">
            <v>0</v>
          </cell>
          <cell r="P541">
            <v>0</v>
          </cell>
          <cell r="R541">
            <v>0</v>
          </cell>
        </row>
        <row r="542">
          <cell r="C542" t="str">
            <v>tbc</v>
          </cell>
          <cell r="E542">
            <v>0</v>
          </cell>
          <cell r="F542">
            <v>0</v>
          </cell>
          <cell r="G542">
            <v>0</v>
          </cell>
          <cell r="H542">
            <v>0</v>
          </cell>
          <cell r="I542">
            <v>0</v>
          </cell>
          <cell r="J542">
            <v>0</v>
          </cell>
          <cell r="K542">
            <v>0</v>
          </cell>
          <cell r="L542">
            <v>0</v>
          </cell>
          <cell r="M542">
            <v>0</v>
          </cell>
          <cell r="N542">
            <v>0</v>
          </cell>
          <cell r="O542">
            <v>0</v>
          </cell>
          <cell r="P542">
            <v>0</v>
          </cell>
          <cell r="R542">
            <v>0</v>
          </cell>
        </row>
        <row r="544">
          <cell r="C544" t="str">
            <v>TOTAL MASS RETAIL</v>
          </cell>
          <cell r="E544">
            <v>56390.62</v>
          </cell>
          <cell r="F544">
            <v>55823</v>
          </cell>
          <cell r="G544">
            <v>54886</v>
          </cell>
          <cell r="H544">
            <v>48943</v>
          </cell>
          <cell r="I544">
            <v>41797</v>
          </cell>
          <cell r="J544">
            <v>32074</v>
          </cell>
          <cell r="K544">
            <v>71594</v>
          </cell>
          <cell r="L544">
            <v>63232</v>
          </cell>
          <cell r="M544">
            <v>50088</v>
          </cell>
          <cell r="N544">
            <v>48417</v>
          </cell>
          <cell r="O544">
            <v>44058</v>
          </cell>
          <cell r="P544">
            <v>54412</v>
          </cell>
          <cell r="R544">
            <v>621714.61999999988</v>
          </cell>
        </row>
        <row r="546">
          <cell r="C546" t="str">
            <v>BUSINESS (B. Dowd)</v>
          </cell>
        </row>
        <row r="548">
          <cell r="C548" t="str">
            <v>Exclusive Partners</v>
          </cell>
          <cell r="E548">
            <v>2168</v>
          </cell>
          <cell r="F548">
            <v>2551</v>
          </cell>
          <cell r="G548">
            <v>2890</v>
          </cell>
          <cell r="H548">
            <v>2853</v>
          </cell>
          <cell r="I548">
            <v>2554</v>
          </cell>
          <cell r="J548">
            <v>2865</v>
          </cell>
          <cell r="K548">
            <v>2696</v>
          </cell>
          <cell r="L548">
            <v>2493</v>
          </cell>
          <cell r="M548">
            <v>2586</v>
          </cell>
          <cell r="N548">
            <v>3248</v>
          </cell>
          <cell r="O548">
            <v>2004</v>
          </cell>
          <cell r="P548">
            <v>2534</v>
          </cell>
          <cell r="R548">
            <v>31442</v>
          </cell>
        </row>
        <row r="550">
          <cell r="C550" t="str">
            <v>Business Partners</v>
          </cell>
        </row>
        <row r="552">
          <cell r="C552" t="str">
            <v>Direct Independents</v>
          </cell>
          <cell r="E552">
            <v>3178</v>
          </cell>
          <cell r="F552">
            <v>4336</v>
          </cell>
          <cell r="G552">
            <v>4945</v>
          </cell>
          <cell r="H552">
            <v>4268</v>
          </cell>
          <cell r="I552">
            <v>4282</v>
          </cell>
          <cell r="J552">
            <v>5869</v>
          </cell>
          <cell r="K552">
            <v>5882</v>
          </cell>
          <cell r="L552">
            <v>5166</v>
          </cell>
          <cell r="M552">
            <v>2981</v>
          </cell>
          <cell r="N552">
            <v>2956</v>
          </cell>
          <cell r="O552">
            <v>2780</v>
          </cell>
          <cell r="P552">
            <v>3277</v>
          </cell>
          <cell r="R552">
            <v>49920</v>
          </cell>
        </row>
        <row r="553">
          <cell r="C553" t="str">
            <v>Distributors</v>
          </cell>
          <cell r="E553">
            <v>4311</v>
          </cell>
          <cell r="F553">
            <v>5330</v>
          </cell>
          <cell r="G553">
            <v>8082</v>
          </cell>
          <cell r="H553">
            <v>6667</v>
          </cell>
          <cell r="I553">
            <v>6382</v>
          </cell>
          <cell r="J553">
            <v>5729</v>
          </cell>
          <cell r="K553">
            <v>5070</v>
          </cell>
          <cell r="L553">
            <v>3722</v>
          </cell>
          <cell r="M553">
            <v>4780</v>
          </cell>
          <cell r="N553">
            <v>2867</v>
          </cell>
          <cell r="O553">
            <v>1661</v>
          </cell>
          <cell r="P553">
            <v>1644</v>
          </cell>
          <cell r="R553">
            <v>56245</v>
          </cell>
        </row>
        <row r="554">
          <cell r="C554" t="str">
            <v>Data Centre of Excellence</v>
          </cell>
          <cell r="E554">
            <v>3290</v>
          </cell>
          <cell r="F554">
            <v>1761</v>
          </cell>
          <cell r="G554">
            <v>2132</v>
          </cell>
          <cell r="H554">
            <v>2316</v>
          </cell>
          <cell r="I554">
            <v>2081</v>
          </cell>
          <cell r="J554">
            <v>2080</v>
          </cell>
          <cell r="K554">
            <v>2810</v>
          </cell>
          <cell r="L554">
            <v>1409</v>
          </cell>
          <cell r="M554">
            <v>2155</v>
          </cell>
          <cell r="N554">
            <v>3050</v>
          </cell>
          <cell r="O554">
            <v>2163</v>
          </cell>
          <cell r="P554">
            <v>1590</v>
          </cell>
          <cell r="R554">
            <v>26837</v>
          </cell>
        </row>
        <row r="555">
          <cell r="C555" t="str">
            <v>Vodafone</v>
          </cell>
          <cell r="E555">
            <v>192</v>
          </cell>
          <cell r="F555">
            <v>266</v>
          </cell>
          <cell r="G555">
            <v>334</v>
          </cell>
          <cell r="H555">
            <v>280</v>
          </cell>
          <cell r="I555">
            <v>257</v>
          </cell>
          <cell r="J555">
            <v>233</v>
          </cell>
          <cell r="K555">
            <v>169</v>
          </cell>
          <cell r="L555">
            <v>226</v>
          </cell>
          <cell r="M555">
            <v>182</v>
          </cell>
          <cell r="N555">
            <v>143</v>
          </cell>
          <cell r="O555">
            <v>187</v>
          </cell>
          <cell r="P555">
            <v>152</v>
          </cell>
          <cell r="R555">
            <v>2621</v>
          </cell>
        </row>
        <row r="556">
          <cell r="C556" t="str">
            <v>Managed Partners</v>
          </cell>
          <cell r="E556">
            <v>1308</v>
          </cell>
          <cell r="F556">
            <v>534</v>
          </cell>
          <cell r="G556">
            <v>608</v>
          </cell>
          <cell r="H556">
            <v>633</v>
          </cell>
          <cell r="I556">
            <v>827</v>
          </cell>
          <cell r="J556">
            <v>596</v>
          </cell>
          <cell r="K556">
            <v>945</v>
          </cell>
          <cell r="L556">
            <v>860</v>
          </cell>
          <cell r="M556">
            <v>792</v>
          </cell>
          <cell r="N556">
            <v>870</v>
          </cell>
          <cell r="O556">
            <v>498</v>
          </cell>
          <cell r="P556">
            <v>788</v>
          </cell>
          <cell r="R556">
            <v>9259</v>
          </cell>
        </row>
        <row r="557">
          <cell r="C557" t="str">
            <v>BT SP</v>
          </cell>
          <cell r="E557">
            <v>1086</v>
          </cell>
          <cell r="F557">
            <v>1359</v>
          </cell>
          <cell r="G557">
            <v>812</v>
          </cell>
          <cell r="H557">
            <v>967</v>
          </cell>
          <cell r="I557">
            <v>954</v>
          </cell>
          <cell r="J557">
            <v>1041</v>
          </cell>
          <cell r="K557">
            <v>1427</v>
          </cell>
          <cell r="L557">
            <v>1189</v>
          </cell>
          <cell r="M557">
            <v>1810</v>
          </cell>
          <cell r="N557">
            <v>1000</v>
          </cell>
          <cell r="O557">
            <v>1319</v>
          </cell>
          <cell r="P557">
            <v>684</v>
          </cell>
          <cell r="R557">
            <v>13648</v>
          </cell>
        </row>
        <row r="558">
          <cell r="C558" t="str">
            <v>Billing Partners - ISPs</v>
          </cell>
          <cell r="E558">
            <v>1</v>
          </cell>
          <cell r="F558">
            <v>0</v>
          </cell>
          <cell r="G558">
            <v>0</v>
          </cell>
          <cell r="H558">
            <v>0</v>
          </cell>
          <cell r="I558">
            <v>0</v>
          </cell>
          <cell r="J558">
            <v>0</v>
          </cell>
          <cell r="K558">
            <v>0</v>
          </cell>
          <cell r="L558">
            <v>29</v>
          </cell>
          <cell r="M558">
            <v>0</v>
          </cell>
          <cell r="N558">
            <v>0</v>
          </cell>
          <cell r="O558">
            <v>0</v>
          </cell>
          <cell r="P558">
            <v>1</v>
          </cell>
          <cell r="R558">
            <v>31</v>
          </cell>
        </row>
        <row r="559">
          <cell r="C559" t="str">
            <v>Genesis</v>
          </cell>
          <cell r="E559">
            <v>266</v>
          </cell>
          <cell r="F559">
            <v>233</v>
          </cell>
          <cell r="G559">
            <v>230</v>
          </cell>
          <cell r="H559">
            <v>184</v>
          </cell>
          <cell r="I559">
            <v>218</v>
          </cell>
          <cell r="J559">
            <v>204</v>
          </cell>
          <cell r="K559">
            <v>164</v>
          </cell>
          <cell r="L559">
            <v>129</v>
          </cell>
          <cell r="M559">
            <v>116</v>
          </cell>
          <cell r="N559">
            <v>167</v>
          </cell>
          <cell r="O559">
            <v>140</v>
          </cell>
          <cell r="P559">
            <v>80</v>
          </cell>
          <cell r="R559">
            <v>2131</v>
          </cell>
        </row>
        <row r="560">
          <cell r="C560" t="str">
            <v>Ceased Independents</v>
          </cell>
          <cell r="E560">
            <v>0</v>
          </cell>
          <cell r="F560">
            <v>0</v>
          </cell>
          <cell r="G560">
            <v>0</v>
          </cell>
          <cell r="H560">
            <v>0</v>
          </cell>
          <cell r="I560">
            <v>0</v>
          </cell>
          <cell r="J560">
            <v>0</v>
          </cell>
          <cell r="K560">
            <v>0</v>
          </cell>
          <cell r="L560">
            <v>0</v>
          </cell>
          <cell r="M560">
            <v>0</v>
          </cell>
          <cell r="N560">
            <v>0</v>
          </cell>
          <cell r="O560">
            <v>0</v>
          </cell>
          <cell r="P560">
            <v>0</v>
          </cell>
          <cell r="R560">
            <v>0</v>
          </cell>
        </row>
        <row r="561">
          <cell r="C561" t="str">
            <v>tbc</v>
          </cell>
          <cell r="E561">
            <v>0</v>
          </cell>
          <cell r="F561">
            <v>0</v>
          </cell>
          <cell r="G561">
            <v>0</v>
          </cell>
          <cell r="H561">
            <v>0</v>
          </cell>
          <cell r="I561">
            <v>0</v>
          </cell>
          <cell r="J561">
            <v>0</v>
          </cell>
          <cell r="K561">
            <v>0</v>
          </cell>
          <cell r="L561">
            <v>0</v>
          </cell>
          <cell r="M561">
            <v>0</v>
          </cell>
          <cell r="N561">
            <v>0</v>
          </cell>
          <cell r="O561">
            <v>0</v>
          </cell>
          <cell r="P561">
            <v>0</v>
          </cell>
          <cell r="R561">
            <v>0</v>
          </cell>
        </row>
        <row r="562">
          <cell r="C562" t="str">
            <v>tbc</v>
          </cell>
          <cell r="E562">
            <v>0</v>
          </cell>
          <cell r="F562">
            <v>0</v>
          </cell>
          <cell r="G562">
            <v>0</v>
          </cell>
          <cell r="H562">
            <v>0</v>
          </cell>
          <cell r="I562">
            <v>0</v>
          </cell>
          <cell r="J562">
            <v>0</v>
          </cell>
          <cell r="K562">
            <v>0</v>
          </cell>
          <cell r="L562">
            <v>0</v>
          </cell>
          <cell r="M562">
            <v>0</v>
          </cell>
          <cell r="N562">
            <v>0</v>
          </cell>
          <cell r="O562">
            <v>0</v>
          </cell>
          <cell r="P562">
            <v>0</v>
          </cell>
          <cell r="R562">
            <v>0</v>
          </cell>
        </row>
        <row r="564">
          <cell r="C564" t="str">
            <v>Total Business Partners</v>
          </cell>
          <cell r="E564">
            <v>13632</v>
          </cell>
          <cell r="F564">
            <v>13819</v>
          </cell>
          <cell r="G564">
            <v>17143</v>
          </cell>
          <cell r="H564">
            <v>15315</v>
          </cell>
          <cell r="I564">
            <v>15001</v>
          </cell>
          <cell r="J564">
            <v>15752</v>
          </cell>
          <cell r="K564">
            <v>16467</v>
          </cell>
          <cell r="L564">
            <v>12730</v>
          </cell>
          <cell r="M564">
            <v>12816</v>
          </cell>
          <cell r="N564">
            <v>11053</v>
          </cell>
          <cell r="O564">
            <v>8748</v>
          </cell>
          <cell r="P564">
            <v>8216</v>
          </cell>
          <cell r="R564">
            <v>160692</v>
          </cell>
        </row>
        <row r="566">
          <cell r="C566" t="str">
            <v>Direct</v>
          </cell>
        </row>
        <row r="568">
          <cell r="C568" t="str">
            <v>O2 Direct Sales - Corporate</v>
          </cell>
          <cell r="E568">
            <v>12632</v>
          </cell>
          <cell r="F568">
            <v>13708</v>
          </cell>
          <cell r="G568">
            <v>17130</v>
          </cell>
          <cell r="H568">
            <v>13597</v>
          </cell>
          <cell r="I568">
            <v>17102</v>
          </cell>
          <cell r="J568">
            <v>13346</v>
          </cell>
          <cell r="K568">
            <v>19440</v>
          </cell>
          <cell r="L568">
            <v>13165</v>
          </cell>
          <cell r="M568">
            <v>17089</v>
          </cell>
          <cell r="N568">
            <v>12346</v>
          </cell>
          <cell r="O568">
            <v>13816</v>
          </cell>
          <cell r="P568">
            <v>13336</v>
          </cell>
          <cell r="R568">
            <v>176707</v>
          </cell>
        </row>
        <row r="569">
          <cell r="C569" t="str">
            <v>O2 Direct Sales - SME</v>
          </cell>
          <cell r="E569">
            <v>6632</v>
          </cell>
          <cell r="F569">
            <v>7407</v>
          </cell>
          <cell r="G569">
            <v>8543</v>
          </cell>
          <cell r="H569">
            <v>7479</v>
          </cell>
          <cell r="I569">
            <v>6710</v>
          </cell>
          <cell r="J569">
            <v>7537</v>
          </cell>
          <cell r="K569">
            <v>7971</v>
          </cell>
          <cell r="L569">
            <v>7411</v>
          </cell>
          <cell r="M569">
            <v>9665</v>
          </cell>
          <cell r="N569">
            <v>8836</v>
          </cell>
          <cell r="O569">
            <v>8465</v>
          </cell>
          <cell r="P569">
            <v>8869</v>
          </cell>
          <cell r="R569">
            <v>95525</v>
          </cell>
        </row>
        <row r="570">
          <cell r="C570" t="str">
            <v>tbc</v>
          </cell>
          <cell r="E570">
            <v>0</v>
          </cell>
          <cell r="F570">
            <v>0</v>
          </cell>
          <cell r="G570">
            <v>0</v>
          </cell>
          <cell r="H570">
            <v>0</v>
          </cell>
          <cell r="I570">
            <v>0</v>
          </cell>
          <cell r="J570">
            <v>0</v>
          </cell>
          <cell r="K570">
            <v>0</v>
          </cell>
          <cell r="L570">
            <v>0</v>
          </cell>
          <cell r="M570">
            <v>0</v>
          </cell>
          <cell r="N570">
            <v>0</v>
          </cell>
          <cell r="O570">
            <v>0</v>
          </cell>
          <cell r="P570">
            <v>0</v>
          </cell>
          <cell r="R570">
            <v>0</v>
          </cell>
        </row>
        <row r="571">
          <cell r="C571" t="str">
            <v>tbc</v>
          </cell>
          <cell r="E571">
            <v>0</v>
          </cell>
          <cell r="F571">
            <v>0</v>
          </cell>
          <cell r="G571">
            <v>0</v>
          </cell>
          <cell r="H571">
            <v>0</v>
          </cell>
          <cell r="I571">
            <v>0</v>
          </cell>
          <cell r="J571">
            <v>0</v>
          </cell>
          <cell r="K571">
            <v>0</v>
          </cell>
          <cell r="L571">
            <v>0</v>
          </cell>
          <cell r="M571">
            <v>0</v>
          </cell>
          <cell r="N571">
            <v>0</v>
          </cell>
          <cell r="O571">
            <v>0</v>
          </cell>
          <cell r="P571">
            <v>0</v>
          </cell>
          <cell r="R571">
            <v>0</v>
          </cell>
        </row>
        <row r="572">
          <cell r="C572" t="str">
            <v>tbc</v>
          </cell>
          <cell r="E572">
            <v>0</v>
          </cell>
          <cell r="F572">
            <v>0</v>
          </cell>
          <cell r="G572">
            <v>0</v>
          </cell>
          <cell r="H572">
            <v>0</v>
          </cell>
          <cell r="I572">
            <v>0</v>
          </cell>
          <cell r="J572">
            <v>0</v>
          </cell>
          <cell r="K572">
            <v>0</v>
          </cell>
          <cell r="L572">
            <v>0</v>
          </cell>
          <cell r="M572">
            <v>0</v>
          </cell>
          <cell r="N572">
            <v>0</v>
          </cell>
          <cell r="O572">
            <v>0</v>
          </cell>
          <cell r="P572">
            <v>0</v>
          </cell>
          <cell r="R572">
            <v>0</v>
          </cell>
        </row>
        <row r="573">
          <cell r="C573" t="str">
            <v>tbc</v>
          </cell>
          <cell r="E573">
            <v>0</v>
          </cell>
          <cell r="F573">
            <v>0</v>
          </cell>
          <cell r="G573">
            <v>0</v>
          </cell>
          <cell r="H573">
            <v>0</v>
          </cell>
          <cell r="I573">
            <v>0</v>
          </cell>
          <cell r="J573">
            <v>0</v>
          </cell>
          <cell r="K573">
            <v>0</v>
          </cell>
          <cell r="L573">
            <v>0</v>
          </cell>
          <cell r="M573">
            <v>0</v>
          </cell>
          <cell r="N573">
            <v>0</v>
          </cell>
          <cell r="O573">
            <v>0</v>
          </cell>
          <cell r="P573">
            <v>0</v>
          </cell>
          <cell r="R573">
            <v>0</v>
          </cell>
        </row>
        <row r="574">
          <cell r="C574" t="str">
            <v>tbc</v>
          </cell>
          <cell r="E574">
            <v>0</v>
          </cell>
          <cell r="F574">
            <v>0</v>
          </cell>
          <cell r="G574">
            <v>0</v>
          </cell>
          <cell r="H574">
            <v>0</v>
          </cell>
          <cell r="I574">
            <v>0</v>
          </cell>
          <cell r="J574">
            <v>0</v>
          </cell>
          <cell r="K574">
            <v>0</v>
          </cell>
          <cell r="L574">
            <v>0</v>
          </cell>
          <cell r="M574">
            <v>0</v>
          </cell>
          <cell r="N574">
            <v>0</v>
          </cell>
          <cell r="O574">
            <v>0</v>
          </cell>
          <cell r="P574">
            <v>0</v>
          </cell>
          <cell r="R574">
            <v>0</v>
          </cell>
        </row>
        <row r="575">
          <cell r="C575" t="str">
            <v>tbc</v>
          </cell>
          <cell r="E575">
            <v>0</v>
          </cell>
          <cell r="F575">
            <v>0</v>
          </cell>
          <cell r="G575">
            <v>0</v>
          </cell>
          <cell r="H575">
            <v>0</v>
          </cell>
          <cell r="I575">
            <v>0</v>
          </cell>
          <cell r="J575">
            <v>0</v>
          </cell>
          <cell r="K575">
            <v>0</v>
          </cell>
          <cell r="L575">
            <v>0</v>
          </cell>
          <cell r="M575">
            <v>0</v>
          </cell>
          <cell r="N575">
            <v>0</v>
          </cell>
          <cell r="O575">
            <v>0</v>
          </cell>
          <cell r="P575">
            <v>0</v>
          </cell>
          <cell r="R575">
            <v>0</v>
          </cell>
        </row>
        <row r="576">
          <cell r="C576" t="str">
            <v>tbc</v>
          </cell>
          <cell r="E576">
            <v>0</v>
          </cell>
          <cell r="F576">
            <v>0</v>
          </cell>
          <cell r="G576">
            <v>0</v>
          </cell>
          <cell r="H576">
            <v>0</v>
          </cell>
          <cell r="I576">
            <v>0</v>
          </cell>
          <cell r="J576">
            <v>0</v>
          </cell>
          <cell r="K576">
            <v>0</v>
          </cell>
          <cell r="L576">
            <v>0</v>
          </cell>
          <cell r="M576">
            <v>0</v>
          </cell>
          <cell r="N576">
            <v>0</v>
          </cell>
          <cell r="O576">
            <v>0</v>
          </cell>
          <cell r="P576">
            <v>0</v>
          </cell>
          <cell r="R576">
            <v>0</v>
          </cell>
        </row>
        <row r="578">
          <cell r="C578" t="str">
            <v>Total Direct</v>
          </cell>
          <cell r="E578">
            <v>19264</v>
          </cell>
          <cell r="F578">
            <v>21115</v>
          </cell>
          <cell r="G578">
            <v>25673</v>
          </cell>
          <cell r="H578">
            <v>21076</v>
          </cell>
          <cell r="I578">
            <v>23812</v>
          </cell>
          <cell r="J578">
            <v>20883</v>
          </cell>
          <cell r="K578">
            <v>27411</v>
          </cell>
          <cell r="L578">
            <v>20576</v>
          </cell>
          <cell r="M578">
            <v>26754</v>
          </cell>
          <cell r="N578">
            <v>21182</v>
          </cell>
          <cell r="O578">
            <v>22281</v>
          </cell>
          <cell r="P578">
            <v>22205</v>
          </cell>
          <cell r="R578">
            <v>272232</v>
          </cell>
        </row>
        <row r="580">
          <cell r="C580" t="str">
            <v>TOTAL BUSINESS</v>
          </cell>
          <cell r="E580">
            <v>35064</v>
          </cell>
          <cell r="F580">
            <v>37485</v>
          </cell>
          <cell r="G580">
            <v>45706</v>
          </cell>
          <cell r="H580">
            <v>39244</v>
          </cell>
          <cell r="I580">
            <v>41367</v>
          </cell>
          <cell r="J580">
            <v>39500</v>
          </cell>
          <cell r="K580">
            <v>46574</v>
          </cell>
          <cell r="L580">
            <v>35799</v>
          </cell>
          <cell r="M580">
            <v>42156</v>
          </cell>
          <cell r="N580">
            <v>35483</v>
          </cell>
          <cell r="O580">
            <v>33033</v>
          </cell>
          <cell r="P580">
            <v>32955</v>
          </cell>
          <cell r="R580">
            <v>464366</v>
          </cell>
        </row>
        <row r="582">
          <cell r="C582" t="str">
            <v>O2 ONLINE (A. Benham)</v>
          </cell>
        </row>
        <row r="584">
          <cell r="C584" t="str">
            <v>O2 Online</v>
          </cell>
          <cell r="E584">
            <v>29490.34</v>
          </cell>
          <cell r="F584">
            <v>29868</v>
          </cell>
          <cell r="G584">
            <v>28053</v>
          </cell>
          <cell r="H584">
            <v>27647</v>
          </cell>
          <cell r="I584">
            <v>25183</v>
          </cell>
          <cell r="J584">
            <v>24814</v>
          </cell>
          <cell r="K584">
            <v>25738</v>
          </cell>
          <cell r="L584">
            <v>22955</v>
          </cell>
          <cell r="M584">
            <v>24941</v>
          </cell>
          <cell r="N584">
            <v>19376</v>
          </cell>
          <cell r="O584">
            <v>22746</v>
          </cell>
          <cell r="P584">
            <v>27594</v>
          </cell>
          <cell r="R584">
            <v>308405.33999999997</v>
          </cell>
        </row>
        <row r="585">
          <cell r="C585" t="str">
            <v>O2 Telesales</v>
          </cell>
          <cell r="E585">
            <v>1085</v>
          </cell>
          <cell r="F585">
            <v>1617</v>
          </cell>
          <cell r="G585">
            <v>1642</v>
          </cell>
          <cell r="H585">
            <v>1893</v>
          </cell>
          <cell r="I585">
            <v>1353</v>
          </cell>
          <cell r="J585">
            <v>1253</v>
          </cell>
          <cell r="K585">
            <v>1088</v>
          </cell>
          <cell r="L585">
            <v>602</v>
          </cell>
          <cell r="M585">
            <v>554</v>
          </cell>
          <cell r="N585">
            <v>448</v>
          </cell>
          <cell r="O585">
            <v>495</v>
          </cell>
          <cell r="P585">
            <v>716</v>
          </cell>
          <cell r="R585">
            <v>12746</v>
          </cell>
        </row>
        <row r="586">
          <cell r="C586" t="str">
            <v>tbc</v>
          </cell>
          <cell r="E586">
            <v>0</v>
          </cell>
          <cell r="F586">
            <v>0</v>
          </cell>
          <cell r="G586">
            <v>0</v>
          </cell>
          <cell r="H586">
            <v>0</v>
          </cell>
          <cell r="I586">
            <v>0</v>
          </cell>
          <cell r="J586">
            <v>0</v>
          </cell>
          <cell r="K586">
            <v>0</v>
          </cell>
          <cell r="L586">
            <v>0</v>
          </cell>
          <cell r="M586">
            <v>0</v>
          </cell>
          <cell r="N586">
            <v>0</v>
          </cell>
          <cell r="O586">
            <v>0</v>
          </cell>
          <cell r="P586">
            <v>0</v>
          </cell>
          <cell r="R586">
            <v>0</v>
          </cell>
        </row>
        <row r="587">
          <cell r="C587" t="str">
            <v>tbc</v>
          </cell>
          <cell r="E587">
            <v>0</v>
          </cell>
          <cell r="F587">
            <v>0</v>
          </cell>
          <cell r="G587">
            <v>0</v>
          </cell>
          <cell r="H587">
            <v>0</v>
          </cell>
          <cell r="I587">
            <v>0</v>
          </cell>
          <cell r="J587">
            <v>0</v>
          </cell>
          <cell r="K587">
            <v>0</v>
          </cell>
          <cell r="L587">
            <v>0</v>
          </cell>
          <cell r="M587">
            <v>0</v>
          </cell>
          <cell r="N587">
            <v>0</v>
          </cell>
          <cell r="O587">
            <v>0</v>
          </cell>
          <cell r="P587">
            <v>0</v>
          </cell>
          <cell r="R587">
            <v>0</v>
          </cell>
        </row>
        <row r="588">
          <cell r="C588" t="str">
            <v>tbc</v>
          </cell>
          <cell r="E588">
            <v>0</v>
          </cell>
          <cell r="F588">
            <v>0</v>
          </cell>
          <cell r="G588">
            <v>0</v>
          </cell>
          <cell r="H588">
            <v>0</v>
          </cell>
          <cell r="I588">
            <v>0</v>
          </cell>
          <cell r="J588">
            <v>0</v>
          </cell>
          <cell r="K588">
            <v>0</v>
          </cell>
          <cell r="L588">
            <v>0</v>
          </cell>
          <cell r="M588">
            <v>0</v>
          </cell>
          <cell r="N588">
            <v>0</v>
          </cell>
          <cell r="O588">
            <v>0</v>
          </cell>
          <cell r="P588">
            <v>0</v>
          </cell>
          <cell r="R588">
            <v>0</v>
          </cell>
        </row>
        <row r="589">
          <cell r="C589" t="str">
            <v>tbc</v>
          </cell>
          <cell r="E589">
            <v>0</v>
          </cell>
          <cell r="F589">
            <v>0</v>
          </cell>
          <cell r="G589">
            <v>0</v>
          </cell>
          <cell r="H589">
            <v>0</v>
          </cell>
          <cell r="I589">
            <v>0</v>
          </cell>
          <cell r="J589">
            <v>0</v>
          </cell>
          <cell r="K589">
            <v>0</v>
          </cell>
          <cell r="L589">
            <v>0</v>
          </cell>
          <cell r="M589">
            <v>0</v>
          </cell>
          <cell r="N589">
            <v>0</v>
          </cell>
          <cell r="O589">
            <v>0</v>
          </cell>
          <cell r="P589">
            <v>0</v>
          </cell>
          <cell r="R589">
            <v>0</v>
          </cell>
        </row>
        <row r="591">
          <cell r="C591" t="str">
            <v>TOTAL O2 ONLINE</v>
          </cell>
          <cell r="E591">
            <v>30575.34</v>
          </cell>
          <cell r="F591">
            <v>31485</v>
          </cell>
          <cell r="G591">
            <v>29695</v>
          </cell>
          <cell r="H591">
            <v>29540</v>
          </cell>
          <cell r="I591">
            <v>26536</v>
          </cell>
          <cell r="J591">
            <v>26067</v>
          </cell>
          <cell r="K591">
            <v>26826</v>
          </cell>
          <cell r="L591">
            <v>23557</v>
          </cell>
          <cell r="M591">
            <v>25495</v>
          </cell>
          <cell r="N591">
            <v>19824</v>
          </cell>
          <cell r="O591">
            <v>23241</v>
          </cell>
          <cell r="P591">
            <v>28310</v>
          </cell>
          <cell r="R591">
            <v>321151.33999999997</v>
          </cell>
        </row>
        <row r="593">
          <cell r="C593" t="str">
            <v>O2 RETAIL (P. Cave)</v>
          </cell>
        </row>
        <row r="595">
          <cell r="C595" t="str">
            <v>O2 Retail</v>
          </cell>
          <cell r="E595">
            <v>28763.200000000001</v>
          </cell>
          <cell r="F595">
            <v>32001</v>
          </cell>
          <cell r="G595">
            <v>31435</v>
          </cell>
          <cell r="H595">
            <v>30222</v>
          </cell>
          <cell r="I595">
            <v>27134</v>
          </cell>
          <cell r="J595">
            <v>23945</v>
          </cell>
          <cell r="K595">
            <v>39031</v>
          </cell>
          <cell r="L595">
            <v>43054</v>
          </cell>
          <cell r="M595">
            <v>44921</v>
          </cell>
          <cell r="N595">
            <v>40203</v>
          </cell>
          <cell r="O595">
            <v>37027</v>
          </cell>
          <cell r="P595">
            <v>41833</v>
          </cell>
          <cell r="R595">
            <v>419569.2</v>
          </cell>
        </row>
        <row r="596">
          <cell r="C596" t="str">
            <v>O2 Franchise</v>
          </cell>
          <cell r="E596">
            <v>2440.6799999999998</v>
          </cell>
          <cell r="F596">
            <v>2443</v>
          </cell>
          <cell r="G596">
            <v>2474</v>
          </cell>
          <cell r="H596">
            <v>2742</v>
          </cell>
          <cell r="I596">
            <v>2940</v>
          </cell>
          <cell r="J596">
            <v>2764</v>
          </cell>
          <cell r="K596">
            <v>5724</v>
          </cell>
          <cell r="L596">
            <v>5973</v>
          </cell>
          <cell r="M596">
            <v>5754</v>
          </cell>
          <cell r="N596">
            <v>5150</v>
          </cell>
          <cell r="O596">
            <v>5287</v>
          </cell>
          <cell r="P596">
            <v>5548</v>
          </cell>
          <cell r="R596">
            <v>49239.68</v>
          </cell>
        </row>
        <row r="597">
          <cell r="C597" t="str">
            <v>tbc</v>
          </cell>
          <cell r="E597">
            <v>0</v>
          </cell>
          <cell r="F597">
            <v>0</v>
          </cell>
          <cell r="G597">
            <v>0</v>
          </cell>
          <cell r="H597">
            <v>0</v>
          </cell>
          <cell r="I597">
            <v>0</v>
          </cell>
          <cell r="J597">
            <v>0</v>
          </cell>
          <cell r="K597">
            <v>0</v>
          </cell>
          <cell r="L597">
            <v>0</v>
          </cell>
          <cell r="M597">
            <v>0</v>
          </cell>
          <cell r="N597">
            <v>0</v>
          </cell>
          <cell r="O597">
            <v>0</v>
          </cell>
          <cell r="P597">
            <v>0</v>
          </cell>
          <cell r="R597">
            <v>0</v>
          </cell>
        </row>
        <row r="598">
          <cell r="C598" t="str">
            <v>tbc</v>
          </cell>
          <cell r="E598">
            <v>0</v>
          </cell>
          <cell r="F598">
            <v>0</v>
          </cell>
          <cell r="G598">
            <v>0</v>
          </cell>
          <cell r="H598">
            <v>0</v>
          </cell>
          <cell r="I598">
            <v>0</v>
          </cell>
          <cell r="J598">
            <v>0</v>
          </cell>
          <cell r="K598">
            <v>0</v>
          </cell>
          <cell r="L598">
            <v>0</v>
          </cell>
          <cell r="M598">
            <v>0</v>
          </cell>
          <cell r="N598">
            <v>0</v>
          </cell>
          <cell r="O598">
            <v>0</v>
          </cell>
          <cell r="P598">
            <v>0</v>
          </cell>
          <cell r="R598">
            <v>0</v>
          </cell>
        </row>
        <row r="599">
          <cell r="C599" t="str">
            <v>tbc</v>
          </cell>
          <cell r="E599">
            <v>0</v>
          </cell>
          <cell r="F599">
            <v>0</v>
          </cell>
          <cell r="G599">
            <v>0</v>
          </cell>
          <cell r="H599">
            <v>0</v>
          </cell>
          <cell r="I599">
            <v>0</v>
          </cell>
          <cell r="J599">
            <v>0</v>
          </cell>
          <cell r="K599">
            <v>0</v>
          </cell>
          <cell r="L599">
            <v>0</v>
          </cell>
          <cell r="M599">
            <v>0</v>
          </cell>
          <cell r="N599">
            <v>0</v>
          </cell>
          <cell r="O599">
            <v>0</v>
          </cell>
          <cell r="P599">
            <v>0</v>
          </cell>
          <cell r="R599">
            <v>0</v>
          </cell>
        </row>
        <row r="600">
          <cell r="C600" t="str">
            <v>tbc</v>
          </cell>
          <cell r="E600">
            <v>0</v>
          </cell>
          <cell r="F600">
            <v>0</v>
          </cell>
          <cell r="G600">
            <v>0</v>
          </cell>
          <cell r="H600">
            <v>0</v>
          </cell>
          <cell r="I600">
            <v>0</v>
          </cell>
          <cell r="J600">
            <v>0</v>
          </cell>
          <cell r="K600">
            <v>0</v>
          </cell>
          <cell r="L600">
            <v>0</v>
          </cell>
          <cell r="M600">
            <v>0</v>
          </cell>
          <cell r="N600">
            <v>0</v>
          </cell>
          <cell r="O600">
            <v>0</v>
          </cell>
          <cell r="P600">
            <v>0</v>
          </cell>
          <cell r="R600">
            <v>0</v>
          </cell>
        </row>
        <row r="601">
          <cell r="C601" t="str">
            <v>tbc</v>
          </cell>
          <cell r="E601">
            <v>0</v>
          </cell>
          <cell r="F601">
            <v>0</v>
          </cell>
          <cell r="G601">
            <v>0</v>
          </cell>
          <cell r="H601">
            <v>0</v>
          </cell>
          <cell r="I601">
            <v>0</v>
          </cell>
          <cell r="J601">
            <v>0</v>
          </cell>
          <cell r="K601">
            <v>0</v>
          </cell>
          <cell r="L601">
            <v>0</v>
          </cell>
          <cell r="M601">
            <v>0</v>
          </cell>
          <cell r="N601">
            <v>0</v>
          </cell>
          <cell r="O601">
            <v>0</v>
          </cell>
          <cell r="P601">
            <v>0</v>
          </cell>
          <cell r="R601">
            <v>0</v>
          </cell>
        </row>
        <row r="603">
          <cell r="C603" t="str">
            <v>TOTAL O2 RETAIL</v>
          </cell>
          <cell r="E603">
            <v>31203.88</v>
          </cell>
          <cell r="F603">
            <v>34444</v>
          </cell>
          <cell r="G603">
            <v>33909</v>
          </cell>
          <cell r="H603">
            <v>32964</v>
          </cell>
          <cell r="I603">
            <v>30074</v>
          </cell>
          <cell r="J603">
            <v>26709</v>
          </cell>
          <cell r="K603">
            <v>44755</v>
          </cell>
          <cell r="L603">
            <v>49027</v>
          </cell>
          <cell r="M603">
            <v>50675</v>
          </cell>
          <cell r="N603">
            <v>45353</v>
          </cell>
          <cell r="O603">
            <v>42314</v>
          </cell>
          <cell r="P603">
            <v>47381</v>
          </cell>
          <cell r="R603">
            <v>468808.88</v>
          </cell>
        </row>
        <row r="605">
          <cell r="C605" t="str">
            <v>OTHER CHANNELS</v>
          </cell>
        </row>
        <row r="607">
          <cell r="C607" t="str">
            <v>Other</v>
          </cell>
          <cell r="E607">
            <v>5513.92</v>
          </cell>
          <cell r="F607">
            <v>1955</v>
          </cell>
          <cell r="G607">
            <v>5372</v>
          </cell>
          <cell r="H607">
            <v>2778</v>
          </cell>
          <cell r="I607">
            <v>2233</v>
          </cell>
          <cell r="J607">
            <v>1620</v>
          </cell>
          <cell r="K607">
            <v>2224</v>
          </cell>
          <cell r="L607">
            <v>1569</v>
          </cell>
          <cell r="M607">
            <v>2048</v>
          </cell>
          <cell r="N607">
            <v>5019</v>
          </cell>
          <cell r="O607">
            <v>1173</v>
          </cell>
          <cell r="P607">
            <v>1604.0000000000011</v>
          </cell>
          <cell r="R607">
            <v>33108.92</v>
          </cell>
        </row>
        <row r="608">
          <cell r="C608" t="str">
            <v>tbc</v>
          </cell>
          <cell r="E608">
            <v>0</v>
          </cell>
          <cell r="F608">
            <v>0</v>
          </cell>
          <cell r="G608">
            <v>0</v>
          </cell>
          <cell r="H608">
            <v>0</v>
          </cell>
          <cell r="I608">
            <v>0</v>
          </cell>
          <cell r="J608">
            <v>0</v>
          </cell>
          <cell r="K608">
            <v>0</v>
          </cell>
          <cell r="L608">
            <v>0</v>
          </cell>
          <cell r="M608">
            <v>0</v>
          </cell>
          <cell r="N608">
            <v>0</v>
          </cell>
          <cell r="O608">
            <v>0</v>
          </cell>
          <cell r="P608">
            <v>0</v>
          </cell>
          <cell r="R608">
            <v>0</v>
          </cell>
        </row>
        <row r="609">
          <cell r="C609" t="str">
            <v>tbc</v>
          </cell>
          <cell r="E609">
            <v>0</v>
          </cell>
          <cell r="F609">
            <v>0</v>
          </cell>
          <cell r="G609">
            <v>0</v>
          </cell>
          <cell r="H609">
            <v>0</v>
          </cell>
          <cell r="I609">
            <v>0</v>
          </cell>
          <cell r="J609">
            <v>0</v>
          </cell>
          <cell r="K609">
            <v>0</v>
          </cell>
          <cell r="L609">
            <v>0</v>
          </cell>
          <cell r="M609">
            <v>0</v>
          </cell>
          <cell r="N609">
            <v>0</v>
          </cell>
          <cell r="O609">
            <v>0</v>
          </cell>
          <cell r="P609">
            <v>0</v>
          </cell>
          <cell r="R609">
            <v>0</v>
          </cell>
        </row>
        <row r="610">
          <cell r="C610" t="str">
            <v>tbc</v>
          </cell>
          <cell r="E610">
            <v>0</v>
          </cell>
          <cell r="F610">
            <v>0</v>
          </cell>
          <cell r="G610">
            <v>0</v>
          </cell>
          <cell r="H610">
            <v>0</v>
          </cell>
          <cell r="I610">
            <v>0</v>
          </cell>
          <cell r="J610">
            <v>0</v>
          </cell>
          <cell r="K610">
            <v>0</v>
          </cell>
          <cell r="L610">
            <v>0</v>
          </cell>
          <cell r="M610">
            <v>0</v>
          </cell>
          <cell r="N610">
            <v>0</v>
          </cell>
          <cell r="O610">
            <v>0</v>
          </cell>
          <cell r="P610">
            <v>0</v>
          </cell>
          <cell r="R610">
            <v>0</v>
          </cell>
        </row>
        <row r="611">
          <cell r="C611" t="str">
            <v>tbc</v>
          </cell>
          <cell r="E611">
            <v>0</v>
          </cell>
          <cell r="F611">
            <v>0</v>
          </cell>
          <cell r="G611">
            <v>0</v>
          </cell>
          <cell r="H611">
            <v>0</v>
          </cell>
          <cell r="I611">
            <v>0</v>
          </cell>
          <cell r="J611">
            <v>0</v>
          </cell>
          <cell r="K611">
            <v>0</v>
          </cell>
          <cell r="L611">
            <v>0</v>
          </cell>
          <cell r="M611">
            <v>0</v>
          </cell>
          <cell r="N611">
            <v>0</v>
          </cell>
          <cell r="O611">
            <v>0</v>
          </cell>
          <cell r="P611">
            <v>0</v>
          </cell>
          <cell r="R611">
            <v>0</v>
          </cell>
        </row>
        <row r="612">
          <cell r="C612" t="str">
            <v>tbc</v>
          </cell>
          <cell r="E612">
            <v>0</v>
          </cell>
          <cell r="F612">
            <v>0</v>
          </cell>
          <cell r="G612">
            <v>0</v>
          </cell>
          <cell r="H612">
            <v>0</v>
          </cell>
          <cell r="I612">
            <v>0</v>
          </cell>
          <cell r="J612">
            <v>0</v>
          </cell>
          <cell r="K612">
            <v>0</v>
          </cell>
          <cell r="L612">
            <v>0</v>
          </cell>
          <cell r="M612">
            <v>0</v>
          </cell>
          <cell r="N612">
            <v>0</v>
          </cell>
          <cell r="O612">
            <v>0</v>
          </cell>
          <cell r="P612">
            <v>0</v>
          </cell>
          <cell r="R612">
            <v>0</v>
          </cell>
        </row>
        <row r="614">
          <cell r="C614" t="str">
            <v>TOTAL OTHER CHANNELS</v>
          </cell>
          <cell r="E614">
            <v>5513.92</v>
          </cell>
          <cell r="F614">
            <v>1955</v>
          </cell>
          <cell r="G614">
            <v>5372</v>
          </cell>
          <cell r="H614">
            <v>2778</v>
          </cell>
          <cell r="I614">
            <v>2233</v>
          </cell>
          <cell r="J614">
            <v>1620</v>
          </cell>
          <cell r="K614">
            <v>2224</v>
          </cell>
          <cell r="L614">
            <v>1569</v>
          </cell>
          <cell r="M614">
            <v>2048</v>
          </cell>
          <cell r="N614">
            <v>5019</v>
          </cell>
          <cell r="O614">
            <v>1173</v>
          </cell>
          <cell r="P614">
            <v>1604.0000000000011</v>
          </cell>
          <cell r="R614">
            <v>33108.92</v>
          </cell>
        </row>
        <row r="616">
          <cell r="C616" t="str">
            <v>TOTAL POSTPAY GROSS CONNS (Excl. Renum)</v>
          </cell>
          <cell r="E616">
            <v>158747.76</v>
          </cell>
          <cell r="F616">
            <v>161192</v>
          </cell>
          <cell r="G616">
            <v>169568</v>
          </cell>
          <cell r="H616">
            <v>153469</v>
          </cell>
          <cell r="I616">
            <v>142007</v>
          </cell>
          <cell r="J616">
            <v>125970</v>
          </cell>
          <cell r="K616">
            <v>191973</v>
          </cell>
          <cell r="L616">
            <v>173184</v>
          </cell>
          <cell r="M616">
            <v>170462</v>
          </cell>
          <cell r="N616">
            <v>154096</v>
          </cell>
          <cell r="O616">
            <v>143819</v>
          </cell>
          <cell r="P616">
            <v>164662</v>
          </cell>
          <cell r="R616">
            <v>1909149.7599999998</v>
          </cell>
        </row>
        <row r="618">
          <cell r="C618" t="str">
            <v>Renumbering</v>
          </cell>
          <cell r="E618">
            <v>-4000</v>
          </cell>
          <cell r="F618">
            <v>-4000</v>
          </cell>
          <cell r="G618">
            <v>-4000</v>
          </cell>
          <cell r="H618">
            <v>-6702</v>
          </cell>
          <cell r="I618">
            <v>-6555</v>
          </cell>
          <cell r="J618">
            <v>-6519</v>
          </cell>
          <cell r="K618">
            <v>-10464</v>
          </cell>
          <cell r="L618">
            <v>-10464</v>
          </cell>
          <cell r="M618">
            <v>-11123</v>
          </cell>
          <cell r="N618">
            <v>-11123</v>
          </cell>
          <cell r="O618">
            <v>-7708</v>
          </cell>
          <cell r="P618">
            <v>-7151</v>
          </cell>
          <cell r="R618">
            <v>-89809</v>
          </cell>
        </row>
        <row r="620">
          <cell r="C620" t="str">
            <v>TOTAL POSTPAY GROSS CONNS (Incl. Renum)</v>
          </cell>
          <cell r="E620">
            <v>154747.76</v>
          </cell>
          <cell r="F620">
            <v>157192</v>
          </cell>
          <cell r="G620">
            <v>165568</v>
          </cell>
          <cell r="H620">
            <v>146767</v>
          </cell>
          <cell r="I620">
            <v>135452</v>
          </cell>
          <cell r="J620">
            <v>119451</v>
          </cell>
          <cell r="K620">
            <v>181509</v>
          </cell>
          <cell r="L620">
            <v>162720</v>
          </cell>
          <cell r="M620">
            <v>159339</v>
          </cell>
          <cell r="N620">
            <v>142973</v>
          </cell>
          <cell r="O620">
            <v>136111</v>
          </cell>
          <cell r="P620">
            <v>157511</v>
          </cell>
          <cell r="R620">
            <v>1819340.7599999998</v>
          </cell>
        </row>
        <row r="621">
          <cell r="C621" t="str">
            <v>Check</v>
          </cell>
          <cell r="E621" t="str">
            <v>Ok</v>
          </cell>
          <cell r="F621" t="str">
            <v>ERROR</v>
          </cell>
          <cell r="G621" t="str">
            <v>ERROR</v>
          </cell>
          <cell r="H621" t="str">
            <v>ERROR</v>
          </cell>
          <cell r="I621" t="str">
            <v>ERROR</v>
          </cell>
          <cell r="J621" t="str">
            <v>ERROR</v>
          </cell>
          <cell r="K621" t="str">
            <v>Ok</v>
          </cell>
          <cell r="L621" t="str">
            <v>Ok</v>
          </cell>
          <cell r="M621" t="str">
            <v>Ok</v>
          </cell>
          <cell r="N621" t="str">
            <v>Ok</v>
          </cell>
          <cell r="O621" t="str">
            <v>Ok</v>
          </cell>
          <cell r="P621" t="str">
            <v>ERROR</v>
          </cell>
        </row>
      </sheetData>
      <sheetData sheetId="32" refreshError="1">
        <row r="2">
          <cell r="C2" t="str">
            <v>PREPAY Traditional</v>
          </cell>
          <cell r="E2">
            <v>39448</v>
          </cell>
          <cell r="F2">
            <v>39479</v>
          </cell>
          <cell r="G2">
            <v>39508</v>
          </cell>
          <cell r="H2">
            <v>39539</v>
          </cell>
          <cell r="I2">
            <v>39569</v>
          </cell>
          <cell r="J2">
            <v>39600</v>
          </cell>
          <cell r="K2">
            <v>39630</v>
          </cell>
          <cell r="L2">
            <v>39661</v>
          </cell>
          <cell r="M2">
            <v>39692</v>
          </cell>
          <cell r="N2">
            <v>39722</v>
          </cell>
          <cell r="O2">
            <v>39753</v>
          </cell>
          <cell r="P2">
            <v>39783</v>
          </cell>
          <cell r="R2" t="str">
            <v>Year to Date</v>
          </cell>
        </row>
        <row r="4">
          <cell r="E4" t="str">
            <v>Actual</v>
          </cell>
          <cell r="F4" t="str">
            <v>Actual</v>
          </cell>
          <cell r="G4" t="str">
            <v>Actual</v>
          </cell>
          <cell r="H4" t="str">
            <v>Actual</v>
          </cell>
          <cell r="I4" t="str">
            <v>Actual</v>
          </cell>
          <cell r="J4" t="str">
            <v>Actual</v>
          </cell>
          <cell r="K4" t="str">
            <v>Actual</v>
          </cell>
          <cell r="L4" t="str">
            <v>Actual</v>
          </cell>
          <cell r="M4" t="str">
            <v/>
          </cell>
          <cell r="N4" t="str">
            <v/>
          </cell>
          <cell r="O4" t="str">
            <v/>
          </cell>
          <cell r="P4" t="str">
            <v/>
          </cell>
        </row>
        <row r="6">
          <cell r="C6" t="str">
            <v>MASS RETAIL (S. Shurrock)</v>
          </cell>
        </row>
        <row r="8">
          <cell r="B8" t="str">
            <v>Carphone Warehouse - CPW Managed   Traditional</v>
          </cell>
          <cell r="C8" t="str">
            <v>Carphone Warehouse - CPW Managed</v>
          </cell>
          <cell r="E8">
            <v>0</v>
          </cell>
          <cell r="F8">
            <v>0</v>
          </cell>
          <cell r="G8">
            <v>0</v>
          </cell>
          <cell r="H8">
            <v>0</v>
          </cell>
          <cell r="I8">
            <v>0</v>
          </cell>
          <cell r="J8">
            <v>0</v>
          </cell>
          <cell r="K8">
            <v>0</v>
          </cell>
          <cell r="L8">
            <v>0</v>
          </cell>
          <cell r="M8">
            <v>0</v>
          </cell>
          <cell r="N8">
            <v>0</v>
          </cell>
          <cell r="O8">
            <v>0</v>
          </cell>
          <cell r="P8">
            <v>0</v>
          </cell>
          <cell r="R8">
            <v>0</v>
          </cell>
        </row>
        <row r="9">
          <cell r="B9" t="str">
            <v>Carphone Warehouse - O2 managed   Traditional</v>
          </cell>
          <cell r="C9" t="str">
            <v>Carphone Warehouse - O2 managed</v>
          </cell>
          <cell r="E9">
            <v>2</v>
          </cell>
          <cell r="F9">
            <v>0</v>
          </cell>
          <cell r="G9">
            <v>2</v>
          </cell>
          <cell r="H9">
            <v>2</v>
          </cell>
          <cell r="I9">
            <v>4</v>
          </cell>
          <cell r="J9">
            <v>2</v>
          </cell>
          <cell r="K9">
            <v>3</v>
          </cell>
          <cell r="L9">
            <v>2</v>
          </cell>
          <cell r="M9">
            <v>38324</v>
          </cell>
          <cell r="N9">
            <v>41664</v>
          </cell>
          <cell r="O9">
            <v>104621</v>
          </cell>
          <cell r="P9">
            <v>198826</v>
          </cell>
          <cell r="R9">
            <v>383452</v>
          </cell>
        </row>
        <row r="10">
          <cell r="B10" t="str">
            <v>tbc   Traditional</v>
          </cell>
          <cell r="C10" t="str">
            <v>tbc</v>
          </cell>
          <cell r="E10">
            <v>0</v>
          </cell>
          <cell r="F10">
            <v>0</v>
          </cell>
          <cell r="G10">
            <v>0</v>
          </cell>
          <cell r="H10">
            <v>0</v>
          </cell>
          <cell r="I10">
            <v>0</v>
          </cell>
          <cell r="J10">
            <v>0</v>
          </cell>
          <cell r="K10">
            <v>0</v>
          </cell>
          <cell r="L10">
            <v>0</v>
          </cell>
          <cell r="M10">
            <v>0</v>
          </cell>
          <cell r="N10">
            <v>0</v>
          </cell>
          <cell r="O10">
            <v>0</v>
          </cell>
          <cell r="P10">
            <v>0</v>
          </cell>
          <cell r="R10">
            <v>0</v>
          </cell>
        </row>
        <row r="11">
          <cell r="B11" t="str">
            <v>tbc   Traditional</v>
          </cell>
          <cell r="C11" t="str">
            <v>tbc</v>
          </cell>
          <cell r="E11">
            <v>0</v>
          </cell>
          <cell r="F11">
            <v>0</v>
          </cell>
          <cell r="G11">
            <v>0</v>
          </cell>
          <cell r="H11">
            <v>0</v>
          </cell>
          <cell r="I11">
            <v>0</v>
          </cell>
          <cell r="J11">
            <v>0</v>
          </cell>
          <cell r="K11">
            <v>0</v>
          </cell>
          <cell r="L11">
            <v>0</v>
          </cell>
          <cell r="M11">
            <v>0</v>
          </cell>
          <cell r="N11">
            <v>0</v>
          </cell>
          <cell r="O11">
            <v>0</v>
          </cell>
          <cell r="P11">
            <v>0</v>
          </cell>
          <cell r="R11">
            <v>0</v>
          </cell>
        </row>
        <row r="12">
          <cell r="B12" t="str">
            <v>Phones 4 You   Traditional</v>
          </cell>
          <cell r="C12" t="str">
            <v>Phones 4 You</v>
          </cell>
          <cell r="E12">
            <v>2393</v>
          </cell>
          <cell r="F12">
            <v>2098</v>
          </cell>
          <cell r="G12">
            <v>2008</v>
          </cell>
          <cell r="H12">
            <v>3582</v>
          </cell>
          <cell r="I12">
            <v>3341</v>
          </cell>
          <cell r="J12">
            <v>2771</v>
          </cell>
          <cell r="K12">
            <v>3276</v>
          </cell>
          <cell r="L12">
            <v>2738</v>
          </cell>
          <cell r="M12">
            <v>9889</v>
          </cell>
          <cell r="N12">
            <v>10362</v>
          </cell>
          <cell r="O12">
            <v>17233</v>
          </cell>
          <cell r="P12">
            <v>59051</v>
          </cell>
          <cell r="R12">
            <v>118742</v>
          </cell>
        </row>
        <row r="13">
          <cell r="B13" t="str">
            <v>Dixons Stores Group   Traditional</v>
          </cell>
          <cell r="C13" t="str">
            <v>Dixons Stores Group</v>
          </cell>
          <cell r="E13">
            <v>0</v>
          </cell>
          <cell r="F13">
            <v>0</v>
          </cell>
          <cell r="G13">
            <v>0</v>
          </cell>
          <cell r="H13">
            <v>0</v>
          </cell>
          <cell r="I13">
            <v>0</v>
          </cell>
          <cell r="J13">
            <v>0</v>
          </cell>
          <cell r="K13">
            <v>0</v>
          </cell>
          <cell r="L13">
            <v>282</v>
          </cell>
          <cell r="M13">
            <v>954</v>
          </cell>
          <cell r="N13">
            <v>616</v>
          </cell>
          <cell r="O13">
            <v>795</v>
          </cell>
          <cell r="P13">
            <v>2536</v>
          </cell>
          <cell r="R13">
            <v>5183</v>
          </cell>
        </row>
        <row r="14">
          <cell r="B14" t="str">
            <v>tbc   Traditional</v>
          </cell>
          <cell r="C14" t="str">
            <v>tbc</v>
          </cell>
          <cell r="E14">
            <v>0</v>
          </cell>
          <cell r="F14">
            <v>0</v>
          </cell>
          <cell r="G14">
            <v>0</v>
          </cell>
          <cell r="H14">
            <v>0</v>
          </cell>
          <cell r="I14">
            <v>0</v>
          </cell>
          <cell r="J14">
            <v>0</v>
          </cell>
          <cell r="K14">
            <v>0</v>
          </cell>
          <cell r="L14">
            <v>0</v>
          </cell>
          <cell r="M14">
            <v>0</v>
          </cell>
          <cell r="N14">
            <v>0</v>
          </cell>
          <cell r="O14">
            <v>0</v>
          </cell>
          <cell r="P14">
            <v>0</v>
          </cell>
          <cell r="R14">
            <v>0</v>
          </cell>
        </row>
        <row r="15">
          <cell r="B15" t="str">
            <v>Dial a Phone   Traditional</v>
          </cell>
          <cell r="C15" t="str">
            <v>Dial a Phone</v>
          </cell>
          <cell r="E15">
            <v>0</v>
          </cell>
          <cell r="F15">
            <v>0</v>
          </cell>
          <cell r="G15">
            <v>0</v>
          </cell>
          <cell r="H15">
            <v>0</v>
          </cell>
          <cell r="I15">
            <v>0</v>
          </cell>
          <cell r="J15">
            <v>0</v>
          </cell>
          <cell r="K15">
            <v>0</v>
          </cell>
          <cell r="L15">
            <v>0</v>
          </cell>
          <cell r="M15">
            <v>0</v>
          </cell>
          <cell r="N15">
            <v>0</v>
          </cell>
          <cell r="O15">
            <v>0</v>
          </cell>
          <cell r="P15">
            <v>1</v>
          </cell>
          <cell r="R15">
            <v>1</v>
          </cell>
        </row>
        <row r="16">
          <cell r="B16" t="str">
            <v>Argos   Traditional</v>
          </cell>
          <cell r="C16" t="str">
            <v>Argos</v>
          </cell>
          <cell r="E16">
            <v>17735</v>
          </cell>
          <cell r="F16">
            <v>11439</v>
          </cell>
          <cell r="G16">
            <v>11642</v>
          </cell>
          <cell r="H16">
            <v>9864</v>
          </cell>
          <cell r="I16">
            <v>8787</v>
          </cell>
          <cell r="J16">
            <v>9906</v>
          </cell>
          <cell r="K16">
            <v>10737</v>
          </cell>
          <cell r="L16">
            <v>7223</v>
          </cell>
          <cell r="M16">
            <v>7191</v>
          </cell>
          <cell r="N16">
            <v>5261</v>
          </cell>
          <cell r="O16">
            <v>3852</v>
          </cell>
          <cell r="P16">
            <v>11653</v>
          </cell>
          <cell r="R16">
            <v>115290</v>
          </cell>
        </row>
        <row r="17">
          <cell r="B17" t="str">
            <v>Tesco   Traditional</v>
          </cell>
          <cell r="C17" t="str">
            <v>Tesco</v>
          </cell>
          <cell r="E17">
            <v>5990</v>
          </cell>
          <cell r="F17">
            <v>5203</v>
          </cell>
          <cell r="G17">
            <v>5391</v>
          </cell>
          <cell r="H17">
            <v>5220</v>
          </cell>
          <cell r="I17">
            <v>5495</v>
          </cell>
          <cell r="J17">
            <v>5788</v>
          </cell>
          <cell r="K17">
            <v>6990</v>
          </cell>
          <cell r="L17">
            <v>7782</v>
          </cell>
          <cell r="M17">
            <v>5997</v>
          </cell>
          <cell r="N17">
            <v>5690</v>
          </cell>
          <cell r="O17">
            <v>5497</v>
          </cell>
          <cell r="P17">
            <v>11571</v>
          </cell>
          <cell r="R17">
            <v>76614</v>
          </cell>
        </row>
        <row r="18">
          <cell r="B18" t="str">
            <v>Woolworths   Traditional</v>
          </cell>
          <cell r="C18" t="str">
            <v>Woolworths</v>
          </cell>
          <cell r="E18">
            <v>12641</v>
          </cell>
          <cell r="F18">
            <v>5737</v>
          </cell>
          <cell r="G18">
            <v>4381</v>
          </cell>
          <cell r="H18">
            <v>3390</v>
          </cell>
          <cell r="I18">
            <v>5623</v>
          </cell>
          <cell r="J18">
            <v>6014</v>
          </cell>
          <cell r="K18">
            <v>5090</v>
          </cell>
          <cell r="L18">
            <v>10534</v>
          </cell>
          <cell r="M18">
            <v>6906</v>
          </cell>
          <cell r="N18">
            <v>8466</v>
          </cell>
          <cell r="O18">
            <v>6815</v>
          </cell>
          <cell r="P18">
            <v>13028</v>
          </cell>
          <cell r="R18">
            <v>88625</v>
          </cell>
        </row>
        <row r="19">
          <cell r="B19" t="str">
            <v>Littlewoods   Traditional</v>
          </cell>
          <cell r="C19" t="str">
            <v>Littlewoods</v>
          </cell>
          <cell r="E19">
            <v>8098</v>
          </cell>
          <cell r="F19">
            <v>5920</v>
          </cell>
          <cell r="G19">
            <v>5663</v>
          </cell>
          <cell r="H19">
            <v>5715</v>
          </cell>
          <cell r="I19">
            <v>5894</v>
          </cell>
          <cell r="J19">
            <v>5402</v>
          </cell>
          <cell r="K19">
            <v>6423</v>
          </cell>
          <cell r="L19">
            <v>6215</v>
          </cell>
          <cell r="M19">
            <v>6308</v>
          </cell>
          <cell r="N19">
            <v>6126</v>
          </cell>
          <cell r="O19">
            <v>4651</v>
          </cell>
          <cell r="P19">
            <v>12708</v>
          </cell>
          <cell r="R19">
            <v>79123</v>
          </cell>
        </row>
        <row r="20">
          <cell r="B20" t="str">
            <v>Comet   Traditional</v>
          </cell>
          <cell r="C20" t="str">
            <v>Comet</v>
          </cell>
          <cell r="E20">
            <v>97</v>
          </cell>
          <cell r="F20">
            <v>53</v>
          </cell>
          <cell r="G20">
            <v>28</v>
          </cell>
          <cell r="H20">
            <v>18</v>
          </cell>
          <cell r="I20">
            <v>15</v>
          </cell>
          <cell r="J20">
            <v>7</v>
          </cell>
          <cell r="K20">
            <v>3</v>
          </cell>
          <cell r="L20">
            <v>4</v>
          </cell>
          <cell r="M20">
            <v>39</v>
          </cell>
          <cell r="N20">
            <v>28</v>
          </cell>
          <cell r="O20">
            <v>13</v>
          </cell>
          <cell r="P20">
            <v>10</v>
          </cell>
          <cell r="R20">
            <v>315</v>
          </cell>
        </row>
        <row r="21">
          <cell r="B21" t="str">
            <v>MobileShop   Traditional</v>
          </cell>
          <cell r="C21" t="str">
            <v>MobileShop</v>
          </cell>
          <cell r="E21">
            <v>0</v>
          </cell>
          <cell r="F21">
            <v>0</v>
          </cell>
          <cell r="G21">
            <v>0</v>
          </cell>
          <cell r="H21">
            <v>0</v>
          </cell>
          <cell r="I21">
            <v>0</v>
          </cell>
          <cell r="J21">
            <v>0</v>
          </cell>
          <cell r="K21">
            <v>0</v>
          </cell>
          <cell r="L21">
            <v>0</v>
          </cell>
          <cell r="M21">
            <v>0</v>
          </cell>
          <cell r="N21">
            <v>0</v>
          </cell>
          <cell r="O21">
            <v>0</v>
          </cell>
          <cell r="P21">
            <v>0</v>
          </cell>
          <cell r="R21">
            <v>0</v>
          </cell>
        </row>
        <row r="22">
          <cell r="B22" t="str">
            <v>Apple   Traditional</v>
          </cell>
          <cell r="C22" t="str">
            <v>Apple</v>
          </cell>
          <cell r="E22">
            <v>0</v>
          </cell>
          <cell r="F22">
            <v>0</v>
          </cell>
          <cell r="G22">
            <v>0</v>
          </cell>
          <cell r="H22">
            <v>0</v>
          </cell>
          <cell r="I22">
            <v>0</v>
          </cell>
          <cell r="J22">
            <v>0</v>
          </cell>
          <cell r="K22">
            <v>0</v>
          </cell>
          <cell r="L22">
            <v>0</v>
          </cell>
          <cell r="M22">
            <v>0</v>
          </cell>
          <cell r="N22">
            <v>0</v>
          </cell>
          <cell r="O22">
            <v>44</v>
          </cell>
          <cell r="P22">
            <v>0</v>
          </cell>
          <cell r="R22">
            <v>44</v>
          </cell>
        </row>
        <row r="23">
          <cell r="B23" t="str">
            <v>Other Mass Retail   Traditional</v>
          </cell>
          <cell r="C23" t="str">
            <v>Other Mass Retail</v>
          </cell>
          <cell r="E23">
            <v>1763</v>
          </cell>
          <cell r="F23">
            <v>1443</v>
          </cell>
          <cell r="G23">
            <v>1236</v>
          </cell>
          <cell r="H23">
            <v>1377</v>
          </cell>
          <cell r="I23">
            <v>1188</v>
          </cell>
          <cell r="J23">
            <v>1048</v>
          </cell>
          <cell r="K23">
            <v>898</v>
          </cell>
          <cell r="L23">
            <v>709</v>
          </cell>
          <cell r="M23">
            <v>918</v>
          </cell>
          <cell r="N23">
            <v>863</v>
          </cell>
          <cell r="O23">
            <v>814</v>
          </cell>
          <cell r="P23">
            <v>1914</v>
          </cell>
          <cell r="R23">
            <v>14171</v>
          </cell>
        </row>
        <row r="24">
          <cell r="B24" t="str">
            <v>Prepay Distributors   Traditional</v>
          </cell>
          <cell r="C24" t="str">
            <v>Prepay Distributors</v>
          </cell>
          <cell r="E24">
            <v>536</v>
          </cell>
          <cell r="F24">
            <v>611</v>
          </cell>
          <cell r="G24">
            <v>1088</v>
          </cell>
          <cell r="H24">
            <v>1112</v>
          </cell>
          <cell r="I24">
            <v>899</v>
          </cell>
          <cell r="J24">
            <v>937</v>
          </cell>
          <cell r="K24">
            <v>6245</v>
          </cell>
          <cell r="L24">
            <v>5188</v>
          </cell>
          <cell r="M24">
            <v>6702</v>
          </cell>
          <cell r="N24">
            <v>1016</v>
          </cell>
          <cell r="O24">
            <v>1072</v>
          </cell>
          <cell r="P24">
            <v>2024</v>
          </cell>
          <cell r="R24">
            <v>27430</v>
          </cell>
        </row>
        <row r="25">
          <cell r="B25" t="str">
            <v>Asda   Traditional</v>
          </cell>
          <cell r="C25" t="str">
            <v>Asda</v>
          </cell>
          <cell r="E25">
            <v>0</v>
          </cell>
          <cell r="F25">
            <v>1</v>
          </cell>
          <cell r="G25">
            <v>0</v>
          </cell>
          <cell r="H25">
            <v>0</v>
          </cell>
          <cell r="I25">
            <v>418</v>
          </cell>
          <cell r="J25">
            <v>950</v>
          </cell>
          <cell r="K25">
            <v>1231</v>
          </cell>
          <cell r="L25">
            <v>1500</v>
          </cell>
          <cell r="M25">
            <v>1450</v>
          </cell>
          <cell r="N25">
            <v>1459</v>
          </cell>
          <cell r="O25">
            <v>1807</v>
          </cell>
          <cell r="P25">
            <v>5212</v>
          </cell>
          <cell r="R25">
            <v>14028</v>
          </cell>
        </row>
        <row r="26">
          <cell r="B26" t="str">
            <v>Next   Traditional</v>
          </cell>
          <cell r="C26" t="str">
            <v>Next</v>
          </cell>
          <cell r="E26">
            <v>0</v>
          </cell>
          <cell r="F26">
            <v>0</v>
          </cell>
          <cell r="G26">
            <v>0</v>
          </cell>
          <cell r="H26">
            <v>0</v>
          </cell>
          <cell r="I26">
            <v>0</v>
          </cell>
          <cell r="J26">
            <v>0</v>
          </cell>
          <cell r="K26">
            <v>0</v>
          </cell>
          <cell r="L26">
            <v>0</v>
          </cell>
          <cell r="M26">
            <v>0</v>
          </cell>
          <cell r="N26">
            <v>0</v>
          </cell>
          <cell r="O26">
            <v>0</v>
          </cell>
          <cell r="P26">
            <v>0</v>
          </cell>
          <cell r="R26">
            <v>0</v>
          </cell>
        </row>
        <row r="27">
          <cell r="B27" t="str">
            <v>Morrisons   Traditional</v>
          </cell>
          <cell r="C27" t="str">
            <v>Morrisons</v>
          </cell>
          <cell r="E27">
            <v>0</v>
          </cell>
          <cell r="F27">
            <v>0</v>
          </cell>
          <cell r="G27">
            <v>0</v>
          </cell>
          <cell r="H27">
            <v>0</v>
          </cell>
          <cell r="I27">
            <v>0</v>
          </cell>
          <cell r="J27">
            <v>0</v>
          </cell>
          <cell r="K27">
            <v>0</v>
          </cell>
          <cell r="L27">
            <v>0</v>
          </cell>
          <cell r="M27">
            <v>0</v>
          </cell>
          <cell r="N27">
            <v>0</v>
          </cell>
          <cell r="O27">
            <v>0</v>
          </cell>
          <cell r="P27">
            <v>0</v>
          </cell>
          <cell r="R27">
            <v>0</v>
          </cell>
        </row>
        <row r="28">
          <cell r="B28" t="str">
            <v>tbc   Traditional</v>
          </cell>
          <cell r="C28" t="str">
            <v>tbc</v>
          </cell>
          <cell r="E28">
            <v>0</v>
          </cell>
          <cell r="F28">
            <v>0</v>
          </cell>
          <cell r="G28">
            <v>0</v>
          </cell>
          <cell r="H28">
            <v>0</v>
          </cell>
          <cell r="I28">
            <v>0</v>
          </cell>
          <cell r="J28">
            <v>0</v>
          </cell>
          <cell r="K28">
            <v>0</v>
          </cell>
          <cell r="L28">
            <v>0</v>
          </cell>
          <cell r="M28">
            <v>0</v>
          </cell>
          <cell r="N28">
            <v>0</v>
          </cell>
          <cell r="O28">
            <v>0</v>
          </cell>
          <cell r="P28">
            <v>0</v>
          </cell>
          <cell r="R28">
            <v>0</v>
          </cell>
        </row>
        <row r="30">
          <cell r="C30" t="str">
            <v>TOTAL MASS RETAIL</v>
          </cell>
          <cell r="E30">
            <v>49255</v>
          </cell>
          <cell r="F30">
            <v>32505</v>
          </cell>
          <cell r="G30">
            <v>31439</v>
          </cell>
          <cell r="H30">
            <v>30280</v>
          </cell>
          <cell r="I30">
            <v>31664</v>
          </cell>
          <cell r="J30">
            <v>32825</v>
          </cell>
          <cell r="K30">
            <v>40896</v>
          </cell>
          <cell r="L30">
            <v>42177</v>
          </cell>
          <cell r="M30">
            <v>84678</v>
          </cell>
          <cell r="N30">
            <v>81551</v>
          </cell>
          <cell r="O30">
            <v>147214</v>
          </cell>
          <cell r="P30">
            <v>318534</v>
          </cell>
          <cell r="R30">
            <v>923018</v>
          </cell>
        </row>
        <row r="32">
          <cell r="C32" t="str">
            <v>BUSINESS (B. Dowd)</v>
          </cell>
        </row>
        <row r="34">
          <cell r="B34" t="str">
            <v>Exclusive Partners   Traditional</v>
          </cell>
          <cell r="C34" t="str">
            <v>Exclusive Partners</v>
          </cell>
          <cell r="E34">
            <v>0</v>
          </cell>
          <cell r="F34">
            <v>0</v>
          </cell>
          <cell r="G34">
            <v>0</v>
          </cell>
          <cell r="H34">
            <v>0</v>
          </cell>
          <cell r="I34">
            <v>0</v>
          </cell>
          <cell r="J34">
            <v>0</v>
          </cell>
          <cell r="K34">
            <v>0</v>
          </cell>
          <cell r="L34">
            <v>0</v>
          </cell>
          <cell r="M34">
            <v>0</v>
          </cell>
          <cell r="N34">
            <v>0</v>
          </cell>
          <cell r="O34">
            <v>0</v>
          </cell>
          <cell r="P34">
            <v>0</v>
          </cell>
          <cell r="R34">
            <v>0</v>
          </cell>
        </row>
        <row r="36">
          <cell r="C36" t="str">
            <v>Business Partners</v>
          </cell>
        </row>
        <row r="38">
          <cell r="B38" t="str">
            <v>Direct Independents   Traditional</v>
          </cell>
          <cell r="C38" t="str">
            <v>Direct Independents</v>
          </cell>
          <cell r="E38">
            <v>96</v>
          </cell>
          <cell r="F38">
            <v>138</v>
          </cell>
          <cell r="G38">
            <v>140</v>
          </cell>
          <cell r="H38">
            <v>161</v>
          </cell>
          <cell r="I38">
            <v>156</v>
          </cell>
          <cell r="J38">
            <v>224</v>
          </cell>
          <cell r="K38">
            <v>197</v>
          </cell>
          <cell r="L38">
            <v>131</v>
          </cell>
          <cell r="M38">
            <v>206</v>
          </cell>
          <cell r="N38">
            <v>240</v>
          </cell>
          <cell r="O38">
            <v>187</v>
          </cell>
          <cell r="P38">
            <v>298</v>
          </cell>
          <cell r="R38">
            <v>2174</v>
          </cell>
        </row>
        <row r="39">
          <cell r="B39" t="str">
            <v>Distributors   Traditional</v>
          </cell>
          <cell r="C39" t="str">
            <v>Distributors</v>
          </cell>
          <cell r="E39">
            <v>0</v>
          </cell>
          <cell r="F39">
            <v>0</v>
          </cell>
          <cell r="G39">
            <v>0</v>
          </cell>
          <cell r="H39">
            <v>0</v>
          </cell>
          <cell r="I39">
            <v>0</v>
          </cell>
          <cell r="J39">
            <v>0</v>
          </cell>
          <cell r="K39">
            <v>0</v>
          </cell>
          <cell r="L39">
            <v>0</v>
          </cell>
          <cell r="M39">
            <v>0</v>
          </cell>
          <cell r="N39">
            <v>0</v>
          </cell>
          <cell r="O39">
            <v>0</v>
          </cell>
          <cell r="P39">
            <v>0</v>
          </cell>
          <cell r="R39">
            <v>0</v>
          </cell>
        </row>
        <row r="40">
          <cell r="B40" t="str">
            <v>Data Centre of Excellence   Traditional</v>
          </cell>
          <cell r="C40" t="str">
            <v>Data Centre of Excellence</v>
          </cell>
          <cell r="E40">
            <v>0</v>
          </cell>
          <cell r="F40">
            <v>0</v>
          </cell>
          <cell r="G40">
            <v>0</v>
          </cell>
          <cell r="H40">
            <v>0</v>
          </cell>
          <cell r="I40">
            <v>0</v>
          </cell>
          <cell r="J40">
            <v>0</v>
          </cell>
          <cell r="K40">
            <v>0</v>
          </cell>
          <cell r="L40">
            <v>0</v>
          </cell>
          <cell r="M40">
            <v>0</v>
          </cell>
          <cell r="N40">
            <v>0</v>
          </cell>
          <cell r="O40">
            <v>0</v>
          </cell>
          <cell r="P40">
            <v>0</v>
          </cell>
          <cell r="R40">
            <v>0</v>
          </cell>
        </row>
        <row r="41">
          <cell r="B41" t="str">
            <v>Vodafone   Traditional</v>
          </cell>
          <cell r="C41" t="str">
            <v>Vodafone</v>
          </cell>
          <cell r="E41">
            <v>0</v>
          </cell>
          <cell r="F41">
            <v>0</v>
          </cell>
          <cell r="G41">
            <v>0</v>
          </cell>
          <cell r="H41">
            <v>0</v>
          </cell>
          <cell r="I41">
            <v>0</v>
          </cell>
          <cell r="J41">
            <v>0</v>
          </cell>
          <cell r="K41">
            <v>0</v>
          </cell>
          <cell r="L41">
            <v>0</v>
          </cell>
          <cell r="M41">
            <v>0</v>
          </cell>
          <cell r="N41">
            <v>0</v>
          </cell>
          <cell r="O41">
            <v>0</v>
          </cell>
          <cell r="P41">
            <v>0</v>
          </cell>
          <cell r="R41">
            <v>0</v>
          </cell>
        </row>
        <row r="42">
          <cell r="B42" t="str">
            <v>Managed Partners   Traditional</v>
          </cell>
          <cell r="C42" t="str">
            <v>Managed Partners</v>
          </cell>
          <cell r="E42">
            <v>0</v>
          </cell>
          <cell r="F42">
            <v>0</v>
          </cell>
          <cell r="G42">
            <v>0</v>
          </cell>
          <cell r="H42">
            <v>0</v>
          </cell>
          <cell r="I42">
            <v>0</v>
          </cell>
          <cell r="J42">
            <v>0</v>
          </cell>
          <cell r="K42">
            <v>0</v>
          </cell>
          <cell r="L42">
            <v>0</v>
          </cell>
          <cell r="M42">
            <v>0</v>
          </cell>
          <cell r="N42">
            <v>0</v>
          </cell>
          <cell r="O42">
            <v>0</v>
          </cell>
          <cell r="P42">
            <v>0</v>
          </cell>
          <cell r="R42">
            <v>0</v>
          </cell>
        </row>
        <row r="43">
          <cell r="B43" t="str">
            <v>BT SP   Traditional</v>
          </cell>
          <cell r="C43" t="str">
            <v>BT SP</v>
          </cell>
          <cell r="E43">
            <v>10</v>
          </cell>
          <cell r="F43">
            <v>5</v>
          </cell>
          <cell r="G43">
            <v>8</v>
          </cell>
          <cell r="H43">
            <v>4</v>
          </cell>
          <cell r="I43">
            <v>3</v>
          </cell>
          <cell r="J43">
            <v>4</v>
          </cell>
          <cell r="K43">
            <v>5</v>
          </cell>
          <cell r="L43">
            <v>1</v>
          </cell>
          <cell r="M43">
            <v>7</v>
          </cell>
          <cell r="N43">
            <v>5</v>
          </cell>
          <cell r="O43">
            <v>4</v>
          </cell>
          <cell r="P43">
            <v>10</v>
          </cell>
          <cell r="R43">
            <v>66</v>
          </cell>
        </row>
        <row r="44">
          <cell r="B44" t="str">
            <v>Billing Partners - ISPs   Traditional</v>
          </cell>
          <cell r="C44" t="str">
            <v>Billing Partners - ISPs</v>
          </cell>
          <cell r="E44">
            <v>1</v>
          </cell>
          <cell r="F44">
            <v>0</v>
          </cell>
          <cell r="G44">
            <v>0</v>
          </cell>
          <cell r="H44">
            <v>0</v>
          </cell>
          <cell r="I44">
            <v>1</v>
          </cell>
          <cell r="J44">
            <v>0</v>
          </cell>
          <cell r="K44">
            <v>0</v>
          </cell>
          <cell r="L44">
            <v>1</v>
          </cell>
          <cell r="M44">
            <v>0</v>
          </cell>
          <cell r="N44">
            <v>1</v>
          </cell>
          <cell r="O44">
            <v>0</v>
          </cell>
          <cell r="P44">
            <v>1</v>
          </cell>
          <cell r="R44">
            <v>5</v>
          </cell>
        </row>
        <row r="45">
          <cell r="B45" t="str">
            <v>Genesis   Traditional</v>
          </cell>
          <cell r="C45" t="str">
            <v>Genesis</v>
          </cell>
          <cell r="E45">
            <v>0</v>
          </cell>
          <cell r="F45">
            <v>0</v>
          </cell>
          <cell r="G45">
            <v>0</v>
          </cell>
          <cell r="H45">
            <v>0</v>
          </cell>
          <cell r="I45">
            <v>0</v>
          </cell>
          <cell r="J45">
            <v>0</v>
          </cell>
          <cell r="K45">
            <v>0</v>
          </cell>
          <cell r="L45">
            <v>0</v>
          </cell>
          <cell r="M45">
            <v>0</v>
          </cell>
          <cell r="N45">
            <v>0</v>
          </cell>
          <cell r="O45">
            <v>0</v>
          </cell>
          <cell r="P45">
            <v>0</v>
          </cell>
          <cell r="R45">
            <v>0</v>
          </cell>
        </row>
        <row r="46">
          <cell r="B46" t="str">
            <v>Ceased Independents   Traditional</v>
          </cell>
          <cell r="C46" t="str">
            <v>Ceased Independents</v>
          </cell>
          <cell r="E46">
            <v>0</v>
          </cell>
          <cell r="F46">
            <v>0</v>
          </cell>
          <cell r="G46">
            <v>0</v>
          </cell>
          <cell r="H46">
            <v>0</v>
          </cell>
          <cell r="I46">
            <v>0</v>
          </cell>
          <cell r="J46">
            <v>0</v>
          </cell>
          <cell r="K46">
            <v>0</v>
          </cell>
          <cell r="L46">
            <v>0</v>
          </cell>
          <cell r="M46">
            <v>0</v>
          </cell>
          <cell r="N46">
            <v>0</v>
          </cell>
          <cell r="O46">
            <v>0</v>
          </cell>
          <cell r="P46">
            <v>0</v>
          </cell>
          <cell r="R46">
            <v>0</v>
          </cell>
        </row>
        <row r="47">
          <cell r="B47" t="str">
            <v>tbc   Traditional</v>
          </cell>
          <cell r="C47" t="str">
            <v>tbc</v>
          </cell>
          <cell r="E47">
            <v>0</v>
          </cell>
          <cell r="F47">
            <v>0</v>
          </cell>
          <cell r="G47">
            <v>0</v>
          </cell>
          <cell r="H47">
            <v>0</v>
          </cell>
          <cell r="I47">
            <v>0</v>
          </cell>
          <cell r="J47">
            <v>0</v>
          </cell>
          <cell r="K47">
            <v>0</v>
          </cell>
          <cell r="L47">
            <v>0</v>
          </cell>
          <cell r="M47">
            <v>0</v>
          </cell>
          <cell r="N47">
            <v>0</v>
          </cell>
          <cell r="O47">
            <v>0</v>
          </cell>
          <cell r="P47">
            <v>0</v>
          </cell>
          <cell r="R47">
            <v>0</v>
          </cell>
        </row>
        <row r="48">
          <cell r="B48" t="str">
            <v>tbc   Traditional</v>
          </cell>
          <cell r="C48" t="str">
            <v>tbc</v>
          </cell>
          <cell r="E48">
            <v>0</v>
          </cell>
          <cell r="F48">
            <v>0</v>
          </cell>
          <cell r="G48">
            <v>0</v>
          </cell>
          <cell r="H48">
            <v>0</v>
          </cell>
          <cell r="I48">
            <v>0</v>
          </cell>
          <cell r="J48">
            <v>0</v>
          </cell>
          <cell r="K48">
            <v>0</v>
          </cell>
          <cell r="L48">
            <v>0</v>
          </cell>
          <cell r="M48">
            <v>0</v>
          </cell>
          <cell r="N48">
            <v>0</v>
          </cell>
          <cell r="O48">
            <v>0</v>
          </cell>
          <cell r="P48">
            <v>0</v>
          </cell>
          <cell r="R48">
            <v>0</v>
          </cell>
        </row>
        <row r="50">
          <cell r="B50" t="str">
            <v>Total Business Partners   Traditional</v>
          </cell>
          <cell r="C50" t="str">
            <v>Total Business Partners</v>
          </cell>
          <cell r="E50">
            <v>107</v>
          </cell>
          <cell r="F50">
            <v>143</v>
          </cell>
          <cell r="G50">
            <v>148</v>
          </cell>
          <cell r="H50">
            <v>165</v>
          </cell>
          <cell r="I50">
            <v>160</v>
          </cell>
          <cell r="J50">
            <v>228</v>
          </cell>
          <cell r="K50">
            <v>202</v>
          </cell>
          <cell r="L50">
            <v>133</v>
          </cell>
          <cell r="M50">
            <v>213</v>
          </cell>
          <cell r="N50">
            <v>246</v>
          </cell>
          <cell r="O50">
            <v>191</v>
          </cell>
          <cell r="P50">
            <v>309</v>
          </cell>
          <cell r="R50">
            <v>2245</v>
          </cell>
        </row>
        <row r="52">
          <cell r="C52" t="str">
            <v>Direct</v>
          </cell>
        </row>
        <row r="54">
          <cell r="B54" t="str">
            <v>O2 Direct Sales - Corporate   Traditional</v>
          </cell>
          <cell r="C54" t="str">
            <v>O2 Direct Sales - Corporate</v>
          </cell>
          <cell r="E54">
            <v>0</v>
          </cell>
          <cell r="F54">
            <v>0</v>
          </cell>
          <cell r="G54">
            <v>0</v>
          </cell>
          <cell r="H54">
            <v>0</v>
          </cell>
          <cell r="I54">
            <v>0</v>
          </cell>
          <cell r="J54">
            <v>0</v>
          </cell>
          <cell r="K54">
            <v>0</v>
          </cell>
          <cell r="L54">
            <v>0</v>
          </cell>
          <cell r="M54">
            <v>0</v>
          </cell>
          <cell r="N54">
            <v>0</v>
          </cell>
          <cell r="O54">
            <v>0</v>
          </cell>
          <cell r="P54">
            <v>0</v>
          </cell>
          <cell r="R54">
            <v>0</v>
          </cell>
        </row>
        <row r="55">
          <cell r="B55" t="str">
            <v>O2 Direct Sales - SME   Traditional</v>
          </cell>
          <cell r="C55" t="str">
            <v>O2 Direct Sales - SME</v>
          </cell>
          <cell r="E55">
            <v>0</v>
          </cell>
          <cell r="F55">
            <v>0</v>
          </cell>
          <cell r="G55">
            <v>0</v>
          </cell>
          <cell r="H55">
            <v>0</v>
          </cell>
          <cell r="I55">
            <v>0</v>
          </cell>
          <cell r="J55">
            <v>0</v>
          </cell>
          <cell r="K55">
            <v>0</v>
          </cell>
          <cell r="L55">
            <v>0</v>
          </cell>
          <cell r="M55">
            <v>0</v>
          </cell>
          <cell r="N55">
            <v>0</v>
          </cell>
          <cell r="O55">
            <v>0</v>
          </cell>
          <cell r="P55">
            <v>0</v>
          </cell>
          <cell r="R55">
            <v>0</v>
          </cell>
        </row>
        <row r="56">
          <cell r="B56" t="str">
            <v>tbc   Traditional</v>
          </cell>
          <cell r="C56" t="str">
            <v>tbc</v>
          </cell>
          <cell r="E56">
            <v>0</v>
          </cell>
          <cell r="F56">
            <v>0</v>
          </cell>
          <cell r="G56">
            <v>0</v>
          </cell>
          <cell r="H56">
            <v>0</v>
          </cell>
          <cell r="I56">
            <v>0</v>
          </cell>
          <cell r="J56">
            <v>0</v>
          </cell>
          <cell r="K56">
            <v>0</v>
          </cell>
          <cell r="L56">
            <v>0</v>
          </cell>
          <cell r="M56">
            <v>0</v>
          </cell>
          <cell r="N56">
            <v>0</v>
          </cell>
          <cell r="O56">
            <v>0</v>
          </cell>
          <cell r="P56">
            <v>0</v>
          </cell>
          <cell r="R56">
            <v>0</v>
          </cell>
        </row>
        <row r="57">
          <cell r="B57" t="str">
            <v>tbc   Traditional</v>
          </cell>
          <cell r="C57" t="str">
            <v>tbc</v>
          </cell>
          <cell r="E57">
            <v>0</v>
          </cell>
          <cell r="F57">
            <v>0</v>
          </cell>
          <cell r="G57">
            <v>0</v>
          </cell>
          <cell r="H57">
            <v>0</v>
          </cell>
          <cell r="I57">
            <v>0</v>
          </cell>
          <cell r="J57">
            <v>0</v>
          </cell>
          <cell r="K57">
            <v>0</v>
          </cell>
          <cell r="L57">
            <v>0</v>
          </cell>
          <cell r="M57">
            <v>0</v>
          </cell>
          <cell r="N57">
            <v>0</v>
          </cell>
          <cell r="O57">
            <v>0</v>
          </cell>
          <cell r="P57">
            <v>0</v>
          </cell>
          <cell r="R57">
            <v>0</v>
          </cell>
        </row>
        <row r="58">
          <cell r="B58" t="str">
            <v>tbc   Traditional</v>
          </cell>
          <cell r="C58" t="str">
            <v>tbc</v>
          </cell>
          <cell r="E58">
            <v>0</v>
          </cell>
          <cell r="F58">
            <v>0</v>
          </cell>
          <cell r="G58">
            <v>0</v>
          </cell>
          <cell r="H58">
            <v>0</v>
          </cell>
          <cell r="I58">
            <v>0</v>
          </cell>
          <cell r="J58">
            <v>0</v>
          </cell>
          <cell r="K58">
            <v>0</v>
          </cell>
          <cell r="L58">
            <v>0</v>
          </cell>
          <cell r="M58">
            <v>0</v>
          </cell>
          <cell r="N58">
            <v>0</v>
          </cell>
          <cell r="O58">
            <v>0</v>
          </cell>
          <cell r="P58">
            <v>0</v>
          </cell>
          <cell r="R58">
            <v>0</v>
          </cell>
        </row>
        <row r="59">
          <cell r="B59" t="str">
            <v>tbc   Traditional</v>
          </cell>
          <cell r="C59" t="str">
            <v>tbc</v>
          </cell>
          <cell r="E59">
            <v>0</v>
          </cell>
          <cell r="F59">
            <v>0</v>
          </cell>
          <cell r="G59">
            <v>0</v>
          </cell>
          <cell r="H59">
            <v>0</v>
          </cell>
          <cell r="I59">
            <v>0</v>
          </cell>
          <cell r="J59">
            <v>0</v>
          </cell>
          <cell r="K59">
            <v>0</v>
          </cell>
          <cell r="L59">
            <v>0</v>
          </cell>
          <cell r="M59">
            <v>0</v>
          </cell>
          <cell r="N59">
            <v>0</v>
          </cell>
          <cell r="O59">
            <v>0</v>
          </cell>
          <cell r="P59">
            <v>0</v>
          </cell>
          <cell r="R59">
            <v>0</v>
          </cell>
        </row>
        <row r="60">
          <cell r="B60" t="str">
            <v>tbc   Traditional</v>
          </cell>
          <cell r="C60" t="str">
            <v>tbc</v>
          </cell>
          <cell r="E60">
            <v>0</v>
          </cell>
          <cell r="F60">
            <v>0</v>
          </cell>
          <cell r="G60">
            <v>0</v>
          </cell>
          <cell r="H60">
            <v>0</v>
          </cell>
          <cell r="I60">
            <v>0</v>
          </cell>
          <cell r="J60">
            <v>0</v>
          </cell>
          <cell r="K60">
            <v>0</v>
          </cell>
          <cell r="L60">
            <v>0</v>
          </cell>
          <cell r="M60">
            <v>0</v>
          </cell>
          <cell r="N60">
            <v>0</v>
          </cell>
          <cell r="O60">
            <v>0</v>
          </cell>
          <cell r="P60">
            <v>0</v>
          </cell>
          <cell r="R60">
            <v>0</v>
          </cell>
        </row>
        <row r="61">
          <cell r="B61" t="str">
            <v>tbc   Traditional</v>
          </cell>
          <cell r="C61" t="str">
            <v>tbc</v>
          </cell>
          <cell r="E61">
            <v>0</v>
          </cell>
          <cell r="F61">
            <v>0</v>
          </cell>
          <cell r="G61">
            <v>0</v>
          </cell>
          <cell r="H61">
            <v>0</v>
          </cell>
          <cell r="I61">
            <v>0</v>
          </cell>
          <cell r="J61">
            <v>0</v>
          </cell>
          <cell r="K61">
            <v>0</v>
          </cell>
          <cell r="L61">
            <v>0</v>
          </cell>
          <cell r="M61">
            <v>0</v>
          </cell>
          <cell r="N61">
            <v>0</v>
          </cell>
          <cell r="O61">
            <v>0</v>
          </cell>
          <cell r="P61">
            <v>0</v>
          </cell>
          <cell r="R61">
            <v>0</v>
          </cell>
        </row>
        <row r="62">
          <cell r="B62" t="str">
            <v>tbc   Traditional</v>
          </cell>
          <cell r="C62" t="str">
            <v>tbc</v>
          </cell>
          <cell r="E62">
            <v>0</v>
          </cell>
          <cell r="F62">
            <v>0</v>
          </cell>
          <cell r="G62">
            <v>0</v>
          </cell>
          <cell r="H62">
            <v>0</v>
          </cell>
          <cell r="I62">
            <v>0</v>
          </cell>
          <cell r="J62">
            <v>0</v>
          </cell>
          <cell r="K62">
            <v>0</v>
          </cell>
          <cell r="L62">
            <v>0</v>
          </cell>
          <cell r="M62">
            <v>0</v>
          </cell>
          <cell r="N62">
            <v>0</v>
          </cell>
          <cell r="O62">
            <v>0</v>
          </cell>
          <cell r="P62">
            <v>0</v>
          </cell>
          <cell r="R62">
            <v>0</v>
          </cell>
        </row>
        <row r="64">
          <cell r="C64" t="str">
            <v>Total Direct</v>
          </cell>
          <cell r="E64">
            <v>0</v>
          </cell>
          <cell r="F64">
            <v>0</v>
          </cell>
          <cell r="G64">
            <v>0</v>
          </cell>
          <cell r="H64">
            <v>0</v>
          </cell>
          <cell r="I64">
            <v>0</v>
          </cell>
          <cell r="J64">
            <v>0</v>
          </cell>
          <cell r="K64">
            <v>0</v>
          </cell>
          <cell r="L64">
            <v>0</v>
          </cell>
          <cell r="M64">
            <v>0</v>
          </cell>
          <cell r="N64">
            <v>0</v>
          </cell>
          <cell r="O64">
            <v>0</v>
          </cell>
          <cell r="P64">
            <v>0</v>
          </cell>
          <cell r="R64">
            <v>0</v>
          </cell>
        </row>
        <row r="66">
          <cell r="C66" t="str">
            <v>TOTAL BUSINESS</v>
          </cell>
          <cell r="E66">
            <v>107</v>
          </cell>
          <cell r="F66">
            <v>143</v>
          </cell>
          <cell r="G66">
            <v>148</v>
          </cell>
          <cell r="H66">
            <v>165</v>
          </cell>
          <cell r="I66">
            <v>160</v>
          </cell>
          <cell r="J66">
            <v>228</v>
          </cell>
          <cell r="K66">
            <v>202</v>
          </cell>
          <cell r="L66">
            <v>133</v>
          </cell>
          <cell r="M66">
            <v>213</v>
          </cell>
          <cell r="N66">
            <v>246</v>
          </cell>
          <cell r="O66">
            <v>191</v>
          </cell>
          <cell r="P66">
            <v>309</v>
          </cell>
          <cell r="R66">
            <v>2245</v>
          </cell>
        </row>
        <row r="68">
          <cell r="C68" t="str">
            <v>O2 ONLINE (A. Benham)</v>
          </cell>
        </row>
        <row r="70">
          <cell r="B70" t="str">
            <v>O2 Online   Traditional</v>
          </cell>
          <cell r="C70" t="str">
            <v>O2 Online</v>
          </cell>
          <cell r="E70">
            <v>32</v>
          </cell>
          <cell r="F70">
            <v>11</v>
          </cell>
          <cell r="G70">
            <v>7</v>
          </cell>
          <cell r="H70">
            <v>12</v>
          </cell>
          <cell r="I70">
            <v>6</v>
          </cell>
          <cell r="J70">
            <v>6</v>
          </cell>
          <cell r="K70">
            <v>9</v>
          </cell>
          <cell r="L70">
            <v>11</v>
          </cell>
          <cell r="M70">
            <v>7</v>
          </cell>
          <cell r="N70">
            <v>7</v>
          </cell>
          <cell r="O70">
            <v>7</v>
          </cell>
          <cell r="P70">
            <v>5548</v>
          </cell>
          <cell r="R70">
            <v>5663</v>
          </cell>
        </row>
        <row r="71">
          <cell r="B71" t="str">
            <v>tbc   Traditional</v>
          </cell>
          <cell r="C71" t="str">
            <v>tbc</v>
          </cell>
          <cell r="E71">
            <v>0</v>
          </cell>
          <cell r="F71">
            <v>0</v>
          </cell>
          <cell r="G71">
            <v>0</v>
          </cell>
          <cell r="H71">
            <v>0</v>
          </cell>
          <cell r="I71">
            <v>0</v>
          </cell>
          <cell r="J71">
            <v>0</v>
          </cell>
          <cell r="K71">
            <v>0</v>
          </cell>
          <cell r="L71">
            <v>0</v>
          </cell>
          <cell r="M71">
            <v>0</v>
          </cell>
          <cell r="N71">
            <v>0</v>
          </cell>
          <cell r="O71">
            <v>0</v>
          </cell>
          <cell r="P71">
            <v>0</v>
          </cell>
          <cell r="R71">
            <v>0</v>
          </cell>
        </row>
        <row r="72">
          <cell r="B72" t="str">
            <v>tbc   Traditional</v>
          </cell>
          <cell r="C72" t="str">
            <v>tbc</v>
          </cell>
          <cell r="E72">
            <v>0</v>
          </cell>
          <cell r="F72">
            <v>0</v>
          </cell>
          <cell r="G72">
            <v>0</v>
          </cell>
          <cell r="H72">
            <v>0</v>
          </cell>
          <cell r="I72">
            <v>0</v>
          </cell>
          <cell r="J72">
            <v>0</v>
          </cell>
          <cell r="K72">
            <v>0</v>
          </cell>
          <cell r="L72">
            <v>0</v>
          </cell>
          <cell r="M72">
            <v>0</v>
          </cell>
          <cell r="N72">
            <v>0</v>
          </cell>
          <cell r="O72">
            <v>0</v>
          </cell>
          <cell r="P72">
            <v>0</v>
          </cell>
          <cell r="R72">
            <v>0</v>
          </cell>
        </row>
        <row r="73">
          <cell r="B73" t="str">
            <v>tbc   Traditional</v>
          </cell>
          <cell r="C73" t="str">
            <v>tbc</v>
          </cell>
          <cell r="E73">
            <v>0</v>
          </cell>
          <cell r="F73">
            <v>0</v>
          </cell>
          <cell r="G73">
            <v>0</v>
          </cell>
          <cell r="H73">
            <v>0</v>
          </cell>
          <cell r="I73">
            <v>0</v>
          </cell>
          <cell r="J73">
            <v>0</v>
          </cell>
          <cell r="K73">
            <v>0</v>
          </cell>
          <cell r="L73">
            <v>0</v>
          </cell>
          <cell r="M73">
            <v>0</v>
          </cell>
          <cell r="N73">
            <v>0</v>
          </cell>
          <cell r="O73">
            <v>0</v>
          </cell>
          <cell r="P73">
            <v>0</v>
          </cell>
          <cell r="R73">
            <v>0</v>
          </cell>
        </row>
        <row r="74">
          <cell r="B74" t="str">
            <v>tbc   Traditional</v>
          </cell>
          <cell r="C74" t="str">
            <v>tbc</v>
          </cell>
          <cell r="E74">
            <v>0</v>
          </cell>
          <cell r="F74">
            <v>0</v>
          </cell>
          <cell r="G74">
            <v>0</v>
          </cell>
          <cell r="H74">
            <v>0</v>
          </cell>
          <cell r="I74">
            <v>0</v>
          </cell>
          <cell r="J74">
            <v>0</v>
          </cell>
          <cell r="K74">
            <v>0</v>
          </cell>
          <cell r="L74">
            <v>0</v>
          </cell>
          <cell r="M74">
            <v>0</v>
          </cell>
          <cell r="N74">
            <v>0</v>
          </cell>
          <cell r="O74">
            <v>0</v>
          </cell>
          <cell r="P74">
            <v>0</v>
          </cell>
          <cell r="R74">
            <v>0</v>
          </cell>
        </row>
        <row r="75">
          <cell r="B75" t="str">
            <v>tbc   Traditional</v>
          </cell>
          <cell r="C75" t="str">
            <v>tbc</v>
          </cell>
          <cell r="E75">
            <v>0</v>
          </cell>
          <cell r="F75">
            <v>0</v>
          </cell>
          <cell r="G75">
            <v>0</v>
          </cell>
          <cell r="H75">
            <v>0</v>
          </cell>
          <cell r="I75">
            <v>0</v>
          </cell>
          <cell r="J75">
            <v>0</v>
          </cell>
          <cell r="K75">
            <v>0</v>
          </cell>
          <cell r="L75">
            <v>0</v>
          </cell>
          <cell r="M75">
            <v>0</v>
          </cell>
          <cell r="N75">
            <v>0</v>
          </cell>
          <cell r="O75">
            <v>0</v>
          </cell>
          <cell r="P75">
            <v>0</v>
          </cell>
          <cell r="R75">
            <v>0</v>
          </cell>
        </row>
        <row r="77">
          <cell r="C77" t="str">
            <v>TOTAL O2 ONLINE</v>
          </cell>
          <cell r="E77">
            <v>32</v>
          </cell>
          <cell r="F77">
            <v>11</v>
          </cell>
          <cell r="G77">
            <v>7</v>
          </cell>
          <cell r="H77">
            <v>12</v>
          </cell>
          <cell r="I77">
            <v>6</v>
          </cell>
          <cell r="J77">
            <v>6</v>
          </cell>
          <cell r="K77">
            <v>9</v>
          </cell>
          <cell r="L77">
            <v>11</v>
          </cell>
          <cell r="M77">
            <v>7</v>
          </cell>
          <cell r="N77">
            <v>7</v>
          </cell>
          <cell r="O77">
            <v>7</v>
          </cell>
          <cell r="P77">
            <v>5548</v>
          </cell>
          <cell r="R77">
            <v>5663</v>
          </cell>
        </row>
        <row r="79">
          <cell r="C79" t="str">
            <v>O2 RETAIL (P. Cave)</v>
          </cell>
        </row>
        <row r="81">
          <cell r="B81" t="str">
            <v>O2 Retail   Traditional</v>
          </cell>
          <cell r="C81" t="str">
            <v>O2 Retail</v>
          </cell>
          <cell r="E81">
            <v>38391</v>
          </cell>
          <cell r="F81">
            <v>35209</v>
          </cell>
          <cell r="G81">
            <v>37052</v>
          </cell>
          <cell r="H81">
            <v>29474</v>
          </cell>
          <cell r="I81">
            <v>26234</v>
          </cell>
          <cell r="J81">
            <v>24445</v>
          </cell>
          <cell r="K81">
            <v>28160</v>
          </cell>
          <cell r="L81">
            <v>39414</v>
          </cell>
          <cell r="M81">
            <v>38295</v>
          </cell>
          <cell r="N81">
            <v>37358</v>
          </cell>
          <cell r="O81">
            <v>45009</v>
          </cell>
          <cell r="P81">
            <v>99358</v>
          </cell>
          <cell r="R81">
            <v>478399</v>
          </cell>
        </row>
        <row r="82">
          <cell r="B82" t="str">
            <v>O2 Franchise   Traditional</v>
          </cell>
          <cell r="C82" t="str">
            <v>O2 Franchise</v>
          </cell>
          <cell r="E82">
            <v>5611</v>
          </cell>
          <cell r="F82">
            <v>4979</v>
          </cell>
          <cell r="G82">
            <v>5688</v>
          </cell>
          <cell r="H82">
            <v>5141</v>
          </cell>
          <cell r="I82">
            <v>4670</v>
          </cell>
          <cell r="J82">
            <v>4376</v>
          </cell>
          <cell r="K82">
            <v>4280</v>
          </cell>
          <cell r="L82">
            <v>4949</v>
          </cell>
          <cell r="M82">
            <v>6113</v>
          </cell>
          <cell r="N82">
            <v>6230</v>
          </cell>
          <cell r="O82">
            <v>7114</v>
          </cell>
          <cell r="P82">
            <v>16410</v>
          </cell>
          <cell r="R82">
            <v>75561</v>
          </cell>
        </row>
        <row r="83">
          <cell r="B83" t="str">
            <v>tbc   Traditional</v>
          </cell>
          <cell r="C83" t="str">
            <v>tbc</v>
          </cell>
          <cell r="E83">
            <v>0</v>
          </cell>
          <cell r="F83">
            <v>0</v>
          </cell>
          <cell r="G83">
            <v>0</v>
          </cell>
          <cell r="H83">
            <v>0</v>
          </cell>
          <cell r="I83">
            <v>0</v>
          </cell>
          <cell r="J83">
            <v>0</v>
          </cell>
          <cell r="K83">
            <v>0</v>
          </cell>
          <cell r="L83">
            <v>0</v>
          </cell>
          <cell r="M83">
            <v>0</v>
          </cell>
          <cell r="N83">
            <v>0</v>
          </cell>
          <cell r="O83">
            <v>0</v>
          </cell>
          <cell r="P83">
            <v>0</v>
          </cell>
          <cell r="R83">
            <v>0</v>
          </cell>
        </row>
        <row r="84">
          <cell r="B84" t="str">
            <v>tbc   Traditional</v>
          </cell>
          <cell r="C84" t="str">
            <v>tbc</v>
          </cell>
          <cell r="E84">
            <v>0</v>
          </cell>
          <cell r="F84">
            <v>0</v>
          </cell>
          <cell r="G84">
            <v>0</v>
          </cell>
          <cell r="H84">
            <v>0</v>
          </cell>
          <cell r="I84">
            <v>0</v>
          </cell>
          <cell r="J84">
            <v>0</v>
          </cell>
          <cell r="K84">
            <v>0</v>
          </cell>
          <cell r="L84">
            <v>0</v>
          </cell>
          <cell r="M84">
            <v>0</v>
          </cell>
          <cell r="N84">
            <v>0</v>
          </cell>
          <cell r="O84">
            <v>0</v>
          </cell>
          <cell r="P84">
            <v>0</v>
          </cell>
          <cell r="R84">
            <v>0</v>
          </cell>
        </row>
        <row r="85">
          <cell r="B85" t="str">
            <v>tbc   Traditional</v>
          </cell>
          <cell r="C85" t="str">
            <v>tbc</v>
          </cell>
          <cell r="E85">
            <v>0</v>
          </cell>
          <cell r="F85">
            <v>0</v>
          </cell>
          <cell r="G85">
            <v>0</v>
          </cell>
          <cell r="H85">
            <v>0</v>
          </cell>
          <cell r="I85">
            <v>0</v>
          </cell>
          <cell r="J85">
            <v>0</v>
          </cell>
          <cell r="K85">
            <v>0</v>
          </cell>
          <cell r="L85">
            <v>0</v>
          </cell>
          <cell r="M85">
            <v>0</v>
          </cell>
          <cell r="N85">
            <v>0</v>
          </cell>
          <cell r="O85">
            <v>0</v>
          </cell>
          <cell r="P85">
            <v>0</v>
          </cell>
          <cell r="R85">
            <v>0</v>
          </cell>
        </row>
        <row r="86">
          <cell r="B86" t="str">
            <v>tbc   Traditional</v>
          </cell>
          <cell r="C86" t="str">
            <v>tbc</v>
          </cell>
          <cell r="E86">
            <v>0</v>
          </cell>
          <cell r="F86">
            <v>0</v>
          </cell>
          <cell r="G86">
            <v>0</v>
          </cell>
          <cell r="H86">
            <v>0</v>
          </cell>
          <cell r="I86">
            <v>0</v>
          </cell>
          <cell r="J86">
            <v>0</v>
          </cell>
          <cell r="K86">
            <v>0</v>
          </cell>
          <cell r="L86">
            <v>0</v>
          </cell>
          <cell r="M86">
            <v>0</v>
          </cell>
          <cell r="N86">
            <v>0</v>
          </cell>
          <cell r="O86">
            <v>0</v>
          </cell>
          <cell r="P86">
            <v>0</v>
          </cell>
          <cell r="R86">
            <v>0</v>
          </cell>
        </row>
        <row r="87">
          <cell r="B87" t="str">
            <v>tbc   Traditional</v>
          </cell>
          <cell r="C87" t="str">
            <v>tbc</v>
          </cell>
          <cell r="E87">
            <v>0</v>
          </cell>
          <cell r="F87">
            <v>0</v>
          </cell>
          <cell r="G87">
            <v>0</v>
          </cell>
          <cell r="H87">
            <v>0</v>
          </cell>
          <cell r="I87">
            <v>0</v>
          </cell>
          <cell r="J87">
            <v>0</v>
          </cell>
          <cell r="K87">
            <v>0</v>
          </cell>
          <cell r="L87">
            <v>0</v>
          </cell>
          <cell r="M87">
            <v>0</v>
          </cell>
          <cell r="N87">
            <v>0</v>
          </cell>
          <cell r="O87">
            <v>0</v>
          </cell>
          <cell r="P87">
            <v>0</v>
          </cell>
          <cell r="R87">
            <v>0</v>
          </cell>
        </row>
        <row r="89">
          <cell r="C89" t="str">
            <v>TOTAL O2 RETAIL</v>
          </cell>
          <cell r="E89">
            <v>44002</v>
          </cell>
          <cell r="F89">
            <v>40188</v>
          </cell>
          <cell r="G89">
            <v>42740</v>
          </cell>
          <cell r="H89">
            <v>34615</v>
          </cell>
          <cell r="I89">
            <v>30904</v>
          </cell>
          <cell r="J89">
            <v>28821</v>
          </cell>
          <cell r="K89">
            <v>32440</v>
          </cell>
          <cell r="L89">
            <v>44363</v>
          </cell>
          <cell r="M89">
            <v>44408</v>
          </cell>
          <cell r="N89">
            <v>43588</v>
          </cell>
          <cell r="O89">
            <v>52123</v>
          </cell>
          <cell r="P89">
            <v>115768</v>
          </cell>
          <cell r="R89">
            <v>553960</v>
          </cell>
        </row>
        <row r="91">
          <cell r="C91" t="str">
            <v>OTHER CHANNELS</v>
          </cell>
        </row>
        <row r="93">
          <cell r="B93" t="str">
            <v>Other   Traditional</v>
          </cell>
          <cell r="C93" t="str">
            <v>Other</v>
          </cell>
          <cell r="E93">
            <v>2481</v>
          </cell>
          <cell r="F93">
            <v>2023</v>
          </cell>
          <cell r="G93">
            <v>1936</v>
          </cell>
          <cell r="H93">
            <v>2069</v>
          </cell>
          <cell r="I93">
            <v>2114</v>
          </cell>
          <cell r="J93">
            <v>2114</v>
          </cell>
          <cell r="K93">
            <v>4587</v>
          </cell>
          <cell r="L93">
            <v>4426</v>
          </cell>
          <cell r="M93">
            <v>4971</v>
          </cell>
          <cell r="N93">
            <v>4871</v>
          </cell>
          <cell r="O93">
            <v>5312</v>
          </cell>
          <cell r="P93">
            <v>7570</v>
          </cell>
          <cell r="R93">
            <v>44474</v>
          </cell>
        </row>
        <row r="94">
          <cell r="B94" t="str">
            <v>tbc   Traditional</v>
          </cell>
          <cell r="C94" t="str">
            <v>tbc</v>
          </cell>
          <cell r="E94">
            <v>0</v>
          </cell>
          <cell r="F94">
            <v>0</v>
          </cell>
          <cell r="G94">
            <v>0</v>
          </cell>
          <cell r="H94">
            <v>0</v>
          </cell>
          <cell r="I94">
            <v>0</v>
          </cell>
          <cell r="J94">
            <v>0</v>
          </cell>
          <cell r="K94">
            <v>0</v>
          </cell>
          <cell r="L94">
            <v>0</v>
          </cell>
          <cell r="M94">
            <v>0</v>
          </cell>
          <cell r="N94">
            <v>0</v>
          </cell>
          <cell r="O94">
            <v>0</v>
          </cell>
          <cell r="P94">
            <v>0</v>
          </cell>
          <cell r="R94">
            <v>0</v>
          </cell>
        </row>
        <row r="95">
          <cell r="B95" t="str">
            <v>tbc   Traditional</v>
          </cell>
          <cell r="C95" t="str">
            <v>tbc</v>
          </cell>
          <cell r="E95">
            <v>0</v>
          </cell>
          <cell r="F95">
            <v>0</v>
          </cell>
          <cell r="G95">
            <v>0</v>
          </cell>
          <cell r="H95">
            <v>0</v>
          </cell>
          <cell r="I95">
            <v>0</v>
          </cell>
          <cell r="J95">
            <v>0</v>
          </cell>
          <cell r="K95">
            <v>0</v>
          </cell>
          <cell r="L95">
            <v>0</v>
          </cell>
          <cell r="M95">
            <v>0</v>
          </cell>
          <cell r="N95">
            <v>0</v>
          </cell>
          <cell r="O95">
            <v>0</v>
          </cell>
          <cell r="P95">
            <v>0</v>
          </cell>
          <cell r="R95">
            <v>0</v>
          </cell>
        </row>
        <row r="96">
          <cell r="B96" t="str">
            <v>tbc   Traditional</v>
          </cell>
          <cell r="C96" t="str">
            <v>tbc</v>
          </cell>
          <cell r="E96">
            <v>0</v>
          </cell>
          <cell r="F96">
            <v>0</v>
          </cell>
          <cell r="G96">
            <v>0</v>
          </cell>
          <cell r="H96">
            <v>0</v>
          </cell>
          <cell r="I96">
            <v>0</v>
          </cell>
          <cell r="J96">
            <v>0</v>
          </cell>
          <cell r="K96">
            <v>0</v>
          </cell>
          <cell r="L96">
            <v>0</v>
          </cell>
          <cell r="M96">
            <v>0</v>
          </cell>
          <cell r="N96">
            <v>0</v>
          </cell>
          <cell r="O96">
            <v>0</v>
          </cell>
          <cell r="P96">
            <v>0</v>
          </cell>
          <cell r="R96">
            <v>0</v>
          </cell>
        </row>
        <row r="97">
          <cell r="B97" t="str">
            <v>tbc   Traditional</v>
          </cell>
          <cell r="C97" t="str">
            <v>tbc</v>
          </cell>
          <cell r="E97">
            <v>0</v>
          </cell>
          <cell r="F97">
            <v>0</v>
          </cell>
          <cell r="G97">
            <v>0</v>
          </cell>
          <cell r="H97">
            <v>0</v>
          </cell>
          <cell r="I97">
            <v>0</v>
          </cell>
          <cell r="J97">
            <v>0</v>
          </cell>
          <cell r="K97">
            <v>0</v>
          </cell>
          <cell r="L97">
            <v>0</v>
          </cell>
          <cell r="M97">
            <v>0</v>
          </cell>
          <cell r="N97">
            <v>0</v>
          </cell>
          <cell r="O97">
            <v>0</v>
          </cell>
          <cell r="P97">
            <v>0</v>
          </cell>
          <cell r="R97">
            <v>0</v>
          </cell>
        </row>
        <row r="98">
          <cell r="B98" t="str">
            <v>tbc   Traditional</v>
          </cell>
          <cell r="C98" t="str">
            <v>tbc</v>
          </cell>
          <cell r="E98">
            <v>0</v>
          </cell>
          <cell r="F98">
            <v>0</v>
          </cell>
          <cell r="G98">
            <v>0</v>
          </cell>
          <cell r="H98">
            <v>0</v>
          </cell>
          <cell r="I98">
            <v>0</v>
          </cell>
          <cell r="J98">
            <v>0</v>
          </cell>
          <cell r="K98">
            <v>0</v>
          </cell>
          <cell r="L98">
            <v>0</v>
          </cell>
          <cell r="M98">
            <v>0</v>
          </cell>
          <cell r="N98">
            <v>0</v>
          </cell>
          <cell r="O98">
            <v>0</v>
          </cell>
          <cell r="P98">
            <v>0</v>
          </cell>
          <cell r="R98">
            <v>0</v>
          </cell>
        </row>
        <row r="99">
          <cell r="B99" t="str">
            <v>tbc   Traditional</v>
          </cell>
          <cell r="C99" t="str">
            <v>tbc</v>
          </cell>
          <cell r="E99">
            <v>0</v>
          </cell>
          <cell r="F99">
            <v>0</v>
          </cell>
          <cell r="G99">
            <v>0</v>
          </cell>
          <cell r="H99">
            <v>0</v>
          </cell>
          <cell r="I99">
            <v>0</v>
          </cell>
          <cell r="J99">
            <v>0</v>
          </cell>
          <cell r="K99">
            <v>0</v>
          </cell>
          <cell r="L99">
            <v>0</v>
          </cell>
          <cell r="M99">
            <v>0</v>
          </cell>
          <cell r="N99">
            <v>0</v>
          </cell>
          <cell r="O99">
            <v>0</v>
          </cell>
          <cell r="P99">
            <v>0</v>
          </cell>
          <cell r="R99">
            <v>0</v>
          </cell>
        </row>
        <row r="101">
          <cell r="C101" t="str">
            <v>TOTAL OTHER CHANNELS</v>
          </cell>
          <cell r="E101">
            <v>2481</v>
          </cell>
          <cell r="F101">
            <v>2023</v>
          </cell>
          <cell r="G101">
            <v>1936</v>
          </cell>
          <cell r="H101">
            <v>2069</v>
          </cell>
          <cell r="I101">
            <v>2114</v>
          </cell>
          <cell r="J101">
            <v>2114</v>
          </cell>
          <cell r="K101">
            <v>4587</v>
          </cell>
          <cell r="L101">
            <v>4426</v>
          </cell>
          <cell r="M101">
            <v>4971</v>
          </cell>
          <cell r="N101">
            <v>4871</v>
          </cell>
          <cell r="O101">
            <v>5312</v>
          </cell>
          <cell r="P101">
            <v>7570</v>
          </cell>
          <cell r="R101">
            <v>44474</v>
          </cell>
        </row>
        <row r="103">
          <cell r="C103" t="str">
            <v>TRADITIONAL POSTPAY GROSS CONNECTIONS</v>
          </cell>
          <cell r="E103">
            <v>95877</v>
          </cell>
          <cell r="F103">
            <v>74870</v>
          </cell>
          <cell r="G103">
            <v>76270</v>
          </cell>
          <cell r="H103">
            <v>67141</v>
          </cell>
          <cell r="I103">
            <v>64848</v>
          </cell>
          <cell r="J103">
            <v>63994</v>
          </cell>
          <cell r="K103">
            <v>78134</v>
          </cell>
          <cell r="L103">
            <v>91110</v>
          </cell>
          <cell r="M103">
            <v>134277</v>
          </cell>
          <cell r="N103">
            <v>130263</v>
          </cell>
          <cell r="O103">
            <v>204847</v>
          </cell>
          <cell r="P103">
            <v>447729</v>
          </cell>
          <cell r="R103">
            <v>1529360</v>
          </cell>
        </row>
        <row r="105">
          <cell r="C105" t="str">
            <v>PREPAY SIMO</v>
          </cell>
          <cell r="E105">
            <v>39448</v>
          </cell>
          <cell r="F105">
            <v>39479</v>
          </cell>
          <cell r="G105">
            <v>39508</v>
          </cell>
          <cell r="H105">
            <v>39539</v>
          </cell>
          <cell r="I105">
            <v>39569</v>
          </cell>
          <cell r="J105">
            <v>39600</v>
          </cell>
          <cell r="K105">
            <v>39630</v>
          </cell>
          <cell r="L105">
            <v>39661</v>
          </cell>
          <cell r="M105">
            <v>39692</v>
          </cell>
          <cell r="N105">
            <v>39722</v>
          </cell>
          <cell r="O105">
            <v>39753</v>
          </cell>
          <cell r="P105">
            <v>39783</v>
          </cell>
          <cell r="R105" t="str">
            <v>Year to Date</v>
          </cell>
        </row>
        <row r="107">
          <cell r="E107" t="str">
            <v>Actual</v>
          </cell>
          <cell r="F107" t="str">
            <v>Actual</v>
          </cell>
          <cell r="G107" t="str">
            <v>Actual</v>
          </cell>
          <cell r="H107" t="str">
            <v>Actual</v>
          </cell>
          <cell r="I107" t="str">
            <v>Actual</v>
          </cell>
          <cell r="J107" t="str">
            <v>Actual</v>
          </cell>
          <cell r="K107" t="str">
            <v>Actual</v>
          </cell>
          <cell r="L107" t="str">
            <v>Actual</v>
          </cell>
          <cell r="M107" t="str">
            <v/>
          </cell>
          <cell r="N107" t="str">
            <v/>
          </cell>
          <cell r="O107" t="str">
            <v/>
          </cell>
          <cell r="P107" t="str">
            <v/>
          </cell>
        </row>
        <row r="109">
          <cell r="C109" t="str">
            <v>MASS RETAIL (S. Shurrock)</v>
          </cell>
        </row>
        <row r="111">
          <cell r="B111" t="str">
            <v>Carphone Warehouse - CPW Managed   SIMO</v>
          </cell>
          <cell r="C111" t="str">
            <v>Carphone Warehouse - CPW Managed</v>
          </cell>
          <cell r="E111">
            <v>0</v>
          </cell>
          <cell r="F111">
            <v>0</v>
          </cell>
          <cell r="G111">
            <v>0</v>
          </cell>
          <cell r="H111">
            <v>0</v>
          </cell>
          <cell r="I111">
            <v>0</v>
          </cell>
          <cell r="J111">
            <v>0</v>
          </cell>
          <cell r="K111">
            <v>0</v>
          </cell>
          <cell r="L111">
            <v>0</v>
          </cell>
          <cell r="M111">
            <v>0</v>
          </cell>
          <cell r="N111">
            <v>0</v>
          </cell>
          <cell r="O111">
            <v>0</v>
          </cell>
          <cell r="P111">
            <v>0</v>
          </cell>
          <cell r="R111">
            <v>0</v>
          </cell>
        </row>
        <row r="112">
          <cell r="B112" t="str">
            <v>Carphone Warehouse - O2 managed   SIMO</v>
          </cell>
          <cell r="C112" t="str">
            <v>Carphone Warehouse - O2 managed</v>
          </cell>
          <cell r="E112">
            <v>59785</v>
          </cell>
          <cell r="F112">
            <v>56346</v>
          </cell>
          <cell r="G112">
            <v>59352</v>
          </cell>
          <cell r="H112">
            <v>56073</v>
          </cell>
          <cell r="I112">
            <v>66505</v>
          </cell>
          <cell r="J112">
            <v>59185</v>
          </cell>
          <cell r="K112">
            <v>67230</v>
          </cell>
          <cell r="L112">
            <v>56353</v>
          </cell>
          <cell r="M112">
            <v>11192</v>
          </cell>
          <cell r="N112">
            <v>8922</v>
          </cell>
          <cell r="O112">
            <v>8497</v>
          </cell>
          <cell r="P112">
            <v>10530</v>
          </cell>
          <cell r="R112">
            <v>519970</v>
          </cell>
        </row>
        <row r="113">
          <cell r="B113" t="str">
            <v>tbc   SIMO</v>
          </cell>
          <cell r="C113" t="str">
            <v>tbc</v>
          </cell>
          <cell r="E113">
            <v>0</v>
          </cell>
          <cell r="F113">
            <v>0</v>
          </cell>
          <cell r="G113">
            <v>0</v>
          </cell>
          <cell r="H113">
            <v>0</v>
          </cell>
          <cell r="I113">
            <v>0</v>
          </cell>
          <cell r="J113">
            <v>0</v>
          </cell>
          <cell r="K113">
            <v>0</v>
          </cell>
          <cell r="L113">
            <v>0</v>
          </cell>
          <cell r="M113">
            <v>0</v>
          </cell>
          <cell r="N113">
            <v>0</v>
          </cell>
          <cell r="O113">
            <v>0</v>
          </cell>
          <cell r="P113">
            <v>0</v>
          </cell>
          <cell r="R113">
            <v>0</v>
          </cell>
        </row>
        <row r="114">
          <cell r="B114" t="str">
            <v>tbc   SIMO</v>
          </cell>
          <cell r="C114" t="str">
            <v>tbc</v>
          </cell>
          <cell r="E114">
            <v>0</v>
          </cell>
          <cell r="F114">
            <v>0</v>
          </cell>
          <cell r="G114">
            <v>0</v>
          </cell>
          <cell r="H114">
            <v>0</v>
          </cell>
          <cell r="I114">
            <v>0</v>
          </cell>
          <cell r="J114">
            <v>0</v>
          </cell>
          <cell r="K114">
            <v>0</v>
          </cell>
          <cell r="L114">
            <v>0</v>
          </cell>
          <cell r="M114">
            <v>0</v>
          </cell>
          <cell r="N114">
            <v>0</v>
          </cell>
          <cell r="O114">
            <v>0</v>
          </cell>
          <cell r="P114">
            <v>0</v>
          </cell>
          <cell r="R114">
            <v>0</v>
          </cell>
        </row>
        <row r="115">
          <cell r="B115" t="str">
            <v>Phones 4 You   SIMO</v>
          </cell>
          <cell r="C115" t="str">
            <v>Phones 4 You</v>
          </cell>
          <cell r="E115">
            <v>15602</v>
          </cell>
          <cell r="F115">
            <v>9997</v>
          </cell>
          <cell r="G115">
            <v>11305</v>
          </cell>
          <cell r="H115">
            <v>10900</v>
          </cell>
          <cell r="I115">
            <v>15593</v>
          </cell>
          <cell r="J115">
            <v>19651</v>
          </cell>
          <cell r="K115">
            <v>17589</v>
          </cell>
          <cell r="L115">
            <v>11273</v>
          </cell>
          <cell r="M115">
            <v>2790</v>
          </cell>
          <cell r="N115">
            <v>2155</v>
          </cell>
          <cell r="O115">
            <v>1613</v>
          </cell>
          <cell r="P115">
            <v>1969</v>
          </cell>
          <cell r="R115">
            <v>120437</v>
          </cell>
        </row>
        <row r="116">
          <cell r="B116" t="str">
            <v>Dixons Stores Group   SIMO</v>
          </cell>
          <cell r="C116" t="str">
            <v>Dixons Stores Group</v>
          </cell>
          <cell r="E116">
            <v>0</v>
          </cell>
          <cell r="F116">
            <v>0</v>
          </cell>
          <cell r="G116">
            <v>0</v>
          </cell>
          <cell r="H116">
            <v>0</v>
          </cell>
          <cell r="I116">
            <v>0</v>
          </cell>
          <cell r="J116">
            <v>0</v>
          </cell>
          <cell r="K116">
            <v>0</v>
          </cell>
          <cell r="L116">
            <v>5</v>
          </cell>
          <cell r="M116">
            <v>20</v>
          </cell>
          <cell r="N116">
            <v>56</v>
          </cell>
          <cell r="O116">
            <v>76</v>
          </cell>
          <cell r="P116">
            <v>96</v>
          </cell>
          <cell r="R116">
            <v>253</v>
          </cell>
        </row>
        <row r="117">
          <cell r="B117" t="str">
            <v>tbc   SIMO</v>
          </cell>
          <cell r="C117" t="str">
            <v>tbc</v>
          </cell>
          <cell r="E117">
            <v>0</v>
          </cell>
          <cell r="F117">
            <v>0</v>
          </cell>
          <cell r="G117">
            <v>0</v>
          </cell>
          <cell r="H117">
            <v>0</v>
          </cell>
          <cell r="I117">
            <v>0</v>
          </cell>
          <cell r="J117">
            <v>0</v>
          </cell>
          <cell r="K117">
            <v>0</v>
          </cell>
          <cell r="L117">
            <v>0</v>
          </cell>
          <cell r="M117">
            <v>0</v>
          </cell>
          <cell r="N117">
            <v>0</v>
          </cell>
          <cell r="O117">
            <v>0</v>
          </cell>
          <cell r="P117">
            <v>0</v>
          </cell>
          <cell r="R117">
            <v>0</v>
          </cell>
        </row>
        <row r="118">
          <cell r="B118" t="str">
            <v>Dial a Phone   SIMO</v>
          </cell>
          <cell r="C118" t="str">
            <v>Dial a Phone</v>
          </cell>
          <cell r="E118">
            <v>328</v>
          </cell>
          <cell r="F118">
            <v>276</v>
          </cell>
          <cell r="G118">
            <v>20</v>
          </cell>
          <cell r="H118">
            <v>1</v>
          </cell>
          <cell r="I118">
            <v>0</v>
          </cell>
          <cell r="J118">
            <v>2</v>
          </cell>
          <cell r="K118">
            <v>0</v>
          </cell>
          <cell r="L118">
            <v>1</v>
          </cell>
          <cell r="M118">
            <v>0</v>
          </cell>
          <cell r="N118">
            <v>0</v>
          </cell>
          <cell r="O118">
            <v>1</v>
          </cell>
          <cell r="P118">
            <v>0</v>
          </cell>
          <cell r="R118">
            <v>629</v>
          </cell>
        </row>
        <row r="119">
          <cell r="B119" t="str">
            <v>Argos   SIMO</v>
          </cell>
          <cell r="C119" t="str">
            <v>Argos</v>
          </cell>
          <cell r="E119">
            <v>720</v>
          </cell>
          <cell r="F119">
            <v>876</v>
          </cell>
          <cell r="G119">
            <v>556</v>
          </cell>
          <cell r="H119">
            <v>263</v>
          </cell>
          <cell r="I119">
            <v>281</v>
          </cell>
          <cell r="J119">
            <v>482</v>
          </cell>
          <cell r="K119">
            <v>609</v>
          </cell>
          <cell r="L119">
            <v>494</v>
          </cell>
          <cell r="M119">
            <v>671</v>
          </cell>
          <cell r="N119">
            <v>687</v>
          </cell>
          <cell r="O119">
            <v>503</v>
          </cell>
          <cell r="P119">
            <v>601</v>
          </cell>
          <cell r="R119">
            <v>6743</v>
          </cell>
        </row>
        <row r="120">
          <cell r="B120" t="str">
            <v>Tesco   SIMO</v>
          </cell>
          <cell r="C120" t="str">
            <v>Tesco</v>
          </cell>
          <cell r="E120">
            <v>1407</v>
          </cell>
          <cell r="F120">
            <v>1460</v>
          </cell>
          <cell r="G120">
            <v>1596</v>
          </cell>
          <cell r="H120">
            <v>1638</v>
          </cell>
          <cell r="I120">
            <v>1586</v>
          </cell>
          <cell r="J120">
            <v>1692</v>
          </cell>
          <cell r="K120">
            <v>2048</v>
          </cell>
          <cell r="L120">
            <v>2120</v>
          </cell>
          <cell r="M120">
            <v>1865</v>
          </cell>
          <cell r="N120">
            <v>1697</v>
          </cell>
          <cell r="O120">
            <v>1699</v>
          </cell>
          <cell r="P120">
            <v>1852</v>
          </cell>
          <cell r="R120">
            <v>20660</v>
          </cell>
        </row>
        <row r="121">
          <cell r="B121" t="str">
            <v>Woolworths   SIMO</v>
          </cell>
          <cell r="C121" t="str">
            <v>Woolworths</v>
          </cell>
          <cell r="E121">
            <v>671</v>
          </cell>
          <cell r="F121">
            <v>555</v>
          </cell>
          <cell r="G121">
            <v>636</v>
          </cell>
          <cell r="H121">
            <v>574</v>
          </cell>
          <cell r="I121">
            <v>1038</v>
          </cell>
          <cell r="J121">
            <v>838</v>
          </cell>
          <cell r="K121">
            <v>790</v>
          </cell>
          <cell r="L121">
            <v>704</v>
          </cell>
          <cell r="M121">
            <v>1037</v>
          </cell>
          <cell r="N121">
            <v>816</v>
          </cell>
          <cell r="O121">
            <v>647</v>
          </cell>
          <cell r="P121">
            <v>425</v>
          </cell>
          <cell r="R121">
            <v>8731</v>
          </cell>
        </row>
        <row r="122">
          <cell r="B122" t="str">
            <v>Littlewoods   SIMO</v>
          </cell>
          <cell r="C122" t="str">
            <v>Littlewoods</v>
          </cell>
          <cell r="E122">
            <v>0</v>
          </cell>
          <cell r="F122">
            <v>0</v>
          </cell>
          <cell r="G122">
            <v>0</v>
          </cell>
          <cell r="H122">
            <v>0</v>
          </cell>
          <cell r="I122">
            <v>0</v>
          </cell>
          <cell r="J122">
            <v>0</v>
          </cell>
          <cell r="K122">
            <v>0</v>
          </cell>
          <cell r="L122">
            <v>0</v>
          </cell>
          <cell r="M122">
            <v>0</v>
          </cell>
          <cell r="N122">
            <v>0</v>
          </cell>
          <cell r="O122">
            <v>0</v>
          </cell>
          <cell r="P122">
            <v>0</v>
          </cell>
          <cell r="R122">
            <v>0</v>
          </cell>
        </row>
        <row r="123">
          <cell r="B123" t="str">
            <v>Comet   SIMO</v>
          </cell>
          <cell r="C123" t="str">
            <v>Comet</v>
          </cell>
          <cell r="E123">
            <v>24</v>
          </cell>
          <cell r="F123">
            <v>3</v>
          </cell>
          <cell r="G123">
            <v>2</v>
          </cell>
          <cell r="H123">
            <v>1</v>
          </cell>
          <cell r="I123">
            <v>3</v>
          </cell>
          <cell r="J123">
            <v>1</v>
          </cell>
          <cell r="K123">
            <v>0</v>
          </cell>
          <cell r="L123">
            <v>0</v>
          </cell>
          <cell r="M123">
            <v>0</v>
          </cell>
          <cell r="N123">
            <v>2</v>
          </cell>
          <cell r="O123">
            <v>1</v>
          </cell>
          <cell r="P123">
            <v>0</v>
          </cell>
          <cell r="R123">
            <v>37</v>
          </cell>
        </row>
        <row r="124">
          <cell r="B124" t="str">
            <v>MobileShop   SIMO</v>
          </cell>
          <cell r="C124" t="str">
            <v>MobileShop</v>
          </cell>
          <cell r="E124">
            <v>0</v>
          </cell>
          <cell r="F124">
            <v>0</v>
          </cell>
          <cell r="G124">
            <v>0</v>
          </cell>
          <cell r="H124">
            <v>0</v>
          </cell>
          <cell r="I124">
            <v>0</v>
          </cell>
          <cell r="J124">
            <v>0</v>
          </cell>
          <cell r="K124">
            <v>0</v>
          </cell>
          <cell r="L124">
            <v>0</v>
          </cell>
          <cell r="M124">
            <v>0</v>
          </cell>
          <cell r="N124">
            <v>0</v>
          </cell>
          <cell r="O124">
            <v>0</v>
          </cell>
          <cell r="P124">
            <v>0</v>
          </cell>
          <cell r="R124">
            <v>0</v>
          </cell>
        </row>
        <row r="125">
          <cell r="B125" t="str">
            <v>Apple   SIMO</v>
          </cell>
          <cell r="C125" t="str">
            <v>Apple</v>
          </cell>
          <cell r="E125">
            <v>0</v>
          </cell>
          <cell r="F125">
            <v>0</v>
          </cell>
          <cell r="G125">
            <v>0</v>
          </cell>
          <cell r="H125">
            <v>0</v>
          </cell>
          <cell r="I125">
            <v>0</v>
          </cell>
          <cell r="J125">
            <v>0</v>
          </cell>
          <cell r="K125">
            <v>0</v>
          </cell>
          <cell r="L125">
            <v>0</v>
          </cell>
          <cell r="M125">
            <v>0</v>
          </cell>
          <cell r="N125">
            <v>0</v>
          </cell>
          <cell r="O125">
            <v>10</v>
          </cell>
          <cell r="P125">
            <v>0</v>
          </cell>
          <cell r="R125">
            <v>10</v>
          </cell>
        </row>
        <row r="126">
          <cell r="B126" t="str">
            <v>Other Mass Retail   SIMO</v>
          </cell>
          <cell r="C126" t="str">
            <v>Other Mass Retail</v>
          </cell>
          <cell r="E126">
            <v>141</v>
          </cell>
          <cell r="F126">
            <v>175</v>
          </cell>
          <cell r="G126">
            <v>195</v>
          </cell>
          <cell r="H126">
            <v>133</v>
          </cell>
          <cell r="I126">
            <v>147</v>
          </cell>
          <cell r="J126">
            <v>136</v>
          </cell>
          <cell r="K126">
            <v>22</v>
          </cell>
          <cell r="L126">
            <v>14</v>
          </cell>
          <cell r="M126">
            <v>17</v>
          </cell>
          <cell r="N126">
            <v>13</v>
          </cell>
          <cell r="O126">
            <v>64</v>
          </cell>
          <cell r="P126">
            <v>11</v>
          </cell>
          <cell r="R126">
            <v>1068</v>
          </cell>
        </row>
        <row r="127">
          <cell r="B127" t="str">
            <v>Prepay Distributors   SIMO</v>
          </cell>
          <cell r="C127" t="str">
            <v>Prepay Distributors</v>
          </cell>
          <cell r="E127">
            <v>27899</v>
          </cell>
          <cell r="F127">
            <v>28881</v>
          </cell>
          <cell r="G127">
            <v>30213</v>
          </cell>
          <cell r="H127">
            <v>30053</v>
          </cell>
          <cell r="I127">
            <v>41304</v>
          </cell>
          <cell r="J127">
            <v>37617</v>
          </cell>
          <cell r="K127">
            <v>41456</v>
          </cell>
          <cell r="L127">
            <v>42340</v>
          </cell>
          <cell r="M127">
            <v>53460</v>
          </cell>
          <cell r="N127">
            <v>56244</v>
          </cell>
          <cell r="O127">
            <v>46570</v>
          </cell>
          <cell r="P127">
            <v>40305</v>
          </cell>
          <cell r="R127">
            <v>476342</v>
          </cell>
        </row>
        <row r="128">
          <cell r="B128" t="str">
            <v>Asda   SIMO</v>
          </cell>
          <cell r="C128" t="str">
            <v>Asda</v>
          </cell>
          <cell r="E128">
            <v>0</v>
          </cell>
          <cell r="F128">
            <v>0</v>
          </cell>
          <cell r="G128">
            <v>0</v>
          </cell>
          <cell r="H128">
            <v>0</v>
          </cell>
          <cell r="I128">
            <v>0</v>
          </cell>
          <cell r="J128">
            <v>0</v>
          </cell>
          <cell r="K128">
            <v>0</v>
          </cell>
          <cell r="L128">
            <v>0</v>
          </cell>
          <cell r="M128">
            <v>0</v>
          </cell>
          <cell r="N128">
            <v>0</v>
          </cell>
          <cell r="O128">
            <v>0</v>
          </cell>
          <cell r="P128">
            <v>0</v>
          </cell>
          <cell r="R128">
            <v>0</v>
          </cell>
        </row>
        <row r="129">
          <cell r="B129" t="str">
            <v>Next   SIMO</v>
          </cell>
          <cell r="C129" t="str">
            <v>Next</v>
          </cell>
          <cell r="E129">
            <v>0</v>
          </cell>
          <cell r="F129">
            <v>0</v>
          </cell>
          <cell r="G129">
            <v>0</v>
          </cell>
          <cell r="H129">
            <v>0</v>
          </cell>
          <cell r="I129">
            <v>0</v>
          </cell>
          <cell r="J129">
            <v>0</v>
          </cell>
          <cell r="K129">
            <v>0</v>
          </cell>
          <cell r="L129">
            <v>0</v>
          </cell>
          <cell r="M129">
            <v>0</v>
          </cell>
          <cell r="N129">
            <v>0</v>
          </cell>
          <cell r="O129">
            <v>0</v>
          </cell>
          <cell r="P129">
            <v>0</v>
          </cell>
          <cell r="R129">
            <v>0</v>
          </cell>
        </row>
        <row r="130">
          <cell r="B130" t="str">
            <v>Morrisons   SIMO</v>
          </cell>
          <cell r="C130" t="str">
            <v>Morrisons</v>
          </cell>
          <cell r="E130">
            <v>0</v>
          </cell>
          <cell r="F130">
            <v>0</v>
          </cell>
          <cell r="G130">
            <v>0</v>
          </cell>
          <cell r="H130">
            <v>0</v>
          </cell>
          <cell r="I130">
            <v>0</v>
          </cell>
          <cell r="J130">
            <v>0</v>
          </cell>
          <cell r="K130">
            <v>0</v>
          </cell>
          <cell r="L130">
            <v>0</v>
          </cell>
          <cell r="M130">
            <v>0</v>
          </cell>
          <cell r="N130">
            <v>0</v>
          </cell>
          <cell r="O130">
            <v>0</v>
          </cell>
          <cell r="P130">
            <v>0</v>
          </cell>
          <cell r="R130">
            <v>0</v>
          </cell>
        </row>
        <row r="131">
          <cell r="B131" t="str">
            <v>tbc   SIMO</v>
          </cell>
          <cell r="C131" t="str">
            <v>tbc</v>
          </cell>
          <cell r="E131">
            <v>0</v>
          </cell>
          <cell r="F131">
            <v>0</v>
          </cell>
          <cell r="G131">
            <v>0</v>
          </cell>
          <cell r="H131">
            <v>0</v>
          </cell>
          <cell r="I131">
            <v>0</v>
          </cell>
          <cell r="J131">
            <v>0</v>
          </cell>
          <cell r="K131">
            <v>0</v>
          </cell>
          <cell r="L131">
            <v>0</v>
          </cell>
          <cell r="M131">
            <v>0</v>
          </cell>
          <cell r="N131">
            <v>0</v>
          </cell>
          <cell r="O131">
            <v>0</v>
          </cell>
          <cell r="P131">
            <v>0</v>
          </cell>
          <cell r="R131">
            <v>0</v>
          </cell>
        </row>
        <row r="133">
          <cell r="C133" t="str">
            <v>TOTAL MASS RETAIL</v>
          </cell>
          <cell r="E133">
            <v>106577</v>
          </cell>
          <cell r="F133">
            <v>98569</v>
          </cell>
          <cell r="G133">
            <v>103875</v>
          </cell>
          <cell r="H133">
            <v>99636</v>
          </cell>
          <cell r="I133">
            <v>126457</v>
          </cell>
          <cell r="J133">
            <v>119604</v>
          </cell>
          <cell r="K133">
            <v>129744</v>
          </cell>
          <cell r="L133">
            <v>113304</v>
          </cell>
          <cell r="M133">
            <v>71052</v>
          </cell>
          <cell r="N133">
            <v>70592</v>
          </cell>
          <cell r="O133">
            <v>59681</v>
          </cell>
          <cell r="P133">
            <v>55789</v>
          </cell>
          <cell r="R133">
            <v>1154880</v>
          </cell>
        </row>
        <row r="135">
          <cell r="C135" t="str">
            <v>BUSINESS (B. Dowd)</v>
          </cell>
        </row>
        <row r="137">
          <cell r="B137" t="str">
            <v>Exclusive Partners   SIMO</v>
          </cell>
          <cell r="C137" t="str">
            <v>Exclusive Partners</v>
          </cell>
          <cell r="E137">
            <v>0</v>
          </cell>
          <cell r="F137">
            <v>0</v>
          </cell>
          <cell r="G137">
            <v>0</v>
          </cell>
          <cell r="H137">
            <v>0</v>
          </cell>
          <cell r="I137">
            <v>0</v>
          </cell>
          <cell r="J137">
            <v>0</v>
          </cell>
          <cell r="K137">
            <v>0</v>
          </cell>
          <cell r="L137">
            <v>0</v>
          </cell>
          <cell r="M137">
            <v>0</v>
          </cell>
          <cell r="N137">
            <v>0</v>
          </cell>
          <cell r="O137">
            <v>0</v>
          </cell>
          <cell r="P137">
            <v>0</v>
          </cell>
          <cell r="R137">
            <v>0</v>
          </cell>
        </row>
        <row r="139">
          <cell r="C139" t="str">
            <v>Business Partners</v>
          </cell>
        </row>
        <row r="141">
          <cell r="B141" t="str">
            <v>Direct Independents   SIMO</v>
          </cell>
          <cell r="C141" t="str">
            <v>Direct Independents</v>
          </cell>
          <cell r="E141">
            <v>28</v>
          </cell>
          <cell r="F141">
            <v>15</v>
          </cell>
          <cell r="G141">
            <v>22</v>
          </cell>
          <cell r="H141">
            <v>23</v>
          </cell>
          <cell r="I141">
            <v>25</v>
          </cell>
          <cell r="J141">
            <v>264</v>
          </cell>
          <cell r="K141">
            <v>280</v>
          </cell>
          <cell r="L141">
            <v>262</v>
          </cell>
          <cell r="M141">
            <v>994</v>
          </cell>
          <cell r="N141">
            <v>1102</v>
          </cell>
          <cell r="O141">
            <v>17</v>
          </cell>
          <cell r="P141">
            <v>10</v>
          </cell>
          <cell r="R141">
            <v>3042</v>
          </cell>
        </row>
        <row r="142">
          <cell r="B142" t="str">
            <v>Distributors   SIMO</v>
          </cell>
          <cell r="C142" t="str">
            <v>Distributors</v>
          </cell>
          <cell r="E142">
            <v>0</v>
          </cell>
          <cell r="F142">
            <v>0</v>
          </cell>
          <cell r="G142">
            <v>0</v>
          </cell>
          <cell r="H142">
            <v>0</v>
          </cell>
          <cell r="I142">
            <v>0</v>
          </cell>
          <cell r="J142">
            <v>0</v>
          </cell>
          <cell r="K142">
            <v>0</v>
          </cell>
          <cell r="L142">
            <v>0</v>
          </cell>
          <cell r="M142">
            <v>0</v>
          </cell>
          <cell r="N142">
            <v>0</v>
          </cell>
          <cell r="O142">
            <v>0</v>
          </cell>
          <cell r="P142">
            <v>0</v>
          </cell>
          <cell r="R142">
            <v>0</v>
          </cell>
        </row>
        <row r="143">
          <cell r="B143" t="str">
            <v>Data Centre of Excellence   SIMO</v>
          </cell>
          <cell r="C143" t="str">
            <v>Data Centre of Excellence</v>
          </cell>
          <cell r="E143">
            <v>0</v>
          </cell>
          <cell r="F143">
            <v>0</v>
          </cell>
          <cell r="G143">
            <v>0</v>
          </cell>
          <cell r="H143">
            <v>0</v>
          </cell>
          <cell r="I143">
            <v>0</v>
          </cell>
          <cell r="J143">
            <v>0</v>
          </cell>
          <cell r="K143">
            <v>0</v>
          </cell>
          <cell r="L143">
            <v>0</v>
          </cell>
          <cell r="M143">
            <v>0</v>
          </cell>
          <cell r="N143">
            <v>0</v>
          </cell>
          <cell r="O143">
            <v>0</v>
          </cell>
          <cell r="P143">
            <v>0</v>
          </cell>
          <cell r="R143">
            <v>0</v>
          </cell>
        </row>
        <row r="144">
          <cell r="B144" t="str">
            <v>Vodafone   SIMO</v>
          </cell>
          <cell r="C144" t="str">
            <v>Vodafone</v>
          </cell>
          <cell r="E144">
            <v>0</v>
          </cell>
          <cell r="F144">
            <v>0</v>
          </cell>
          <cell r="G144">
            <v>0</v>
          </cell>
          <cell r="H144">
            <v>0</v>
          </cell>
          <cell r="I144">
            <v>0</v>
          </cell>
          <cell r="J144">
            <v>0</v>
          </cell>
          <cell r="K144">
            <v>0</v>
          </cell>
          <cell r="L144">
            <v>0</v>
          </cell>
          <cell r="M144">
            <v>0</v>
          </cell>
          <cell r="N144">
            <v>0</v>
          </cell>
          <cell r="O144">
            <v>0</v>
          </cell>
          <cell r="P144">
            <v>0</v>
          </cell>
          <cell r="R144">
            <v>0</v>
          </cell>
        </row>
        <row r="145">
          <cell r="B145" t="str">
            <v>Managed Partners   SIMO</v>
          </cell>
          <cell r="C145" t="str">
            <v>Managed Partners</v>
          </cell>
          <cell r="E145">
            <v>0</v>
          </cell>
          <cell r="F145">
            <v>0</v>
          </cell>
          <cell r="G145">
            <v>0</v>
          </cell>
          <cell r="H145">
            <v>0</v>
          </cell>
          <cell r="I145">
            <v>0</v>
          </cell>
          <cell r="J145">
            <v>0</v>
          </cell>
          <cell r="K145">
            <v>0</v>
          </cell>
          <cell r="L145">
            <v>0</v>
          </cell>
          <cell r="M145">
            <v>0</v>
          </cell>
          <cell r="N145">
            <v>0</v>
          </cell>
          <cell r="O145">
            <v>0</v>
          </cell>
          <cell r="P145">
            <v>0</v>
          </cell>
          <cell r="R145">
            <v>0</v>
          </cell>
        </row>
        <row r="146">
          <cell r="B146" t="str">
            <v>BT SP   SIMO</v>
          </cell>
          <cell r="C146" t="str">
            <v>BT SP</v>
          </cell>
          <cell r="E146">
            <v>2</v>
          </cell>
          <cell r="F146">
            <v>1</v>
          </cell>
          <cell r="G146">
            <v>1</v>
          </cell>
          <cell r="H146">
            <v>2</v>
          </cell>
          <cell r="I146">
            <v>2</v>
          </cell>
          <cell r="J146">
            <v>3</v>
          </cell>
          <cell r="K146">
            <v>9</v>
          </cell>
          <cell r="L146">
            <v>6</v>
          </cell>
          <cell r="M146">
            <v>11</v>
          </cell>
          <cell r="N146">
            <v>12</v>
          </cell>
          <cell r="O146">
            <v>13</v>
          </cell>
          <cell r="P146">
            <v>2</v>
          </cell>
          <cell r="R146">
            <v>64</v>
          </cell>
        </row>
        <row r="147">
          <cell r="B147" t="str">
            <v>Billing Partners - ISPs   SIMO</v>
          </cell>
          <cell r="C147" t="str">
            <v>Billing Partners - ISPs</v>
          </cell>
          <cell r="E147">
            <v>0</v>
          </cell>
          <cell r="F147">
            <v>0</v>
          </cell>
          <cell r="G147">
            <v>0</v>
          </cell>
          <cell r="H147">
            <v>0</v>
          </cell>
          <cell r="I147">
            <v>0</v>
          </cell>
          <cell r="J147">
            <v>0</v>
          </cell>
          <cell r="K147">
            <v>0</v>
          </cell>
          <cell r="L147">
            <v>0</v>
          </cell>
          <cell r="M147">
            <v>0</v>
          </cell>
          <cell r="N147">
            <v>0</v>
          </cell>
          <cell r="O147">
            <v>0</v>
          </cell>
          <cell r="P147">
            <v>0</v>
          </cell>
          <cell r="R147">
            <v>0</v>
          </cell>
        </row>
        <row r="148">
          <cell r="B148" t="str">
            <v>Genesis   SIMO</v>
          </cell>
          <cell r="C148" t="str">
            <v>Genesis</v>
          </cell>
          <cell r="E148">
            <v>0</v>
          </cell>
          <cell r="F148">
            <v>0</v>
          </cell>
          <cell r="G148">
            <v>0</v>
          </cell>
          <cell r="H148">
            <v>0</v>
          </cell>
          <cell r="I148">
            <v>0</v>
          </cell>
          <cell r="J148">
            <v>0</v>
          </cell>
          <cell r="K148">
            <v>0</v>
          </cell>
          <cell r="L148">
            <v>0</v>
          </cell>
          <cell r="M148">
            <v>0</v>
          </cell>
          <cell r="N148">
            <v>0</v>
          </cell>
          <cell r="O148">
            <v>0</v>
          </cell>
          <cell r="P148">
            <v>0</v>
          </cell>
          <cell r="R148">
            <v>0</v>
          </cell>
        </row>
        <row r="149">
          <cell r="B149" t="str">
            <v>Ceased Independents   SIMO</v>
          </cell>
          <cell r="C149" t="str">
            <v>Ceased Independents</v>
          </cell>
          <cell r="E149">
            <v>0</v>
          </cell>
          <cell r="F149">
            <v>0</v>
          </cell>
          <cell r="G149">
            <v>0</v>
          </cell>
          <cell r="H149">
            <v>0</v>
          </cell>
          <cell r="I149">
            <v>0</v>
          </cell>
          <cell r="J149">
            <v>0</v>
          </cell>
          <cell r="K149">
            <v>0</v>
          </cell>
          <cell r="L149">
            <v>0</v>
          </cell>
          <cell r="M149">
            <v>0</v>
          </cell>
          <cell r="N149">
            <v>0</v>
          </cell>
          <cell r="O149">
            <v>0</v>
          </cell>
          <cell r="P149">
            <v>0</v>
          </cell>
          <cell r="R149">
            <v>0</v>
          </cell>
        </row>
        <row r="150">
          <cell r="B150" t="str">
            <v>tbc   SIMO</v>
          </cell>
          <cell r="C150" t="str">
            <v>tbc</v>
          </cell>
          <cell r="E150">
            <v>0</v>
          </cell>
          <cell r="F150">
            <v>0</v>
          </cell>
          <cell r="G150">
            <v>0</v>
          </cell>
          <cell r="H150">
            <v>0</v>
          </cell>
          <cell r="I150">
            <v>0</v>
          </cell>
          <cell r="J150">
            <v>0</v>
          </cell>
          <cell r="K150">
            <v>0</v>
          </cell>
          <cell r="L150">
            <v>0</v>
          </cell>
          <cell r="M150">
            <v>0</v>
          </cell>
          <cell r="N150">
            <v>0</v>
          </cell>
          <cell r="O150">
            <v>0</v>
          </cell>
          <cell r="P150">
            <v>0</v>
          </cell>
          <cell r="R150">
            <v>0</v>
          </cell>
        </row>
        <row r="151">
          <cell r="B151" t="str">
            <v>tbc   SIMO</v>
          </cell>
          <cell r="C151" t="str">
            <v>tbc</v>
          </cell>
          <cell r="E151">
            <v>0</v>
          </cell>
          <cell r="F151">
            <v>0</v>
          </cell>
          <cell r="G151">
            <v>0</v>
          </cell>
          <cell r="H151">
            <v>0</v>
          </cell>
          <cell r="I151">
            <v>0</v>
          </cell>
          <cell r="J151">
            <v>0</v>
          </cell>
          <cell r="K151">
            <v>0</v>
          </cell>
          <cell r="L151">
            <v>0</v>
          </cell>
          <cell r="M151">
            <v>0</v>
          </cell>
          <cell r="N151">
            <v>0</v>
          </cell>
          <cell r="O151">
            <v>0</v>
          </cell>
          <cell r="P151">
            <v>0</v>
          </cell>
          <cell r="R151">
            <v>0</v>
          </cell>
        </row>
        <row r="153">
          <cell r="C153" t="str">
            <v>Total Business Partners</v>
          </cell>
          <cell r="E153">
            <v>30</v>
          </cell>
          <cell r="F153">
            <v>16</v>
          </cell>
          <cell r="G153">
            <v>23</v>
          </cell>
          <cell r="H153">
            <v>25</v>
          </cell>
          <cell r="I153">
            <v>27</v>
          </cell>
          <cell r="J153">
            <v>267</v>
          </cell>
          <cell r="K153">
            <v>289</v>
          </cell>
          <cell r="L153">
            <v>268</v>
          </cell>
          <cell r="M153">
            <v>1005</v>
          </cell>
          <cell r="N153">
            <v>1114</v>
          </cell>
          <cell r="O153">
            <v>30</v>
          </cell>
          <cell r="P153">
            <v>12</v>
          </cell>
          <cell r="R153">
            <v>3106</v>
          </cell>
        </row>
        <row r="155">
          <cell r="C155" t="str">
            <v>Direct</v>
          </cell>
        </row>
        <row r="157">
          <cell r="B157" t="str">
            <v>O2 Direct Sales - Corporate   SIMO</v>
          </cell>
          <cell r="C157" t="str">
            <v>O2 Direct Sales - Corporate</v>
          </cell>
          <cell r="E157">
            <v>0</v>
          </cell>
          <cell r="F157">
            <v>0</v>
          </cell>
          <cell r="G157">
            <v>0</v>
          </cell>
          <cell r="H157">
            <v>0</v>
          </cell>
          <cell r="I157">
            <v>0</v>
          </cell>
          <cell r="J157">
            <v>0</v>
          </cell>
          <cell r="K157">
            <v>0</v>
          </cell>
          <cell r="L157">
            <v>0</v>
          </cell>
          <cell r="M157">
            <v>0</v>
          </cell>
          <cell r="N157">
            <v>0</v>
          </cell>
          <cell r="O157">
            <v>0</v>
          </cell>
          <cell r="P157">
            <v>0</v>
          </cell>
          <cell r="R157">
            <v>0</v>
          </cell>
        </row>
        <row r="158">
          <cell r="B158" t="str">
            <v>O2 Direct Sales - SME   SIMO</v>
          </cell>
          <cell r="C158" t="str">
            <v>O2 Direct Sales - SME</v>
          </cell>
          <cell r="E158">
            <v>0</v>
          </cell>
          <cell r="F158">
            <v>0</v>
          </cell>
          <cell r="G158">
            <v>0</v>
          </cell>
          <cell r="H158">
            <v>0</v>
          </cell>
          <cell r="I158">
            <v>0</v>
          </cell>
          <cell r="J158">
            <v>0</v>
          </cell>
          <cell r="K158">
            <v>0</v>
          </cell>
          <cell r="L158">
            <v>0</v>
          </cell>
          <cell r="M158">
            <v>0</v>
          </cell>
          <cell r="N158">
            <v>0</v>
          </cell>
          <cell r="O158">
            <v>0</v>
          </cell>
          <cell r="P158">
            <v>0</v>
          </cell>
          <cell r="R158">
            <v>0</v>
          </cell>
        </row>
        <row r="159">
          <cell r="B159" t="str">
            <v>tbc   SIMO</v>
          </cell>
          <cell r="C159" t="str">
            <v>tbc</v>
          </cell>
          <cell r="E159">
            <v>0</v>
          </cell>
          <cell r="F159">
            <v>0</v>
          </cell>
          <cell r="G159">
            <v>0</v>
          </cell>
          <cell r="H159">
            <v>0</v>
          </cell>
          <cell r="I159">
            <v>0</v>
          </cell>
          <cell r="J159">
            <v>0</v>
          </cell>
          <cell r="K159">
            <v>0</v>
          </cell>
          <cell r="L159">
            <v>0</v>
          </cell>
          <cell r="M159">
            <v>0</v>
          </cell>
          <cell r="N159">
            <v>0</v>
          </cell>
          <cell r="O159">
            <v>0</v>
          </cell>
          <cell r="P159">
            <v>0</v>
          </cell>
          <cell r="R159">
            <v>0</v>
          </cell>
        </row>
        <row r="160">
          <cell r="B160" t="str">
            <v>tbc   SIMO</v>
          </cell>
          <cell r="C160" t="str">
            <v>tbc</v>
          </cell>
          <cell r="E160">
            <v>0</v>
          </cell>
          <cell r="F160">
            <v>0</v>
          </cell>
          <cell r="G160">
            <v>0</v>
          </cell>
          <cell r="H160">
            <v>0</v>
          </cell>
          <cell r="I160">
            <v>0</v>
          </cell>
          <cell r="J160">
            <v>0</v>
          </cell>
          <cell r="K160">
            <v>0</v>
          </cell>
          <cell r="L160">
            <v>0</v>
          </cell>
          <cell r="M160">
            <v>0</v>
          </cell>
          <cell r="N160">
            <v>0</v>
          </cell>
          <cell r="O160">
            <v>0</v>
          </cell>
          <cell r="P160">
            <v>0</v>
          </cell>
          <cell r="R160">
            <v>0</v>
          </cell>
        </row>
        <row r="161">
          <cell r="B161" t="str">
            <v>tbc   SIMO</v>
          </cell>
          <cell r="C161" t="str">
            <v>tbc</v>
          </cell>
          <cell r="E161">
            <v>0</v>
          </cell>
          <cell r="F161">
            <v>0</v>
          </cell>
          <cell r="G161">
            <v>0</v>
          </cell>
          <cell r="H161">
            <v>0</v>
          </cell>
          <cell r="I161">
            <v>0</v>
          </cell>
          <cell r="J161">
            <v>0</v>
          </cell>
          <cell r="K161">
            <v>0</v>
          </cell>
          <cell r="L161">
            <v>0</v>
          </cell>
          <cell r="M161">
            <v>0</v>
          </cell>
          <cell r="N161">
            <v>0</v>
          </cell>
          <cell r="O161">
            <v>0</v>
          </cell>
          <cell r="P161">
            <v>0</v>
          </cell>
          <cell r="R161">
            <v>0</v>
          </cell>
        </row>
        <row r="162">
          <cell r="B162" t="str">
            <v>tbc   SIMO</v>
          </cell>
          <cell r="C162" t="str">
            <v>tbc</v>
          </cell>
          <cell r="E162">
            <v>0</v>
          </cell>
          <cell r="F162">
            <v>0</v>
          </cell>
          <cell r="G162">
            <v>0</v>
          </cell>
          <cell r="H162">
            <v>0</v>
          </cell>
          <cell r="I162">
            <v>0</v>
          </cell>
          <cell r="J162">
            <v>0</v>
          </cell>
          <cell r="K162">
            <v>0</v>
          </cell>
          <cell r="L162">
            <v>0</v>
          </cell>
          <cell r="M162">
            <v>0</v>
          </cell>
          <cell r="N162">
            <v>0</v>
          </cell>
          <cell r="O162">
            <v>0</v>
          </cell>
          <cell r="P162">
            <v>0</v>
          </cell>
          <cell r="R162">
            <v>0</v>
          </cell>
        </row>
        <row r="163">
          <cell r="B163" t="str">
            <v>tbc   SIMO</v>
          </cell>
          <cell r="C163" t="str">
            <v>tbc</v>
          </cell>
          <cell r="E163">
            <v>0</v>
          </cell>
          <cell r="F163">
            <v>0</v>
          </cell>
          <cell r="G163">
            <v>0</v>
          </cell>
          <cell r="H163">
            <v>0</v>
          </cell>
          <cell r="I163">
            <v>0</v>
          </cell>
          <cell r="J163">
            <v>0</v>
          </cell>
          <cell r="K163">
            <v>0</v>
          </cell>
          <cell r="L163">
            <v>0</v>
          </cell>
          <cell r="M163">
            <v>0</v>
          </cell>
          <cell r="N163">
            <v>0</v>
          </cell>
          <cell r="O163">
            <v>0</v>
          </cell>
          <cell r="P163">
            <v>0</v>
          </cell>
          <cell r="R163">
            <v>0</v>
          </cell>
        </row>
        <row r="164">
          <cell r="B164" t="str">
            <v>tbc   SIMO</v>
          </cell>
          <cell r="C164" t="str">
            <v>tbc</v>
          </cell>
          <cell r="E164">
            <v>0</v>
          </cell>
          <cell r="F164">
            <v>0</v>
          </cell>
          <cell r="G164">
            <v>0</v>
          </cell>
          <cell r="H164">
            <v>0</v>
          </cell>
          <cell r="I164">
            <v>0</v>
          </cell>
          <cell r="J164">
            <v>0</v>
          </cell>
          <cell r="K164">
            <v>0</v>
          </cell>
          <cell r="L164">
            <v>0</v>
          </cell>
          <cell r="M164">
            <v>0</v>
          </cell>
          <cell r="N164">
            <v>0</v>
          </cell>
          <cell r="O164">
            <v>0</v>
          </cell>
          <cell r="P164">
            <v>0</v>
          </cell>
          <cell r="R164">
            <v>0</v>
          </cell>
        </row>
        <row r="165">
          <cell r="B165" t="str">
            <v>tbc   SIMO</v>
          </cell>
          <cell r="C165" t="str">
            <v>tbc</v>
          </cell>
          <cell r="E165">
            <v>0</v>
          </cell>
          <cell r="F165">
            <v>0</v>
          </cell>
          <cell r="G165">
            <v>0</v>
          </cell>
          <cell r="H165">
            <v>0</v>
          </cell>
          <cell r="I165">
            <v>0</v>
          </cell>
          <cell r="J165">
            <v>0</v>
          </cell>
          <cell r="K165">
            <v>0</v>
          </cell>
          <cell r="L165">
            <v>0</v>
          </cell>
          <cell r="M165">
            <v>0</v>
          </cell>
          <cell r="N165">
            <v>0</v>
          </cell>
          <cell r="O165">
            <v>0</v>
          </cell>
          <cell r="P165">
            <v>0</v>
          </cell>
          <cell r="R165">
            <v>0</v>
          </cell>
        </row>
        <row r="167">
          <cell r="C167" t="str">
            <v>Total Direct</v>
          </cell>
          <cell r="E167">
            <v>0</v>
          </cell>
          <cell r="F167">
            <v>0</v>
          </cell>
          <cell r="G167">
            <v>0</v>
          </cell>
          <cell r="H167">
            <v>0</v>
          </cell>
          <cell r="I167">
            <v>0</v>
          </cell>
          <cell r="J167">
            <v>0</v>
          </cell>
          <cell r="K167">
            <v>0</v>
          </cell>
          <cell r="L167">
            <v>0</v>
          </cell>
          <cell r="M167">
            <v>0</v>
          </cell>
          <cell r="N167">
            <v>0</v>
          </cell>
          <cell r="O167">
            <v>0</v>
          </cell>
          <cell r="P167">
            <v>0</v>
          </cell>
          <cell r="R167">
            <v>0</v>
          </cell>
        </row>
        <row r="169">
          <cell r="C169" t="str">
            <v>TOTAL BUSINESS</v>
          </cell>
          <cell r="E169">
            <v>30</v>
          </cell>
          <cell r="F169">
            <v>16</v>
          </cell>
          <cell r="G169">
            <v>23</v>
          </cell>
          <cell r="H169">
            <v>25</v>
          </cell>
          <cell r="I169">
            <v>27</v>
          </cell>
          <cell r="J169">
            <v>267</v>
          </cell>
          <cell r="K169">
            <v>289</v>
          </cell>
          <cell r="L169">
            <v>268</v>
          </cell>
          <cell r="M169">
            <v>1005</v>
          </cell>
          <cell r="N169">
            <v>1114</v>
          </cell>
          <cell r="O169">
            <v>30</v>
          </cell>
          <cell r="P169">
            <v>12</v>
          </cell>
          <cell r="R169">
            <v>3106</v>
          </cell>
        </row>
        <row r="171">
          <cell r="C171" t="str">
            <v>O2 ONLINE (A. Benham)</v>
          </cell>
        </row>
        <row r="173">
          <cell r="B173" t="str">
            <v>O2 Online   SIMO</v>
          </cell>
          <cell r="C173" t="str">
            <v>O2 Online</v>
          </cell>
          <cell r="E173">
            <v>190364</v>
          </cell>
          <cell r="F173">
            <v>160580</v>
          </cell>
          <cell r="G173">
            <v>174288</v>
          </cell>
          <cell r="H173">
            <v>164274</v>
          </cell>
          <cell r="I173">
            <v>163312</v>
          </cell>
          <cell r="J173">
            <v>174336</v>
          </cell>
          <cell r="K173">
            <v>172753</v>
          </cell>
          <cell r="L173">
            <v>167583</v>
          </cell>
          <cell r="M173">
            <v>170767</v>
          </cell>
          <cell r="N173">
            <v>151033</v>
          </cell>
          <cell r="O173">
            <v>138426</v>
          </cell>
          <cell r="P173">
            <v>149196</v>
          </cell>
          <cell r="R173">
            <v>1976912</v>
          </cell>
        </row>
        <row r="174">
          <cell r="B174" t="str">
            <v>tbc   SIMO</v>
          </cell>
          <cell r="C174" t="str">
            <v>tbc</v>
          </cell>
          <cell r="E174">
            <v>0</v>
          </cell>
          <cell r="F174">
            <v>0</v>
          </cell>
          <cell r="G174">
            <v>0</v>
          </cell>
          <cell r="H174">
            <v>0</v>
          </cell>
          <cell r="I174">
            <v>0</v>
          </cell>
          <cell r="J174">
            <v>0</v>
          </cell>
          <cell r="K174">
            <v>0</v>
          </cell>
          <cell r="L174">
            <v>0</v>
          </cell>
          <cell r="M174">
            <v>0</v>
          </cell>
          <cell r="N174">
            <v>0</v>
          </cell>
          <cell r="O174">
            <v>0</v>
          </cell>
          <cell r="P174">
            <v>0</v>
          </cell>
          <cell r="R174">
            <v>0</v>
          </cell>
        </row>
        <row r="175">
          <cell r="B175" t="str">
            <v>tbc   SIMO</v>
          </cell>
          <cell r="C175" t="str">
            <v>tbc</v>
          </cell>
          <cell r="E175">
            <v>0</v>
          </cell>
          <cell r="F175">
            <v>0</v>
          </cell>
          <cell r="G175">
            <v>0</v>
          </cell>
          <cell r="H175">
            <v>0</v>
          </cell>
          <cell r="I175">
            <v>0</v>
          </cell>
          <cell r="J175">
            <v>0</v>
          </cell>
          <cell r="K175">
            <v>0</v>
          </cell>
          <cell r="L175">
            <v>0</v>
          </cell>
          <cell r="M175">
            <v>0</v>
          </cell>
          <cell r="N175">
            <v>0</v>
          </cell>
          <cell r="O175">
            <v>0</v>
          </cell>
          <cell r="P175">
            <v>0</v>
          </cell>
          <cell r="R175">
            <v>0</v>
          </cell>
        </row>
        <row r="176">
          <cell r="B176" t="str">
            <v>tbc   SIMO</v>
          </cell>
          <cell r="C176" t="str">
            <v>tbc</v>
          </cell>
          <cell r="E176">
            <v>0</v>
          </cell>
          <cell r="F176">
            <v>0</v>
          </cell>
          <cell r="G176">
            <v>0</v>
          </cell>
          <cell r="H176">
            <v>0</v>
          </cell>
          <cell r="I176">
            <v>0</v>
          </cell>
          <cell r="J176">
            <v>0</v>
          </cell>
          <cell r="K176">
            <v>0</v>
          </cell>
          <cell r="L176">
            <v>0</v>
          </cell>
          <cell r="M176">
            <v>0</v>
          </cell>
          <cell r="N176">
            <v>0</v>
          </cell>
          <cell r="O176">
            <v>0</v>
          </cell>
          <cell r="P176">
            <v>0</v>
          </cell>
          <cell r="R176">
            <v>0</v>
          </cell>
        </row>
        <row r="177">
          <cell r="B177" t="str">
            <v>tbc   SIMO</v>
          </cell>
          <cell r="C177" t="str">
            <v>tbc</v>
          </cell>
          <cell r="E177">
            <v>0</v>
          </cell>
          <cell r="F177">
            <v>0</v>
          </cell>
          <cell r="G177">
            <v>0</v>
          </cell>
          <cell r="H177">
            <v>0</v>
          </cell>
          <cell r="I177">
            <v>0</v>
          </cell>
          <cell r="J177">
            <v>0</v>
          </cell>
          <cell r="K177">
            <v>0</v>
          </cell>
          <cell r="L177">
            <v>0</v>
          </cell>
          <cell r="M177">
            <v>0</v>
          </cell>
          <cell r="N177">
            <v>0</v>
          </cell>
          <cell r="O177">
            <v>0</v>
          </cell>
          <cell r="P177">
            <v>0</v>
          </cell>
          <cell r="R177">
            <v>0</v>
          </cell>
        </row>
        <row r="178">
          <cell r="B178" t="str">
            <v>tbc   SIMO</v>
          </cell>
          <cell r="C178" t="str">
            <v>tbc</v>
          </cell>
          <cell r="E178">
            <v>0</v>
          </cell>
          <cell r="F178">
            <v>0</v>
          </cell>
          <cell r="G178">
            <v>0</v>
          </cell>
          <cell r="H178">
            <v>0</v>
          </cell>
          <cell r="I178">
            <v>0</v>
          </cell>
          <cell r="J178">
            <v>0</v>
          </cell>
          <cell r="K178">
            <v>0</v>
          </cell>
          <cell r="L178">
            <v>0</v>
          </cell>
          <cell r="M178">
            <v>0</v>
          </cell>
          <cell r="N178">
            <v>0</v>
          </cell>
          <cell r="O178">
            <v>0</v>
          </cell>
          <cell r="P178">
            <v>0</v>
          </cell>
          <cell r="R178">
            <v>0</v>
          </cell>
        </row>
        <row r="180">
          <cell r="C180" t="str">
            <v>TOTAL O2 ONLINE</v>
          </cell>
          <cell r="E180">
            <v>190364</v>
          </cell>
          <cell r="F180">
            <v>160580</v>
          </cell>
          <cell r="G180">
            <v>174288</v>
          </cell>
          <cell r="H180">
            <v>164274</v>
          </cell>
          <cell r="I180">
            <v>163312</v>
          </cell>
          <cell r="J180">
            <v>174336</v>
          </cell>
          <cell r="K180">
            <v>172753</v>
          </cell>
          <cell r="L180">
            <v>167583</v>
          </cell>
          <cell r="M180">
            <v>170767</v>
          </cell>
          <cell r="N180">
            <v>151033</v>
          </cell>
          <cell r="O180">
            <v>138426</v>
          </cell>
          <cell r="P180">
            <v>149196</v>
          </cell>
          <cell r="R180">
            <v>1976912</v>
          </cell>
        </row>
        <row r="182">
          <cell r="C182" t="str">
            <v>O2 RETAIL (P. Cave)</v>
          </cell>
        </row>
        <row r="184">
          <cell r="B184" t="str">
            <v>O2 Retail   SIMO</v>
          </cell>
          <cell r="C184" t="str">
            <v>O2 Retail</v>
          </cell>
          <cell r="E184">
            <v>40099</v>
          </cell>
          <cell r="F184">
            <v>36165</v>
          </cell>
          <cell r="G184">
            <v>37764</v>
          </cell>
          <cell r="H184">
            <v>36693</v>
          </cell>
          <cell r="I184">
            <v>39087</v>
          </cell>
          <cell r="J184">
            <v>41170</v>
          </cell>
          <cell r="K184">
            <v>46320</v>
          </cell>
          <cell r="L184">
            <v>41161</v>
          </cell>
          <cell r="M184">
            <v>51181</v>
          </cell>
          <cell r="N184">
            <v>42530</v>
          </cell>
          <cell r="O184">
            <v>33080</v>
          </cell>
          <cell r="P184">
            <v>14126</v>
          </cell>
          <cell r="R184">
            <v>459376</v>
          </cell>
        </row>
        <row r="185">
          <cell r="B185" t="str">
            <v>O2 Franchise   SIMO</v>
          </cell>
          <cell r="C185" t="str">
            <v>O2 Franchise</v>
          </cell>
          <cell r="E185">
            <v>2467</v>
          </cell>
          <cell r="F185">
            <v>2243</v>
          </cell>
          <cell r="G185">
            <v>2537</v>
          </cell>
          <cell r="H185">
            <v>2586</v>
          </cell>
          <cell r="I185">
            <v>2804</v>
          </cell>
          <cell r="J185">
            <v>2927</v>
          </cell>
          <cell r="K185">
            <v>3460</v>
          </cell>
          <cell r="L185">
            <v>3378</v>
          </cell>
          <cell r="M185">
            <v>4298</v>
          </cell>
          <cell r="N185">
            <v>3801</v>
          </cell>
          <cell r="O185">
            <v>3128</v>
          </cell>
          <cell r="P185">
            <v>1803</v>
          </cell>
          <cell r="R185">
            <v>35432</v>
          </cell>
        </row>
        <row r="186">
          <cell r="B186" t="str">
            <v>tbc   SIMO</v>
          </cell>
          <cell r="C186" t="str">
            <v>tbc</v>
          </cell>
          <cell r="E186">
            <v>0</v>
          </cell>
          <cell r="F186">
            <v>0</v>
          </cell>
          <cell r="G186">
            <v>0</v>
          </cell>
          <cell r="H186">
            <v>0</v>
          </cell>
          <cell r="I186">
            <v>0</v>
          </cell>
          <cell r="J186">
            <v>0</v>
          </cell>
          <cell r="K186">
            <v>0</v>
          </cell>
          <cell r="L186">
            <v>0</v>
          </cell>
          <cell r="M186">
            <v>0</v>
          </cell>
          <cell r="N186">
            <v>0</v>
          </cell>
          <cell r="O186">
            <v>0</v>
          </cell>
          <cell r="P186">
            <v>0</v>
          </cell>
          <cell r="R186">
            <v>0</v>
          </cell>
        </row>
        <row r="187">
          <cell r="B187" t="str">
            <v>tbc   SIMO</v>
          </cell>
          <cell r="C187" t="str">
            <v>tbc</v>
          </cell>
          <cell r="E187">
            <v>0</v>
          </cell>
          <cell r="F187">
            <v>0</v>
          </cell>
          <cell r="G187">
            <v>0</v>
          </cell>
          <cell r="H187">
            <v>0</v>
          </cell>
          <cell r="I187">
            <v>0</v>
          </cell>
          <cell r="J187">
            <v>0</v>
          </cell>
          <cell r="K187">
            <v>0</v>
          </cell>
          <cell r="L187">
            <v>0</v>
          </cell>
          <cell r="M187">
            <v>0</v>
          </cell>
          <cell r="N187">
            <v>0</v>
          </cell>
          <cell r="O187">
            <v>0</v>
          </cell>
          <cell r="P187">
            <v>0</v>
          </cell>
          <cell r="R187">
            <v>0</v>
          </cell>
        </row>
        <row r="188">
          <cell r="B188" t="str">
            <v>tbc   SIMO</v>
          </cell>
          <cell r="C188" t="str">
            <v>tbc</v>
          </cell>
          <cell r="E188">
            <v>0</v>
          </cell>
          <cell r="F188">
            <v>0</v>
          </cell>
          <cell r="G188">
            <v>0</v>
          </cell>
          <cell r="H188">
            <v>0</v>
          </cell>
          <cell r="I188">
            <v>0</v>
          </cell>
          <cell r="J188">
            <v>0</v>
          </cell>
          <cell r="K188">
            <v>0</v>
          </cell>
          <cell r="L188">
            <v>0</v>
          </cell>
          <cell r="M188">
            <v>0</v>
          </cell>
          <cell r="N188">
            <v>0</v>
          </cell>
          <cell r="O188">
            <v>0</v>
          </cell>
          <cell r="P188">
            <v>0</v>
          </cell>
          <cell r="R188">
            <v>0</v>
          </cell>
        </row>
        <row r="189">
          <cell r="B189" t="str">
            <v>tbc   SIMO</v>
          </cell>
          <cell r="C189" t="str">
            <v>tbc</v>
          </cell>
          <cell r="E189">
            <v>0</v>
          </cell>
          <cell r="F189">
            <v>0</v>
          </cell>
          <cell r="G189">
            <v>0</v>
          </cell>
          <cell r="H189">
            <v>0</v>
          </cell>
          <cell r="I189">
            <v>0</v>
          </cell>
          <cell r="J189">
            <v>0</v>
          </cell>
          <cell r="K189">
            <v>0</v>
          </cell>
          <cell r="L189">
            <v>0</v>
          </cell>
          <cell r="M189">
            <v>0</v>
          </cell>
          <cell r="N189">
            <v>0</v>
          </cell>
          <cell r="O189">
            <v>0</v>
          </cell>
          <cell r="P189">
            <v>0</v>
          </cell>
          <cell r="R189">
            <v>0</v>
          </cell>
        </row>
        <row r="190">
          <cell r="B190" t="str">
            <v>tbc   SIMO</v>
          </cell>
          <cell r="C190" t="str">
            <v>tbc</v>
          </cell>
          <cell r="E190">
            <v>0</v>
          </cell>
          <cell r="F190">
            <v>0</v>
          </cell>
          <cell r="G190">
            <v>0</v>
          </cell>
          <cell r="H190">
            <v>0</v>
          </cell>
          <cell r="I190">
            <v>0</v>
          </cell>
          <cell r="J190">
            <v>0</v>
          </cell>
          <cell r="K190">
            <v>0</v>
          </cell>
          <cell r="L190">
            <v>0</v>
          </cell>
          <cell r="M190">
            <v>0</v>
          </cell>
          <cell r="N190">
            <v>0</v>
          </cell>
          <cell r="O190">
            <v>0</v>
          </cell>
          <cell r="P190">
            <v>0</v>
          </cell>
          <cell r="R190">
            <v>0</v>
          </cell>
        </row>
        <row r="192">
          <cell r="C192" t="str">
            <v>TOTAL O2 RETAIL</v>
          </cell>
          <cell r="E192">
            <v>42566</v>
          </cell>
          <cell r="F192">
            <v>38408</v>
          </cell>
          <cell r="G192">
            <v>40301</v>
          </cell>
          <cell r="H192">
            <v>39279</v>
          </cell>
          <cell r="I192">
            <v>41891</v>
          </cell>
          <cell r="J192">
            <v>44097</v>
          </cell>
          <cell r="K192">
            <v>49780</v>
          </cell>
          <cell r="L192">
            <v>44539</v>
          </cell>
          <cell r="M192">
            <v>55479</v>
          </cell>
          <cell r="N192">
            <v>46331</v>
          </cell>
          <cell r="O192">
            <v>36208</v>
          </cell>
          <cell r="P192">
            <v>15929</v>
          </cell>
          <cell r="R192">
            <v>494808</v>
          </cell>
        </row>
        <row r="194">
          <cell r="C194" t="str">
            <v>OTHER CHANNELS</v>
          </cell>
        </row>
        <row r="196">
          <cell r="B196" t="str">
            <v>Other   SIMO</v>
          </cell>
          <cell r="C196" t="str">
            <v>Other</v>
          </cell>
          <cell r="E196">
            <v>4925</v>
          </cell>
          <cell r="F196">
            <v>4741</v>
          </cell>
          <cell r="G196">
            <v>5365</v>
          </cell>
          <cell r="H196">
            <v>5411</v>
          </cell>
          <cell r="I196">
            <v>5395</v>
          </cell>
          <cell r="J196">
            <v>6518</v>
          </cell>
          <cell r="K196">
            <v>8026</v>
          </cell>
          <cell r="L196">
            <v>7444</v>
          </cell>
          <cell r="M196">
            <v>5805</v>
          </cell>
          <cell r="N196">
            <v>5274</v>
          </cell>
          <cell r="O196">
            <v>3725</v>
          </cell>
          <cell r="P196">
            <v>1378</v>
          </cell>
          <cell r="R196">
            <v>64007</v>
          </cell>
        </row>
        <row r="197">
          <cell r="B197" t="str">
            <v>tbc   SIMO</v>
          </cell>
          <cell r="C197" t="str">
            <v>tbc</v>
          </cell>
          <cell r="E197">
            <v>0</v>
          </cell>
          <cell r="F197">
            <v>0</v>
          </cell>
          <cell r="G197">
            <v>0</v>
          </cell>
          <cell r="H197">
            <v>0</v>
          </cell>
          <cell r="I197">
            <v>0</v>
          </cell>
          <cell r="J197">
            <v>0</v>
          </cell>
          <cell r="K197">
            <v>0</v>
          </cell>
          <cell r="L197">
            <v>0</v>
          </cell>
          <cell r="M197">
            <v>0</v>
          </cell>
          <cell r="N197">
            <v>0</v>
          </cell>
          <cell r="O197">
            <v>0</v>
          </cell>
          <cell r="P197">
            <v>0</v>
          </cell>
          <cell r="R197">
            <v>0</v>
          </cell>
        </row>
        <row r="198">
          <cell r="B198" t="str">
            <v>tbc   SIMO</v>
          </cell>
          <cell r="C198" t="str">
            <v>tbc</v>
          </cell>
          <cell r="E198">
            <v>0</v>
          </cell>
          <cell r="F198">
            <v>0</v>
          </cell>
          <cell r="G198">
            <v>0</v>
          </cell>
          <cell r="H198">
            <v>0</v>
          </cell>
          <cell r="I198">
            <v>0</v>
          </cell>
          <cell r="J198">
            <v>0</v>
          </cell>
          <cell r="K198">
            <v>0</v>
          </cell>
          <cell r="L198">
            <v>0</v>
          </cell>
          <cell r="M198">
            <v>0</v>
          </cell>
          <cell r="N198">
            <v>0</v>
          </cell>
          <cell r="O198">
            <v>0</v>
          </cell>
          <cell r="P198">
            <v>0</v>
          </cell>
          <cell r="R198">
            <v>0</v>
          </cell>
        </row>
        <row r="199">
          <cell r="B199" t="str">
            <v>tbc   SIMO</v>
          </cell>
          <cell r="C199" t="str">
            <v>tbc</v>
          </cell>
          <cell r="E199">
            <v>0</v>
          </cell>
          <cell r="F199">
            <v>0</v>
          </cell>
          <cell r="G199">
            <v>0</v>
          </cell>
          <cell r="H199">
            <v>0</v>
          </cell>
          <cell r="I199">
            <v>0</v>
          </cell>
          <cell r="J199">
            <v>0</v>
          </cell>
          <cell r="K199">
            <v>0</v>
          </cell>
          <cell r="L199">
            <v>0</v>
          </cell>
          <cell r="M199">
            <v>0</v>
          </cell>
          <cell r="N199">
            <v>0</v>
          </cell>
          <cell r="O199">
            <v>0</v>
          </cell>
          <cell r="P199">
            <v>0</v>
          </cell>
          <cell r="R199">
            <v>0</v>
          </cell>
        </row>
        <row r="200">
          <cell r="B200" t="str">
            <v>tbc   SIMO</v>
          </cell>
          <cell r="C200" t="str">
            <v>tbc</v>
          </cell>
          <cell r="E200">
            <v>0</v>
          </cell>
          <cell r="F200">
            <v>0</v>
          </cell>
          <cell r="G200">
            <v>0</v>
          </cell>
          <cell r="H200">
            <v>0</v>
          </cell>
          <cell r="I200">
            <v>0</v>
          </cell>
          <cell r="J200">
            <v>0</v>
          </cell>
          <cell r="K200">
            <v>0</v>
          </cell>
          <cell r="L200">
            <v>0</v>
          </cell>
          <cell r="M200">
            <v>0</v>
          </cell>
          <cell r="N200">
            <v>0</v>
          </cell>
          <cell r="O200">
            <v>0</v>
          </cell>
          <cell r="P200">
            <v>0</v>
          </cell>
          <cell r="R200">
            <v>0</v>
          </cell>
        </row>
        <row r="201">
          <cell r="B201" t="str">
            <v>tbc   SIMO</v>
          </cell>
          <cell r="C201" t="str">
            <v>tbc</v>
          </cell>
          <cell r="E201">
            <v>0</v>
          </cell>
          <cell r="F201">
            <v>0</v>
          </cell>
          <cell r="G201">
            <v>0</v>
          </cell>
          <cell r="H201">
            <v>0</v>
          </cell>
          <cell r="I201">
            <v>0</v>
          </cell>
          <cell r="J201">
            <v>0</v>
          </cell>
          <cell r="K201">
            <v>0</v>
          </cell>
          <cell r="L201">
            <v>0</v>
          </cell>
          <cell r="M201">
            <v>0</v>
          </cell>
          <cell r="N201">
            <v>0</v>
          </cell>
          <cell r="O201">
            <v>0</v>
          </cell>
          <cell r="P201">
            <v>0</v>
          </cell>
          <cell r="R201">
            <v>0</v>
          </cell>
        </row>
        <row r="202">
          <cell r="B202" t="str">
            <v>tbc   SIMO</v>
          </cell>
          <cell r="C202" t="str">
            <v>tbc</v>
          </cell>
          <cell r="E202">
            <v>0</v>
          </cell>
          <cell r="F202">
            <v>0</v>
          </cell>
          <cell r="G202">
            <v>0</v>
          </cell>
          <cell r="H202">
            <v>0</v>
          </cell>
          <cell r="I202">
            <v>0</v>
          </cell>
          <cell r="J202">
            <v>0</v>
          </cell>
          <cell r="K202">
            <v>0</v>
          </cell>
          <cell r="L202">
            <v>0</v>
          </cell>
          <cell r="M202">
            <v>0</v>
          </cell>
          <cell r="N202">
            <v>0</v>
          </cell>
          <cell r="O202">
            <v>0</v>
          </cell>
          <cell r="P202">
            <v>0</v>
          </cell>
          <cell r="R202">
            <v>0</v>
          </cell>
        </row>
        <row r="204">
          <cell r="C204" t="str">
            <v>TOTAL OTHER CHANNELS</v>
          </cell>
          <cell r="E204">
            <v>4925</v>
          </cell>
          <cell r="F204">
            <v>4741</v>
          </cell>
          <cell r="G204">
            <v>5365</v>
          </cell>
          <cell r="H204">
            <v>5411</v>
          </cell>
          <cell r="I204">
            <v>5395</v>
          </cell>
          <cell r="J204">
            <v>6518</v>
          </cell>
          <cell r="K204">
            <v>8026</v>
          </cell>
          <cell r="L204">
            <v>7444</v>
          </cell>
          <cell r="M204">
            <v>5805</v>
          </cell>
          <cell r="N204">
            <v>5274</v>
          </cell>
          <cell r="O204">
            <v>3725</v>
          </cell>
          <cell r="P204">
            <v>1378</v>
          </cell>
          <cell r="R204">
            <v>64007</v>
          </cell>
        </row>
        <row r="206">
          <cell r="C206" t="str">
            <v>SIMO PREPAY GROSS CONNECTIONS</v>
          </cell>
          <cell r="E206">
            <v>344462</v>
          </cell>
          <cell r="F206">
            <v>302314</v>
          </cell>
          <cell r="G206">
            <v>323852</v>
          </cell>
          <cell r="H206">
            <v>308625</v>
          </cell>
          <cell r="I206">
            <v>337082</v>
          </cell>
          <cell r="J206">
            <v>344822</v>
          </cell>
          <cell r="K206">
            <v>360592</v>
          </cell>
          <cell r="L206">
            <v>333138</v>
          </cell>
          <cell r="M206">
            <v>304108</v>
          </cell>
          <cell r="N206">
            <v>274344</v>
          </cell>
          <cell r="O206">
            <v>238070</v>
          </cell>
          <cell r="P206">
            <v>222304</v>
          </cell>
          <cell r="R206">
            <v>3693713</v>
          </cell>
        </row>
        <row r="208">
          <cell r="C208" t="str">
            <v>PREPAY iPHONE</v>
          </cell>
          <cell r="E208">
            <v>39448</v>
          </cell>
          <cell r="F208">
            <v>39479</v>
          </cell>
          <cell r="G208">
            <v>39508</v>
          </cell>
          <cell r="H208">
            <v>39539</v>
          </cell>
          <cell r="I208">
            <v>39569</v>
          </cell>
          <cell r="J208">
            <v>39600</v>
          </cell>
          <cell r="K208">
            <v>39630</v>
          </cell>
          <cell r="L208">
            <v>39661</v>
          </cell>
          <cell r="M208">
            <v>39692</v>
          </cell>
          <cell r="N208">
            <v>39722</v>
          </cell>
          <cell r="O208">
            <v>39753</v>
          </cell>
          <cell r="P208">
            <v>39783</v>
          </cell>
          <cell r="R208" t="str">
            <v>Year to Date</v>
          </cell>
        </row>
        <row r="210">
          <cell r="E210" t="str">
            <v>Actual</v>
          </cell>
          <cell r="F210" t="str">
            <v>Actual</v>
          </cell>
          <cell r="G210" t="str">
            <v>Actual</v>
          </cell>
          <cell r="H210" t="str">
            <v>Actual</v>
          </cell>
          <cell r="I210" t="str">
            <v>Actual</v>
          </cell>
          <cell r="J210" t="str">
            <v>Actual</v>
          </cell>
          <cell r="K210" t="str">
            <v>Actual</v>
          </cell>
          <cell r="L210" t="str">
            <v>Actual</v>
          </cell>
          <cell r="M210" t="str">
            <v/>
          </cell>
          <cell r="N210" t="str">
            <v/>
          </cell>
          <cell r="O210" t="str">
            <v/>
          </cell>
          <cell r="P210" t="str">
            <v/>
          </cell>
        </row>
        <row r="212">
          <cell r="C212" t="str">
            <v>MASS RETAIL (S. Shurrock)</v>
          </cell>
        </row>
        <row r="214">
          <cell r="B214" t="str">
            <v>Carphone Warehouse - CPW Managed   iPhone</v>
          </cell>
          <cell r="C214" t="str">
            <v>Carphone Warehouse - CPW Managed</v>
          </cell>
          <cell r="E214">
            <v>0</v>
          </cell>
          <cell r="F214">
            <v>0</v>
          </cell>
          <cell r="G214">
            <v>0</v>
          </cell>
          <cell r="H214">
            <v>0</v>
          </cell>
          <cell r="I214">
            <v>0</v>
          </cell>
          <cell r="J214">
            <v>0</v>
          </cell>
          <cell r="K214">
            <v>0</v>
          </cell>
          <cell r="L214">
            <v>0</v>
          </cell>
          <cell r="M214">
            <v>0</v>
          </cell>
          <cell r="N214">
            <v>0</v>
          </cell>
          <cell r="O214">
            <v>0</v>
          </cell>
          <cell r="P214">
            <v>0</v>
          </cell>
          <cell r="R214">
            <v>0</v>
          </cell>
        </row>
        <row r="215">
          <cell r="B215" t="str">
            <v>Carphone Warehouse - O2 managed   iPhone</v>
          </cell>
          <cell r="C215" t="str">
            <v>Carphone Warehouse - O2 managed</v>
          </cell>
          <cell r="E215">
            <v>0</v>
          </cell>
          <cell r="F215">
            <v>0</v>
          </cell>
          <cell r="G215">
            <v>0</v>
          </cell>
          <cell r="H215">
            <v>0</v>
          </cell>
          <cell r="I215">
            <v>0</v>
          </cell>
          <cell r="J215">
            <v>0</v>
          </cell>
          <cell r="K215">
            <v>0</v>
          </cell>
          <cell r="L215">
            <v>0</v>
          </cell>
          <cell r="M215">
            <v>3578</v>
          </cell>
          <cell r="N215">
            <v>4896</v>
          </cell>
          <cell r="O215">
            <v>5208</v>
          </cell>
          <cell r="P215">
            <v>10524</v>
          </cell>
          <cell r="R215">
            <v>24206</v>
          </cell>
        </row>
        <row r="216">
          <cell r="B216" t="str">
            <v>tbc   iPhone</v>
          </cell>
          <cell r="C216" t="str">
            <v>tbc</v>
          </cell>
          <cell r="E216">
            <v>0</v>
          </cell>
          <cell r="F216">
            <v>0</v>
          </cell>
          <cell r="G216">
            <v>0</v>
          </cell>
          <cell r="H216">
            <v>0</v>
          </cell>
          <cell r="I216">
            <v>0</v>
          </cell>
          <cell r="J216">
            <v>0</v>
          </cell>
          <cell r="K216">
            <v>0</v>
          </cell>
          <cell r="L216">
            <v>0</v>
          </cell>
          <cell r="M216">
            <v>0</v>
          </cell>
          <cell r="N216">
            <v>0</v>
          </cell>
          <cell r="O216">
            <v>0</v>
          </cell>
          <cell r="P216">
            <v>0</v>
          </cell>
          <cell r="R216">
            <v>0</v>
          </cell>
        </row>
        <row r="217">
          <cell r="B217" t="str">
            <v>tbc   iPhone</v>
          </cell>
          <cell r="C217" t="str">
            <v>tbc</v>
          </cell>
          <cell r="E217">
            <v>0</v>
          </cell>
          <cell r="F217">
            <v>0</v>
          </cell>
          <cell r="G217">
            <v>0</v>
          </cell>
          <cell r="H217">
            <v>0</v>
          </cell>
          <cell r="I217">
            <v>0</v>
          </cell>
          <cell r="J217">
            <v>0</v>
          </cell>
          <cell r="K217">
            <v>0</v>
          </cell>
          <cell r="L217">
            <v>0</v>
          </cell>
          <cell r="M217">
            <v>0</v>
          </cell>
          <cell r="N217">
            <v>0</v>
          </cell>
          <cell r="O217">
            <v>0</v>
          </cell>
          <cell r="P217">
            <v>0</v>
          </cell>
          <cell r="R217">
            <v>0</v>
          </cell>
        </row>
        <row r="218">
          <cell r="B218" t="str">
            <v>Phones 4 You   iPhone</v>
          </cell>
          <cell r="C218" t="str">
            <v>Phones 4 You</v>
          </cell>
          <cell r="E218">
            <v>0</v>
          </cell>
          <cell r="F218">
            <v>0</v>
          </cell>
          <cell r="G218">
            <v>0</v>
          </cell>
          <cell r="H218">
            <v>0</v>
          </cell>
          <cell r="I218">
            <v>0</v>
          </cell>
          <cell r="J218">
            <v>0</v>
          </cell>
          <cell r="K218">
            <v>0</v>
          </cell>
          <cell r="L218">
            <v>0</v>
          </cell>
          <cell r="M218">
            <v>0</v>
          </cell>
          <cell r="N218">
            <v>0</v>
          </cell>
          <cell r="O218">
            <v>0</v>
          </cell>
          <cell r="P218">
            <v>0</v>
          </cell>
          <cell r="R218">
            <v>0</v>
          </cell>
        </row>
        <row r="219">
          <cell r="B219" t="str">
            <v>Dixons Stores Group   iPhone</v>
          </cell>
          <cell r="C219" t="str">
            <v>Dixons Stores Group</v>
          </cell>
          <cell r="E219">
            <v>0</v>
          </cell>
          <cell r="F219">
            <v>0</v>
          </cell>
          <cell r="G219">
            <v>0</v>
          </cell>
          <cell r="H219">
            <v>0</v>
          </cell>
          <cell r="I219">
            <v>0</v>
          </cell>
          <cell r="J219">
            <v>0</v>
          </cell>
          <cell r="K219">
            <v>0</v>
          </cell>
          <cell r="L219">
            <v>0</v>
          </cell>
          <cell r="M219">
            <v>0</v>
          </cell>
          <cell r="N219">
            <v>0</v>
          </cell>
          <cell r="O219">
            <v>0</v>
          </cell>
          <cell r="P219">
            <v>0</v>
          </cell>
          <cell r="R219">
            <v>0</v>
          </cell>
        </row>
        <row r="220">
          <cell r="B220" t="str">
            <v>tbc   iPhone</v>
          </cell>
          <cell r="C220" t="str">
            <v>tbc</v>
          </cell>
          <cell r="E220">
            <v>0</v>
          </cell>
          <cell r="F220">
            <v>0</v>
          </cell>
          <cell r="G220">
            <v>0</v>
          </cell>
          <cell r="H220">
            <v>0</v>
          </cell>
          <cell r="I220">
            <v>0</v>
          </cell>
          <cell r="J220">
            <v>0</v>
          </cell>
          <cell r="K220">
            <v>0</v>
          </cell>
          <cell r="L220">
            <v>0</v>
          </cell>
          <cell r="M220">
            <v>0</v>
          </cell>
          <cell r="N220">
            <v>0</v>
          </cell>
          <cell r="O220">
            <v>0</v>
          </cell>
          <cell r="P220">
            <v>0</v>
          </cell>
          <cell r="R220">
            <v>0</v>
          </cell>
        </row>
        <row r="221">
          <cell r="B221" t="str">
            <v>Dial a Phone   iPhone</v>
          </cell>
          <cell r="C221" t="str">
            <v>Dial a Phone</v>
          </cell>
          <cell r="E221">
            <v>0</v>
          </cell>
          <cell r="F221">
            <v>0</v>
          </cell>
          <cell r="G221">
            <v>0</v>
          </cell>
          <cell r="H221">
            <v>0</v>
          </cell>
          <cell r="I221">
            <v>0</v>
          </cell>
          <cell r="J221">
            <v>0</v>
          </cell>
          <cell r="K221">
            <v>0</v>
          </cell>
          <cell r="L221">
            <v>0</v>
          </cell>
          <cell r="M221">
            <v>0</v>
          </cell>
          <cell r="N221">
            <v>0</v>
          </cell>
          <cell r="O221">
            <v>0</v>
          </cell>
          <cell r="P221">
            <v>0</v>
          </cell>
          <cell r="R221">
            <v>0</v>
          </cell>
        </row>
        <row r="222">
          <cell r="B222" t="str">
            <v>Argos   iPhone</v>
          </cell>
          <cell r="C222" t="str">
            <v>Argos</v>
          </cell>
          <cell r="E222">
            <v>0</v>
          </cell>
          <cell r="F222">
            <v>0</v>
          </cell>
          <cell r="G222">
            <v>0</v>
          </cell>
          <cell r="H222">
            <v>0</v>
          </cell>
          <cell r="I222">
            <v>0</v>
          </cell>
          <cell r="J222">
            <v>0</v>
          </cell>
          <cell r="K222">
            <v>0</v>
          </cell>
          <cell r="L222">
            <v>0</v>
          </cell>
          <cell r="M222">
            <v>0</v>
          </cell>
          <cell r="N222">
            <v>0</v>
          </cell>
          <cell r="O222">
            <v>0</v>
          </cell>
          <cell r="P222">
            <v>0</v>
          </cell>
          <cell r="R222">
            <v>0</v>
          </cell>
        </row>
        <row r="223">
          <cell r="B223" t="str">
            <v>Tesco   iPhone</v>
          </cell>
          <cell r="C223" t="str">
            <v>Tesco</v>
          </cell>
          <cell r="E223">
            <v>0</v>
          </cell>
          <cell r="F223">
            <v>0</v>
          </cell>
          <cell r="G223">
            <v>0</v>
          </cell>
          <cell r="H223">
            <v>0</v>
          </cell>
          <cell r="I223">
            <v>0</v>
          </cell>
          <cell r="J223">
            <v>0</v>
          </cell>
          <cell r="K223">
            <v>0</v>
          </cell>
          <cell r="L223">
            <v>0</v>
          </cell>
          <cell r="M223">
            <v>0</v>
          </cell>
          <cell r="N223">
            <v>0</v>
          </cell>
          <cell r="O223">
            <v>0</v>
          </cell>
          <cell r="P223">
            <v>0</v>
          </cell>
          <cell r="R223">
            <v>0</v>
          </cell>
        </row>
        <row r="224">
          <cell r="B224" t="str">
            <v>Woolworths   iPhone</v>
          </cell>
          <cell r="C224" t="str">
            <v>Woolworths</v>
          </cell>
          <cell r="E224">
            <v>0</v>
          </cell>
          <cell r="F224">
            <v>0</v>
          </cell>
          <cell r="G224">
            <v>0</v>
          </cell>
          <cell r="H224">
            <v>0</v>
          </cell>
          <cell r="I224">
            <v>0</v>
          </cell>
          <cell r="J224">
            <v>0</v>
          </cell>
          <cell r="K224">
            <v>0</v>
          </cell>
          <cell r="L224">
            <v>0</v>
          </cell>
          <cell r="M224">
            <v>0</v>
          </cell>
          <cell r="N224">
            <v>0</v>
          </cell>
          <cell r="O224">
            <v>0</v>
          </cell>
          <cell r="P224">
            <v>0</v>
          </cell>
          <cell r="R224">
            <v>0</v>
          </cell>
        </row>
        <row r="225">
          <cell r="B225" t="str">
            <v>Littlewoods   iPhone</v>
          </cell>
          <cell r="C225" t="str">
            <v>Littlewoods</v>
          </cell>
          <cell r="E225">
            <v>0</v>
          </cell>
          <cell r="F225">
            <v>0</v>
          </cell>
          <cell r="G225">
            <v>0</v>
          </cell>
          <cell r="H225">
            <v>0</v>
          </cell>
          <cell r="I225">
            <v>0</v>
          </cell>
          <cell r="J225">
            <v>0</v>
          </cell>
          <cell r="K225">
            <v>0</v>
          </cell>
          <cell r="L225">
            <v>0</v>
          </cell>
          <cell r="M225">
            <v>0</v>
          </cell>
          <cell r="N225">
            <v>0</v>
          </cell>
          <cell r="O225">
            <v>0</v>
          </cell>
          <cell r="P225">
            <v>0</v>
          </cell>
          <cell r="R225">
            <v>0</v>
          </cell>
        </row>
        <row r="226">
          <cell r="B226" t="str">
            <v>Comet   iPhone</v>
          </cell>
          <cell r="C226" t="str">
            <v>Comet</v>
          </cell>
          <cell r="E226">
            <v>0</v>
          </cell>
          <cell r="F226">
            <v>0</v>
          </cell>
          <cell r="G226">
            <v>0</v>
          </cell>
          <cell r="H226">
            <v>0</v>
          </cell>
          <cell r="I226">
            <v>0</v>
          </cell>
          <cell r="J226">
            <v>0</v>
          </cell>
          <cell r="K226">
            <v>0</v>
          </cell>
          <cell r="L226">
            <v>0</v>
          </cell>
          <cell r="M226">
            <v>0</v>
          </cell>
          <cell r="N226">
            <v>0</v>
          </cell>
          <cell r="O226">
            <v>0</v>
          </cell>
          <cell r="P226">
            <v>0</v>
          </cell>
          <cell r="R226">
            <v>0</v>
          </cell>
        </row>
        <row r="227">
          <cell r="B227" t="str">
            <v>MobileShop   iPhone</v>
          </cell>
          <cell r="C227" t="str">
            <v>MobileShop</v>
          </cell>
          <cell r="E227">
            <v>0</v>
          </cell>
          <cell r="F227">
            <v>0</v>
          </cell>
          <cell r="G227">
            <v>0</v>
          </cell>
          <cell r="H227">
            <v>0</v>
          </cell>
          <cell r="I227">
            <v>0</v>
          </cell>
          <cell r="J227">
            <v>0</v>
          </cell>
          <cell r="K227">
            <v>0</v>
          </cell>
          <cell r="L227">
            <v>0</v>
          </cell>
          <cell r="M227">
            <v>0</v>
          </cell>
          <cell r="N227">
            <v>0</v>
          </cell>
          <cell r="O227">
            <v>0</v>
          </cell>
          <cell r="P227">
            <v>0</v>
          </cell>
          <cell r="R227">
            <v>0</v>
          </cell>
        </row>
        <row r="228">
          <cell r="B228" t="str">
            <v>Apple   iPhone</v>
          </cell>
          <cell r="C228" t="str">
            <v>Apple</v>
          </cell>
          <cell r="E228">
            <v>0</v>
          </cell>
          <cell r="F228">
            <v>0</v>
          </cell>
          <cell r="G228">
            <v>0</v>
          </cell>
          <cell r="H228">
            <v>0</v>
          </cell>
          <cell r="I228">
            <v>0</v>
          </cell>
          <cell r="J228">
            <v>0</v>
          </cell>
          <cell r="K228">
            <v>0</v>
          </cell>
          <cell r="L228">
            <v>0</v>
          </cell>
          <cell r="M228">
            <v>0</v>
          </cell>
          <cell r="N228">
            <v>2</v>
          </cell>
          <cell r="O228">
            <v>6</v>
          </cell>
          <cell r="P228">
            <v>3042</v>
          </cell>
          <cell r="R228">
            <v>3050</v>
          </cell>
        </row>
        <row r="229">
          <cell r="B229" t="str">
            <v>Other Mass Retail   iPhone</v>
          </cell>
          <cell r="C229" t="str">
            <v>Other Mass Retail</v>
          </cell>
          <cell r="E229">
            <v>0</v>
          </cell>
          <cell r="F229">
            <v>0</v>
          </cell>
          <cell r="G229">
            <v>0</v>
          </cell>
          <cell r="H229">
            <v>0</v>
          </cell>
          <cell r="I229">
            <v>0</v>
          </cell>
          <cell r="J229">
            <v>0</v>
          </cell>
          <cell r="K229">
            <v>0</v>
          </cell>
          <cell r="L229">
            <v>0</v>
          </cell>
          <cell r="M229">
            <v>10</v>
          </cell>
          <cell r="N229">
            <v>2</v>
          </cell>
          <cell r="O229">
            <v>12</v>
          </cell>
          <cell r="P229">
            <v>53</v>
          </cell>
          <cell r="R229">
            <v>77</v>
          </cell>
        </row>
        <row r="230">
          <cell r="B230" t="str">
            <v>Prepay Distributors   iPhone</v>
          </cell>
          <cell r="C230" t="str">
            <v>Prepay Distributors</v>
          </cell>
          <cell r="E230">
            <v>0</v>
          </cell>
          <cell r="F230">
            <v>0</v>
          </cell>
          <cell r="G230">
            <v>0</v>
          </cell>
          <cell r="H230">
            <v>0</v>
          </cell>
          <cell r="I230">
            <v>0</v>
          </cell>
          <cell r="J230">
            <v>0</v>
          </cell>
          <cell r="K230">
            <v>0</v>
          </cell>
          <cell r="L230">
            <v>0</v>
          </cell>
          <cell r="M230">
            <v>0</v>
          </cell>
          <cell r="N230">
            <v>0</v>
          </cell>
          <cell r="O230">
            <v>0</v>
          </cell>
          <cell r="P230">
            <v>0</v>
          </cell>
          <cell r="R230">
            <v>0</v>
          </cell>
        </row>
        <row r="231">
          <cell r="B231" t="str">
            <v>Asda   iPhone</v>
          </cell>
          <cell r="C231" t="str">
            <v>Asda</v>
          </cell>
          <cell r="E231">
            <v>0</v>
          </cell>
          <cell r="F231">
            <v>0</v>
          </cell>
          <cell r="G231">
            <v>0</v>
          </cell>
          <cell r="H231">
            <v>0</v>
          </cell>
          <cell r="I231">
            <v>0</v>
          </cell>
          <cell r="J231">
            <v>0</v>
          </cell>
          <cell r="K231">
            <v>0</v>
          </cell>
          <cell r="L231">
            <v>0</v>
          </cell>
          <cell r="M231">
            <v>0</v>
          </cell>
          <cell r="N231">
            <v>0</v>
          </cell>
          <cell r="O231">
            <v>0</v>
          </cell>
          <cell r="P231">
            <v>0</v>
          </cell>
          <cell r="R231">
            <v>0</v>
          </cell>
        </row>
        <row r="232">
          <cell r="B232" t="str">
            <v>Next   iPhone</v>
          </cell>
          <cell r="C232" t="str">
            <v>Next</v>
          </cell>
          <cell r="E232">
            <v>0</v>
          </cell>
          <cell r="F232">
            <v>0</v>
          </cell>
          <cell r="G232">
            <v>0</v>
          </cell>
          <cell r="H232">
            <v>0</v>
          </cell>
          <cell r="I232">
            <v>0</v>
          </cell>
          <cell r="J232">
            <v>0</v>
          </cell>
          <cell r="K232">
            <v>0</v>
          </cell>
          <cell r="L232">
            <v>0</v>
          </cell>
          <cell r="M232">
            <v>0</v>
          </cell>
          <cell r="N232">
            <v>0</v>
          </cell>
          <cell r="O232">
            <v>0</v>
          </cell>
          <cell r="P232">
            <v>0</v>
          </cell>
          <cell r="R232">
            <v>0</v>
          </cell>
        </row>
        <row r="233">
          <cell r="B233" t="str">
            <v>Morrisons   iPhone</v>
          </cell>
          <cell r="C233" t="str">
            <v>Morrisons</v>
          </cell>
          <cell r="E233">
            <v>0</v>
          </cell>
          <cell r="F233">
            <v>0</v>
          </cell>
          <cell r="G233">
            <v>0</v>
          </cell>
          <cell r="H233">
            <v>0</v>
          </cell>
          <cell r="I233">
            <v>0</v>
          </cell>
          <cell r="J233">
            <v>0</v>
          </cell>
          <cell r="K233">
            <v>0</v>
          </cell>
          <cell r="L233">
            <v>0</v>
          </cell>
          <cell r="M233">
            <v>0</v>
          </cell>
          <cell r="N233">
            <v>0</v>
          </cell>
          <cell r="O233">
            <v>0</v>
          </cell>
          <cell r="P233">
            <v>0</v>
          </cell>
          <cell r="R233">
            <v>0</v>
          </cell>
        </row>
        <row r="234">
          <cell r="B234" t="str">
            <v>tbc   iPhone</v>
          </cell>
          <cell r="C234" t="str">
            <v>tbc</v>
          </cell>
          <cell r="E234">
            <v>0</v>
          </cell>
          <cell r="F234">
            <v>0</v>
          </cell>
          <cell r="G234">
            <v>0</v>
          </cell>
          <cell r="H234">
            <v>0</v>
          </cell>
          <cell r="I234">
            <v>0</v>
          </cell>
          <cell r="J234">
            <v>0</v>
          </cell>
          <cell r="K234">
            <v>0</v>
          </cell>
          <cell r="L234">
            <v>0</v>
          </cell>
          <cell r="M234">
            <v>0</v>
          </cell>
          <cell r="N234">
            <v>0</v>
          </cell>
          <cell r="O234">
            <v>0</v>
          </cell>
          <cell r="P234">
            <v>0</v>
          </cell>
          <cell r="R234">
            <v>0</v>
          </cell>
        </row>
        <row r="236">
          <cell r="C236" t="str">
            <v>TOTAL MASS RETAIL</v>
          </cell>
          <cell r="E236">
            <v>0</v>
          </cell>
          <cell r="F236">
            <v>0</v>
          </cell>
          <cell r="G236">
            <v>0</v>
          </cell>
          <cell r="H236">
            <v>0</v>
          </cell>
          <cell r="I236">
            <v>0</v>
          </cell>
          <cell r="J236">
            <v>0</v>
          </cell>
          <cell r="K236">
            <v>0</v>
          </cell>
          <cell r="L236">
            <v>0</v>
          </cell>
          <cell r="M236">
            <v>3588</v>
          </cell>
          <cell r="N236">
            <v>4900</v>
          </cell>
          <cell r="O236">
            <v>5226</v>
          </cell>
          <cell r="P236">
            <v>13619</v>
          </cell>
          <cell r="R236">
            <v>27333</v>
          </cell>
        </row>
        <row r="238">
          <cell r="C238" t="str">
            <v>BUSINESS (B. Dowd)</v>
          </cell>
        </row>
        <row r="240">
          <cell r="B240" t="str">
            <v>Exclusive Partners   iPhone</v>
          </cell>
          <cell r="C240" t="str">
            <v>Exclusive Partners</v>
          </cell>
          <cell r="E240">
            <v>0</v>
          </cell>
          <cell r="F240">
            <v>0</v>
          </cell>
          <cell r="G240">
            <v>0</v>
          </cell>
          <cell r="H240">
            <v>0</v>
          </cell>
          <cell r="I240">
            <v>0</v>
          </cell>
          <cell r="J240">
            <v>0</v>
          </cell>
          <cell r="K240">
            <v>0</v>
          </cell>
          <cell r="L240">
            <v>0</v>
          </cell>
          <cell r="M240">
            <v>0</v>
          </cell>
          <cell r="N240">
            <v>0</v>
          </cell>
          <cell r="O240">
            <v>0</v>
          </cell>
          <cell r="P240">
            <v>0</v>
          </cell>
          <cell r="R240">
            <v>0</v>
          </cell>
        </row>
        <row r="242">
          <cell r="C242" t="str">
            <v>Business Partners</v>
          </cell>
        </row>
        <row r="244">
          <cell r="B244" t="str">
            <v>Direct Independents   iPhone</v>
          </cell>
          <cell r="C244" t="str">
            <v>Direct Independents</v>
          </cell>
          <cell r="E244">
            <v>0</v>
          </cell>
          <cell r="F244">
            <v>0</v>
          </cell>
          <cell r="G244">
            <v>0</v>
          </cell>
          <cell r="H244">
            <v>0</v>
          </cell>
          <cell r="I244">
            <v>0</v>
          </cell>
          <cell r="J244">
            <v>0</v>
          </cell>
          <cell r="K244">
            <v>0</v>
          </cell>
          <cell r="L244">
            <v>0</v>
          </cell>
          <cell r="M244">
            <v>0</v>
          </cell>
          <cell r="N244">
            <v>0</v>
          </cell>
          <cell r="O244">
            <v>0</v>
          </cell>
          <cell r="P244">
            <v>0</v>
          </cell>
          <cell r="R244">
            <v>0</v>
          </cell>
        </row>
        <row r="245">
          <cell r="B245" t="str">
            <v>Distributors   iPhone</v>
          </cell>
          <cell r="C245" t="str">
            <v>Distributors</v>
          </cell>
          <cell r="E245">
            <v>0</v>
          </cell>
          <cell r="F245">
            <v>0</v>
          </cell>
          <cell r="G245">
            <v>0</v>
          </cell>
          <cell r="H245">
            <v>0</v>
          </cell>
          <cell r="I245">
            <v>0</v>
          </cell>
          <cell r="J245">
            <v>0</v>
          </cell>
          <cell r="K245">
            <v>0</v>
          </cell>
          <cell r="L245">
            <v>0</v>
          </cell>
          <cell r="M245">
            <v>0</v>
          </cell>
          <cell r="N245">
            <v>0</v>
          </cell>
          <cell r="O245">
            <v>0</v>
          </cell>
          <cell r="P245">
            <v>0</v>
          </cell>
          <cell r="R245">
            <v>0</v>
          </cell>
        </row>
        <row r="246">
          <cell r="B246" t="str">
            <v>Data Centre of Excellence   iPhone</v>
          </cell>
          <cell r="C246" t="str">
            <v>Data Centre of Excellence</v>
          </cell>
          <cell r="E246">
            <v>0</v>
          </cell>
          <cell r="F246">
            <v>0</v>
          </cell>
          <cell r="G246">
            <v>0</v>
          </cell>
          <cell r="H246">
            <v>0</v>
          </cell>
          <cell r="I246">
            <v>0</v>
          </cell>
          <cell r="J246">
            <v>0</v>
          </cell>
          <cell r="K246">
            <v>0</v>
          </cell>
          <cell r="L246">
            <v>0</v>
          </cell>
          <cell r="M246">
            <v>0</v>
          </cell>
          <cell r="N246">
            <v>0</v>
          </cell>
          <cell r="O246">
            <v>0</v>
          </cell>
          <cell r="P246">
            <v>0</v>
          </cell>
          <cell r="R246">
            <v>0</v>
          </cell>
        </row>
        <row r="247">
          <cell r="B247" t="str">
            <v>Vodafone   iPhone</v>
          </cell>
          <cell r="C247" t="str">
            <v>Vodafone</v>
          </cell>
          <cell r="E247">
            <v>0</v>
          </cell>
          <cell r="F247">
            <v>0</v>
          </cell>
          <cell r="G247">
            <v>0</v>
          </cell>
          <cell r="H247">
            <v>0</v>
          </cell>
          <cell r="I247">
            <v>0</v>
          </cell>
          <cell r="J247">
            <v>0</v>
          </cell>
          <cell r="K247">
            <v>0</v>
          </cell>
          <cell r="L247">
            <v>0</v>
          </cell>
          <cell r="M247">
            <v>0</v>
          </cell>
          <cell r="N247">
            <v>0</v>
          </cell>
          <cell r="O247">
            <v>0</v>
          </cell>
          <cell r="P247">
            <v>0</v>
          </cell>
          <cell r="R247">
            <v>0</v>
          </cell>
        </row>
        <row r="248">
          <cell r="B248" t="str">
            <v>Managed Partners   iPhone</v>
          </cell>
          <cell r="C248" t="str">
            <v>Managed Partners</v>
          </cell>
          <cell r="E248">
            <v>0</v>
          </cell>
          <cell r="F248">
            <v>0</v>
          </cell>
          <cell r="G248">
            <v>0</v>
          </cell>
          <cell r="H248">
            <v>0</v>
          </cell>
          <cell r="I248">
            <v>0</v>
          </cell>
          <cell r="J248">
            <v>0</v>
          </cell>
          <cell r="K248">
            <v>0</v>
          </cell>
          <cell r="L248">
            <v>0</v>
          </cell>
          <cell r="M248">
            <v>0</v>
          </cell>
          <cell r="N248">
            <v>0</v>
          </cell>
          <cell r="O248">
            <v>0</v>
          </cell>
          <cell r="P248">
            <v>0</v>
          </cell>
          <cell r="R248">
            <v>0</v>
          </cell>
        </row>
        <row r="249">
          <cell r="B249" t="str">
            <v>BT SP   iPhone</v>
          </cell>
          <cell r="C249" t="str">
            <v>BT SP</v>
          </cell>
          <cell r="E249">
            <v>0</v>
          </cell>
          <cell r="F249">
            <v>0</v>
          </cell>
          <cell r="G249">
            <v>0</v>
          </cell>
          <cell r="H249">
            <v>0</v>
          </cell>
          <cell r="I249">
            <v>0</v>
          </cell>
          <cell r="J249">
            <v>0</v>
          </cell>
          <cell r="K249">
            <v>0</v>
          </cell>
          <cell r="L249">
            <v>0</v>
          </cell>
          <cell r="M249">
            <v>0</v>
          </cell>
          <cell r="N249">
            <v>1</v>
          </cell>
          <cell r="O249">
            <v>0</v>
          </cell>
          <cell r="P249">
            <v>0</v>
          </cell>
          <cell r="R249">
            <v>1</v>
          </cell>
        </row>
        <row r="250">
          <cell r="B250" t="str">
            <v>Billing Partners - ISPs   iPhone</v>
          </cell>
          <cell r="C250" t="str">
            <v>Billing Partners - ISPs</v>
          </cell>
          <cell r="E250">
            <v>0</v>
          </cell>
          <cell r="F250">
            <v>0</v>
          </cell>
          <cell r="G250">
            <v>0</v>
          </cell>
          <cell r="H250">
            <v>0</v>
          </cell>
          <cell r="I250">
            <v>0</v>
          </cell>
          <cell r="J250">
            <v>0</v>
          </cell>
          <cell r="K250">
            <v>0</v>
          </cell>
          <cell r="L250">
            <v>0</v>
          </cell>
          <cell r="M250">
            <v>0</v>
          </cell>
          <cell r="N250">
            <v>0</v>
          </cell>
          <cell r="O250">
            <v>0</v>
          </cell>
          <cell r="P250">
            <v>0</v>
          </cell>
          <cell r="R250">
            <v>0</v>
          </cell>
        </row>
        <row r="251">
          <cell r="B251" t="str">
            <v>Genesis   iPhone</v>
          </cell>
          <cell r="C251" t="str">
            <v>Genesis</v>
          </cell>
          <cell r="E251">
            <v>0</v>
          </cell>
          <cell r="F251">
            <v>0</v>
          </cell>
          <cell r="G251">
            <v>0</v>
          </cell>
          <cell r="H251">
            <v>0</v>
          </cell>
          <cell r="I251">
            <v>0</v>
          </cell>
          <cell r="J251">
            <v>0</v>
          </cell>
          <cell r="K251">
            <v>0</v>
          </cell>
          <cell r="L251">
            <v>0</v>
          </cell>
          <cell r="M251">
            <v>0</v>
          </cell>
          <cell r="N251">
            <v>0</v>
          </cell>
          <cell r="O251">
            <v>0</v>
          </cell>
          <cell r="P251">
            <v>0</v>
          </cell>
          <cell r="R251">
            <v>0</v>
          </cell>
        </row>
        <row r="252">
          <cell r="B252" t="str">
            <v>Ceased Independents   iPhone</v>
          </cell>
          <cell r="C252" t="str">
            <v>Ceased Independents</v>
          </cell>
          <cell r="E252">
            <v>0</v>
          </cell>
          <cell r="F252">
            <v>0</v>
          </cell>
          <cell r="G252">
            <v>0</v>
          </cell>
          <cell r="H252">
            <v>0</v>
          </cell>
          <cell r="I252">
            <v>0</v>
          </cell>
          <cell r="J252">
            <v>0</v>
          </cell>
          <cell r="K252">
            <v>0</v>
          </cell>
          <cell r="L252">
            <v>0</v>
          </cell>
          <cell r="M252">
            <v>0</v>
          </cell>
          <cell r="N252">
            <v>0</v>
          </cell>
          <cell r="O252">
            <v>0</v>
          </cell>
          <cell r="P252">
            <v>0</v>
          </cell>
          <cell r="R252">
            <v>0</v>
          </cell>
        </row>
        <row r="253">
          <cell r="B253" t="str">
            <v>tbc   iPhone</v>
          </cell>
          <cell r="C253" t="str">
            <v>tbc</v>
          </cell>
          <cell r="E253">
            <v>0</v>
          </cell>
          <cell r="F253">
            <v>0</v>
          </cell>
          <cell r="G253">
            <v>0</v>
          </cell>
          <cell r="H253">
            <v>0</v>
          </cell>
          <cell r="I253">
            <v>0</v>
          </cell>
          <cell r="J253">
            <v>0</v>
          </cell>
          <cell r="K253">
            <v>0</v>
          </cell>
          <cell r="L253">
            <v>0</v>
          </cell>
          <cell r="M253">
            <v>0</v>
          </cell>
          <cell r="N253">
            <v>0</v>
          </cell>
          <cell r="O253">
            <v>0</v>
          </cell>
          <cell r="P253">
            <v>0</v>
          </cell>
          <cell r="R253">
            <v>0</v>
          </cell>
        </row>
        <row r="254">
          <cell r="B254" t="str">
            <v>tbc   iPhone</v>
          </cell>
          <cell r="C254" t="str">
            <v>tbc</v>
          </cell>
          <cell r="E254">
            <v>0</v>
          </cell>
          <cell r="F254">
            <v>0</v>
          </cell>
          <cell r="G254">
            <v>0</v>
          </cell>
          <cell r="H254">
            <v>0</v>
          </cell>
          <cell r="I254">
            <v>0</v>
          </cell>
          <cell r="J254">
            <v>0</v>
          </cell>
          <cell r="K254">
            <v>0</v>
          </cell>
          <cell r="L254">
            <v>0</v>
          </cell>
          <cell r="M254">
            <v>0</v>
          </cell>
          <cell r="N254">
            <v>0</v>
          </cell>
          <cell r="O254">
            <v>0</v>
          </cell>
          <cell r="P254">
            <v>0</v>
          </cell>
          <cell r="R254">
            <v>0</v>
          </cell>
        </row>
        <row r="256">
          <cell r="C256" t="str">
            <v>Total Business Partners</v>
          </cell>
          <cell r="E256">
            <v>0</v>
          </cell>
          <cell r="F256">
            <v>0</v>
          </cell>
          <cell r="G256">
            <v>0</v>
          </cell>
          <cell r="H256">
            <v>0</v>
          </cell>
          <cell r="I256">
            <v>0</v>
          </cell>
          <cell r="J256">
            <v>0</v>
          </cell>
          <cell r="K256">
            <v>0</v>
          </cell>
          <cell r="L256">
            <v>0</v>
          </cell>
          <cell r="M256">
            <v>0</v>
          </cell>
          <cell r="N256">
            <v>1</v>
          </cell>
          <cell r="O256">
            <v>0</v>
          </cell>
          <cell r="P256">
            <v>0</v>
          </cell>
          <cell r="R256">
            <v>1</v>
          </cell>
        </row>
        <row r="258">
          <cell r="C258" t="str">
            <v>Direct</v>
          </cell>
        </row>
        <row r="260">
          <cell r="B260" t="str">
            <v>O2 Direct Sales - Corporate   iPhone</v>
          </cell>
          <cell r="C260" t="str">
            <v>O2 Direct Sales - Corporate</v>
          </cell>
          <cell r="E260">
            <v>0</v>
          </cell>
          <cell r="F260">
            <v>0</v>
          </cell>
          <cell r="G260">
            <v>0</v>
          </cell>
          <cell r="H260">
            <v>0</v>
          </cell>
          <cell r="I260">
            <v>0</v>
          </cell>
          <cell r="J260">
            <v>0</v>
          </cell>
          <cell r="K260">
            <v>0</v>
          </cell>
          <cell r="L260">
            <v>0</v>
          </cell>
          <cell r="M260">
            <v>0</v>
          </cell>
          <cell r="N260">
            <v>0</v>
          </cell>
          <cell r="O260">
            <v>0</v>
          </cell>
          <cell r="P260">
            <v>0</v>
          </cell>
          <cell r="R260">
            <v>0</v>
          </cell>
        </row>
        <row r="261">
          <cell r="B261" t="str">
            <v>O2 Direct Sales - SME   iPhone</v>
          </cell>
          <cell r="C261" t="str">
            <v>O2 Direct Sales - SME</v>
          </cell>
          <cell r="E261">
            <v>0</v>
          </cell>
          <cell r="F261">
            <v>0</v>
          </cell>
          <cell r="G261">
            <v>0</v>
          </cell>
          <cell r="H261">
            <v>0</v>
          </cell>
          <cell r="I261">
            <v>0</v>
          </cell>
          <cell r="J261">
            <v>0</v>
          </cell>
          <cell r="K261">
            <v>0</v>
          </cell>
          <cell r="L261">
            <v>0</v>
          </cell>
          <cell r="M261">
            <v>0</v>
          </cell>
          <cell r="N261">
            <v>0</v>
          </cell>
          <cell r="O261">
            <v>0</v>
          </cell>
          <cell r="P261">
            <v>0</v>
          </cell>
          <cell r="R261">
            <v>0</v>
          </cell>
        </row>
        <row r="262">
          <cell r="B262" t="str">
            <v>tbc   iPhone</v>
          </cell>
          <cell r="C262" t="str">
            <v>tbc</v>
          </cell>
          <cell r="E262">
            <v>0</v>
          </cell>
          <cell r="F262">
            <v>0</v>
          </cell>
          <cell r="G262">
            <v>0</v>
          </cell>
          <cell r="H262">
            <v>0</v>
          </cell>
          <cell r="I262">
            <v>0</v>
          </cell>
          <cell r="J262">
            <v>0</v>
          </cell>
          <cell r="K262">
            <v>0</v>
          </cell>
          <cell r="L262">
            <v>0</v>
          </cell>
          <cell r="M262">
            <v>0</v>
          </cell>
          <cell r="N262">
            <v>0</v>
          </cell>
          <cell r="O262">
            <v>0</v>
          </cell>
          <cell r="P262">
            <v>0</v>
          </cell>
          <cell r="R262">
            <v>0</v>
          </cell>
        </row>
        <row r="263">
          <cell r="B263" t="str">
            <v>tbc   iPhone</v>
          </cell>
          <cell r="C263" t="str">
            <v>tbc</v>
          </cell>
          <cell r="E263">
            <v>0</v>
          </cell>
          <cell r="F263">
            <v>0</v>
          </cell>
          <cell r="G263">
            <v>0</v>
          </cell>
          <cell r="H263">
            <v>0</v>
          </cell>
          <cell r="I263">
            <v>0</v>
          </cell>
          <cell r="J263">
            <v>0</v>
          </cell>
          <cell r="K263">
            <v>0</v>
          </cell>
          <cell r="L263">
            <v>0</v>
          </cell>
          <cell r="M263">
            <v>0</v>
          </cell>
          <cell r="N263">
            <v>0</v>
          </cell>
          <cell r="O263">
            <v>0</v>
          </cell>
          <cell r="P263">
            <v>0</v>
          </cell>
          <cell r="R263">
            <v>0</v>
          </cell>
        </row>
        <row r="264">
          <cell r="B264" t="str">
            <v>tbc   iPhone</v>
          </cell>
          <cell r="C264" t="str">
            <v>tbc</v>
          </cell>
          <cell r="E264">
            <v>0</v>
          </cell>
          <cell r="F264">
            <v>0</v>
          </cell>
          <cell r="G264">
            <v>0</v>
          </cell>
          <cell r="H264">
            <v>0</v>
          </cell>
          <cell r="I264">
            <v>0</v>
          </cell>
          <cell r="J264">
            <v>0</v>
          </cell>
          <cell r="K264">
            <v>0</v>
          </cell>
          <cell r="L264">
            <v>0</v>
          </cell>
          <cell r="M264">
            <v>0</v>
          </cell>
          <cell r="N264">
            <v>0</v>
          </cell>
          <cell r="O264">
            <v>0</v>
          </cell>
          <cell r="P264">
            <v>0</v>
          </cell>
          <cell r="R264">
            <v>0</v>
          </cell>
        </row>
        <row r="265">
          <cell r="B265" t="str">
            <v>tbc   iPhone</v>
          </cell>
          <cell r="C265" t="str">
            <v>tbc</v>
          </cell>
          <cell r="E265">
            <v>0</v>
          </cell>
          <cell r="F265">
            <v>0</v>
          </cell>
          <cell r="G265">
            <v>0</v>
          </cell>
          <cell r="H265">
            <v>0</v>
          </cell>
          <cell r="I265">
            <v>0</v>
          </cell>
          <cell r="J265">
            <v>0</v>
          </cell>
          <cell r="K265">
            <v>0</v>
          </cell>
          <cell r="L265">
            <v>0</v>
          </cell>
          <cell r="M265">
            <v>0</v>
          </cell>
          <cell r="N265">
            <v>0</v>
          </cell>
          <cell r="O265">
            <v>0</v>
          </cell>
          <cell r="P265">
            <v>0</v>
          </cell>
          <cell r="R265">
            <v>0</v>
          </cell>
        </row>
        <row r="266">
          <cell r="B266" t="str">
            <v>tbc   iPhone</v>
          </cell>
          <cell r="C266" t="str">
            <v>tbc</v>
          </cell>
          <cell r="E266">
            <v>0</v>
          </cell>
          <cell r="F266">
            <v>0</v>
          </cell>
          <cell r="G266">
            <v>0</v>
          </cell>
          <cell r="H266">
            <v>0</v>
          </cell>
          <cell r="I266">
            <v>0</v>
          </cell>
          <cell r="J266">
            <v>0</v>
          </cell>
          <cell r="K266">
            <v>0</v>
          </cell>
          <cell r="L266">
            <v>0</v>
          </cell>
          <cell r="M266">
            <v>0</v>
          </cell>
          <cell r="N266">
            <v>0</v>
          </cell>
          <cell r="O266">
            <v>0</v>
          </cell>
          <cell r="P266">
            <v>0</v>
          </cell>
          <cell r="R266">
            <v>0</v>
          </cell>
        </row>
        <row r="267">
          <cell r="B267" t="str">
            <v>tbc   iPhone</v>
          </cell>
          <cell r="C267" t="str">
            <v>tbc</v>
          </cell>
          <cell r="E267">
            <v>0</v>
          </cell>
          <cell r="F267">
            <v>0</v>
          </cell>
          <cell r="G267">
            <v>0</v>
          </cell>
          <cell r="H267">
            <v>0</v>
          </cell>
          <cell r="I267">
            <v>0</v>
          </cell>
          <cell r="J267">
            <v>0</v>
          </cell>
          <cell r="K267">
            <v>0</v>
          </cell>
          <cell r="L267">
            <v>0</v>
          </cell>
          <cell r="M267">
            <v>0</v>
          </cell>
          <cell r="N267">
            <v>0</v>
          </cell>
          <cell r="O267">
            <v>0</v>
          </cell>
          <cell r="P267">
            <v>0</v>
          </cell>
          <cell r="R267">
            <v>0</v>
          </cell>
        </row>
        <row r="268">
          <cell r="B268" t="str">
            <v>tbc   iPhone</v>
          </cell>
          <cell r="C268" t="str">
            <v>tbc</v>
          </cell>
          <cell r="E268">
            <v>0</v>
          </cell>
          <cell r="F268">
            <v>0</v>
          </cell>
          <cell r="G268">
            <v>0</v>
          </cell>
          <cell r="H268">
            <v>0</v>
          </cell>
          <cell r="I268">
            <v>0</v>
          </cell>
          <cell r="J268">
            <v>0</v>
          </cell>
          <cell r="K268">
            <v>0</v>
          </cell>
          <cell r="L268">
            <v>0</v>
          </cell>
          <cell r="M268">
            <v>0</v>
          </cell>
          <cell r="N268">
            <v>0</v>
          </cell>
          <cell r="O268">
            <v>0</v>
          </cell>
          <cell r="P268">
            <v>0</v>
          </cell>
          <cell r="R268">
            <v>0</v>
          </cell>
        </row>
        <row r="270">
          <cell r="C270" t="str">
            <v>Total Direct</v>
          </cell>
          <cell r="E270">
            <v>0</v>
          </cell>
          <cell r="F270">
            <v>0</v>
          </cell>
          <cell r="G270">
            <v>0</v>
          </cell>
          <cell r="H270">
            <v>0</v>
          </cell>
          <cell r="I270">
            <v>0</v>
          </cell>
          <cell r="J270">
            <v>0</v>
          </cell>
          <cell r="K270">
            <v>0</v>
          </cell>
          <cell r="L270">
            <v>0</v>
          </cell>
          <cell r="M270">
            <v>0</v>
          </cell>
          <cell r="N270">
            <v>0</v>
          </cell>
          <cell r="O270">
            <v>0</v>
          </cell>
          <cell r="P270">
            <v>0</v>
          </cell>
          <cell r="R270">
            <v>0</v>
          </cell>
        </row>
        <row r="272">
          <cell r="C272" t="str">
            <v>TOTAL BUSINESS</v>
          </cell>
          <cell r="E272">
            <v>0</v>
          </cell>
          <cell r="F272">
            <v>0</v>
          </cell>
          <cell r="G272">
            <v>0</v>
          </cell>
          <cell r="H272">
            <v>0</v>
          </cell>
          <cell r="I272">
            <v>0</v>
          </cell>
          <cell r="J272">
            <v>0</v>
          </cell>
          <cell r="K272">
            <v>0</v>
          </cell>
          <cell r="L272">
            <v>0</v>
          </cell>
          <cell r="M272">
            <v>0</v>
          </cell>
          <cell r="N272">
            <v>1</v>
          </cell>
          <cell r="O272">
            <v>0</v>
          </cell>
          <cell r="P272">
            <v>0</v>
          </cell>
          <cell r="R272">
            <v>1</v>
          </cell>
        </row>
        <row r="274">
          <cell r="C274" t="str">
            <v>O2 ONLINE (A. Benham)</v>
          </cell>
        </row>
        <row r="276">
          <cell r="B276" t="str">
            <v>O2 Online   iPhone</v>
          </cell>
          <cell r="C276" t="str">
            <v>O2 Online</v>
          </cell>
          <cell r="E276">
            <v>0</v>
          </cell>
          <cell r="F276">
            <v>0</v>
          </cell>
          <cell r="G276">
            <v>0</v>
          </cell>
          <cell r="H276">
            <v>0</v>
          </cell>
          <cell r="I276">
            <v>0</v>
          </cell>
          <cell r="J276">
            <v>0</v>
          </cell>
          <cell r="K276">
            <v>0</v>
          </cell>
          <cell r="L276">
            <v>0</v>
          </cell>
          <cell r="M276">
            <v>1</v>
          </cell>
          <cell r="N276">
            <v>1</v>
          </cell>
          <cell r="O276">
            <v>50</v>
          </cell>
          <cell r="P276">
            <v>502</v>
          </cell>
          <cell r="R276">
            <v>554</v>
          </cell>
        </row>
        <row r="277">
          <cell r="B277" t="str">
            <v>tbc   iPhone</v>
          </cell>
          <cell r="C277" t="str">
            <v>tbc</v>
          </cell>
          <cell r="E277">
            <v>0</v>
          </cell>
          <cell r="F277">
            <v>0</v>
          </cell>
          <cell r="G277">
            <v>0</v>
          </cell>
          <cell r="H277">
            <v>0</v>
          </cell>
          <cell r="I277">
            <v>0</v>
          </cell>
          <cell r="J277">
            <v>0</v>
          </cell>
          <cell r="K277">
            <v>0</v>
          </cell>
          <cell r="L277">
            <v>0</v>
          </cell>
          <cell r="M277">
            <v>0</v>
          </cell>
          <cell r="N277">
            <v>0</v>
          </cell>
          <cell r="O277">
            <v>0</v>
          </cell>
          <cell r="P277">
            <v>0</v>
          </cell>
          <cell r="R277">
            <v>0</v>
          </cell>
        </row>
        <row r="278">
          <cell r="B278" t="str">
            <v>tbc   iPhone</v>
          </cell>
          <cell r="C278" t="str">
            <v>tbc</v>
          </cell>
          <cell r="E278">
            <v>0</v>
          </cell>
          <cell r="F278">
            <v>0</v>
          </cell>
          <cell r="G278">
            <v>0</v>
          </cell>
          <cell r="H278">
            <v>0</v>
          </cell>
          <cell r="I278">
            <v>0</v>
          </cell>
          <cell r="J278">
            <v>0</v>
          </cell>
          <cell r="K278">
            <v>0</v>
          </cell>
          <cell r="L278">
            <v>0</v>
          </cell>
          <cell r="M278">
            <v>0</v>
          </cell>
          <cell r="N278">
            <v>0</v>
          </cell>
          <cell r="O278">
            <v>0</v>
          </cell>
          <cell r="P278">
            <v>0</v>
          </cell>
          <cell r="R278">
            <v>0</v>
          </cell>
        </row>
        <row r="279">
          <cell r="B279" t="str">
            <v>tbc   iPhone</v>
          </cell>
          <cell r="C279" t="str">
            <v>tbc</v>
          </cell>
          <cell r="E279">
            <v>0</v>
          </cell>
          <cell r="F279">
            <v>0</v>
          </cell>
          <cell r="G279">
            <v>0</v>
          </cell>
          <cell r="H279">
            <v>0</v>
          </cell>
          <cell r="I279">
            <v>0</v>
          </cell>
          <cell r="J279">
            <v>0</v>
          </cell>
          <cell r="K279">
            <v>0</v>
          </cell>
          <cell r="L279">
            <v>0</v>
          </cell>
          <cell r="M279">
            <v>0</v>
          </cell>
          <cell r="N279">
            <v>0</v>
          </cell>
          <cell r="O279">
            <v>0</v>
          </cell>
          <cell r="P279">
            <v>0</v>
          </cell>
          <cell r="R279">
            <v>0</v>
          </cell>
        </row>
        <row r="280">
          <cell r="B280" t="str">
            <v>tbc   iPhone</v>
          </cell>
          <cell r="C280" t="str">
            <v>tbc</v>
          </cell>
          <cell r="E280">
            <v>0</v>
          </cell>
          <cell r="F280">
            <v>0</v>
          </cell>
          <cell r="G280">
            <v>0</v>
          </cell>
          <cell r="H280">
            <v>0</v>
          </cell>
          <cell r="I280">
            <v>0</v>
          </cell>
          <cell r="J280">
            <v>0</v>
          </cell>
          <cell r="K280">
            <v>0</v>
          </cell>
          <cell r="L280">
            <v>0</v>
          </cell>
          <cell r="M280">
            <v>0</v>
          </cell>
          <cell r="N280">
            <v>0</v>
          </cell>
          <cell r="O280">
            <v>0</v>
          </cell>
          <cell r="P280">
            <v>0</v>
          </cell>
          <cell r="R280">
            <v>0</v>
          </cell>
        </row>
        <row r="281">
          <cell r="B281" t="str">
            <v>tbc   iPhone</v>
          </cell>
          <cell r="C281" t="str">
            <v>tbc</v>
          </cell>
          <cell r="E281">
            <v>0</v>
          </cell>
          <cell r="F281">
            <v>0</v>
          </cell>
          <cell r="G281">
            <v>0</v>
          </cell>
          <cell r="H281">
            <v>0</v>
          </cell>
          <cell r="I281">
            <v>0</v>
          </cell>
          <cell r="J281">
            <v>0</v>
          </cell>
          <cell r="K281">
            <v>0</v>
          </cell>
          <cell r="L281">
            <v>0</v>
          </cell>
          <cell r="M281">
            <v>0</v>
          </cell>
          <cell r="N281">
            <v>0</v>
          </cell>
          <cell r="O281">
            <v>0</v>
          </cell>
          <cell r="P281">
            <v>0</v>
          </cell>
          <cell r="R281">
            <v>0</v>
          </cell>
        </row>
        <row r="283">
          <cell r="C283" t="str">
            <v>TOTAL O2 ONLINE</v>
          </cell>
          <cell r="E283">
            <v>0</v>
          </cell>
          <cell r="F283">
            <v>0</v>
          </cell>
          <cell r="G283">
            <v>0</v>
          </cell>
          <cell r="H283">
            <v>0</v>
          </cell>
          <cell r="I283">
            <v>0</v>
          </cell>
          <cell r="J283">
            <v>0</v>
          </cell>
          <cell r="K283">
            <v>0</v>
          </cell>
          <cell r="L283">
            <v>0</v>
          </cell>
          <cell r="M283">
            <v>1</v>
          </cell>
          <cell r="N283">
            <v>1</v>
          </cell>
          <cell r="O283">
            <v>50</v>
          </cell>
          <cell r="P283">
            <v>502</v>
          </cell>
          <cell r="R283">
            <v>554</v>
          </cell>
        </row>
        <row r="285">
          <cell r="C285" t="str">
            <v>O2 RETAIL (P. Cave)</v>
          </cell>
        </row>
        <row r="287">
          <cell r="B287" t="str">
            <v>O2 Retail   iPhone</v>
          </cell>
          <cell r="C287" t="str">
            <v>O2 Retail</v>
          </cell>
          <cell r="E287">
            <v>0</v>
          </cell>
          <cell r="F287">
            <v>0</v>
          </cell>
          <cell r="G287">
            <v>0</v>
          </cell>
          <cell r="H287">
            <v>0</v>
          </cell>
          <cell r="I287">
            <v>0</v>
          </cell>
          <cell r="J287">
            <v>0</v>
          </cell>
          <cell r="K287">
            <v>0</v>
          </cell>
          <cell r="L287">
            <v>0</v>
          </cell>
          <cell r="M287">
            <v>5434</v>
          </cell>
          <cell r="N287">
            <v>6208</v>
          </cell>
          <cell r="O287">
            <v>6932</v>
          </cell>
          <cell r="P287">
            <v>13644</v>
          </cell>
          <cell r="R287">
            <v>32218</v>
          </cell>
        </row>
        <row r="288">
          <cell r="B288" t="str">
            <v>O2 Franchise   iPhone</v>
          </cell>
          <cell r="C288" t="str">
            <v>O2 Franchise</v>
          </cell>
          <cell r="E288">
            <v>0</v>
          </cell>
          <cell r="F288">
            <v>0</v>
          </cell>
          <cell r="G288">
            <v>0</v>
          </cell>
          <cell r="H288">
            <v>0</v>
          </cell>
          <cell r="I288">
            <v>0</v>
          </cell>
          <cell r="J288">
            <v>0</v>
          </cell>
          <cell r="K288">
            <v>0</v>
          </cell>
          <cell r="L288">
            <v>0</v>
          </cell>
          <cell r="M288">
            <v>342</v>
          </cell>
          <cell r="N288">
            <v>429</v>
          </cell>
          <cell r="O288">
            <v>449</v>
          </cell>
          <cell r="P288">
            <v>1199</v>
          </cell>
          <cell r="R288">
            <v>2419</v>
          </cell>
        </row>
        <row r="289">
          <cell r="B289" t="str">
            <v>tbc   iPhone</v>
          </cell>
          <cell r="C289" t="str">
            <v>tbc</v>
          </cell>
          <cell r="E289">
            <v>0</v>
          </cell>
          <cell r="F289">
            <v>0</v>
          </cell>
          <cell r="G289">
            <v>0</v>
          </cell>
          <cell r="H289">
            <v>0</v>
          </cell>
          <cell r="I289">
            <v>0</v>
          </cell>
          <cell r="J289">
            <v>0</v>
          </cell>
          <cell r="K289">
            <v>0</v>
          </cell>
          <cell r="L289">
            <v>0</v>
          </cell>
          <cell r="M289">
            <v>0</v>
          </cell>
          <cell r="N289">
            <v>0</v>
          </cell>
          <cell r="O289">
            <v>0</v>
          </cell>
          <cell r="P289">
            <v>0</v>
          </cell>
          <cell r="R289">
            <v>0</v>
          </cell>
        </row>
        <row r="290">
          <cell r="B290" t="str">
            <v>tbc   iPhone</v>
          </cell>
          <cell r="C290" t="str">
            <v>tbc</v>
          </cell>
          <cell r="E290">
            <v>0</v>
          </cell>
          <cell r="F290">
            <v>0</v>
          </cell>
          <cell r="G290">
            <v>0</v>
          </cell>
          <cell r="H290">
            <v>0</v>
          </cell>
          <cell r="I290">
            <v>0</v>
          </cell>
          <cell r="J290">
            <v>0</v>
          </cell>
          <cell r="K290">
            <v>0</v>
          </cell>
          <cell r="L290">
            <v>0</v>
          </cell>
          <cell r="M290">
            <v>0</v>
          </cell>
          <cell r="N290">
            <v>0</v>
          </cell>
          <cell r="O290">
            <v>0</v>
          </cell>
          <cell r="P290">
            <v>0</v>
          </cell>
          <cell r="R290">
            <v>0</v>
          </cell>
        </row>
        <row r="291">
          <cell r="B291" t="str">
            <v>tbc   iPhone</v>
          </cell>
          <cell r="C291" t="str">
            <v>tbc</v>
          </cell>
          <cell r="E291">
            <v>0</v>
          </cell>
          <cell r="F291">
            <v>0</v>
          </cell>
          <cell r="G291">
            <v>0</v>
          </cell>
          <cell r="H291">
            <v>0</v>
          </cell>
          <cell r="I291">
            <v>0</v>
          </cell>
          <cell r="J291">
            <v>0</v>
          </cell>
          <cell r="K291">
            <v>0</v>
          </cell>
          <cell r="L291">
            <v>0</v>
          </cell>
          <cell r="M291">
            <v>0</v>
          </cell>
          <cell r="N291">
            <v>0</v>
          </cell>
          <cell r="O291">
            <v>0</v>
          </cell>
          <cell r="P291">
            <v>0</v>
          </cell>
          <cell r="R291">
            <v>0</v>
          </cell>
        </row>
        <row r="292">
          <cell r="B292" t="str">
            <v>tbc   iPhone</v>
          </cell>
          <cell r="C292" t="str">
            <v>tbc</v>
          </cell>
          <cell r="E292">
            <v>0</v>
          </cell>
          <cell r="F292">
            <v>0</v>
          </cell>
          <cell r="G292">
            <v>0</v>
          </cell>
          <cell r="H292">
            <v>0</v>
          </cell>
          <cell r="I292">
            <v>0</v>
          </cell>
          <cell r="J292">
            <v>0</v>
          </cell>
          <cell r="K292">
            <v>0</v>
          </cell>
          <cell r="L292">
            <v>0</v>
          </cell>
          <cell r="M292">
            <v>0</v>
          </cell>
          <cell r="N292">
            <v>0</v>
          </cell>
          <cell r="O292">
            <v>0</v>
          </cell>
          <cell r="P292">
            <v>0</v>
          </cell>
          <cell r="R292">
            <v>0</v>
          </cell>
        </row>
        <row r="293">
          <cell r="B293" t="str">
            <v>tbc   iPhone</v>
          </cell>
          <cell r="C293" t="str">
            <v>tbc</v>
          </cell>
          <cell r="E293">
            <v>0</v>
          </cell>
          <cell r="F293">
            <v>0</v>
          </cell>
          <cell r="G293">
            <v>0</v>
          </cell>
          <cell r="H293">
            <v>0</v>
          </cell>
          <cell r="I293">
            <v>0</v>
          </cell>
          <cell r="J293">
            <v>0</v>
          </cell>
          <cell r="K293">
            <v>0</v>
          </cell>
          <cell r="L293">
            <v>0</v>
          </cell>
          <cell r="M293">
            <v>0</v>
          </cell>
          <cell r="N293">
            <v>0</v>
          </cell>
          <cell r="O293">
            <v>0</v>
          </cell>
          <cell r="P293">
            <v>0</v>
          </cell>
          <cell r="R293">
            <v>0</v>
          </cell>
        </row>
        <row r="295">
          <cell r="C295" t="str">
            <v>TOTAL O2 RETAIL</v>
          </cell>
          <cell r="E295">
            <v>0</v>
          </cell>
          <cell r="F295">
            <v>0</v>
          </cell>
          <cell r="G295">
            <v>0</v>
          </cell>
          <cell r="H295">
            <v>0</v>
          </cell>
          <cell r="I295">
            <v>0</v>
          </cell>
          <cell r="J295">
            <v>0</v>
          </cell>
          <cell r="K295">
            <v>0</v>
          </cell>
          <cell r="L295">
            <v>0</v>
          </cell>
          <cell r="M295">
            <v>5776</v>
          </cell>
          <cell r="N295">
            <v>6637</v>
          </cell>
          <cell r="O295">
            <v>7381</v>
          </cell>
          <cell r="P295">
            <v>14843</v>
          </cell>
          <cell r="R295">
            <v>34637</v>
          </cell>
        </row>
        <row r="297">
          <cell r="C297" t="str">
            <v>OTHER CHANNELS</v>
          </cell>
        </row>
        <row r="299">
          <cell r="B299" t="str">
            <v>Other   iPhone</v>
          </cell>
          <cell r="C299" t="str">
            <v>Other</v>
          </cell>
          <cell r="E299">
            <v>0</v>
          </cell>
          <cell r="F299">
            <v>0</v>
          </cell>
          <cell r="G299">
            <v>0</v>
          </cell>
          <cell r="H299">
            <v>0</v>
          </cell>
          <cell r="I299">
            <v>0</v>
          </cell>
          <cell r="J299">
            <v>0</v>
          </cell>
          <cell r="K299">
            <v>0</v>
          </cell>
          <cell r="L299">
            <v>0</v>
          </cell>
          <cell r="M299">
            <v>0</v>
          </cell>
          <cell r="N299">
            <v>4</v>
          </cell>
          <cell r="O299">
            <v>1</v>
          </cell>
          <cell r="P299">
            <v>5</v>
          </cell>
          <cell r="R299">
            <v>10</v>
          </cell>
        </row>
        <row r="300">
          <cell r="B300" t="str">
            <v>tbc   iPhone</v>
          </cell>
          <cell r="C300" t="str">
            <v>tbc</v>
          </cell>
          <cell r="E300">
            <v>0</v>
          </cell>
          <cell r="F300">
            <v>0</v>
          </cell>
          <cell r="G300">
            <v>0</v>
          </cell>
          <cell r="H300">
            <v>0</v>
          </cell>
          <cell r="I300">
            <v>0</v>
          </cell>
          <cell r="J300">
            <v>0</v>
          </cell>
          <cell r="K300">
            <v>0</v>
          </cell>
          <cell r="L300">
            <v>0</v>
          </cell>
          <cell r="M300">
            <v>0</v>
          </cell>
          <cell r="N300">
            <v>0</v>
          </cell>
          <cell r="O300">
            <v>0</v>
          </cell>
          <cell r="P300">
            <v>0</v>
          </cell>
          <cell r="R300">
            <v>0</v>
          </cell>
        </row>
        <row r="301">
          <cell r="B301" t="str">
            <v>tbc   iPhone</v>
          </cell>
          <cell r="C301" t="str">
            <v>tbc</v>
          </cell>
          <cell r="E301">
            <v>0</v>
          </cell>
          <cell r="F301">
            <v>0</v>
          </cell>
          <cell r="G301">
            <v>0</v>
          </cell>
          <cell r="H301">
            <v>0</v>
          </cell>
          <cell r="I301">
            <v>0</v>
          </cell>
          <cell r="J301">
            <v>0</v>
          </cell>
          <cell r="K301">
            <v>0</v>
          </cell>
          <cell r="L301">
            <v>0</v>
          </cell>
          <cell r="M301">
            <v>0</v>
          </cell>
          <cell r="N301">
            <v>0</v>
          </cell>
          <cell r="O301">
            <v>0</v>
          </cell>
          <cell r="P301">
            <v>0</v>
          </cell>
          <cell r="R301">
            <v>0</v>
          </cell>
        </row>
        <row r="302">
          <cell r="B302" t="str">
            <v>tbc   iPhone</v>
          </cell>
          <cell r="C302" t="str">
            <v>tbc</v>
          </cell>
          <cell r="E302">
            <v>0</v>
          </cell>
          <cell r="F302">
            <v>0</v>
          </cell>
          <cell r="G302">
            <v>0</v>
          </cell>
          <cell r="H302">
            <v>0</v>
          </cell>
          <cell r="I302">
            <v>0</v>
          </cell>
          <cell r="J302">
            <v>0</v>
          </cell>
          <cell r="K302">
            <v>0</v>
          </cell>
          <cell r="L302">
            <v>0</v>
          </cell>
          <cell r="M302">
            <v>0</v>
          </cell>
          <cell r="N302">
            <v>0</v>
          </cell>
          <cell r="O302">
            <v>0</v>
          </cell>
          <cell r="P302">
            <v>0</v>
          </cell>
          <cell r="R302">
            <v>0</v>
          </cell>
        </row>
        <row r="303">
          <cell r="B303" t="str">
            <v>tbc   iPhone</v>
          </cell>
          <cell r="C303" t="str">
            <v>tbc</v>
          </cell>
          <cell r="E303">
            <v>0</v>
          </cell>
          <cell r="F303">
            <v>0</v>
          </cell>
          <cell r="G303">
            <v>0</v>
          </cell>
          <cell r="H303">
            <v>0</v>
          </cell>
          <cell r="I303">
            <v>0</v>
          </cell>
          <cell r="J303">
            <v>0</v>
          </cell>
          <cell r="K303">
            <v>0</v>
          </cell>
          <cell r="L303">
            <v>0</v>
          </cell>
          <cell r="M303">
            <v>0</v>
          </cell>
          <cell r="N303">
            <v>0</v>
          </cell>
          <cell r="O303">
            <v>0</v>
          </cell>
          <cell r="P303">
            <v>0</v>
          </cell>
          <cell r="R303">
            <v>0</v>
          </cell>
        </row>
        <row r="304">
          <cell r="B304" t="str">
            <v>tbc   iPhone</v>
          </cell>
          <cell r="C304" t="str">
            <v>tbc</v>
          </cell>
          <cell r="E304">
            <v>0</v>
          </cell>
          <cell r="F304">
            <v>0</v>
          </cell>
          <cell r="G304">
            <v>0</v>
          </cell>
          <cell r="H304">
            <v>0</v>
          </cell>
          <cell r="I304">
            <v>0</v>
          </cell>
          <cell r="J304">
            <v>0</v>
          </cell>
          <cell r="K304">
            <v>0</v>
          </cell>
          <cell r="L304">
            <v>0</v>
          </cell>
          <cell r="M304">
            <v>0</v>
          </cell>
          <cell r="N304">
            <v>0</v>
          </cell>
          <cell r="O304">
            <v>0</v>
          </cell>
          <cell r="P304">
            <v>0</v>
          </cell>
          <cell r="R304">
            <v>0</v>
          </cell>
        </row>
        <row r="305">
          <cell r="B305" t="str">
            <v>tbc   iPhone</v>
          </cell>
          <cell r="C305" t="str">
            <v>tbc</v>
          </cell>
          <cell r="E305">
            <v>0</v>
          </cell>
          <cell r="F305">
            <v>0</v>
          </cell>
          <cell r="G305">
            <v>0</v>
          </cell>
          <cell r="H305">
            <v>0</v>
          </cell>
          <cell r="I305">
            <v>0</v>
          </cell>
          <cell r="J305">
            <v>0</v>
          </cell>
          <cell r="K305">
            <v>0</v>
          </cell>
          <cell r="L305">
            <v>0</v>
          </cell>
          <cell r="M305">
            <v>0</v>
          </cell>
          <cell r="N305">
            <v>0</v>
          </cell>
          <cell r="O305">
            <v>0</v>
          </cell>
          <cell r="P305">
            <v>0</v>
          </cell>
          <cell r="R305">
            <v>0</v>
          </cell>
        </row>
        <row r="307">
          <cell r="C307" t="str">
            <v>TOTAL OTHER CHANNELS</v>
          </cell>
          <cell r="E307">
            <v>0</v>
          </cell>
          <cell r="F307">
            <v>0</v>
          </cell>
          <cell r="G307">
            <v>0</v>
          </cell>
          <cell r="H307">
            <v>0</v>
          </cell>
          <cell r="I307">
            <v>0</v>
          </cell>
          <cell r="J307">
            <v>0</v>
          </cell>
          <cell r="K307">
            <v>0</v>
          </cell>
          <cell r="L307">
            <v>0</v>
          </cell>
          <cell r="M307">
            <v>0</v>
          </cell>
          <cell r="N307">
            <v>4</v>
          </cell>
          <cell r="O307">
            <v>1</v>
          </cell>
          <cell r="P307">
            <v>5</v>
          </cell>
          <cell r="R307">
            <v>10</v>
          </cell>
        </row>
        <row r="309">
          <cell r="C309" t="str">
            <v>iPHONE PREPAY GROSS CONNECTIONS</v>
          </cell>
          <cell r="E309">
            <v>0</v>
          </cell>
          <cell r="F309">
            <v>0</v>
          </cell>
          <cell r="G309">
            <v>0</v>
          </cell>
          <cell r="H309">
            <v>0</v>
          </cell>
          <cell r="I309">
            <v>0</v>
          </cell>
          <cell r="J309">
            <v>0</v>
          </cell>
          <cell r="K309">
            <v>0</v>
          </cell>
          <cell r="L309">
            <v>0</v>
          </cell>
          <cell r="M309">
            <v>9365</v>
          </cell>
          <cell r="N309">
            <v>11543</v>
          </cell>
          <cell r="O309">
            <v>12658</v>
          </cell>
          <cell r="P309">
            <v>28969</v>
          </cell>
          <cell r="R309">
            <v>62535</v>
          </cell>
        </row>
        <row r="311">
          <cell r="C311" t="str">
            <v>PREPAY Mobile BB</v>
          </cell>
          <cell r="E311">
            <v>39448</v>
          </cell>
          <cell r="F311">
            <v>39479</v>
          </cell>
          <cell r="G311">
            <v>39508</v>
          </cell>
          <cell r="H311">
            <v>39539</v>
          </cell>
          <cell r="I311">
            <v>39569</v>
          </cell>
          <cell r="J311">
            <v>39600</v>
          </cell>
          <cell r="K311">
            <v>39630</v>
          </cell>
          <cell r="L311">
            <v>39661</v>
          </cell>
          <cell r="M311">
            <v>39692</v>
          </cell>
          <cell r="N311">
            <v>39722</v>
          </cell>
          <cell r="O311">
            <v>39753</v>
          </cell>
          <cell r="P311">
            <v>39783</v>
          </cell>
          <cell r="R311" t="str">
            <v>Year to Date</v>
          </cell>
        </row>
        <row r="313">
          <cell r="E313" t="str">
            <v>Actual</v>
          </cell>
          <cell r="F313" t="str">
            <v>Actual</v>
          </cell>
          <cell r="G313" t="str">
            <v>Actual</v>
          </cell>
          <cell r="H313" t="str">
            <v>Actual</v>
          </cell>
          <cell r="I313" t="str">
            <v>Actual</v>
          </cell>
          <cell r="J313" t="str">
            <v>Actual</v>
          </cell>
          <cell r="K313" t="str">
            <v>Actual</v>
          </cell>
          <cell r="L313" t="str">
            <v>Actual</v>
          </cell>
          <cell r="M313" t="str">
            <v/>
          </cell>
          <cell r="N313" t="str">
            <v/>
          </cell>
          <cell r="O313" t="str">
            <v/>
          </cell>
          <cell r="P313" t="str">
            <v/>
          </cell>
        </row>
        <row r="315">
          <cell r="C315" t="str">
            <v>MASS RETAIL (S. Shurrock)</v>
          </cell>
        </row>
        <row r="317">
          <cell r="B317" t="str">
            <v>Carphone Warehouse - CPW Managed   Mobile BB</v>
          </cell>
          <cell r="C317" t="str">
            <v>Carphone Warehouse - CPW Managed</v>
          </cell>
          <cell r="E317">
            <v>0</v>
          </cell>
          <cell r="F317">
            <v>0</v>
          </cell>
          <cell r="G317">
            <v>0</v>
          </cell>
          <cell r="H317">
            <v>0</v>
          </cell>
          <cell r="I317">
            <v>0</v>
          </cell>
          <cell r="J317">
            <v>0</v>
          </cell>
          <cell r="K317">
            <v>0</v>
          </cell>
          <cell r="L317">
            <v>0</v>
          </cell>
          <cell r="M317">
            <v>0</v>
          </cell>
          <cell r="N317">
            <v>0</v>
          </cell>
          <cell r="O317">
            <v>0</v>
          </cell>
          <cell r="P317">
            <v>0</v>
          </cell>
          <cell r="R317">
            <v>0</v>
          </cell>
        </row>
        <row r="318">
          <cell r="B318" t="str">
            <v>Carphone Warehouse - O2 managed   Mobile BB</v>
          </cell>
          <cell r="C318" t="str">
            <v>Carphone Warehouse - O2 managed</v>
          </cell>
          <cell r="E318">
            <v>0</v>
          </cell>
          <cell r="F318">
            <v>0</v>
          </cell>
          <cell r="G318">
            <v>0</v>
          </cell>
          <cell r="H318">
            <v>0</v>
          </cell>
          <cell r="I318">
            <v>0</v>
          </cell>
          <cell r="J318">
            <v>0</v>
          </cell>
          <cell r="K318">
            <v>0</v>
          </cell>
          <cell r="L318">
            <v>0</v>
          </cell>
          <cell r="M318">
            <v>0</v>
          </cell>
          <cell r="N318">
            <v>0</v>
          </cell>
          <cell r="O318">
            <v>0</v>
          </cell>
          <cell r="P318">
            <v>1827</v>
          </cell>
          <cell r="R318">
            <v>1827</v>
          </cell>
        </row>
        <row r="319">
          <cell r="B319" t="str">
            <v>tbc   Mobile BB</v>
          </cell>
          <cell r="C319" t="str">
            <v>tbc</v>
          </cell>
          <cell r="E319">
            <v>0</v>
          </cell>
          <cell r="F319">
            <v>0</v>
          </cell>
          <cell r="G319">
            <v>0</v>
          </cell>
          <cell r="H319">
            <v>0</v>
          </cell>
          <cell r="I319">
            <v>0</v>
          </cell>
          <cell r="J319">
            <v>0</v>
          </cell>
          <cell r="K319">
            <v>0</v>
          </cell>
          <cell r="L319">
            <v>0</v>
          </cell>
          <cell r="M319">
            <v>0</v>
          </cell>
          <cell r="N319">
            <v>0</v>
          </cell>
          <cell r="O319">
            <v>0</v>
          </cell>
          <cell r="P319">
            <v>0</v>
          </cell>
          <cell r="R319">
            <v>0</v>
          </cell>
        </row>
        <row r="320">
          <cell r="B320" t="str">
            <v>tbc   Mobile BB</v>
          </cell>
          <cell r="C320" t="str">
            <v>tbc</v>
          </cell>
          <cell r="E320">
            <v>0</v>
          </cell>
          <cell r="F320">
            <v>0</v>
          </cell>
          <cell r="G320">
            <v>0</v>
          </cell>
          <cell r="H320">
            <v>0</v>
          </cell>
          <cell r="I320">
            <v>0</v>
          </cell>
          <cell r="J320">
            <v>0</v>
          </cell>
          <cell r="K320">
            <v>0</v>
          </cell>
          <cell r="L320">
            <v>0</v>
          </cell>
          <cell r="M320">
            <v>0</v>
          </cell>
          <cell r="N320">
            <v>0</v>
          </cell>
          <cell r="O320">
            <v>0</v>
          </cell>
          <cell r="P320">
            <v>0</v>
          </cell>
          <cell r="R320">
            <v>0</v>
          </cell>
        </row>
        <row r="321">
          <cell r="B321" t="str">
            <v>Phones 4 You   Mobile BB</v>
          </cell>
          <cell r="C321" t="str">
            <v>Phones 4 You</v>
          </cell>
          <cell r="E321">
            <v>0</v>
          </cell>
          <cell r="F321">
            <v>0</v>
          </cell>
          <cell r="G321">
            <v>0</v>
          </cell>
          <cell r="H321">
            <v>0</v>
          </cell>
          <cell r="I321">
            <v>0</v>
          </cell>
          <cell r="J321">
            <v>0</v>
          </cell>
          <cell r="K321">
            <v>0</v>
          </cell>
          <cell r="L321">
            <v>0</v>
          </cell>
          <cell r="M321">
            <v>0</v>
          </cell>
          <cell r="N321">
            <v>0</v>
          </cell>
          <cell r="O321">
            <v>0</v>
          </cell>
          <cell r="P321">
            <v>1710</v>
          </cell>
          <cell r="R321">
            <v>1710</v>
          </cell>
        </row>
        <row r="322">
          <cell r="B322" t="str">
            <v>Dixons Stores Group   Mobile BB</v>
          </cell>
          <cell r="C322" t="str">
            <v>Dixons Stores Group</v>
          </cell>
          <cell r="E322">
            <v>0</v>
          </cell>
          <cell r="F322">
            <v>0</v>
          </cell>
          <cell r="G322">
            <v>0</v>
          </cell>
          <cell r="H322">
            <v>0</v>
          </cell>
          <cell r="I322">
            <v>0</v>
          </cell>
          <cell r="J322">
            <v>0</v>
          </cell>
          <cell r="K322">
            <v>0</v>
          </cell>
          <cell r="L322">
            <v>0</v>
          </cell>
          <cell r="M322">
            <v>0</v>
          </cell>
          <cell r="N322">
            <v>0</v>
          </cell>
          <cell r="O322">
            <v>0</v>
          </cell>
          <cell r="P322">
            <v>198</v>
          </cell>
          <cell r="R322">
            <v>198</v>
          </cell>
        </row>
        <row r="323">
          <cell r="B323" t="str">
            <v>tbc   Mobile BB</v>
          </cell>
          <cell r="C323" t="str">
            <v>tbc</v>
          </cell>
          <cell r="E323">
            <v>0</v>
          </cell>
          <cell r="F323">
            <v>0</v>
          </cell>
          <cell r="G323">
            <v>0</v>
          </cell>
          <cell r="H323">
            <v>0</v>
          </cell>
          <cell r="I323">
            <v>0</v>
          </cell>
          <cell r="J323">
            <v>0</v>
          </cell>
          <cell r="K323">
            <v>0</v>
          </cell>
          <cell r="L323">
            <v>0</v>
          </cell>
          <cell r="M323">
            <v>0</v>
          </cell>
          <cell r="N323">
            <v>0</v>
          </cell>
          <cell r="O323">
            <v>0</v>
          </cell>
          <cell r="P323">
            <v>0</v>
          </cell>
          <cell r="R323">
            <v>0</v>
          </cell>
        </row>
        <row r="324">
          <cell r="B324" t="str">
            <v>Dial a Phone   Mobile BB</v>
          </cell>
          <cell r="C324" t="str">
            <v>Dial a Phone</v>
          </cell>
          <cell r="E324">
            <v>0</v>
          </cell>
          <cell r="F324">
            <v>0</v>
          </cell>
          <cell r="G324">
            <v>0</v>
          </cell>
          <cell r="H324">
            <v>0</v>
          </cell>
          <cell r="I324">
            <v>0</v>
          </cell>
          <cell r="J324">
            <v>0</v>
          </cell>
          <cell r="K324">
            <v>0</v>
          </cell>
          <cell r="L324">
            <v>0</v>
          </cell>
          <cell r="M324">
            <v>0</v>
          </cell>
          <cell r="N324">
            <v>0</v>
          </cell>
          <cell r="O324">
            <v>0</v>
          </cell>
          <cell r="P324">
            <v>0</v>
          </cell>
          <cell r="R324">
            <v>0</v>
          </cell>
        </row>
        <row r="325">
          <cell r="B325" t="str">
            <v>Argos   Mobile BB</v>
          </cell>
          <cell r="C325" t="str">
            <v>Argos</v>
          </cell>
          <cell r="E325">
            <v>0</v>
          </cell>
          <cell r="F325">
            <v>0</v>
          </cell>
          <cell r="G325">
            <v>0</v>
          </cell>
          <cell r="H325">
            <v>0</v>
          </cell>
          <cell r="I325">
            <v>0</v>
          </cell>
          <cell r="J325">
            <v>0</v>
          </cell>
          <cell r="K325">
            <v>0</v>
          </cell>
          <cell r="L325">
            <v>0</v>
          </cell>
          <cell r="M325">
            <v>0</v>
          </cell>
          <cell r="N325">
            <v>0</v>
          </cell>
          <cell r="O325">
            <v>0</v>
          </cell>
          <cell r="P325">
            <v>0</v>
          </cell>
          <cell r="R325">
            <v>0</v>
          </cell>
        </row>
        <row r="326">
          <cell r="B326" t="str">
            <v>Tesco   Mobile BB</v>
          </cell>
          <cell r="C326" t="str">
            <v>Tesco</v>
          </cell>
          <cell r="E326">
            <v>0</v>
          </cell>
          <cell r="F326">
            <v>0</v>
          </cell>
          <cell r="G326">
            <v>0</v>
          </cell>
          <cell r="H326">
            <v>0</v>
          </cell>
          <cell r="I326">
            <v>0</v>
          </cell>
          <cell r="J326">
            <v>0</v>
          </cell>
          <cell r="K326">
            <v>0</v>
          </cell>
          <cell r="L326">
            <v>0</v>
          </cell>
          <cell r="M326">
            <v>0</v>
          </cell>
          <cell r="N326">
            <v>0</v>
          </cell>
          <cell r="O326">
            <v>0</v>
          </cell>
          <cell r="P326">
            <v>0</v>
          </cell>
          <cell r="R326">
            <v>0</v>
          </cell>
        </row>
        <row r="327">
          <cell r="B327" t="str">
            <v>Woolworths   Mobile BB</v>
          </cell>
          <cell r="C327" t="str">
            <v>Woolworths</v>
          </cell>
          <cell r="E327">
            <v>0</v>
          </cell>
          <cell r="F327">
            <v>0</v>
          </cell>
          <cell r="G327">
            <v>0</v>
          </cell>
          <cell r="H327">
            <v>0</v>
          </cell>
          <cell r="I327">
            <v>0</v>
          </cell>
          <cell r="J327">
            <v>0</v>
          </cell>
          <cell r="K327">
            <v>0</v>
          </cell>
          <cell r="L327">
            <v>0</v>
          </cell>
          <cell r="M327">
            <v>0</v>
          </cell>
          <cell r="N327">
            <v>0</v>
          </cell>
          <cell r="O327">
            <v>0</v>
          </cell>
          <cell r="P327">
            <v>0</v>
          </cell>
          <cell r="R327">
            <v>0</v>
          </cell>
        </row>
        <row r="328">
          <cell r="B328" t="str">
            <v>Littlewoods   Mobile BB</v>
          </cell>
          <cell r="C328" t="str">
            <v>Littlewoods</v>
          </cell>
          <cell r="E328">
            <v>0</v>
          </cell>
          <cell r="F328">
            <v>0</v>
          </cell>
          <cell r="G328">
            <v>0</v>
          </cell>
          <cell r="H328">
            <v>0</v>
          </cell>
          <cell r="I328">
            <v>0</v>
          </cell>
          <cell r="J328">
            <v>0</v>
          </cell>
          <cell r="K328">
            <v>0</v>
          </cell>
          <cell r="L328">
            <v>0</v>
          </cell>
          <cell r="M328">
            <v>0</v>
          </cell>
          <cell r="N328">
            <v>0</v>
          </cell>
          <cell r="O328">
            <v>0</v>
          </cell>
          <cell r="P328">
            <v>0</v>
          </cell>
          <cell r="R328">
            <v>0</v>
          </cell>
        </row>
        <row r="329">
          <cell r="B329" t="str">
            <v>Comet   Mobile BB</v>
          </cell>
          <cell r="C329" t="str">
            <v>Comet</v>
          </cell>
          <cell r="E329">
            <v>0</v>
          </cell>
          <cell r="F329">
            <v>0</v>
          </cell>
          <cell r="G329">
            <v>0</v>
          </cell>
          <cell r="H329">
            <v>0</v>
          </cell>
          <cell r="I329">
            <v>0</v>
          </cell>
          <cell r="J329">
            <v>0</v>
          </cell>
          <cell r="K329">
            <v>0</v>
          </cell>
          <cell r="L329">
            <v>0</v>
          </cell>
          <cell r="M329">
            <v>0</v>
          </cell>
          <cell r="N329">
            <v>0</v>
          </cell>
          <cell r="O329">
            <v>0</v>
          </cell>
          <cell r="P329">
            <v>0</v>
          </cell>
          <cell r="R329">
            <v>0</v>
          </cell>
        </row>
        <row r="330">
          <cell r="B330" t="str">
            <v>MobileShop   Mobile BB</v>
          </cell>
          <cell r="C330" t="str">
            <v>MobileShop</v>
          </cell>
          <cell r="E330">
            <v>0</v>
          </cell>
          <cell r="F330">
            <v>0</v>
          </cell>
          <cell r="G330">
            <v>0</v>
          </cell>
          <cell r="H330">
            <v>0</v>
          </cell>
          <cell r="I330">
            <v>0</v>
          </cell>
          <cell r="J330">
            <v>0</v>
          </cell>
          <cell r="K330">
            <v>0</v>
          </cell>
          <cell r="L330">
            <v>0</v>
          </cell>
          <cell r="M330">
            <v>0</v>
          </cell>
          <cell r="N330">
            <v>0</v>
          </cell>
          <cell r="O330">
            <v>0</v>
          </cell>
          <cell r="P330">
            <v>0</v>
          </cell>
          <cell r="R330">
            <v>0</v>
          </cell>
        </row>
        <row r="331">
          <cell r="B331" t="str">
            <v>Apple   Mobile BB</v>
          </cell>
          <cell r="C331" t="str">
            <v>Apple</v>
          </cell>
          <cell r="E331">
            <v>0</v>
          </cell>
          <cell r="F331">
            <v>0</v>
          </cell>
          <cell r="G331">
            <v>0</v>
          </cell>
          <cell r="H331">
            <v>0</v>
          </cell>
          <cell r="I331">
            <v>0</v>
          </cell>
          <cell r="J331">
            <v>0</v>
          </cell>
          <cell r="K331">
            <v>0</v>
          </cell>
          <cell r="L331">
            <v>0</v>
          </cell>
          <cell r="M331">
            <v>0</v>
          </cell>
          <cell r="N331">
            <v>0</v>
          </cell>
          <cell r="O331">
            <v>0</v>
          </cell>
          <cell r="P331">
            <v>0</v>
          </cell>
          <cell r="R331">
            <v>0</v>
          </cell>
        </row>
        <row r="332">
          <cell r="B332" t="str">
            <v>Other Mass Retail   Mobile BB</v>
          </cell>
          <cell r="C332" t="str">
            <v>Other Mass Retail</v>
          </cell>
          <cell r="E332">
            <v>0</v>
          </cell>
          <cell r="F332">
            <v>0</v>
          </cell>
          <cell r="G332">
            <v>0</v>
          </cell>
          <cell r="H332">
            <v>0</v>
          </cell>
          <cell r="I332">
            <v>0</v>
          </cell>
          <cell r="J332">
            <v>0</v>
          </cell>
          <cell r="K332">
            <v>0</v>
          </cell>
          <cell r="L332">
            <v>0</v>
          </cell>
          <cell r="M332">
            <v>0</v>
          </cell>
          <cell r="N332">
            <v>0</v>
          </cell>
          <cell r="O332">
            <v>0</v>
          </cell>
          <cell r="P332">
            <v>4</v>
          </cell>
          <cell r="R332">
            <v>4</v>
          </cell>
        </row>
        <row r="333">
          <cell r="B333" t="str">
            <v>Prepay Distributors   Mobile BB</v>
          </cell>
          <cell r="C333" t="str">
            <v>Prepay Distributors</v>
          </cell>
          <cell r="E333">
            <v>0</v>
          </cell>
          <cell r="F333">
            <v>0</v>
          </cell>
          <cell r="G333">
            <v>0</v>
          </cell>
          <cell r="H333">
            <v>0</v>
          </cell>
          <cell r="I333">
            <v>0</v>
          </cell>
          <cell r="J333">
            <v>0</v>
          </cell>
          <cell r="K333">
            <v>0</v>
          </cell>
          <cell r="L333">
            <v>0</v>
          </cell>
          <cell r="M333">
            <v>0</v>
          </cell>
          <cell r="N333">
            <v>0</v>
          </cell>
          <cell r="O333">
            <v>0</v>
          </cell>
          <cell r="P333">
            <v>0</v>
          </cell>
          <cell r="R333">
            <v>0</v>
          </cell>
        </row>
        <row r="334">
          <cell r="B334" t="str">
            <v>Asda   Mobile BB</v>
          </cell>
          <cell r="C334" t="str">
            <v>Asda</v>
          </cell>
          <cell r="E334">
            <v>0</v>
          </cell>
          <cell r="F334">
            <v>0</v>
          </cell>
          <cell r="G334">
            <v>0</v>
          </cell>
          <cell r="H334">
            <v>0</v>
          </cell>
          <cell r="I334">
            <v>0</v>
          </cell>
          <cell r="J334">
            <v>0</v>
          </cell>
          <cell r="K334">
            <v>0</v>
          </cell>
          <cell r="L334">
            <v>0</v>
          </cell>
          <cell r="M334">
            <v>0</v>
          </cell>
          <cell r="N334">
            <v>0</v>
          </cell>
          <cell r="O334">
            <v>0</v>
          </cell>
          <cell r="P334">
            <v>145</v>
          </cell>
          <cell r="R334">
            <v>145</v>
          </cell>
        </row>
        <row r="335">
          <cell r="B335" t="str">
            <v>Next   Mobile BB</v>
          </cell>
          <cell r="C335" t="str">
            <v>Next</v>
          </cell>
          <cell r="E335">
            <v>0</v>
          </cell>
          <cell r="F335">
            <v>0</v>
          </cell>
          <cell r="G335">
            <v>0</v>
          </cell>
          <cell r="H335">
            <v>0</v>
          </cell>
          <cell r="I335">
            <v>0</v>
          </cell>
          <cell r="J335">
            <v>0</v>
          </cell>
          <cell r="K335">
            <v>0</v>
          </cell>
          <cell r="L335">
            <v>0</v>
          </cell>
          <cell r="M335">
            <v>0</v>
          </cell>
          <cell r="N335">
            <v>0</v>
          </cell>
          <cell r="O335">
            <v>0</v>
          </cell>
          <cell r="P335">
            <v>0</v>
          </cell>
          <cell r="R335">
            <v>0</v>
          </cell>
        </row>
        <row r="336">
          <cell r="B336" t="str">
            <v>Morrisons   Mobile BB</v>
          </cell>
          <cell r="C336" t="str">
            <v>Morrisons</v>
          </cell>
          <cell r="E336">
            <v>0</v>
          </cell>
          <cell r="F336">
            <v>0</v>
          </cell>
          <cell r="G336">
            <v>0</v>
          </cell>
          <cell r="H336">
            <v>0</v>
          </cell>
          <cell r="I336">
            <v>0</v>
          </cell>
          <cell r="J336">
            <v>0</v>
          </cell>
          <cell r="K336">
            <v>0</v>
          </cell>
          <cell r="L336">
            <v>0</v>
          </cell>
          <cell r="M336">
            <v>0</v>
          </cell>
          <cell r="N336">
            <v>0</v>
          </cell>
          <cell r="O336">
            <v>0</v>
          </cell>
          <cell r="P336">
            <v>0</v>
          </cell>
          <cell r="R336">
            <v>0</v>
          </cell>
        </row>
        <row r="337">
          <cell r="B337" t="str">
            <v>tbc   Mobile BB</v>
          </cell>
          <cell r="C337" t="str">
            <v>tbc</v>
          </cell>
          <cell r="E337">
            <v>0</v>
          </cell>
          <cell r="F337">
            <v>0</v>
          </cell>
          <cell r="G337">
            <v>0</v>
          </cell>
          <cell r="H337">
            <v>0</v>
          </cell>
          <cell r="I337">
            <v>0</v>
          </cell>
          <cell r="J337">
            <v>0</v>
          </cell>
          <cell r="K337">
            <v>0</v>
          </cell>
          <cell r="L337">
            <v>0</v>
          </cell>
          <cell r="M337">
            <v>0</v>
          </cell>
          <cell r="N337">
            <v>0</v>
          </cell>
          <cell r="O337">
            <v>0</v>
          </cell>
          <cell r="P337">
            <v>0</v>
          </cell>
          <cell r="R337">
            <v>0</v>
          </cell>
        </row>
        <row r="339">
          <cell r="C339" t="str">
            <v>TOTAL MASS RETAIL</v>
          </cell>
          <cell r="E339">
            <v>0</v>
          </cell>
          <cell r="F339">
            <v>0</v>
          </cell>
          <cell r="G339">
            <v>0</v>
          </cell>
          <cell r="H339">
            <v>0</v>
          </cell>
          <cell r="I339">
            <v>0</v>
          </cell>
          <cell r="J339">
            <v>0</v>
          </cell>
          <cell r="K339">
            <v>0</v>
          </cell>
          <cell r="L339">
            <v>0</v>
          </cell>
          <cell r="M339">
            <v>0</v>
          </cell>
          <cell r="N339">
            <v>0</v>
          </cell>
          <cell r="O339">
            <v>0</v>
          </cell>
          <cell r="P339">
            <v>3884</v>
          </cell>
          <cell r="R339">
            <v>3884</v>
          </cell>
        </row>
        <row r="341">
          <cell r="C341" t="str">
            <v>BUSINESS (B. Dowd)</v>
          </cell>
        </row>
        <row r="343">
          <cell r="B343" t="str">
            <v>Exclusive Partners   Mobile BB</v>
          </cell>
          <cell r="C343" t="str">
            <v>Exclusive Partners</v>
          </cell>
          <cell r="E343">
            <v>0</v>
          </cell>
          <cell r="F343">
            <v>0</v>
          </cell>
          <cell r="G343">
            <v>0</v>
          </cell>
          <cell r="H343">
            <v>0</v>
          </cell>
          <cell r="I343">
            <v>0</v>
          </cell>
          <cell r="J343">
            <v>0</v>
          </cell>
          <cell r="K343">
            <v>0</v>
          </cell>
          <cell r="L343">
            <v>0</v>
          </cell>
          <cell r="M343">
            <v>0</v>
          </cell>
          <cell r="N343">
            <v>0</v>
          </cell>
          <cell r="O343">
            <v>0</v>
          </cell>
          <cell r="P343">
            <v>0</v>
          </cell>
          <cell r="R343">
            <v>0</v>
          </cell>
        </row>
        <row r="345">
          <cell r="C345" t="str">
            <v>Business Partners</v>
          </cell>
        </row>
        <row r="347">
          <cell r="B347" t="str">
            <v>Direct Independents   Mobile BB</v>
          </cell>
          <cell r="C347" t="str">
            <v>Direct Independents</v>
          </cell>
          <cell r="E347">
            <v>0</v>
          </cell>
          <cell r="F347">
            <v>0</v>
          </cell>
          <cell r="G347">
            <v>0</v>
          </cell>
          <cell r="H347">
            <v>0</v>
          </cell>
          <cell r="I347">
            <v>0</v>
          </cell>
          <cell r="J347">
            <v>0</v>
          </cell>
          <cell r="K347">
            <v>0</v>
          </cell>
          <cell r="L347">
            <v>0</v>
          </cell>
          <cell r="M347">
            <v>0</v>
          </cell>
          <cell r="N347">
            <v>0</v>
          </cell>
          <cell r="O347">
            <v>0</v>
          </cell>
          <cell r="P347">
            <v>2</v>
          </cell>
          <cell r="R347">
            <v>2</v>
          </cell>
        </row>
        <row r="348">
          <cell r="B348" t="str">
            <v>Distributors   Mobile BB</v>
          </cell>
          <cell r="C348" t="str">
            <v>Distributors</v>
          </cell>
          <cell r="E348">
            <v>0</v>
          </cell>
          <cell r="F348">
            <v>0</v>
          </cell>
          <cell r="G348">
            <v>0</v>
          </cell>
          <cell r="H348">
            <v>0</v>
          </cell>
          <cell r="I348">
            <v>0</v>
          </cell>
          <cell r="J348">
            <v>0</v>
          </cell>
          <cell r="K348">
            <v>0</v>
          </cell>
          <cell r="L348">
            <v>0</v>
          </cell>
          <cell r="M348">
            <v>0</v>
          </cell>
          <cell r="N348">
            <v>0</v>
          </cell>
          <cell r="O348">
            <v>0</v>
          </cell>
          <cell r="P348">
            <v>0</v>
          </cell>
          <cell r="R348">
            <v>0</v>
          </cell>
        </row>
        <row r="349">
          <cell r="B349" t="str">
            <v>Data Centre of Excellence   Mobile BB</v>
          </cell>
          <cell r="C349" t="str">
            <v>Data Centre of Excellence</v>
          </cell>
          <cell r="E349">
            <v>0</v>
          </cell>
          <cell r="F349">
            <v>0</v>
          </cell>
          <cell r="G349">
            <v>0</v>
          </cell>
          <cell r="H349">
            <v>0</v>
          </cell>
          <cell r="I349">
            <v>0</v>
          </cell>
          <cell r="J349">
            <v>0</v>
          </cell>
          <cell r="K349">
            <v>0</v>
          </cell>
          <cell r="L349">
            <v>0</v>
          </cell>
          <cell r="M349">
            <v>0</v>
          </cell>
          <cell r="N349">
            <v>0</v>
          </cell>
          <cell r="O349">
            <v>0</v>
          </cell>
          <cell r="P349">
            <v>0</v>
          </cell>
          <cell r="R349">
            <v>0</v>
          </cell>
        </row>
        <row r="350">
          <cell r="B350" t="str">
            <v>Vodafone   Mobile BB</v>
          </cell>
          <cell r="C350" t="str">
            <v>Vodafone</v>
          </cell>
          <cell r="E350">
            <v>0</v>
          </cell>
          <cell r="F350">
            <v>0</v>
          </cell>
          <cell r="G350">
            <v>0</v>
          </cell>
          <cell r="H350">
            <v>0</v>
          </cell>
          <cell r="I350">
            <v>0</v>
          </cell>
          <cell r="J350">
            <v>0</v>
          </cell>
          <cell r="K350">
            <v>0</v>
          </cell>
          <cell r="L350">
            <v>0</v>
          </cell>
          <cell r="M350">
            <v>0</v>
          </cell>
          <cell r="N350">
            <v>0</v>
          </cell>
          <cell r="O350">
            <v>0</v>
          </cell>
          <cell r="P350">
            <v>0</v>
          </cell>
          <cell r="R350">
            <v>0</v>
          </cell>
        </row>
        <row r="351">
          <cell r="B351" t="str">
            <v>Managed Partners   Mobile BB</v>
          </cell>
          <cell r="C351" t="str">
            <v>Managed Partners</v>
          </cell>
          <cell r="E351">
            <v>0</v>
          </cell>
          <cell r="F351">
            <v>0</v>
          </cell>
          <cell r="G351">
            <v>0</v>
          </cell>
          <cell r="H351">
            <v>0</v>
          </cell>
          <cell r="I351">
            <v>0</v>
          </cell>
          <cell r="J351">
            <v>0</v>
          </cell>
          <cell r="K351">
            <v>0</v>
          </cell>
          <cell r="L351">
            <v>0</v>
          </cell>
          <cell r="M351">
            <v>0</v>
          </cell>
          <cell r="N351">
            <v>0</v>
          </cell>
          <cell r="O351">
            <v>0</v>
          </cell>
          <cell r="P351">
            <v>0</v>
          </cell>
          <cell r="R351">
            <v>0</v>
          </cell>
        </row>
        <row r="352">
          <cell r="B352" t="str">
            <v>BT SP   Mobile BB</v>
          </cell>
          <cell r="C352" t="str">
            <v>BT SP</v>
          </cell>
          <cell r="E352">
            <v>0</v>
          </cell>
          <cell r="F352">
            <v>0</v>
          </cell>
          <cell r="G352">
            <v>0</v>
          </cell>
          <cell r="H352">
            <v>0</v>
          </cell>
          <cell r="I352">
            <v>0</v>
          </cell>
          <cell r="J352">
            <v>0</v>
          </cell>
          <cell r="K352">
            <v>0</v>
          </cell>
          <cell r="L352">
            <v>0</v>
          </cell>
          <cell r="M352">
            <v>0</v>
          </cell>
          <cell r="N352">
            <v>0</v>
          </cell>
          <cell r="O352">
            <v>0</v>
          </cell>
          <cell r="P352">
            <v>0</v>
          </cell>
          <cell r="R352">
            <v>0</v>
          </cell>
        </row>
        <row r="353">
          <cell r="B353" t="str">
            <v>Billing Partners - ISPs   Mobile BB</v>
          </cell>
          <cell r="C353" t="str">
            <v>Billing Partners - ISPs</v>
          </cell>
          <cell r="E353">
            <v>0</v>
          </cell>
          <cell r="F353">
            <v>0</v>
          </cell>
          <cell r="G353">
            <v>0</v>
          </cell>
          <cell r="H353">
            <v>0</v>
          </cell>
          <cell r="I353">
            <v>0</v>
          </cell>
          <cell r="J353">
            <v>0</v>
          </cell>
          <cell r="K353">
            <v>0</v>
          </cell>
          <cell r="L353">
            <v>0</v>
          </cell>
          <cell r="M353">
            <v>0</v>
          </cell>
          <cell r="N353">
            <v>0</v>
          </cell>
          <cell r="O353">
            <v>0</v>
          </cell>
          <cell r="P353">
            <v>0</v>
          </cell>
          <cell r="R353">
            <v>0</v>
          </cell>
        </row>
        <row r="354">
          <cell r="B354" t="str">
            <v>Genesis   Mobile BB</v>
          </cell>
          <cell r="C354" t="str">
            <v>Genesis</v>
          </cell>
          <cell r="E354">
            <v>0</v>
          </cell>
          <cell r="F354">
            <v>0</v>
          </cell>
          <cell r="G354">
            <v>0</v>
          </cell>
          <cell r="H354">
            <v>0</v>
          </cell>
          <cell r="I354">
            <v>0</v>
          </cell>
          <cell r="J354">
            <v>0</v>
          </cell>
          <cell r="K354">
            <v>0</v>
          </cell>
          <cell r="L354">
            <v>0</v>
          </cell>
          <cell r="M354">
            <v>0</v>
          </cell>
          <cell r="N354">
            <v>0</v>
          </cell>
          <cell r="O354">
            <v>0</v>
          </cell>
          <cell r="P354">
            <v>0</v>
          </cell>
          <cell r="R354">
            <v>0</v>
          </cell>
        </row>
        <row r="355">
          <cell r="B355" t="str">
            <v>Ceased Independents   Mobile BB</v>
          </cell>
          <cell r="C355" t="str">
            <v>Ceased Independents</v>
          </cell>
          <cell r="E355">
            <v>0</v>
          </cell>
          <cell r="F355">
            <v>0</v>
          </cell>
          <cell r="G355">
            <v>0</v>
          </cell>
          <cell r="H355">
            <v>0</v>
          </cell>
          <cell r="I355">
            <v>0</v>
          </cell>
          <cell r="J355">
            <v>0</v>
          </cell>
          <cell r="K355">
            <v>0</v>
          </cell>
          <cell r="L355">
            <v>0</v>
          </cell>
          <cell r="M355">
            <v>0</v>
          </cell>
          <cell r="N355">
            <v>0</v>
          </cell>
          <cell r="O355">
            <v>0</v>
          </cell>
          <cell r="P355">
            <v>0</v>
          </cell>
          <cell r="R355">
            <v>0</v>
          </cell>
        </row>
        <row r="356">
          <cell r="B356" t="str">
            <v>tbc   Mobile BB</v>
          </cell>
          <cell r="C356" t="str">
            <v>tbc</v>
          </cell>
          <cell r="E356">
            <v>0</v>
          </cell>
          <cell r="F356">
            <v>0</v>
          </cell>
          <cell r="G356">
            <v>0</v>
          </cell>
          <cell r="H356">
            <v>0</v>
          </cell>
          <cell r="I356">
            <v>0</v>
          </cell>
          <cell r="J356">
            <v>0</v>
          </cell>
          <cell r="K356">
            <v>0</v>
          </cell>
          <cell r="L356">
            <v>0</v>
          </cell>
          <cell r="M356">
            <v>0</v>
          </cell>
          <cell r="N356">
            <v>0</v>
          </cell>
          <cell r="O356">
            <v>0</v>
          </cell>
          <cell r="P356">
            <v>0</v>
          </cell>
          <cell r="R356">
            <v>0</v>
          </cell>
        </row>
        <row r="357">
          <cell r="B357" t="str">
            <v>tbc   Mobile BB</v>
          </cell>
          <cell r="C357" t="str">
            <v>tbc</v>
          </cell>
          <cell r="E357">
            <v>0</v>
          </cell>
          <cell r="F357">
            <v>0</v>
          </cell>
          <cell r="G357">
            <v>0</v>
          </cell>
          <cell r="H357">
            <v>0</v>
          </cell>
          <cell r="I357">
            <v>0</v>
          </cell>
          <cell r="J357">
            <v>0</v>
          </cell>
          <cell r="K357">
            <v>0</v>
          </cell>
          <cell r="L357">
            <v>0</v>
          </cell>
          <cell r="M357">
            <v>0</v>
          </cell>
          <cell r="N357">
            <v>0</v>
          </cell>
          <cell r="O357">
            <v>0</v>
          </cell>
          <cell r="P357">
            <v>0</v>
          </cell>
          <cell r="R357">
            <v>0</v>
          </cell>
        </row>
        <row r="359">
          <cell r="C359" t="str">
            <v>Total Business Partners</v>
          </cell>
          <cell r="E359">
            <v>0</v>
          </cell>
          <cell r="F359">
            <v>0</v>
          </cell>
          <cell r="G359">
            <v>0</v>
          </cell>
          <cell r="H359">
            <v>0</v>
          </cell>
          <cell r="I359">
            <v>0</v>
          </cell>
          <cell r="J359">
            <v>0</v>
          </cell>
          <cell r="K359">
            <v>0</v>
          </cell>
          <cell r="L359">
            <v>0</v>
          </cell>
          <cell r="M359">
            <v>0</v>
          </cell>
          <cell r="N359">
            <v>0</v>
          </cell>
          <cell r="O359">
            <v>0</v>
          </cell>
          <cell r="P359">
            <v>2</v>
          </cell>
          <cell r="R359">
            <v>2</v>
          </cell>
        </row>
        <row r="361">
          <cell r="C361" t="str">
            <v>Direct</v>
          </cell>
        </row>
        <row r="363">
          <cell r="B363" t="str">
            <v>O2 Direct Sales - Corporate   Mobile BB</v>
          </cell>
          <cell r="C363" t="str">
            <v>O2 Direct Sales - Corporate</v>
          </cell>
          <cell r="E363">
            <v>0</v>
          </cell>
          <cell r="F363">
            <v>0</v>
          </cell>
          <cell r="G363">
            <v>0</v>
          </cell>
          <cell r="H363">
            <v>0</v>
          </cell>
          <cell r="I363">
            <v>0</v>
          </cell>
          <cell r="J363">
            <v>0</v>
          </cell>
          <cell r="K363">
            <v>0</v>
          </cell>
          <cell r="L363">
            <v>0</v>
          </cell>
          <cell r="M363">
            <v>0</v>
          </cell>
          <cell r="N363">
            <v>0</v>
          </cell>
          <cell r="O363">
            <v>0</v>
          </cell>
          <cell r="P363">
            <v>0</v>
          </cell>
          <cell r="R363">
            <v>0</v>
          </cell>
        </row>
        <row r="364">
          <cell r="B364" t="str">
            <v>O2 Direct Sales - SME   Mobile BB</v>
          </cell>
          <cell r="C364" t="str">
            <v>O2 Direct Sales - SME</v>
          </cell>
          <cell r="E364">
            <v>0</v>
          </cell>
          <cell r="F364">
            <v>0</v>
          </cell>
          <cell r="G364">
            <v>0</v>
          </cell>
          <cell r="H364">
            <v>0</v>
          </cell>
          <cell r="I364">
            <v>0</v>
          </cell>
          <cell r="J364">
            <v>0</v>
          </cell>
          <cell r="K364">
            <v>0</v>
          </cell>
          <cell r="L364">
            <v>0</v>
          </cell>
          <cell r="M364">
            <v>0</v>
          </cell>
          <cell r="N364">
            <v>0</v>
          </cell>
          <cell r="O364">
            <v>0</v>
          </cell>
          <cell r="P364">
            <v>0</v>
          </cell>
          <cell r="R364">
            <v>0</v>
          </cell>
        </row>
        <row r="365">
          <cell r="B365" t="str">
            <v>tbc   Mobile BB</v>
          </cell>
          <cell r="C365" t="str">
            <v>tbc</v>
          </cell>
          <cell r="E365">
            <v>0</v>
          </cell>
          <cell r="F365">
            <v>0</v>
          </cell>
          <cell r="G365">
            <v>0</v>
          </cell>
          <cell r="H365">
            <v>0</v>
          </cell>
          <cell r="I365">
            <v>0</v>
          </cell>
          <cell r="J365">
            <v>0</v>
          </cell>
          <cell r="K365">
            <v>0</v>
          </cell>
          <cell r="L365">
            <v>0</v>
          </cell>
          <cell r="M365">
            <v>0</v>
          </cell>
          <cell r="N365">
            <v>0</v>
          </cell>
          <cell r="O365">
            <v>0</v>
          </cell>
          <cell r="P365">
            <v>0</v>
          </cell>
          <cell r="R365">
            <v>0</v>
          </cell>
        </row>
        <row r="366">
          <cell r="B366" t="str">
            <v>tbc   Mobile BB</v>
          </cell>
          <cell r="C366" t="str">
            <v>tbc</v>
          </cell>
          <cell r="E366">
            <v>0</v>
          </cell>
          <cell r="F366">
            <v>0</v>
          </cell>
          <cell r="G366">
            <v>0</v>
          </cell>
          <cell r="H366">
            <v>0</v>
          </cell>
          <cell r="I366">
            <v>0</v>
          </cell>
          <cell r="J366">
            <v>0</v>
          </cell>
          <cell r="K366">
            <v>0</v>
          </cell>
          <cell r="L366">
            <v>0</v>
          </cell>
          <cell r="M366">
            <v>0</v>
          </cell>
          <cell r="N366">
            <v>0</v>
          </cell>
          <cell r="O366">
            <v>0</v>
          </cell>
          <cell r="P366">
            <v>0</v>
          </cell>
          <cell r="R366">
            <v>0</v>
          </cell>
        </row>
        <row r="367">
          <cell r="B367" t="str">
            <v>tbc   Mobile BB</v>
          </cell>
          <cell r="C367" t="str">
            <v>tbc</v>
          </cell>
          <cell r="E367">
            <v>0</v>
          </cell>
          <cell r="F367">
            <v>0</v>
          </cell>
          <cell r="G367">
            <v>0</v>
          </cell>
          <cell r="H367">
            <v>0</v>
          </cell>
          <cell r="I367">
            <v>0</v>
          </cell>
          <cell r="J367">
            <v>0</v>
          </cell>
          <cell r="K367">
            <v>0</v>
          </cell>
          <cell r="L367">
            <v>0</v>
          </cell>
          <cell r="M367">
            <v>0</v>
          </cell>
          <cell r="N367">
            <v>0</v>
          </cell>
          <cell r="O367">
            <v>0</v>
          </cell>
          <cell r="P367">
            <v>0</v>
          </cell>
          <cell r="R367">
            <v>0</v>
          </cell>
        </row>
        <row r="368">
          <cell r="B368" t="str">
            <v>tbc   Mobile BB</v>
          </cell>
          <cell r="C368" t="str">
            <v>tbc</v>
          </cell>
          <cell r="E368">
            <v>0</v>
          </cell>
          <cell r="F368">
            <v>0</v>
          </cell>
          <cell r="G368">
            <v>0</v>
          </cell>
          <cell r="H368">
            <v>0</v>
          </cell>
          <cell r="I368">
            <v>0</v>
          </cell>
          <cell r="J368">
            <v>0</v>
          </cell>
          <cell r="K368">
            <v>0</v>
          </cell>
          <cell r="L368">
            <v>0</v>
          </cell>
          <cell r="M368">
            <v>0</v>
          </cell>
          <cell r="N368">
            <v>0</v>
          </cell>
          <cell r="O368">
            <v>0</v>
          </cell>
          <cell r="P368">
            <v>0</v>
          </cell>
          <cell r="R368">
            <v>0</v>
          </cell>
        </row>
        <row r="369">
          <cell r="B369" t="str">
            <v>tbc   Mobile BB</v>
          </cell>
          <cell r="C369" t="str">
            <v>tbc</v>
          </cell>
          <cell r="E369">
            <v>0</v>
          </cell>
          <cell r="F369">
            <v>0</v>
          </cell>
          <cell r="G369">
            <v>0</v>
          </cell>
          <cell r="H369">
            <v>0</v>
          </cell>
          <cell r="I369">
            <v>0</v>
          </cell>
          <cell r="J369">
            <v>0</v>
          </cell>
          <cell r="K369">
            <v>0</v>
          </cell>
          <cell r="L369">
            <v>0</v>
          </cell>
          <cell r="M369">
            <v>0</v>
          </cell>
          <cell r="N369">
            <v>0</v>
          </cell>
          <cell r="O369">
            <v>0</v>
          </cell>
          <cell r="P369">
            <v>0</v>
          </cell>
          <cell r="R369">
            <v>0</v>
          </cell>
        </row>
        <row r="370">
          <cell r="B370" t="str">
            <v>tbc   Mobile BB</v>
          </cell>
          <cell r="C370" t="str">
            <v>tbc</v>
          </cell>
          <cell r="E370">
            <v>0</v>
          </cell>
          <cell r="F370">
            <v>0</v>
          </cell>
          <cell r="G370">
            <v>0</v>
          </cell>
          <cell r="H370">
            <v>0</v>
          </cell>
          <cell r="I370">
            <v>0</v>
          </cell>
          <cell r="J370">
            <v>0</v>
          </cell>
          <cell r="K370">
            <v>0</v>
          </cell>
          <cell r="L370">
            <v>0</v>
          </cell>
          <cell r="M370">
            <v>0</v>
          </cell>
          <cell r="N370">
            <v>0</v>
          </cell>
          <cell r="O370">
            <v>0</v>
          </cell>
          <cell r="P370">
            <v>0</v>
          </cell>
          <cell r="R370">
            <v>0</v>
          </cell>
        </row>
        <row r="371">
          <cell r="B371" t="str">
            <v>tbc   Mobile BB</v>
          </cell>
          <cell r="C371" t="str">
            <v>tbc</v>
          </cell>
          <cell r="E371">
            <v>0</v>
          </cell>
          <cell r="F371">
            <v>0</v>
          </cell>
          <cell r="G371">
            <v>0</v>
          </cell>
          <cell r="H371">
            <v>0</v>
          </cell>
          <cell r="I371">
            <v>0</v>
          </cell>
          <cell r="J371">
            <v>0</v>
          </cell>
          <cell r="K371">
            <v>0</v>
          </cell>
          <cell r="L371">
            <v>0</v>
          </cell>
          <cell r="M371">
            <v>0</v>
          </cell>
          <cell r="N371">
            <v>0</v>
          </cell>
          <cell r="O371">
            <v>0</v>
          </cell>
          <cell r="P371">
            <v>0</v>
          </cell>
          <cell r="R371">
            <v>0</v>
          </cell>
        </row>
        <row r="373">
          <cell r="C373" t="str">
            <v>Total Direct</v>
          </cell>
          <cell r="E373">
            <v>0</v>
          </cell>
          <cell r="F373">
            <v>0</v>
          </cell>
          <cell r="G373">
            <v>0</v>
          </cell>
          <cell r="H373">
            <v>0</v>
          </cell>
          <cell r="I373">
            <v>0</v>
          </cell>
          <cell r="J373">
            <v>0</v>
          </cell>
          <cell r="K373">
            <v>0</v>
          </cell>
          <cell r="L373">
            <v>0</v>
          </cell>
          <cell r="M373">
            <v>0</v>
          </cell>
          <cell r="N373">
            <v>0</v>
          </cell>
          <cell r="O373">
            <v>0</v>
          </cell>
          <cell r="P373">
            <v>0</v>
          </cell>
          <cell r="R373">
            <v>0</v>
          </cell>
        </row>
        <row r="375">
          <cell r="C375" t="str">
            <v>TOTAL BUSINESS</v>
          </cell>
          <cell r="E375">
            <v>0</v>
          </cell>
          <cell r="F375">
            <v>0</v>
          </cell>
          <cell r="G375">
            <v>0</v>
          </cell>
          <cell r="H375">
            <v>0</v>
          </cell>
          <cell r="I375">
            <v>0</v>
          </cell>
          <cell r="J375">
            <v>0</v>
          </cell>
          <cell r="K375">
            <v>0</v>
          </cell>
          <cell r="L375">
            <v>0</v>
          </cell>
          <cell r="M375">
            <v>0</v>
          </cell>
          <cell r="N375">
            <v>0</v>
          </cell>
          <cell r="O375">
            <v>0</v>
          </cell>
          <cell r="P375">
            <v>2</v>
          </cell>
          <cell r="R375">
            <v>2</v>
          </cell>
        </row>
        <row r="377">
          <cell r="C377" t="str">
            <v>O2 ONLINE (A. Benham)</v>
          </cell>
        </row>
        <row r="379">
          <cell r="B379" t="str">
            <v>O2 Online   Mobile BB</v>
          </cell>
          <cell r="C379" t="str">
            <v>O2 Online</v>
          </cell>
          <cell r="E379">
            <v>0</v>
          </cell>
          <cell r="F379">
            <v>0</v>
          </cell>
          <cell r="G379">
            <v>0</v>
          </cell>
          <cell r="H379">
            <v>0</v>
          </cell>
          <cell r="I379">
            <v>0</v>
          </cell>
          <cell r="J379">
            <v>0</v>
          </cell>
          <cell r="K379">
            <v>0</v>
          </cell>
          <cell r="L379">
            <v>0</v>
          </cell>
          <cell r="M379">
            <v>0</v>
          </cell>
          <cell r="N379">
            <v>0</v>
          </cell>
          <cell r="O379">
            <v>0</v>
          </cell>
          <cell r="P379">
            <v>540</v>
          </cell>
          <cell r="R379">
            <v>540</v>
          </cell>
        </row>
        <row r="380">
          <cell r="B380" t="str">
            <v>tbc   Mobile BB</v>
          </cell>
          <cell r="C380" t="str">
            <v>tbc</v>
          </cell>
          <cell r="E380">
            <v>0</v>
          </cell>
          <cell r="F380">
            <v>0</v>
          </cell>
          <cell r="G380">
            <v>0</v>
          </cell>
          <cell r="H380">
            <v>0</v>
          </cell>
          <cell r="I380">
            <v>0</v>
          </cell>
          <cell r="J380">
            <v>0</v>
          </cell>
          <cell r="K380">
            <v>0</v>
          </cell>
          <cell r="L380">
            <v>0</v>
          </cell>
          <cell r="M380">
            <v>0</v>
          </cell>
          <cell r="N380">
            <v>0</v>
          </cell>
          <cell r="O380">
            <v>0</v>
          </cell>
          <cell r="P380">
            <v>0</v>
          </cell>
          <cell r="R380">
            <v>0</v>
          </cell>
        </row>
        <row r="381">
          <cell r="B381" t="str">
            <v>tbc   Mobile BB</v>
          </cell>
          <cell r="C381" t="str">
            <v>tbc</v>
          </cell>
          <cell r="E381">
            <v>0</v>
          </cell>
          <cell r="F381">
            <v>0</v>
          </cell>
          <cell r="G381">
            <v>0</v>
          </cell>
          <cell r="H381">
            <v>0</v>
          </cell>
          <cell r="I381">
            <v>0</v>
          </cell>
          <cell r="J381">
            <v>0</v>
          </cell>
          <cell r="K381">
            <v>0</v>
          </cell>
          <cell r="L381">
            <v>0</v>
          </cell>
          <cell r="M381">
            <v>0</v>
          </cell>
          <cell r="N381">
            <v>0</v>
          </cell>
          <cell r="O381">
            <v>0</v>
          </cell>
          <cell r="P381">
            <v>0</v>
          </cell>
          <cell r="R381">
            <v>0</v>
          </cell>
        </row>
        <row r="382">
          <cell r="B382" t="str">
            <v>tbc   Mobile BB</v>
          </cell>
          <cell r="C382" t="str">
            <v>tbc</v>
          </cell>
          <cell r="E382">
            <v>0</v>
          </cell>
          <cell r="F382">
            <v>0</v>
          </cell>
          <cell r="G382">
            <v>0</v>
          </cell>
          <cell r="H382">
            <v>0</v>
          </cell>
          <cell r="I382">
            <v>0</v>
          </cell>
          <cell r="J382">
            <v>0</v>
          </cell>
          <cell r="K382">
            <v>0</v>
          </cell>
          <cell r="L382">
            <v>0</v>
          </cell>
          <cell r="M382">
            <v>0</v>
          </cell>
          <cell r="N382">
            <v>0</v>
          </cell>
          <cell r="O382">
            <v>0</v>
          </cell>
          <cell r="P382">
            <v>0</v>
          </cell>
          <cell r="R382">
            <v>0</v>
          </cell>
        </row>
        <row r="383">
          <cell r="B383" t="str">
            <v>tbc   Mobile BB</v>
          </cell>
          <cell r="C383" t="str">
            <v>tbc</v>
          </cell>
          <cell r="E383">
            <v>0</v>
          </cell>
          <cell r="F383">
            <v>0</v>
          </cell>
          <cell r="G383">
            <v>0</v>
          </cell>
          <cell r="H383">
            <v>0</v>
          </cell>
          <cell r="I383">
            <v>0</v>
          </cell>
          <cell r="J383">
            <v>0</v>
          </cell>
          <cell r="K383">
            <v>0</v>
          </cell>
          <cell r="L383">
            <v>0</v>
          </cell>
          <cell r="M383">
            <v>0</v>
          </cell>
          <cell r="N383">
            <v>0</v>
          </cell>
          <cell r="O383">
            <v>0</v>
          </cell>
          <cell r="P383">
            <v>0</v>
          </cell>
          <cell r="R383">
            <v>0</v>
          </cell>
        </row>
        <row r="384">
          <cell r="B384" t="str">
            <v>tbc   Mobile BB</v>
          </cell>
          <cell r="C384" t="str">
            <v>tbc</v>
          </cell>
          <cell r="E384">
            <v>0</v>
          </cell>
          <cell r="F384">
            <v>0</v>
          </cell>
          <cell r="G384">
            <v>0</v>
          </cell>
          <cell r="H384">
            <v>0</v>
          </cell>
          <cell r="I384">
            <v>0</v>
          </cell>
          <cell r="J384">
            <v>0</v>
          </cell>
          <cell r="K384">
            <v>0</v>
          </cell>
          <cell r="L384">
            <v>0</v>
          </cell>
          <cell r="M384">
            <v>0</v>
          </cell>
          <cell r="N384">
            <v>0</v>
          </cell>
          <cell r="O384">
            <v>0</v>
          </cell>
          <cell r="P384">
            <v>0</v>
          </cell>
          <cell r="R384">
            <v>0</v>
          </cell>
        </row>
        <row r="386">
          <cell r="C386" t="str">
            <v>TOTAL O2 ONLINE</v>
          </cell>
          <cell r="E386">
            <v>0</v>
          </cell>
          <cell r="F386">
            <v>0</v>
          </cell>
          <cell r="G386">
            <v>0</v>
          </cell>
          <cell r="H386">
            <v>0</v>
          </cell>
          <cell r="I386">
            <v>0</v>
          </cell>
          <cell r="J386">
            <v>0</v>
          </cell>
          <cell r="K386">
            <v>0</v>
          </cell>
          <cell r="L386">
            <v>0</v>
          </cell>
          <cell r="M386">
            <v>0</v>
          </cell>
          <cell r="N386">
            <v>0</v>
          </cell>
          <cell r="O386">
            <v>0</v>
          </cell>
          <cell r="P386">
            <v>540</v>
          </cell>
          <cell r="R386">
            <v>540</v>
          </cell>
        </row>
        <row r="388">
          <cell r="C388" t="str">
            <v>O2 RETAIL (P. Cave)</v>
          </cell>
        </row>
        <row r="390">
          <cell r="B390" t="str">
            <v>O2 Retail   Mobile BB</v>
          </cell>
          <cell r="C390" t="str">
            <v>O2 Retail</v>
          </cell>
          <cell r="E390">
            <v>0</v>
          </cell>
          <cell r="F390">
            <v>0</v>
          </cell>
          <cell r="G390">
            <v>0</v>
          </cell>
          <cell r="H390">
            <v>0</v>
          </cell>
          <cell r="I390">
            <v>0</v>
          </cell>
          <cell r="J390">
            <v>0</v>
          </cell>
          <cell r="K390">
            <v>0</v>
          </cell>
          <cell r="L390">
            <v>0</v>
          </cell>
          <cell r="M390">
            <v>0</v>
          </cell>
          <cell r="N390">
            <v>0</v>
          </cell>
          <cell r="O390">
            <v>0</v>
          </cell>
          <cell r="P390">
            <v>8331</v>
          </cell>
          <cell r="R390">
            <v>8331</v>
          </cell>
        </row>
        <row r="391">
          <cell r="B391" t="str">
            <v>O2 Franchise   Mobile BB</v>
          </cell>
          <cell r="C391" t="str">
            <v>O2 Franchise</v>
          </cell>
          <cell r="E391">
            <v>0</v>
          </cell>
          <cell r="F391">
            <v>0</v>
          </cell>
          <cell r="G391">
            <v>0</v>
          </cell>
          <cell r="H391">
            <v>0</v>
          </cell>
          <cell r="I391">
            <v>0</v>
          </cell>
          <cell r="J391">
            <v>0</v>
          </cell>
          <cell r="K391">
            <v>0</v>
          </cell>
          <cell r="L391">
            <v>0</v>
          </cell>
          <cell r="M391">
            <v>0</v>
          </cell>
          <cell r="N391">
            <v>0</v>
          </cell>
          <cell r="O391">
            <v>0</v>
          </cell>
          <cell r="P391">
            <v>867</v>
          </cell>
          <cell r="R391">
            <v>867</v>
          </cell>
        </row>
        <row r="392">
          <cell r="B392" t="str">
            <v>tbc   Mobile BB</v>
          </cell>
          <cell r="C392" t="str">
            <v>tbc</v>
          </cell>
          <cell r="E392">
            <v>0</v>
          </cell>
          <cell r="F392">
            <v>0</v>
          </cell>
          <cell r="G392">
            <v>0</v>
          </cell>
          <cell r="H392">
            <v>0</v>
          </cell>
          <cell r="I392">
            <v>0</v>
          </cell>
          <cell r="J392">
            <v>0</v>
          </cell>
          <cell r="K392">
            <v>0</v>
          </cell>
          <cell r="L392">
            <v>0</v>
          </cell>
          <cell r="M392">
            <v>0</v>
          </cell>
          <cell r="N392">
            <v>0</v>
          </cell>
          <cell r="O392">
            <v>0</v>
          </cell>
          <cell r="P392">
            <v>0</v>
          </cell>
          <cell r="R392">
            <v>0</v>
          </cell>
        </row>
        <row r="393">
          <cell r="B393" t="str">
            <v>tbc   Mobile BB</v>
          </cell>
          <cell r="C393" t="str">
            <v>tbc</v>
          </cell>
          <cell r="E393">
            <v>0</v>
          </cell>
          <cell r="F393">
            <v>0</v>
          </cell>
          <cell r="G393">
            <v>0</v>
          </cell>
          <cell r="H393">
            <v>0</v>
          </cell>
          <cell r="I393">
            <v>0</v>
          </cell>
          <cell r="J393">
            <v>0</v>
          </cell>
          <cell r="K393">
            <v>0</v>
          </cell>
          <cell r="L393">
            <v>0</v>
          </cell>
          <cell r="M393">
            <v>0</v>
          </cell>
          <cell r="N393">
            <v>0</v>
          </cell>
          <cell r="O393">
            <v>0</v>
          </cell>
          <cell r="P393">
            <v>0</v>
          </cell>
          <cell r="R393">
            <v>0</v>
          </cell>
        </row>
        <row r="394">
          <cell r="B394" t="str">
            <v>tbc   Mobile BB</v>
          </cell>
          <cell r="C394" t="str">
            <v>tbc</v>
          </cell>
          <cell r="E394">
            <v>0</v>
          </cell>
          <cell r="F394">
            <v>0</v>
          </cell>
          <cell r="G394">
            <v>0</v>
          </cell>
          <cell r="H394">
            <v>0</v>
          </cell>
          <cell r="I394">
            <v>0</v>
          </cell>
          <cell r="J394">
            <v>0</v>
          </cell>
          <cell r="K394">
            <v>0</v>
          </cell>
          <cell r="L394">
            <v>0</v>
          </cell>
          <cell r="M394">
            <v>0</v>
          </cell>
          <cell r="N394">
            <v>0</v>
          </cell>
          <cell r="O394">
            <v>0</v>
          </cell>
          <cell r="P394">
            <v>0</v>
          </cell>
          <cell r="R394">
            <v>0</v>
          </cell>
        </row>
        <row r="395">
          <cell r="B395" t="str">
            <v>tbc   Mobile BB</v>
          </cell>
          <cell r="C395" t="str">
            <v>tbc</v>
          </cell>
          <cell r="E395">
            <v>0</v>
          </cell>
          <cell r="F395">
            <v>0</v>
          </cell>
          <cell r="G395">
            <v>0</v>
          </cell>
          <cell r="H395">
            <v>0</v>
          </cell>
          <cell r="I395">
            <v>0</v>
          </cell>
          <cell r="J395">
            <v>0</v>
          </cell>
          <cell r="K395">
            <v>0</v>
          </cell>
          <cell r="L395">
            <v>0</v>
          </cell>
          <cell r="M395">
            <v>0</v>
          </cell>
          <cell r="N395">
            <v>0</v>
          </cell>
          <cell r="O395">
            <v>0</v>
          </cell>
          <cell r="P395">
            <v>0</v>
          </cell>
          <cell r="R395">
            <v>0</v>
          </cell>
        </row>
        <row r="396">
          <cell r="B396" t="str">
            <v>tbc   Mobile BB</v>
          </cell>
          <cell r="C396" t="str">
            <v>tbc</v>
          </cell>
          <cell r="E396">
            <v>0</v>
          </cell>
          <cell r="F396">
            <v>0</v>
          </cell>
          <cell r="G396">
            <v>0</v>
          </cell>
          <cell r="H396">
            <v>0</v>
          </cell>
          <cell r="I396">
            <v>0</v>
          </cell>
          <cell r="J396">
            <v>0</v>
          </cell>
          <cell r="K396">
            <v>0</v>
          </cell>
          <cell r="L396">
            <v>0</v>
          </cell>
          <cell r="M396">
            <v>0</v>
          </cell>
          <cell r="N396">
            <v>0</v>
          </cell>
          <cell r="O396">
            <v>0</v>
          </cell>
          <cell r="P396">
            <v>0</v>
          </cell>
          <cell r="R396">
            <v>0</v>
          </cell>
        </row>
        <row r="398">
          <cell r="C398" t="str">
            <v>TOTAL O2 RETAIL</v>
          </cell>
          <cell r="E398">
            <v>0</v>
          </cell>
          <cell r="F398">
            <v>0</v>
          </cell>
          <cell r="G398">
            <v>0</v>
          </cell>
          <cell r="H398">
            <v>0</v>
          </cell>
          <cell r="I398">
            <v>0</v>
          </cell>
          <cell r="J398">
            <v>0</v>
          </cell>
          <cell r="K398">
            <v>0</v>
          </cell>
          <cell r="L398">
            <v>0</v>
          </cell>
          <cell r="M398">
            <v>0</v>
          </cell>
          <cell r="N398">
            <v>0</v>
          </cell>
          <cell r="O398">
            <v>0</v>
          </cell>
          <cell r="P398">
            <v>9198</v>
          </cell>
          <cell r="R398">
            <v>9198</v>
          </cell>
        </row>
        <row r="400">
          <cell r="C400" t="str">
            <v>OTHER CHANNELS</v>
          </cell>
        </row>
        <row r="402">
          <cell r="B402" t="str">
            <v>Other   Mobile BB</v>
          </cell>
          <cell r="C402" t="str">
            <v>Other</v>
          </cell>
          <cell r="E402">
            <v>0</v>
          </cell>
          <cell r="F402">
            <v>0</v>
          </cell>
          <cell r="G402">
            <v>0</v>
          </cell>
          <cell r="H402">
            <v>0</v>
          </cell>
          <cell r="I402">
            <v>0</v>
          </cell>
          <cell r="J402">
            <v>0</v>
          </cell>
          <cell r="K402">
            <v>0</v>
          </cell>
          <cell r="L402">
            <v>0</v>
          </cell>
          <cell r="M402">
            <v>0</v>
          </cell>
          <cell r="N402">
            <v>0</v>
          </cell>
          <cell r="O402">
            <v>0</v>
          </cell>
          <cell r="P402">
            <v>7</v>
          </cell>
          <cell r="R402">
            <v>7</v>
          </cell>
        </row>
        <row r="403">
          <cell r="B403" t="str">
            <v>tbc   Mobile BB</v>
          </cell>
          <cell r="C403" t="str">
            <v>tbc</v>
          </cell>
          <cell r="E403">
            <v>0</v>
          </cell>
          <cell r="F403">
            <v>0</v>
          </cell>
          <cell r="G403">
            <v>0</v>
          </cell>
          <cell r="H403">
            <v>0</v>
          </cell>
          <cell r="I403">
            <v>0</v>
          </cell>
          <cell r="J403">
            <v>0</v>
          </cell>
          <cell r="K403">
            <v>0</v>
          </cell>
          <cell r="L403">
            <v>0</v>
          </cell>
          <cell r="M403">
            <v>0</v>
          </cell>
          <cell r="N403">
            <v>0</v>
          </cell>
          <cell r="O403">
            <v>0</v>
          </cell>
          <cell r="P403">
            <v>0</v>
          </cell>
          <cell r="R403">
            <v>0</v>
          </cell>
        </row>
        <row r="404">
          <cell r="B404" t="str">
            <v>tbc   Mobile BB</v>
          </cell>
          <cell r="C404" t="str">
            <v>tbc</v>
          </cell>
          <cell r="E404">
            <v>0</v>
          </cell>
          <cell r="F404">
            <v>0</v>
          </cell>
          <cell r="G404">
            <v>0</v>
          </cell>
          <cell r="H404">
            <v>0</v>
          </cell>
          <cell r="I404">
            <v>0</v>
          </cell>
          <cell r="J404">
            <v>0</v>
          </cell>
          <cell r="K404">
            <v>0</v>
          </cell>
          <cell r="L404">
            <v>0</v>
          </cell>
          <cell r="M404">
            <v>0</v>
          </cell>
          <cell r="N404">
            <v>0</v>
          </cell>
          <cell r="O404">
            <v>0</v>
          </cell>
          <cell r="P404">
            <v>0</v>
          </cell>
          <cell r="R404">
            <v>0</v>
          </cell>
        </row>
        <row r="405">
          <cell r="B405" t="str">
            <v>tbc   Mobile BB</v>
          </cell>
          <cell r="C405" t="str">
            <v>tbc</v>
          </cell>
          <cell r="E405">
            <v>0</v>
          </cell>
          <cell r="F405">
            <v>0</v>
          </cell>
          <cell r="G405">
            <v>0</v>
          </cell>
          <cell r="H405">
            <v>0</v>
          </cell>
          <cell r="I405">
            <v>0</v>
          </cell>
          <cell r="J405">
            <v>0</v>
          </cell>
          <cell r="K405">
            <v>0</v>
          </cell>
          <cell r="L405">
            <v>0</v>
          </cell>
          <cell r="M405">
            <v>0</v>
          </cell>
          <cell r="N405">
            <v>0</v>
          </cell>
          <cell r="O405">
            <v>0</v>
          </cell>
          <cell r="P405">
            <v>0</v>
          </cell>
          <cell r="R405">
            <v>0</v>
          </cell>
        </row>
        <row r="406">
          <cell r="B406" t="str">
            <v>tbc   Mobile BB</v>
          </cell>
          <cell r="C406" t="str">
            <v>tbc</v>
          </cell>
          <cell r="E406">
            <v>0</v>
          </cell>
          <cell r="F406">
            <v>0</v>
          </cell>
          <cell r="G406">
            <v>0</v>
          </cell>
          <cell r="H406">
            <v>0</v>
          </cell>
          <cell r="I406">
            <v>0</v>
          </cell>
          <cell r="J406">
            <v>0</v>
          </cell>
          <cell r="K406">
            <v>0</v>
          </cell>
          <cell r="L406">
            <v>0</v>
          </cell>
          <cell r="M406">
            <v>0</v>
          </cell>
          <cell r="N406">
            <v>0</v>
          </cell>
          <cell r="O406">
            <v>0</v>
          </cell>
          <cell r="P406">
            <v>0</v>
          </cell>
          <cell r="R406">
            <v>0</v>
          </cell>
        </row>
        <row r="407">
          <cell r="B407" t="str">
            <v>tbc   Mobile BB</v>
          </cell>
          <cell r="C407" t="str">
            <v>tbc</v>
          </cell>
          <cell r="E407">
            <v>0</v>
          </cell>
          <cell r="F407">
            <v>0</v>
          </cell>
          <cell r="G407">
            <v>0</v>
          </cell>
          <cell r="H407">
            <v>0</v>
          </cell>
          <cell r="I407">
            <v>0</v>
          </cell>
          <cell r="J407">
            <v>0</v>
          </cell>
          <cell r="K407">
            <v>0</v>
          </cell>
          <cell r="L407">
            <v>0</v>
          </cell>
          <cell r="M407">
            <v>0</v>
          </cell>
          <cell r="N407">
            <v>0</v>
          </cell>
          <cell r="O407">
            <v>0</v>
          </cell>
          <cell r="P407">
            <v>0</v>
          </cell>
          <cell r="R407">
            <v>0</v>
          </cell>
        </row>
        <row r="408">
          <cell r="B408" t="str">
            <v>tbc   Mobile BB</v>
          </cell>
          <cell r="C408" t="str">
            <v>tbc</v>
          </cell>
          <cell r="E408">
            <v>0</v>
          </cell>
          <cell r="F408">
            <v>0</v>
          </cell>
          <cell r="G408">
            <v>0</v>
          </cell>
          <cell r="H408">
            <v>0</v>
          </cell>
          <cell r="I408">
            <v>0</v>
          </cell>
          <cell r="J408">
            <v>0</v>
          </cell>
          <cell r="K408">
            <v>0</v>
          </cell>
          <cell r="L408">
            <v>0</v>
          </cell>
          <cell r="M408">
            <v>0</v>
          </cell>
          <cell r="N408">
            <v>0</v>
          </cell>
          <cell r="O408">
            <v>0</v>
          </cell>
          <cell r="P408">
            <v>0</v>
          </cell>
          <cell r="R408">
            <v>0</v>
          </cell>
        </row>
        <row r="410">
          <cell r="C410" t="str">
            <v>TOTAL OTHER CHANNELS</v>
          </cell>
          <cell r="E410">
            <v>0</v>
          </cell>
          <cell r="F410">
            <v>0</v>
          </cell>
          <cell r="G410">
            <v>0</v>
          </cell>
          <cell r="H410">
            <v>0</v>
          </cell>
          <cell r="I410">
            <v>0</v>
          </cell>
          <cell r="J410">
            <v>0</v>
          </cell>
          <cell r="K410">
            <v>0</v>
          </cell>
          <cell r="L410">
            <v>0</v>
          </cell>
          <cell r="M410">
            <v>0</v>
          </cell>
          <cell r="N410">
            <v>0</v>
          </cell>
          <cell r="O410">
            <v>0</v>
          </cell>
          <cell r="P410">
            <v>7</v>
          </cell>
          <cell r="R410">
            <v>7</v>
          </cell>
        </row>
        <row r="412">
          <cell r="C412" t="str">
            <v>Mobile BB PREPAY GROSS CONNECTIONS</v>
          </cell>
          <cell r="E412">
            <v>0</v>
          </cell>
          <cell r="F412">
            <v>0</v>
          </cell>
          <cell r="G412">
            <v>0</v>
          </cell>
          <cell r="H412">
            <v>0</v>
          </cell>
          <cell r="I412">
            <v>0</v>
          </cell>
          <cell r="J412">
            <v>0</v>
          </cell>
          <cell r="K412">
            <v>0</v>
          </cell>
          <cell r="L412">
            <v>0</v>
          </cell>
          <cell r="M412">
            <v>0</v>
          </cell>
          <cell r="N412">
            <v>0</v>
          </cell>
          <cell r="O412">
            <v>0</v>
          </cell>
          <cell r="P412">
            <v>13631</v>
          </cell>
          <cell r="R412">
            <v>13631</v>
          </cell>
        </row>
        <row r="414">
          <cell r="C414" t="str">
            <v>TOTAL PREPAY</v>
          </cell>
          <cell r="E414">
            <v>39448</v>
          </cell>
          <cell r="F414">
            <v>39479</v>
          </cell>
          <cell r="G414">
            <v>39508</v>
          </cell>
          <cell r="H414">
            <v>39539</v>
          </cell>
          <cell r="I414">
            <v>39569</v>
          </cell>
          <cell r="J414">
            <v>39600</v>
          </cell>
          <cell r="K414">
            <v>39630</v>
          </cell>
          <cell r="L414">
            <v>39661</v>
          </cell>
          <cell r="M414">
            <v>39692</v>
          </cell>
          <cell r="N414">
            <v>39722</v>
          </cell>
          <cell r="O414">
            <v>39753</v>
          </cell>
          <cell r="P414">
            <v>39783</v>
          </cell>
          <cell r="R414" t="str">
            <v>Year to Date</v>
          </cell>
        </row>
        <row r="416">
          <cell r="E416" t="str">
            <v>Actual</v>
          </cell>
          <cell r="F416" t="str">
            <v>Actual</v>
          </cell>
          <cell r="G416" t="str">
            <v>Actual</v>
          </cell>
          <cell r="H416" t="str">
            <v>Actual</v>
          </cell>
          <cell r="I416" t="str">
            <v>Actual</v>
          </cell>
          <cell r="J416" t="str">
            <v>Actual</v>
          </cell>
          <cell r="K416" t="str">
            <v>Actual</v>
          </cell>
          <cell r="L416" t="str">
            <v>Actual</v>
          </cell>
          <cell r="M416" t="str">
            <v/>
          </cell>
          <cell r="N416" t="str">
            <v/>
          </cell>
          <cell r="O416" t="str">
            <v/>
          </cell>
          <cell r="P416" t="str">
            <v/>
          </cell>
        </row>
        <row r="418">
          <cell r="C418" t="str">
            <v>MASS RETAIL (S. Shurrock)</v>
          </cell>
        </row>
        <row r="420">
          <cell r="C420" t="str">
            <v>Carphone Warehouse - CPW Managed</v>
          </cell>
          <cell r="E420">
            <v>0</v>
          </cell>
          <cell r="F420">
            <v>0</v>
          </cell>
          <cell r="G420">
            <v>0</v>
          </cell>
          <cell r="H420">
            <v>0</v>
          </cell>
          <cell r="I420">
            <v>0</v>
          </cell>
          <cell r="J420">
            <v>0</v>
          </cell>
          <cell r="K420">
            <v>0</v>
          </cell>
          <cell r="L420">
            <v>0</v>
          </cell>
          <cell r="M420">
            <v>0</v>
          </cell>
          <cell r="N420">
            <v>0</v>
          </cell>
          <cell r="O420">
            <v>0</v>
          </cell>
          <cell r="P420">
            <v>0</v>
          </cell>
          <cell r="R420">
            <v>0</v>
          </cell>
        </row>
        <row r="421">
          <cell r="C421" t="str">
            <v>Carphone Warehouse - O2 managed</v>
          </cell>
          <cell r="E421">
            <v>59787</v>
          </cell>
          <cell r="F421">
            <v>56346</v>
          </cell>
          <cell r="G421">
            <v>59354</v>
          </cell>
          <cell r="H421">
            <v>56075</v>
          </cell>
          <cell r="I421">
            <v>66509</v>
          </cell>
          <cell r="J421">
            <v>59187</v>
          </cell>
          <cell r="K421">
            <v>67233</v>
          </cell>
          <cell r="L421">
            <v>56355</v>
          </cell>
          <cell r="M421">
            <v>53094</v>
          </cell>
          <cell r="N421">
            <v>55482</v>
          </cell>
          <cell r="O421">
            <v>118326</v>
          </cell>
          <cell r="P421">
            <v>221707</v>
          </cell>
          <cell r="R421">
            <v>929455</v>
          </cell>
        </row>
        <row r="422">
          <cell r="C422" t="str">
            <v>tbc</v>
          </cell>
          <cell r="E422">
            <v>0</v>
          </cell>
          <cell r="F422">
            <v>0</v>
          </cell>
          <cell r="G422">
            <v>0</v>
          </cell>
          <cell r="H422">
            <v>0</v>
          </cell>
          <cell r="I422">
            <v>0</v>
          </cell>
          <cell r="J422">
            <v>0</v>
          </cell>
          <cell r="K422">
            <v>0</v>
          </cell>
          <cell r="L422">
            <v>0</v>
          </cell>
          <cell r="M422">
            <v>0</v>
          </cell>
          <cell r="N422">
            <v>0</v>
          </cell>
          <cell r="O422">
            <v>0</v>
          </cell>
          <cell r="P422">
            <v>0</v>
          </cell>
          <cell r="R422">
            <v>0</v>
          </cell>
        </row>
        <row r="423">
          <cell r="C423" t="str">
            <v>tbc</v>
          </cell>
          <cell r="E423">
            <v>0</v>
          </cell>
          <cell r="F423">
            <v>0</v>
          </cell>
          <cell r="G423">
            <v>0</v>
          </cell>
          <cell r="H423">
            <v>0</v>
          </cell>
          <cell r="I423">
            <v>0</v>
          </cell>
          <cell r="J423">
            <v>0</v>
          </cell>
          <cell r="K423">
            <v>0</v>
          </cell>
          <cell r="L423">
            <v>0</v>
          </cell>
          <cell r="M423">
            <v>0</v>
          </cell>
          <cell r="N423">
            <v>0</v>
          </cell>
          <cell r="O423">
            <v>0</v>
          </cell>
          <cell r="P423">
            <v>0</v>
          </cell>
          <cell r="R423">
            <v>0</v>
          </cell>
        </row>
        <row r="424">
          <cell r="C424" t="str">
            <v>Phones 4 You</v>
          </cell>
          <cell r="E424">
            <v>17995</v>
          </cell>
          <cell r="F424">
            <v>12095</v>
          </cell>
          <cell r="G424">
            <v>13313</v>
          </cell>
          <cell r="H424">
            <v>14482</v>
          </cell>
          <cell r="I424">
            <v>18934</v>
          </cell>
          <cell r="J424">
            <v>22422</v>
          </cell>
          <cell r="K424">
            <v>20865</v>
          </cell>
          <cell r="L424">
            <v>14011</v>
          </cell>
          <cell r="M424">
            <v>12679</v>
          </cell>
          <cell r="N424">
            <v>12517</v>
          </cell>
          <cell r="O424">
            <v>18846</v>
          </cell>
          <cell r="P424">
            <v>62730</v>
          </cell>
          <cell r="R424">
            <v>240889</v>
          </cell>
        </row>
        <row r="425">
          <cell r="C425" t="str">
            <v>Dixons Stores Group</v>
          </cell>
          <cell r="E425">
            <v>0</v>
          </cell>
          <cell r="F425">
            <v>0</v>
          </cell>
          <cell r="G425">
            <v>0</v>
          </cell>
          <cell r="H425">
            <v>0</v>
          </cell>
          <cell r="I425">
            <v>0</v>
          </cell>
          <cell r="J425">
            <v>0</v>
          </cell>
          <cell r="K425">
            <v>0</v>
          </cell>
          <cell r="L425">
            <v>287</v>
          </cell>
          <cell r="M425">
            <v>974</v>
          </cell>
          <cell r="N425">
            <v>672</v>
          </cell>
          <cell r="O425">
            <v>871</v>
          </cell>
          <cell r="P425">
            <v>2830</v>
          </cell>
          <cell r="R425">
            <v>5634</v>
          </cell>
        </row>
        <row r="426">
          <cell r="C426" t="str">
            <v>tbc</v>
          </cell>
          <cell r="E426">
            <v>0</v>
          </cell>
          <cell r="F426">
            <v>0</v>
          </cell>
          <cell r="G426">
            <v>0</v>
          </cell>
          <cell r="H426">
            <v>0</v>
          </cell>
          <cell r="I426">
            <v>0</v>
          </cell>
          <cell r="J426">
            <v>0</v>
          </cell>
          <cell r="K426">
            <v>0</v>
          </cell>
          <cell r="L426">
            <v>0</v>
          </cell>
          <cell r="M426">
            <v>0</v>
          </cell>
          <cell r="N426">
            <v>0</v>
          </cell>
          <cell r="O426">
            <v>0</v>
          </cell>
          <cell r="P426">
            <v>0</v>
          </cell>
          <cell r="R426">
            <v>0</v>
          </cell>
        </row>
        <row r="427">
          <cell r="C427" t="str">
            <v>Dial a Phone</v>
          </cell>
          <cell r="E427">
            <v>328</v>
          </cell>
          <cell r="F427">
            <v>276</v>
          </cell>
          <cell r="G427">
            <v>20</v>
          </cell>
          <cell r="H427">
            <v>1</v>
          </cell>
          <cell r="I427">
            <v>0</v>
          </cell>
          <cell r="J427">
            <v>2</v>
          </cell>
          <cell r="K427">
            <v>0</v>
          </cell>
          <cell r="L427">
            <v>1</v>
          </cell>
          <cell r="M427">
            <v>0</v>
          </cell>
          <cell r="N427">
            <v>0</v>
          </cell>
          <cell r="O427">
            <v>1</v>
          </cell>
          <cell r="P427">
            <v>1</v>
          </cell>
          <cell r="R427">
            <v>630</v>
          </cell>
        </row>
        <row r="428">
          <cell r="C428" t="str">
            <v>Argos</v>
          </cell>
          <cell r="E428">
            <v>18455</v>
          </cell>
          <cell r="F428">
            <v>12315</v>
          </cell>
          <cell r="G428">
            <v>12198</v>
          </cell>
          <cell r="H428">
            <v>10127</v>
          </cell>
          <cell r="I428">
            <v>9068</v>
          </cell>
          <cell r="J428">
            <v>10388</v>
          </cell>
          <cell r="K428">
            <v>11346</v>
          </cell>
          <cell r="L428">
            <v>7717</v>
          </cell>
          <cell r="M428">
            <v>7862</v>
          </cell>
          <cell r="N428">
            <v>5948</v>
          </cell>
          <cell r="O428">
            <v>4355</v>
          </cell>
          <cell r="P428">
            <v>12254</v>
          </cell>
          <cell r="R428">
            <v>122033</v>
          </cell>
        </row>
        <row r="429">
          <cell r="C429" t="str">
            <v>Tesco</v>
          </cell>
          <cell r="E429">
            <v>7397</v>
          </cell>
          <cell r="F429">
            <v>6663</v>
          </cell>
          <cell r="G429">
            <v>6987</v>
          </cell>
          <cell r="H429">
            <v>6858</v>
          </cell>
          <cell r="I429">
            <v>7081</v>
          </cell>
          <cell r="J429">
            <v>7480</v>
          </cell>
          <cell r="K429">
            <v>9038</v>
          </cell>
          <cell r="L429">
            <v>9902</v>
          </cell>
          <cell r="M429">
            <v>7862</v>
          </cell>
          <cell r="N429">
            <v>7387</v>
          </cell>
          <cell r="O429">
            <v>7196</v>
          </cell>
          <cell r="P429">
            <v>13423</v>
          </cell>
          <cell r="R429">
            <v>97274</v>
          </cell>
        </row>
        <row r="430">
          <cell r="C430" t="str">
            <v>Woolworths</v>
          </cell>
          <cell r="E430">
            <v>13312</v>
          </cell>
          <cell r="F430">
            <v>6292</v>
          </cell>
          <cell r="G430">
            <v>5017</v>
          </cell>
          <cell r="H430">
            <v>3964</v>
          </cell>
          <cell r="I430">
            <v>6661</v>
          </cell>
          <cell r="J430">
            <v>6852</v>
          </cell>
          <cell r="K430">
            <v>5880</v>
          </cell>
          <cell r="L430">
            <v>11238</v>
          </cell>
          <cell r="M430">
            <v>7943</v>
          </cell>
          <cell r="N430">
            <v>9282</v>
          </cell>
          <cell r="O430">
            <v>7462</v>
          </cell>
          <cell r="P430">
            <v>13453</v>
          </cell>
          <cell r="R430">
            <v>97356</v>
          </cell>
        </row>
        <row r="431">
          <cell r="C431" t="str">
            <v>Littlewoods</v>
          </cell>
          <cell r="E431">
            <v>8098</v>
          </cell>
          <cell r="F431">
            <v>5920</v>
          </cell>
          <cell r="G431">
            <v>5663</v>
          </cell>
          <cell r="H431">
            <v>5715</v>
          </cell>
          <cell r="I431">
            <v>5894</v>
          </cell>
          <cell r="J431">
            <v>5402</v>
          </cell>
          <cell r="K431">
            <v>6423</v>
          </cell>
          <cell r="L431">
            <v>6215</v>
          </cell>
          <cell r="M431">
            <v>6308</v>
          </cell>
          <cell r="N431">
            <v>6126</v>
          </cell>
          <cell r="O431">
            <v>4651</v>
          </cell>
          <cell r="P431">
            <v>12708</v>
          </cell>
          <cell r="R431">
            <v>79123</v>
          </cell>
        </row>
        <row r="432">
          <cell r="C432" t="str">
            <v>Comet</v>
          </cell>
          <cell r="E432">
            <v>121</v>
          </cell>
          <cell r="F432">
            <v>56</v>
          </cell>
          <cell r="G432">
            <v>30</v>
          </cell>
          <cell r="H432">
            <v>19</v>
          </cell>
          <cell r="I432">
            <v>18</v>
          </cell>
          <cell r="J432">
            <v>8</v>
          </cell>
          <cell r="K432">
            <v>3</v>
          </cell>
          <cell r="L432">
            <v>4</v>
          </cell>
          <cell r="M432">
            <v>39</v>
          </cell>
          <cell r="N432">
            <v>30</v>
          </cell>
          <cell r="O432">
            <v>14</v>
          </cell>
          <cell r="P432">
            <v>10</v>
          </cell>
          <cell r="R432">
            <v>352</v>
          </cell>
        </row>
        <row r="433">
          <cell r="C433" t="str">
            <v>MobileShop</v>
          </cell>
          <cell r="E433">
            <v>0</v>
          </cell>
          <cell r="F433">
            <v>0</v>
          </cell>
          <cell r="G433">
            <v>0</v>
          </cell>
          <cell r="H433">
            <v>0</v>
          </cell>
          <cell r="I433">
            <v>0</v>
          </cell>
          <cell r="J433">
            <v>0</v>
          </cell>
          <cell r="K433">
            <v>0</v>
          </cell>
          <cell r="L433">
            <v>0</v>
          </cell>
          <cell r="M433">
            <v>0</v>
          </cell>
          <cell r="N433">
            <v>0</v>
          </cell>
          <cell r="O433">
            <v>0</v>
          </cell>
          <cell r="P433">
            <v>0</v>
          </cell>
          <cell r="R433">
            <v>0</v>
          </cell>
        </row>
        <row r="434">
          <cell r="C434" t="str">
            <v>Apple</v>
          </cell>
          <cell r="E434">
            <v>0</v>
          </cell>
          <cell r="F434">
            <v>0</v>
          </cell>
          <cell r="G434">
            <v>0</v>
          </cell>
          <cell r="H434">
            <v>0</v>
          </cell>
          <cell r="I434">
            <v>0</v>
          </cell>
          <cell r="J434">
            <v>0</v>
          </cell>
          <cell r="K434">
            <v>0</v>
          </cell>
          <cell r="L434">
            <v>0</v>
          </cell>
          <cell r="M434">
            <v>0</v>
          </cell>
          <cell r="N434">
            <v>2</v>
          </cell>
          <cell r="O434">
            <v>60</v>
          </cell>
          <cell r="P434">
            <v>3042</v>
          </cell>
          <cell r="R434">
            <v>3104</v>
          </cell>
        </row>
        <row r="435">
          <cell r="C435" t="str">
            <v>Other Mass Retail</v>
          </cell>
          <cell r="E435">
            <v>1904</v>
          </cell>
          <cell r="F435">
            <v>1618</v>
          </cell>
          <cell r="G435">
            <v>1431</v>
          </cell>
          <cell r="H435">
            <v>1510</v>
          </cell>
          <cell r="I435">
            <v>1335</v>
          </cell>
          <cell r="J435">
            <v>1184</v>
          </cell>
          <cell r="K435">
            <v>920</v>
          </cell>
          <cell r="L435">
            <v>723</v>
          </cell>
          <cell r="M435">
            <v>945</v>
          </cell>
          <cell r="N435">
            <v>878</v>
          </cell>
          <cell r="O435">
            <v>890</v>
          </cell>
          <cell r="P435">
            <v>1982</v>
          </cell>
          <cell r="R435">
            <v>15320</v>
          </cell>
        </row>
        <row r="436">
          <cell r="C436" t="str">
            <v>Prepay Distributors</v>
          </cell>
          <cell r="E436">
            <v>28435</v>
          </cell>
          <cell r="F436">
            <v>29492</v>
          </cell>
          <cell r="G436">
            <v>31301</v>
          </cell>
          <cell r="H436">
            <v>31165</v>
          </cell>
          <cell r="I436">
            <v>42203</v>
          </cell>
          <cell r="J436">
            <v>38554</v>
          </cell>
          <cell r="K436">
            <v>47701</v>
          </cell>
          <cell r="L436">
            <v>47528</v>
          </cell>
          <cell r="M436">
            <v>60162</v>
          </cell>
          <cell r="N436">
            <v>57260</v>
          </cell>
          <cell r="O436">
            <v>47642</v>
          </cell>
          <cell r="P436">
            <v>42329</v>
          </cell>
          <cell r="R436">
            <v>503772</v>
          </cell>
        </row>
        <row r="437">
          <cell r="C437" t="str">
            <v>Asda</v>
          </cell>
          <cell r="E437">
            <v>0</v>
          </cell>
          <cell r="F437">
            <v>1</v>
          </cell>
          <cell r="G437">
            <v>0</v>
          </cell>
          <cell r="H437">
            <v>0</v>
          </cell>
          <cell r="I437">
            <v>418</v>
          </cell>
          <cell r="J437">
            <v>950</v>
          </cell>
          <cell r="K437">
            <v>1231</v>
          </cell>
          <cell r="L437">
            <v>1500</v>
          </cell>
          <cell r="M437">
            <v>1450</v>
          </cell>
          <cell r="N437">
            <v>1459</v>
          </cell>
          <cell r="O437">
            <v>1807</v>
          </cell>
          <cell r="P437">
            <v>5357</v>
          </cell>
          <cell r="R437">
            <v>14173</v>
          </cell>
        </row>
        <row r="438">
          <cell r="C438" t="str">
            <v>Next</v>
          </cell>
          <cell r="E438">
            <v>0</v>
          </cell>
          <cell r="F438">
            <v>0</v>
          </cell>
          <cell r="G438">
            <v>0</v>
          </cell>
          <cell r="H438">
            <v>0</v>
          </cell>
          <cell r="I438">
            <v>0</v>
          </cell>
          <cell r="J438">
            <v>0</v>
          </cell>
          <cell r="K438">
            <v>0</v>
          </cell>
          <cell r="L438">
            <v>0</v>
          </cell>
          <cell r="M438">
            <v>0</v>
          </cell>
          <cell r="N438">
            <v>0</v>
          </cell>
          <cell r="O438">
            <v>0</v>
          </cell>
          <cell r="P438">
            <v>0</v>
          </cell>
          <cell r="R438">
            <v>0</v>
          </cell>
        </row>
        <row r="439">
          <cell r="C439" t="str">
            <v>Morrisons</v>
          </cell>
          <cell r="E439">
            <v>0</v>
          </cell>
          <cell r="F439">
            <v>0</v>
          </cell>
          <cell r="G439">
            <v>0</v>
          </cell>
          <cell r="H439">
            <v>0</v>
          </cell>
          <cell r="I439">
            <v>0</v>
          </cell>
          <cell r="J439">
            <v>0</v>
          </cell>
          <cell r="K439">
            <v>0</v>
          </cell>
          <cell r="L439">
            <v>0</v>
          </cell>
          <cell r="M439">
            <v>0</v>
          </cell>
          <cell r="N439">
            <v>0</v>
          </cell>
          <cell r="O439">
            <v>0</v>
          </cell>
          <cell r="P439">
            <v>0</v>
          </cell>
          <cell r="R439">
            <v>0</v>
          </cell>
        </row>
        <row r="440">
          <cell r="C440" t="str">
            <v>tbc</v>
          </cell>
          <cell r="E440">
            <v>0</v>
          </cell>
          <cell r="F440">
            <v>0</v>
          </cell>
          <cell r="G440">
            <v>0</v>
          </cell>
          <cell r="H440">
            <v>0</v>
          </cell>
          <cell r="I440">
            <v>0</v>
          </cell>
          <cell r="J440">
            <v>0</v>
          </cell>
          <cell r="K440">
            <v>0</v>
          </cell>
          <cell r="L440">
            <v>0</v>
          </cell>
          <cell r="M440">
            <v>0</v>
          </cell>
          <cell r="N440">
            <v>0</v>
          </cell>
          <cell r="O440">
            <v>0</v>
          </cell>
          <cell r="P440">
            <v>0</v>
          </cell>
          <cell r="R440">
            <v>0</v>
          </cell>
        </row>
        <row r="442">
          <cell r="C442" t="str">
            <v>TOTAL MASS RETAIL</v>
          </cell>
          <cell r="E442">
            <v>155832</v>
          </cell>
          <cell r="F442">
            <v>131074</v>
          </cell>
          <cell r="G442">
            <v>135314</v>
          </cell>
          <cell r="H442">
            <v>129916</v>
          </cell>
          <cell r="I442">
            <v>158121</v>
          </cell>
          <cell r="J442">
            <v>152429</v>
          </cell>
          <cell r="K442">
            <v>170640</v>
          </cell>
          <cell r="L442">
            <v>155481</v>
          </cell>
          <cell r="M442">
            <v>159318</v>
          </cell>
          <cell r="N442">
            <v>157043</v>
          </cell>
          <cell r="O442">
            <v>212121</v>
          </cell>
          <cell r="P442">
            <v>391826</v>
          </cell>
          <cell r="R442">
            <v>2109115</v>
          </cell>
        </row>
        <row r="444">
          <cell r="C444" t="str">
            <v>BUSINESS (B. Dowd)</v>
          </cell>
        </row>
        <row r="446">
          <cell r="C446" t="str">
            <v>Exclusive Partners</v>
          </cell>
          <cell r="E446">
            <v>0</v>
          </cell>
          <cell r="F446">
            <v>0</v>
          </cell>
          <cell r="G446">
            <v>0</v>
          </cell>
          <cell r="H446">
            <v>0</v>
          </cell>
          <cell r="I446">
            <v>0</v>
          </cell>
          <cell r="J446">
            <v>0</v>
          </cell>
          <cell r="K446">
            <v>0</v>
          </cell>
          <cell r="L446">
            <v>0</v>
          </cell>
          <cell r="M446">
            <v>0</v>
          </cell>
          <cell r="N446">
            <v>0</v>
          </cell>
          <cell r="O446">
            <v>0</v>
          </cell>
          <cell r="P446">
            <v>0</v>
          </cell>
          <cell r="R446">
            <v>0</v>
          </cell>
        </row>
        <row r="448">
          <cell r="C448" t="str">
            <v>Business Partners</v>
          </cell>
        </row>
        <row r="450">
          <cell r="C450" t="str">
            <v>Direct Independents</v>
          </cell>
          <cell r="E450">
            <v>124</v>
          </cell>
          <cell r="F450">
            <v>153</v>
          </cell>
          <cell r="G450">
            <v>162</v>
          </cell>
          <cell r="H450">
            <v>184</v>
          </cell>
          <cell r="I450">
            <v>181</v>
          </cell>
          <cell r="J450">
            <v>488</v>
          </cell>
          <cell r="K450">
            <v>477</v>
          </cell>
          <cell r="L450">
            <v>393</v>
          </cell>
          <cell r="M450">
            <v>1200</v>
          </cell>
          <cell r="N450">
            <v>1342</v>
          </cell>
          <cell r="O450">
            <v>204</v>
          </cell>
          <cell r="P450">
            <v>310</v>
          </cell>
          <cell r="R450">
            <v>5218</v>
          </cell>
        </row>
        <row r="451">
          <cell r="C451" t="str">
            <v>Distributors</v>
          </cell>
          <cell r="E451">
            <v>0</v>
          </cell>
          <cell r="F451">
            <v>0</v>
          </cell>
          <cell r="G451">
            <v>0</v>
          </cell>
          <cell r="H451">
            <v>0</v>
          </cell>
          <cell r="I451">
            <v>0</v>
          </cell>
          <cell r="J451">
            <v>0</v>
          </cell>
          <cell r="K451">
            <v>0</v>
          </cell>
          <cell r="L451">
            <v>0</v>
          </cell>
          <cell r="M451">
            <v>0</v>
          </cell>
          <cell r="N451">
            <v>0</v>
          </cell>
          <cell r="O451">
            <v>0</v>
          </cell>
          <cell r="P451">
            <v>0</v>
          </cell>
          <cell r="R451">
            <v>0</v>
          </cell>
        </row>
        <row r="452">
          <cell r="C452" t="str">
            <v>Data Centre of Excellence</v>
          </cell>
          <cell r="E452">
            <v>0</v>
          </cell>
          <cell r="F452">
            <v>0</v>
          </cell>
          <cell r="G452">
            <v>0</v>
          </cell>
          <cell r="H452">
            <v>0</v>
          </cell>
          <cell r="I452">
            <v>0</v>
          </cell>
          <cell r="J452">
            <v>0</v>
          </cell>
          <cell r="K452">
            <v>0</v>
          </cell>
          <cell r="L452">
            <v>0</v>
          </cell>
          <cell r="M452">
            <v>0</v>
          </cell>
          <cell r="N452">
            <v>0</v>
          </cell>
          <cell r="O452">
            <v>0</v>
          </cell>
          <cell r="P452">
            <v>0</v>
          </cell>
          <cell r="R452">
            <v>0</v>
          </cell>
        </row>
        <row r="453">
          <cell r="C453" t="str">
            <v>Vodafone</v>
          </cell>
          <cell r="E453">
            <v>0</v>
          </cell>
          <cell r="F453">
            <v>0</v>
          </cell>
          <cell r="G453">
            <v>0</v>
          </cell>
          <cell r="H453">
            <v>0</v>
          </cell>
          <cell r="I453">
            <v>0</v>
          </cell>
          <cell r="J453">
            <v>0</v>
          </cell>
          <cell r="K453">
            <v>0</v>
          </cell>
          <cell r="L453">
            <v>0</v>
          </cell>
          <cell r="M453">
            <v>0</v>
          </cell>
          <cell r="N453">
            <v>0</v>
          </cell>
          <cell r="O453">
            <v>0</v>
          </cell>
          <cell r="P453">
            <v>0</v>
          </cell>
          <cell r="R453">
            <v>0</v>
          </cell>
        </row>
        <row r="454">
          <cell r="C454" t="str">
            <v>Managed Partners</v>
          </cell>
          <cell r="E454">
            <v>0</v>
          </cell>
          <cell r="F454">
            <v>0</v>
          </cell>
          <cell r="G454">
            <v>0</v>
          </cell>
          <cell r="H454">
            <v>0</v>
          </cell>
          <cell r="I454">
            <v>0</v>
          </cell>
          <cell r="J454">
            <v>0</v>
          </cell>
          <cell r="K454">
            <v>0</v>
          </cell>
          <cell r="L454">
            <v>0</v>
          </cell>
          <cell r="M454">
            <v>0</v>
          </cell>
          <cell r="N454">
            <v>0</v>
          </cell>
          <cell r="O454">
            <v>0</v>
          </cell>
          <cell r="P454">
            <v>0</v>
          </cell>
          <cell r="R454">
            <v>0</v>
          </cell>
        </row>
        <row r="455">
          <cell r="C455" t="str">
            <v>BT SP</v>
          </cell>
          <cell r="E455">
            <v>12</v>
          </cell>
          <cell r="F455">
            <v>6</v>
          </cell>
          <cell r="G455">
            <v>9</v>
          </cell>
          <cell r="H455">
            <v>6</v>
          </cell>
          <cell r="I455">
            <v>5</v>
          </cell>
          <cell r="J455">
            <v>7</v>
          </cell>
          <cell r="K455">
            <v>14</v>
          </cell>
          <cell r="L455">
            <v>7</v>
          </cell>
          <cell r="M455">
            <v>18</v>
          </cell>
          <cell r="N455">
            <v>18</v>
          </cell>
          <cell r="O455">
            <v>17</v>
          </cell>
          <cell r="P455">
            <v>12</v>
          </cell>
          <cell r="R455">
            <v>131</v>
          </cell>
        </row>
        <row r="456">
          <cell r="C456" t="str">
            <v>Billing Partners - ISPs</v>
          </cell>
          <cell r="E456">
            <v>1</v>
          </cell>
          <cell r="F456">
            <v>0</v>
          </cell>
          <cell r="G456">
            <v>0</v>
          </cell>
          <cell r="H456">
            <v>0</v>
          </cell>
          <cell r="I456">
            <v>1</v>
          </cell>
          <cell r="J456">
            <v>0</v>
          </cell>
          <cell r="K456">
            <v>0</v>
          </cell>
          <cell r="L456">
            <v>1</v>
          </cell>
          <cell r="M456">
            <v>0</v>
          </cell>
          <cell r="N456">
            <v>1</v>
          </cell>
          <cell r="O456">
            <v>0</v>
          </cell>
          <cell r="P456">
            <v>1</v>
          </cell>
          <cell r="R456">
            <v>5</v>
          </cell>
        </row>
        <row r="457">
          <cell r="C457" t="str">
            <v>Genesis</v>
          </cell>
          <cell r="E457">
            <v>0</v>
          </cell>
          <cell r="F457">
            <v>0</v>
          </cell>
          <cell r="G457">
            <v>0</v>
          </cell>
          <cell r="H457">
            <v>0</v>
          </cell>
          <cell r="I457">
            <v>0</v>
          </cell>
          <cell r="J457">
            <v>0</v>
          </cell>
          <cell r="K457">
            <v>0</v>
          </cell>
          <cell r="L457">
            <v>0</v>
          </cell>
          <cell r="M457">
            <v>0</v>
          </cell>
          <cell r="N457">
            <v>0</v>
          </cell>
          <cell r="O457">
            <v>0</v>
          </cell>
          <cell r="P457">
            <v>0</v>
          </cell>
          <cell r="R457">
            <v>0</v>
          </cell>
        </row>
        <row r="458">
          <cell r="C458" t="str">
            <v>Ceased Independents</v>
          </cell>
          <cell r="E458">
            <v>0</v>
          </cell>
          <cell r="F458">
            <v>0</v>
          </cell>
          <cell r="G458">
            <v>0</v>
          </cell>
          <cell r="H458">
            <v>0</v>
          </cell>
          <cell r="I458">
            <v>0</v>
          </cell>
          <cell r="J458">
            <v>0</v>
          </cell>
          <cell r="K458">
            <v>0</v>
          </cell>
          <cell r="L458">
            <v>0</v>
          </cell>
          <cell r="M458">
            <v>0</v>
          </cell>
          <cell r="N458">
            <v>0</v>
          </cell>
          <cell r="O458">
            <v>0</v>
          </cell>
          <cell r="P458">
            <v>0</v>
          </cell>
          <cell r="R458">
            <v>0</v>
          </cell>
        </row>
        <row r="459">
          <cell r="C459" t="str">
            <v>tbc</v>
          </cell>
          <cell r="E459">
            <v>0</v>
          </cell>
          <cell r="F459">
            <v>0</v>
          </cell>
          <cell r="G459">
            <v>0</v>
          </cell>
          <cell r="H459">
            <v>0</v>
          </cell>
          <cell r="I459">
            <v>0</v>
          </cell>
          <cell r="J459">
            <v>0</v>
          </cell>
          <cell r="K459">
            <v>0</v>
          </cell>
          <cell r="L459">
            <v>0</v>
          </cell>
          <cell r="M459">
            <v>0</v>
          </cell>
          <cell r="N459">
            <v>0</v>
          </cell>
          <cell r="O459">
            <v>0</v>
          </cell>
          <cell r="P459">
            <v>0</v>
          </cell>
          <cell r="R459">
            <v>0</v>
          </cell>
        </row>
        <row r="460">
          <cell r="C460" t="str">
            <v>tbc</v>
          </cell>
          <cell r="E460">
            <v>0</v>
          </cell>
          <cell r="F460">
            <v>0</v>
          </cell>
          <cell r="G460">
            <v>0</v>
          </cell>
          <cell r="H460">
            <v>0</v>
          </cell>
          <cell r="I460">
            <v>0</v>
          </cell>
          <cell r="J460">
            <v>0</v>
          </cell>
          <cell r="K460">
            <v>0</v>
          </cell>
          <cell r="L460">
            <v>0</v>
          </cell>
          <cell r="M460">
            <v>0</v>
          </cell>
          <cell r="N460">
            <v>0</v>
          </cell>
          <cell r="O460">
            <v>0</v>
          </cell>
          <cell r="P460">
            <v>0</v>
          </cell>
          <cell r="R460">
            <v>0</v>
          </cell>
        </row>
        <row r="462">
          <cell r="C462" t="str">
            <v>Total Business Partners</v>
          </cell>
          <cell r="E462">
            <v>137</v>
          </cell>
          <cell r="F462">
            <v>159</v>
          </cell>
          <cell r="G462">
            <v>171</v>
          </cell>
          <cell r="H462">
            <v>190</v>
          </cell>
          <cell r="I462">
            <v>187</v>
          </cell>
          <cell r="J462">
            <v>495</v>
          </cell>
          <cell r="K462">
            <v>491</v>
          </cell>
          <cell r="L462">
            <v>401</v>
          </cell>
          <cell r="M462">
            <v>1218</v>
          </cell>
          <cell r="N462">
            <v>1361</v>
          </cell>
          <cell r="O462">
            <v>221</v>
          </cell>
          <cell r="P462">
            <v>323</v>
          </cell>
          <cell r="R462">
            <v>5354</v>
          </cell>
        </row>
        <row r="464">
          <cell r="C464" t="str">
            <v>Direct</v>
          </cell>
        </row>
        <row r="466">
          <cell r="C466" t="str">
            <v>O2 Direct Sales - Corporate</v>
          </cell>
          <cell r="E466">
            <v>0</v>
          </cell>
          <cell r="F466">
            <v>0</v>
          </cell>
          <cell r="G466">
            <v>0</v>
          </cell>
          <cell r="H466">
            <v>0</v>
          </cell>
          <cell r="I466">
            <v>0</v>
          </cell>
          <cell r="J466">
            <v>0</v>
          </cell>
          <cell r="K466">
            <v>0</v>
          </cell>
          <cell r="L466">
            <v>0</v>
          </cell>
          <cell r="M466">
            <v>0</v>
          </cell>
          <cell r="N466">
            <v>0</v>
          </cell>
          <cell r="O466">
            <v>0</v>
          </cell>
          <cell r="P466">
            <v>0</v>
          </cell>
          <cell r="R466">
            <v>0</v>
          </cell>
        </row>
        <row r="467">
          <cell r="C467" t="str">
            <v>O2 Direct Sales - SME</v>
          </cell>
          <cell r="E467">
            <v>0</v>
          </cell>
          <cell r="F467">
            <v>0</v>
          </cell>
          <cell r="G467">
            <v>0</v>
          </cell>
          <cell r="H467">
            <v>0</v>
          </cell>
          <cell r="I467">
            <v>0</v>
          </cell>
          <cell r="J467">
            <v>0</v>
          </cell>
          <cell r="K467">
            <v>0</v>
          </cell>
          <cell r="L467">
            <v>0</v>
          </cell>
          <cell r="M467">
            <v>0</v>
          </cell>
          <cell r="N467">
            <v>0</v>
          </cell>
          <cell r="O467">
            <v>0</v>
          </cell>
          <cell r="P467">
            <v>0</v>
          </cell>
          <cell r="R467">
            <v>0</v>
          </cell>
        </row>
        <row r="468">
          <cell r="C468" t="str">
            <v>tbc</v>
          </cell>
          <cell r="E468">
            <v>0</v>
          </cell>
          <cell r="F468">
            <v>0</v>
          </cell>
          <cell r="G468">
            <v>0</v>
          </cell>
          <cell r="H468">
            <v>0</v>
          </cell>
          <cell r="I468">
            <v>0</v>
          </cell>
          <cell r="J468">
            <v>0</v>
          </cell>
          <cell r="K468">
            <v>0</v>
          </cell>
          <cell r="L468">
            <v>0</v>
          </cell>
          <cell r="M468">
            <v>0</v>
          </cell>
          <cell r="N468">
            <v>0</v>
          </cell>
          <cell r="O468">
            <v>0</v>
          </cell>
          <cell r="P468">
            <v>0</v>
          </cell>
          <cell r="R468">
            <v>0</v>
          </cell>
        </row>
        <row r="469">
          <cell r="C469" t="str">
            <v>tbc</v>
          </cell>
          <cell r="E469">
            <v>0</v>
          </cell>
          <cell r="F469">
            <v>0</v>
          </cell>
          <cell r="G469">
            <v>0</v>
          </cell>
          <cell r="H469">
            <v>0</v>
          </cell>
          <cell r="I469">
            <v>0</v>
          </cell>
          <cell r="J469">
            <v>0</v>
          </cell>
          <cell r="K469">
            <v>0</v>
          </cell>
          <cell r="L469">
            <v>0</v>
          </cell>
          <cell r="M469">
            <v>0</v>
          </cell>
          <cell r="N469">
            <v>0</v>
          </cell>
          <cell r="O469">
            <v>0</v>
          </cell>
          <cell r="P469">
            <v>0</v>
          </cell>
          <cell r="R469">
            <v>0</v>
          </cell>
        </row>
        <row r="470">
          <cell r="C470" t="str">
            <v>tbc</v>
          </cell>
          <cell r="E470">
            <v>0</v>
          </cell>
          <cell r="F470">
            <v>0</v>
          </cell>
          <cell r="G470">
            <v>0</v>
          </cell>
          <cell r="H470">
            <v>0</v>
          </cell>
          <cell r="I470">
            <v>0</v>
          </cell>
          <cell r="J470">
            <v>0</v>
          </cell>
          <cell r="K470">
            <v>0</v>
          </cell>
          <cell r="L470">
            <v>0</v>
          </cell>
          <cell r="M470">
            <v>0</v>
          </cell>
          <cell r="N470">
            <v>0</v>
          </cell>
          <cell r="O470">
            <v>0</v>
          </cell>
          <cell r="P470">
            <v>0</v>
          </cell>
          <cell r="R470">
            <v>0</v>
          </cell>
        </row>
        <row r="471">
          <cell r="C471" t="str">
            <v>tbc</v>
          </cell>
          <cell r="E471">
            <v>0</v>
          </cell>
          <cell r="F471">
            <v>0</v>
          </cell>
          <cell r="G471">
            <v>0</v>
          </cell>
          <cell r="H471">
            <v>0</v>
          </cell>
          <cell r="I471">
            <v>0</v>
          </cell>
          <cell r="J471">
            <v>0</v>
          </cell>
          <cell r="K471">
            <v>0</v>
          </cell>
          <cell r="L471">
            <v>0</v>
          </cell>
          <cell r="M471">
            <v>0</v>
          </cell>
          <cell r="N471">
            <v>0</v>
          </cell>
          <cell r="O471">
            <v>0</v>
          </cell>
          <cell r="P471">
            <v>0</v>
          </cell>
          <cell r="R471">
            <v>0</v>
          </cell>
        </row>
        <row r="472">
          <cell r="C472" t="str">
            <v>tbc</v>
          </cell>
          <cell r="E472">
            <v>0</v>
          </cell>
          <cell r="F472">
            <v>0</v>
          </cell>
          <cell r="G472">
            <v>0</v>
          </cell>
          <cell r="H472">
            <v>0</v>
          </cell>
          <cell r="I472">
            <v>0</v>
          </cell>
          <cell r="J472">
            <v>0</v>
          </cell>
          <cell r="K472">
            <v>0</v>
          </cell>
          <cell r="L472">
            <v>0</v>
          </cell>
          <cell r="M472">
            <v>0</v>
          </cell>
          <cell r="N472">
            <v>0</v>
          </cell>
          <cell r="O472">
            <v>0</v>
          </cell>
          <cell r="P472">
            <v>0</v>
          </cell>
          <cell r="R472">
            <v>0</v>
          </cell>
        </row>
        <row r="473">
          <cell r="C473" t="str">
            <v>tbc</v>
          </cell>
          <cell r="E473">
            <v>0</v>
          </cell>
          <cell r="F473">
            <v>0</v>
          </cell>
          <cell r="G473">
            <v>0</v>
          </cell>
          <cell r="H473">
            <v>0</v>
          </cell>
          <cell r="I473">
            <v>0</v>
          </cell>
          <cell r="J473">
            <v>0</v>
          </cell>
          <cell r="K473">
            <v>0</v>
          </cell>
          <cell r="L473">
            <v>0</v>
          </cell>
          <cell r="M473">
            <v>0</v>
          </cell>
          <cell r="N473">
            <v>0</v>
          </cell>
          <cell r="O473">
            <v>0</v>
          </cell>
          <cell r="P473">
            <v>0</v>
          </cell>
          <cell r="R473">
            <v>0</v>
          </cell>
        </row>
        <row r="474">
          <cell r="C474" t="str">
            <v>tbc</v>
          </cell>
          <cell r="E474">
            <v>0</v>
          </cell>
          <cell r="F474">
            <v>0</v>
          </cell>
          <cell r="G474">
            <v>0</v>
          </cell>
          <cell r="H474">
            <v>0</v>
          </cell>
          <cell r="I474">
            <v>0</v>
          </cell>
          <cell r="J474">
            <v>0</v>
          </cell>
          <cell r="K474">
            <v>0</v>
          </cell>
          <cell r="L474">
            <v>0</v>
          </cell>
          <cell r="M474">
            <v>0</v>
          </cell>
          <cell r="N474">
            <v>0</v>
          </cell>
          <cell r="O474">
            <v>0</v>
          </cell>
          <cell r="P474">
            <v>0</v>
          </cell>
          <cell r="R474">
            <v>0</v>
          </cell>
        </row>
        <row r="476">
          <cell r="C476" t="str">
            <v>Total Direct</v>
          </cell>
          <cell r="E476">
            <v>0</v>
          </cell>
          <cell r="F476">
            <v>0</v>
          </cell>
          <cell r="G476">
            <v>0</v>
          </cell>
          <cell r="H476">
            <v>0</v>
          </cell>
          <cell r="I476">
            <v>0</v>
          </cell>
          <cell r="J476">
            <v>0</v>
          </cell>
          <cell r="K476">
            <v>0</v>
          </cell>
          <cell r="L476">
            <v>0</v>
          </cell>
          <cell r="M476">
            <v>0</v>
          </cell>
          <cell r="N476">
            <v>0</v>
          </cell>
          <cell r="O476">
            <v>0</v>
          </cell>
          <cell r="P476">
            <v>0</v>
          </cell>
          <cell r="R476">
            <v>0</v>
          </cell>
        </row>
        <row r="478">
          <cell r="C478" t="str">
            <v>TOTAL BUSINESS</v>
          </cell>
          <cell r="E478">
            <v>137</v>
          </cell>
          <cell r="F478">
            <v>159</v>
          </cell>
          <cell r="G478">
            <v>171</v>
          </cell>
          <cell r="H478">
            <v>190</v>
          </cell>
          <cell r="I478">
            <v>187</v>
          </cell>
          <cell r="J478">
            <v>495</v>
          </cell>
          <cell r="K478">
            <v>491</v>
          </cell>
          <cell r="L478">
            <v>401</v>
          </cell>
          <cell r="M478">
            <v>1218</v>
          </cell>
          <cell r="N478">
            <v>1361</v>
          </cell>
          <cell r="O478">
            <v>221</v>
          </cell>
          <cell r="P478">
            <v>323</v>
          </cell>
          <cell r="R478">
            <v>5354</v>
          </cell>
        </row>
        <row r="480">
          <cell r="C480" t="str">
            <v>O2 ONLINE (A. Benham)</v>
          </cell>
        </row>
        <row r="482">
          <cell r="C482" t="str">
            <v>O2 Online</v>
          </cell>
          <cell r="E482">
            <v>190396</v>
          </cell>
          <cell r="F482">
            <v>160591</v>
          </cell>
          <cell r="G482">
            <v>174295</v>
          </cell>
          <cell r="H482">
            <v>164286</v>
          </cell>
          <cell r="I482">
            <v>163318</v>
          </cell>
          <cell r="J482">
            <v>174342</v>
          </cell>
          <cell r="K482">
            <v>172762</v>
          </cell>
          <cell r="L482">
            <v>167594</v>
          </cell>
          <cell r="M482">
            <v>170775</v>
          </cell>
          <cell r="N482">
            <v>151041</v>
          </cell>
          <cell r="O482">
            <v>138483</v>
          </cell>
          <cell r="P482">
            <v>155786</v>
          </cell>
          <cell r="R482">
            <v>1983669</v>
          </cell>
        </row>
        <row r="483">
          <cell r="C483" t="str">
            <v>tbc</v>
          </cell>
          <cell r="E483">
            <v>0</v>
          </cell>
          <cell r="F483">
            <v>0</v>
          </cell>
          <cell r="G483">
            <v>0</v>
          </cell>
          <cell r="H483">
            <v>0</v>
          </cell>
          <cell r="I483">
            <v>0</v>
          </cell>
          <cell r="J483">
            <v>0</v>
          </cell>
          <cell r="K483">
            <v>0</v>
          </cell>
          <cell r="L483">
            <v>0</v>
          </cell>
          <cell r="M483">
            <v>0</v>
          </cell>
          <cell r="N483">
            <v>0</v>
          </cell>
          <cell r="O483">
            <v>0</v>
          </cell>
          <cell r="P483">
            <v>0</v>
          </cell>
          <cell r="R483">
            <v>0</v>
          </cell>
        </row>
        <row r="484">
          <cell r="C484" t="str">
            <v>tbc</v>
          </cell>
          <cell r="E484">
            <v>0</v>
          </cell>
          <cell r="F484">
            <v>0</v>
          </cell>
          <cell r="G484">
            <v>0</v>
          </cell>
          <cell r="H484">
            <v>0</v>
          </cell>
          <cell r="I484">
            <v>0</v>
          </cell>
          <cell r="J484">
            <v>0</v>
          </cell>
          <cell r="K484">
            <v>0</v>
          </cell>
          <cell r="L484">
            <v>0</v>
          </cell>
          <cell r="M484">
            <v>0</v>
          </cell>
          <cell r="N484">
            <v>0</v>
          </cell>
          <cell r="O484">
            <v>0</v>
          </cell>
          <cell r="P484">
            <v>0</v>
          </cell>
          <cell r="R484">
            <v>0</v>
          </cell>
        </row>
        <row r="485">
          <cell r="C485" t="str">
            <v>tbc</v>
          </cell>
          <cell r="E485">
            <v>0</v>
          </cell>
          <cell r="F485">
            <v>0</v>
          </cell>
          <cell r="G485">
            <v>0</v>
          </cell>
          <cell r="H485">
            <v>0</v>
          </cell>
          <cell r="I485">
            <v>0</v>
          </cell>
          <cell r="J485">
            <v>0</v>
          </cell>
          <cell r="K485">
            <v>0</v>
          </cell>
          <cell r="L485">
            <v>0</v>
          </cell>
          <cell r="M485">
            <v>0</v>
          </cell>
          <cell r="N485">
            <v>0</v>
          </cell>
          <cell r="O485">
            <v>0</v>
          </cell>
          <cell r="P485">
            <v>0</v>
          </cell>
          <cell r="R485">
            <v>0</v>
          </cell>
        </row>
        <row r="486">
          <cell r="C486" t="str">
            <v>tbc</v>
          </cell>
          <cell r="E486">
            <v>0</v>
          </cell>
          <cell r="F486">
            <v>0</v>
          </cell>
          <cell r="G486">
            <v>0</v>
          </cell>
          <cell r="H486">
            <v>0</v>
          </cell>
          <cell r="I486">
            <v>0</v>
          </cell>
          <cell r="J486">
            <v>0</v>
          </cell>
          <cell r="K486">
            <v>0</v>
          </cell>
          <cell r="L486">
            <v>0</v>
          </cell>
          <cell r="M486">
            <v>0</v>
          </cell>
          <cell r="N486">
            <v>0</v>
          </cell>
          <cell r="O486">
            <v>0</v>
          </cell>
          <cell r="P486">
            <v>0</v>
          </cell>
          <cell r="R486">
            <v>0</v>
          </cell>
        </row>
        <row r="487">
          <cell r="C487" t="str">
            <v>tbc</v>
          </cell>
          <cell r="E487">
            <v>0</v>
          </cell>
          <cell r="F487">
            <v>0</v>
          </cell>
          <cell r="G487">
            <v>0</v>
          </cell>
          <cell r="H487">
            <v>0</v>
          </cell>
          <cell r="I487">
            <v>0</v>
          </cell>
          <cell r="J487">
            <v>0</v>
          </cell>
          <cell r="K487">
            <v>0</v>
          </cell>
          <cell r="L487">
            <v>0</v>
          </cell>
          <cell r="M487">
            <v>0</v>
          </cell>
          <cell r="N487">
            <v>0</v>
          </cell>
          <cell r="O487">
            <v>0</v>
          </cell>
          <cell r="P487">
            <v>0</v>
          </cell>
          <cell r="R487">
            <v>0</v>
          </cell>
        </row>
        <row r="489">
          <cell r="C489" t="str">
            <v>TOTAL O2 ONLINE</v>
          </cell>
          <cell r="E489">
            <v>190396</v>
          </cell>
          <cell r="F489">
            <v>160591</v>
          </cell>
          <cell r="G489">
            <v>174295</v>
          </cell>
          <cell r="H489">
            <v>164286</v>
          </cell>
          <cell r="I489">
            <v>163318</v>
          </cell>
          <cell r="J489">
            <v>174342</v>
          </cell>
          <cell r="K489">
            <v>172762</v>
          </cell>
          <cell r="L489">
            <v>167594</v>
          </cell>
          <cell r="M489">
            <v>170775</v>
          </cell>
          <cell r="N489">
            <v>151041</v>
          </cell>
          <cell r="O489">
            <v>138483</v>
          </cell>
          <cell r="P489">
            <v>155786</v>
          </cell>
          <cell r="R489">
            <v>1983669</v>
          </cell>
        </row>
        <row r="491">
          <cell r="C491" t="str">
            <v>O2 RETAIL (P. Cave)</v>
          </cell>
        </row>
        <row r="493">
          <cell r="C493" t="str">
            <v>O2 Retail</v>
          </cell>
          <cell r="E493">
            <v>78490</v>
          </cell>
          <cell r="F493">
            <v>71374</v>
          </cell>
          <cell r="G493">
            <v>74816</v>
          </cell>
          <cell r="H493">
            <v>66167</v>
          </cell>
          <cell r="I493">
            <v>65321</v>
          </cell>
          <cell r="J493">
            <v>65615</v>
          </cell>
          <cell r="K493">
            <v>74480</v>
          </cell>
          <cell r="L493">
            <v>80575</v>
          </cell>
          <cell r="M493">
            <v>94910</v>
          </cell>
          <cell r="N493">
            <v>86096</v>
          </cell>
          <cell r="O493">
            <v>85021</v>
          </cell>
          <cell r="P493">
            <v>135459</v>
          </cell>
          <cell r="R493">
            <v>978324</v>
          </cell>
        </row>
        <row r="494">
          <cell r="C494" t="str">
            <v>O2 Franchise</v>
          </cell>
          <cell r="E494">
            <v>8078</v>
          </cell>
          <cell r="F494">
            <v>7222</v>
          </cell>
          <cell r="G494">
            <v>8225</v>
          </cell>
          <cell r="H494">
            <v>7727</v>
          </cell>
          <cell r="I494">
            <v>7474</v>
          </cell>
          <cell r="J494">
            <v>7303</v>
          </cell>
          <cell r="K494">
            <v>7740</v>
          </cell>
          <cell r="L494">
            <v>8327</v>
          </cell>
          <cell r="M494">
            <v>10753</v>
          </cell>
          <cell r="N494">
            <v>10460</v>
          </cell>
          <cell r="O494">
            <v>10691</v>
          </cell>
          <cell r="P494">
            <v>20279</v>
          </cell>
          <cell r="R494">
            <v>114279</v>
          </cell>
        </row>
        <row r="495">
          <cell r="C495" t="str">
            <v>tbc</v>
          </cell>
          <cell r="E495">
            <v>0</v>
          </cell>
          <cell r="F495">
            <v>0</v>
          </cell>
          <cell r="G495">
            <v>0</v>
          </cell>
          <cell r="H495">
            <v>0</v>
          </cell>
          <cell r="I495">
            <v>0</v>
          </cell>
          <cell r="J495">
            <v>0</v>
          </cell>
          <cell r="K495">
            <v>0</v>
          </cell>
          <cell r="L495">
            <v>0</v>
          </cell>
          <cell r="M495">
            <v>0</v>
          </cell>
          <cell r="N495">
            <v>0</v>
          </cell>
          <cell r="O495">
            <v>0</v>
          </cell>
          <cell r="P495">
            <v>0</v>
          </cell>
          <cell r="R495">
            <v>0</v>
          </cell>
        </row>
        <row r="496">
          <cell r="C496" t="str">
            <v>tbc</v>
          </cell>
          <cell r="E496">
            <v>0</v>
          </cell>
          <cell r="F496">
            <v>0</v>
          </cell>
          <cell r="G496">
            <v>0</v>
          </cell>
          <cell r="H496">
            <v>0</v>
          </cell>
          <cell r="I496">
            <v>0</v>
          </cell>
          <cell r="J496">
            <v>0</v>
          </cell>
          <cell r="K496">
            <v>0</v>
          </cell>
          <cell r="L496">
            <v>0</v>
          </cell>
          <cell r="M496">
            <v>0</v>
          </cell>
          <cell r="N496">
            <v>0</v>
          </cell>
          <cell r="O496">
            <v>0</v>
          </cell>
          <cell r="P496">
            <v>0</v>
          </cell>
          <cell r="R496">
            <v>0</v>
          </cell>
        </row>
        <row r="497">
          <cell r="C497" t="str">
            <v>tbc</v>
          </cell>
          <cell r="E497">
            <v>0</v>
          </cell>
          <cell r="F497">
            <v>0</v>
          </cell>
          <cell r="G497">
            <v>0</v>
          </cell>
          <cell r="H497">
            <v>0</v>
          </cell>
          <cell r="I497">
            <v>0</v>
          </cell>
          <cell r="J497">
            <v>0</v>
          </cell>
          <cell r="K497">
            <v>0</v>
          </cell>
          <cell r="L497">
            <v>0</v>
          </cell>
          <cell r="M497">
            <v>0</v>
          </cell>
          <cell r="N497">
            <v>0</v>
          </cell>
          <cell r="O497">
            <v>0</v>
          </cell>
          <cell r="P497">
            <v>0</v>
          </cell>
          <cell r="R497">
            <v>0</v>
          </cell>
        </row>
        <row r="498">
          <cell r="C498" t="str">
            <v>tbc</v>
          </cell>
          <cell r="E498">
            <v>0</v>
          </cell>
          <cell r="F498">
            <v>0</v>
          </cell>
          <cell r="G498">
            <v>0</v>
          </cell>
          <cell r="H498">
            <v>0</v>
          </cell>
          <cell r="I498">
            <v>0</v>
          </cell>
          <cell r="J498">
            <v>0</v>
          </cell>
          <cell r="K498">
            <v>0</v>
          </cell>
          <cell r="L498">
            <v>0</v>
          </cell>
          <cell r="M498">
            <v>0</v>
          </cell>
          <cell r="N498">
            <v>0</v>
          </cell>
          <cell r="O498">
            <v>0</v>
          </cell>
          <cell r="P498">
            <v>0</v>
          </cell>
          <cell r="R498">
            <v>0</v>
          </cell>
        </row>
        <row r="499">
          <cell r="C499" t="str">
            <v>tbc</v>
          </cell>
          <cell r="E499">
            <v>0</v>
          </cell>
          <cell r="F499">
            <v>0</v>
          </cell>
          <cell r="G499">
            <v>0</v>
          </cell>
          <cell r="H499">
            <v>0</v>
          </cell>
          <cell r="I499">
            <v>0</v>
          </cell>
          <cell r="J499">
            <v>0</v>
          </cell>
          <cell r="K499">
            <v>0</v>
          </cell>
          <cell r="L499">
            <v>0</v>
          </cell>
          <cell r="M499">
            <v>0</v>
          </cell>
          <cell r="N499">
            <v>0</v>
          </cell>
          <cell r="O499">
            <v>0</v>
          </cell>
          <cell r="P499">
            <v>0</v>
          </cell>
          <cell r="R499">
            <v>0</v>
          </cell>
        </row>
        <row r="501">
          <cell r="C501" t="str">
            <v>TOTAL O2 RETAIL</v>
          </cell>
          <cell r="E501">
            <v>86568</v>
          </cell>
          <cell r="F501">
            <v>78596</v>
          </cell>
          <cell r="G501">
            <v>83041</v>
          </cell>
          <cell r="H501">
            <v>73894</v>
          </cell>
          <cell r="I501">
            <v>72795</v>
          </cell>
          <cell r="J501">
            <v>72918</v>
          </cell>
          <cell r="K501">
            <v>82220</v>
          </cell>
          <cell r="L501">
            <v>88902</v>
          </cell>
          <cell r="M501">
            <v>105663</v>
          </cell>
          <cell r="N501">
            <v>96556</v>
          </cell>
          <cell r="O501">
            <v>95712</v>
          </cell>
          <cell r="P501">
            <v>155738</v>
          </cell>
          <cell r="R501">
            <v>1092603</v>
          </cell>
        </row>
        <row r="503">
          <cell r="C503" t="str">
            <v>OTHER CHANNELS</v>
          </cell>
        </row>
        <row r="505">
          <cell r="C505" t="str">
            <v>Other</v>
          </cell>
          <cell r="E505">
            <v>7406</v>
          </cell>
          <cell r="F505">
            <v>6764</v>
          </cell>
          <cell r="G505">
            <v>7301</v>
          </cell>
          <cell r="H505">
            <v>7480</v>
          </cell>
          <cell r="I505">
            <v>7509</v>
          </cell>
          <cell r="J505">
            <v>8632</v>
          </cell>
          <cell r="K505">
            <v>12613</v>
          </cell>
          <cell r="L505">
            <v>11870</v>
          </cell>
          <cell r="M505">
            <v>10776</v>
          </cell>
          <cell r="N505">
            <v>10149</v>
          </cell>
          <cell r="O505">
            <v>9038</v>
          </cell>
          <cell r="P505">
            <v>8960</v>
          </cell>
          <cell r="R505">
            <v>108498</v>
          </cell>
        </row>
        <row r="506">
          <cell r="C506" t="str">
            <v>tbc</v>
          </cell>
          <cell r="E506">
            <v>0</v>
          </cell>
          <cell r="F506">
            <v>0</v>
          </cell>
          <cell r="G506">
            <v>0</v>
          </cell>
          <cell r="H506">
            <v>0</v>
          </cell>
          <cell r="I506">
            <v>0</v>
          </cell>
          <cell r="J506">
            <v>0</v>
          </cell>
          <cell r="K506">
            <v>0</v>
          </cell>
          <cell r="L506">
            <v>0</v>
          </cell>
          <cell r="M506">
            <v>0</v>
          </cell>
          <cell r="N506">
            <v>0</v>
          </cell>
          <cell r="O506">
            <v>0</v>
          </cell>
          <cell r="P506">
            <v>0</v>
          </cell>
          <cell r="R506">
            <v>0</v>
          </cell>
        </row>
        <row r="507">
          <cell r="C507" t="str">
            <v>tbc</v>
          </cell>
          <cell r="E507">
            <v>0</v>
          </cell>
          <cell r="F507">
            <v>0</v>
          </cell>
          <cell r="G507">
            <v>0</v>
          </cell>
          <cell r="H507">
            <v>0</v>
          </cell>
          <cell r="I507">
            <v>0</v>
          </cell>
          <cell r="J507">
            <v>0</v>
          </cell>
          <cell r="K507">
            <v>0</v>
          </cell>
          <cell r="L507">
            <v>0</v>
          </cell>
          <cell r="M507">
            <v>0</v>
          </cell>
          <cell r="N507">
            <v>0</v>
          </cell>
          <cell r="O507">
            <v>0</v>
          </cell>
          <cell r="P507">
            <v>0</v>
          </cell>
          <cell r="R507">
            <v>0</v>
          </cell>
        </row>
        <row r="508">
          <cell r="C508" t="str">
            <v>tbc</v>
          </cell>
          <cell r="E508">
            <v>0</v>
          </cell>
          <cell r="F508">
            <v>0</v>
          </cell>
          <cell r="G508">
            <v>0</v>
          </cell>
          <cell r="H508">
            <v>0</v>
          </cell>
          <cell r="I508">
            <v>0</v>
          </cell>
          <cell r="J508">
            <v>0</v>
          </cell>
          <cell r="K508">
            <v>0</v>
          </cell>
          <cell r="L508">
            <v>0</v>
          </cell>
          <cell r="M508">
            <v>0</v>
          </cell>
          <cell r="N508">
            <v>0</v>
          </cell>
          <cell r="O508">
            <v>0</v>
          </cell>
          <cell r="P508">
            <v>0</v>
          </cell>
          <cell r="R508">
            <v>0</v>
          </cell>
        </row>
        <row r="509">
          <cell r="C509" t="str">
            <v>tbc</v>
          </cell>
          <cell r="E509">
            <v>0</v>
          </cell>
          <cell r="F509">
            <v>0</v>
          </cell>
          <cell r="G509">
            <v>0</v>
          </cell>
          <cell r="H509">
            <v>0</v>
          </cell>
          <cell r="I509">
            <v>0</v>
          </cell>
          <cell r="J509">
            <v>0</v>
          </cell>
          <cell r="K509">
            <v>0</v>
          </cell>
          <cell r="L509">
            <v>0</v>
          </cell>
          <cell r="M509">
            <v>0</v>
          </cell>
          <cell r="N509">
            <v>0</v>
          </cell>
          <cell r="O509">
            <v>0</v>
          </cell>
          <cell r="P509">
            <v>0</v>
          </cell>
          <cell r="R509">
            <v>0</v>
          </cell>
        </row>
        <row r="510">
          <cell r="C510" t="str">
            <v>tbc</v>
          </cell>
          <cell r="E510">
            <v>0</v>
          </cell>
          <cell r="F510">
            <v>0</v>
          </cell>
          <cell r="G510">
            <v>0</v>
          </cell>
          <cell r="H510">
            <v>0</v>
          </cell>
          <cell r="I510">
            <v>0</v>
          </cell>
          <cell r="J510">
            <v>0</v>
          </cell>
          <cell r="K510">
            <v>0</v>
          </cell>
          <cell r="L510">
            <v>0</v>
          </cell>
          <cell r="M510">
            <v>0</v>
          </cell>
          <cell r="N510">
            <v>0</v>
          </cell>
          <cell r="O510">
            <v>0</v>
          </cell>
          <cell r="P510">
            <v>0</v>
          </cell>
          <cell r="R510">
            <v>0</v>
          </cell>
        </row>
        <row r="511">
          <cell r="C511" t="str">
            <v>tbc</v>
          </cell>
          <cell r="E511">
            <v>0</v>
          </cell>
          <cell r="F511">
            <v>0</v>
          </cell>
          <cell r="G511">
            <v>0</v>
          </cell>
          <cell r="H511">
            <v>0</v>
          </cell>
          <cell r="I511">
            <v>0</v>
          </cell>
          <cell r="J511">
            <v>0</v>
          </cell>
          <cell r="K511">
            <v>0</v>
          </cell>
          <cell r="L511">
            <v>0</v>
          </cell>
          <cell r="M511">
            <v>0</v>
          </cell>
          <cell r="N511">
            <v>0</v>
          </cell>
          <cell r="O511">
            <v>0</v>
          </cell>
          <cell r="P511">
            <v>0</v>
          </cell>
          <cell r="R511">
            <v>0</v>
          </cell>
        </row>
        <row r="513">
          <cell r="C513" t="str">
            <v>TOTAL OTHER CHANNELS</v>
          </cell>
          <cell r="E513">
            <v>7406</v>
          </cell>
          <cell r="F513">
            <v>6764</v>
          </cell>
          <cell r="G513">
            <v>7301</v>
          </cell>
          <cell r="H513">
            <v>7480</v>
          </cell>
          <cell r="I513">
            <v>7509</v>
          </cell>
          <cell r="J513">
            <v>8632</v>
          </cell>
          <cell r="K513">
            <v>12613</v>
          </cell>
          <cell r="L513">
            <v>11870</v>
          </cell>
          <cell r="M513">
            <v>10776</v>
          </cell>
          <cell r="N513">
            <v>10149</v>
          </cell>
          <cell r="O513">
            <v>9038</v>
          </cell>
          <cell r="P513">
            <v>8960</v>
          </cell>
          <cell r="R513">
            <v>108498</v>
          </cell>
        </row>
        <row r="515">
          <cell r="C515" t="str">
            <v>TOTAL PREPAY GROSS CONNECTIONS</v>
          </cell>
          <cell r="E515">
            <v>440339</v>
          </cell>
          <cell r="F515">
            <v>377184</v>
          </cell>
          <cell r="G515">
            <v>400122</v>
          </cell>
          <cell r="H515">
            <v>375766</v>
          </cell>
          <cell r="I515">
            <v>401930</v>
          </cell>
          <cell r="J515">
            <v>408816</v>
          </cell>
          <cell r="K515">
            <v>438726</v>
          </cell>
          <cell r="L515">
            <v>424248</v>
          </cell>
          <cell r="M515">
            <v>447750</v>
          </cell>
          <cell r="N515">
            <v>416150</v>
          </cell>
          <cell r="O515">
            <v>455575</v>
          </cell>
          <cell r="P515">
            <v>712633</v>
          </cell>
          <cell r="R515">
            <v>5299239</v>
          </cell>
        </row>
      </sheetData>
      <sheetData sheetId="33" refreshError="1"/>
      <sheetData sheetId="3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Postpay Connections"/>
      <sheetName val="Prepay Connections"/>
      <sheetName val="Conns vs MEO Graph"/>
      <sheetName val="MEO"/>
      <sheetName val="SAC MEO Waterfall"/>
      <sheetName val="Graph Data"/>
      <sheetName val="QPB Title Page"/>
      <sheetName val="Conns vs QPB Graph"/>
      <sheetName val="Total SAC"/>
      <sheetName val="Total Postpay SAC"/>
      <sheetName val="Total Prepay SAC"/>
      <sheetName val="SAC Budget Waterfall"/>
      <sheetName val="Postpay SAC Rates"/>
      <sheetName val="Prepay SAC Rates"/>
      <sheetName val="Postpay SAC Rates by hand"/>
      <sheetName val="Appendix"/>
      <sheetName val="Postpay Acq"/>
      <sheetName val="Prepay Acq"/>
      <sheetName val="HW Margin"/>
      <sheetName val="OCOS"/>
      <sheetName val="WSD &amp; Trad WSD"/>
      <sheetName val="in Month &amp; Flowthru Graph"/>
      <sheetName val="Backup Upfront Acq vs MEO"/>
      <sheetName val="Backup Upfront Acq vs QFC3"/>
      <sheetName val="CTC "/>
      <sheetName val="CTC QFC2"/>
      <sheetName val="CCCR Postpay Conns - Actual 10"/>
      <sheetName val="CCCR Prepay Conns - Actual 10"/>
      <sheetName val="CCCR Postpay Conns - QPB 10"/>
      <sheetName val="CCCR Prepay Conns - QPB 10"/>
      <sheetName val="CCCR Postpay Conns - Actual 09"/>
      <sheetName val="CCCR Prepay Conns - Actual 09"/>
      <sheetName val="CCCR Postpay Conns 08"/>
      <sheetName val="CCCR Prepay Conns 08"/>
      <sheetName val="Lo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C2" t="str">
            <v>POSTPAY TRADITIONAL</v>
          </cell>
          <cell r="E2">
            <v>40179</v>
          </cell>
          <cell r="F2">
            <v>40210</v>
          </cell>
          <cell r="G2">
            <v>40238</v>
          </cell>
          <cell r="H2">
            <v>40269</v>
          </cell>
          <cell r="I2">
            <v>40299</v>
          </cell>
          <cell r="J2">
            <v>40330</v>
          </cell>
          <cell r="K2">
            <v>40360</v>
          </cell>
          <cell r="L2">
            <v>40391</v>
          </cell>
          <cell r="M2">
            <v>40422</v>
          </cell>
          <cell r="N2">
            <v>40452</v>
          </cell>
          <cell r="O2">
            <v>40483</v>
          </cell>
          <cell r="P2">
            <v>40513</v>
          </cell>
          <cell r="R2" t="str">
            <v>Year to Date</v>
          </cell>
        </row>
        <row r="4">
          <cell r="E4" t="str">
            <v>Actual</v>
          </cell>
          <cell r="F4" t="str">
            <v>Actual</v>
          </cell>
          <cell r="G4" t="str">
            <v>Actual</v>
          </cell>
          <cell r="H4" t="str">
            <v/>
          </cell>
          <cell r="I4" t="str">
            <v/>
          </cell>
          <cell r="J4" t="str">
            <v/>
          </cell>
          <cell r="K4" t="str">
            <v/>
          </cell>
          <cell r="L4" t="str">
            <v/>
          </cell>
          <cell r="M4" t="str">
            <v/>
          </cell>
          <cell r="N4" t="str">
            <v/>
          </cell>
          <cell r="O4" t="str">
            <v/>
          </cell>
          <cell r="P4" t="str">
            <v/>
          </cell>
        </row>
        <row r="6">
          <cell r="C6" t="str">
            <v>MASS RETAIL (S. Shurrock)</v>
          </cell>
        </row>
        <row r="8">
          <cell r="B8" t="str">
            <v>Carphone Warehouse - CPW Managed   Traditional</v>
          </cell>
          <cell r="C8" t="str">
            <v>Carphone Warehouse - CPW Managed</v>
          </cell>
          <cell r="E8">
            <v>46</v>
          </cell>
          <cell r="F8">
            <v>54</v>
          </cell>
          <cell r="G8">
            <v>25</v>
          </cell>
          <cell r="H8">
            <v>0</v>
          </cell>
          <cell r="I8">
            <v>0</v>
          </cell>
          <cell r="J8">
            <v>0</v>
          </cell>
          <cell r="K8">
            <v>0</v>
          </cell>
          <cell r="L8">
            <v>0</v>
          </cell>
          <cell r="M8">
            <v>0</v>
          </cell>
          <cell r="N8">
            <v>0</v>
          </cell>
          <cell r="O8">
            <v>0</v>
          </cell>
          <cell r="P8">
            <v>0</v>
          </cell>
          <cell r="R8">
            <v>125</v>
          </cell>
        </row>
        <row r="9">
          <cell r="B9" t="str">
            <v>Carphone Warehouse - O2 managed   Traditional</v>
          </cell>
          <cell r="C9" t="str">
            <v>Carphone Warehouse - O2 managed</v>
          </cell>
          <cell r="E9">
            <v>12822</v>
          </cell>
          <cell r="F9">
            <v>11808</v>
          </cell>
          <cell r="G9">
            <v>11785</v>
          </cell>
          <cell r="H9">
            <v>0</v>
          </cell>
          <cell r="I9">
            <v>0</v>
          </cell>
          <cell r="J9">
            <v>0</v>
          </cell>
          <cell r="K9">
            <v>0</v>
          </cell>
          <cell r="L9">
            <v>0</v>
          </cell>
          <cell r="M9">
            <v>0</v>
          </cell>
          <cell r="N9">
            <v>0</v>
          </cell>
          <cell r="O9">
            <v>0</v>
          </cell>
          <cell r="P9">
            <v>0</v>
          </cell>
          <cell r="R9">
            <v>36415</v>
          </cell>
        </row>
        <row r="10">
          <cell r="B10" t="str">
            <v>tbc   Traditional</v>
          </cell>
          <cell r="C10" t="str">
            <v>tbc</v>
          </cell>
          <cell r="E10">
            <v>0</v>
          </cell>
          <cell r="F10">
            <v>0</v>
          </cell>
          <cell r="G10">
            <v>0</v>
          </cell>
          <cell r="H10">
            <v>0</v>
          </cell>
          <cell r="I10">
            <v>0</v>
          </cell>
          <cell r="J10">
            <v>0</v>
          </cell>
          <cell r="K10">
            <v>0</v>
          </cell>
          <cell r="L10">
            <v>0</v>
          </cell>
          <cell r="M10">
            <v>0</v>
          </cell>
          <cell r="N10">
            <v>0</v>
          </cell>
          <cell r="O10">
            <v>0</v>
          </cell>
          <cell r="P10">
            <v>0</v>
          </cell>
          <cell r="R10">
            <v>0</v>
          </cell>
        </row>
        <row r="11">
          <cell r="B11" t="str">
            <v>tbc   Traditional</v>
          </cell>
          <cell r="C11" t="str">
            <v>tbc</v>
          </cell>
          <cell r="E11">
            <v>0</v>
          </cell>
          <cell r="F11">
            <v>0</v>
          </cell>
          <cell r="G11">
            <v>0</v>
          </cell>
          <cell r="H11">
            <v>0</v>
          </cell>
          <cell r="I11">
            <v>0</v>
          </cell>
          <cell r="J11">
            <v>0</v>
          </cell>
          <cell r="K11">
            <v>0</v>
          </cell>
          <cell r="L11">
            <v>0</v>
          </cell>
          <cell r="M11">
            <v>0</v>
          </cell>
          <cell r="N11">
            <v>0</v>
          </cell>
          <cell r="O11">
            <v>0</v>
          </cell>
          <cell r="P11">
            <v>0</v>
          </cell>
          <cell r="R11">
            <v>0</v>
          </cell>
        </row>
        <row r="12">
          <cell r="B12" t="str">
            <v>Phones 4 You   Traditional</v>
          </cell>
          <cell r="C12" t="str">
            <v>Phones 4 You</v>
          </cell>
          <cell r="E12">
            <v>6725</v>
          </cell>
          <cell r="F12">
            <v>7094</v>
          </cell>
          <cell r="G12">
            <v>5684</v>
          </cell>
          <cell r="H12">
            <v>0</v>
          </cell>
          <cell r="I12">
            <v>0</v>
          </cell>
          <cell r="J12">
            <v>0</v>
          </cell>
          <cell r="K12">
            <v>0</v>
          </cell>
          <cell r="L12">
            <v>0</v>
          </cell>
          <cell r="M12">
            <v>0</v>
          </cell>
          <cell r="N12">
            <v>0</v>
          </cell>
          <cell r="O12">
            <v>0</v>
          </cell>
          <cell r="P12">
            <v>0</v>
          </cell>
          <cell r="R12">
            <v>19503</v>
          </cell>
        </row>
        <row r="13">
          <cell r="B13" t="str">
            <v>Dixons Stores Group   Traditional</v>
          </cell>
          <cell r="C13" t="str">
            <v>Dixons Stores Group</v>
          </cell>
          <cell r="E13">
            <v>0</v>
          </cell>
          <cell r="F13">
            <v>1</v>
          </cell>
          <cell r="G13">
            <v>0</v>
          </cell>
          <cell r="H13">
            <v>0</v>
          </cell>
          <cell r="I13">
            <v>0</v>
          </cell>
          <cell r="J13">
            <v>0</v>
          </cell>
          <cell r="K13">
            <v>0</v>
          </cell>
          <cell r="L13">
            <v>0</v>
          </cell>
          <cell r="M13">
            <v>0</v>
          </cell>
          <cell r="N13">
            <v>0</v>
          </cell>
          <cell r="O13">
            <v>0</v>
          </cell>
          <cell r="P13">
            <v>0</v>
          </cell>
          <cell r="R13">
            <v>1</v>
          </cell>
        </row>
        <row r="14">
          <cell r="B14" t="str">
            <v>tbc   Traditional</v>
          </cell>
          <cell r="C14" t="str">
            <v>tbc</v>
          </cell>
          <cell r="E14">
            <v>0</v>
          </cell>
          <cell r="F14">
            <v>0</v>
          </cell>
          <cell r="G14">
            <v>0</v>
          </cell>
          <cell r="H14">
            <v>0</v>
          </cell>
          <cell r="I14">
            <v>0</v>
          </cell>
          <cell r="J14">
            <v>0</v>
          </cell>
          <cell r="K14">
            <v>0</v>
          </cell>
          <cell r="L14">
            <v>0</v>
          </cell>
          <cell r="M14">
            <v>0</v>
          </cell>
          <cell r="N14">
            <v>0</v>
          </cell>
          <cell r="O14">
            <v>0</v>
          </cell>
          <cell r="P14">
            <v>0</v>
          </cell>
          <cell r="R14">
            <v>0</v>
          </cell>
        </row>
        <row r="15">
          <cell r="B15" t="str">
            <v>Dial a Phone   Traditional</v>
          </cell>
          <cell r="C15" t="str">
            <v>Dial a Phone</v>
          </cell>
          <cell r="E15">
            <v>0</v>
          </cell>
          <cell r="F15">
            <v>0</v>
          </cell>
          <cell r="G15">
            <v>0</v>
          </cell>
          <cell r="H15">
            <v>0</v>
          </cell>
          <cell r="I15">
            <v>0</v>
          </cell>
          <cell r="J15">
            <v>0</v>
          </cell>
          <cell r="K15">
            <v>0</v>
          </cell>
          <cell r="L15">
            <v>0</v>
          </cell>
          <cell r="M15">
            <v>0</v>
          </cell>
          <cell r="N15">
            <v>0</v>
          </cell>
          <cell r="O15">
            <v>0</v>
          </cell>
          <cell r="P15">
            <v>0</v>
          </cell>
          <cell r="R15">
            <v>0</v>
          </cell>
        </row>
        <row r="16">
          <cell r="B16" t="str">
            <v>Argos   Traditional</v>
          </cell>
          <cell r="C16" t="str">
            <v>Argos</v>
          </cell>
          <cell r="E16">
            <v>0</v>
          </cell>
          <cell r="F16">
            <v>0</v>
          </cell>
          <cell r="G16">
            <v>0</v>
          </cell>
          <cell r="H16">
            <v>0</v>
          </cell>
          <cell r="I16">
            <v>0</v>
          </cell>
          <cell r="J16">
            <v>0</v>
          </cell>
          <cell r="K16">
            <v>0</v>
          </cell>
          <cell r="L16">
            <v>0</v>
          </cell>
          <cell r="M16">
            <v>0</v>
          </cell>
          <cell r="N16">
            <v>0</v>
          </cell>
          <cell r="O16">
            <v>0</v>
          </cell>
          <cell r="P16">
            <v>0</v>
          </cell>
          <cell r="R16">
            <v>0</v>
          </cell>
        </row>
        <row r="17">
          <cell r="B17" t="str">
            <v>Tesco   Traditional</v>
          </cell>
          <cell r="C17" t="str">
            <v>Tesco</v>
          </cell>
          <cell r="E17">
            <v>304</v>
          </cell>
          <cell r="F17">
            <v>208</v>
          </cell>
          <cell r="G17">
            <v>118</v>
          </cell>
          <cell r="H17">
            <v>0</v>
          </cell>
          <cell r="I17">
            <v>0</v>
          </cell>
          <cell r="J17">
            <v>0</v>
          </cell>
          <cell r="K17">
            <v>0</v>
          </cell>
          <cell r="L17">
            <v>0</v>
          </cell>
          <cell r="M17">
            <v>0</v>
          </cell>
          <cell r="N17">
            <v>0</v>
          </cell>
          <cell r="O17">
            <v>0</v>
          </cell>
          <cell r="P17">
            <v>0</v>
          </cell>
          <cell r="R17">
            <v>630</v>
          </cell>
        </row>
        <row r="18">
          <cell r="B18" t="str">
            <v>Woolworths   Traditional</v>
          </cell>
          <cell r="C18" t="str">
            <v>Woolworths</v>
          </cell>
          <cell r="E18">
            <v>0</v>
          </cell>
          <cell r="F18">
            <v>0</v>
          </cell>
          <cell r="G18">
            <v>0</v>
          </cell>
          <cell r="H18">
            <v>0</v>
          </cell>
          <cell r="I18">
            <v>0</v>
          </cell>
          <cell r="J18">
            <v>0</v>
          </cell>
          <cell r="K18">
            <v>0</v>
          </cell>
          <cell r="L18">
            <v>0</v>
          </cell>
          <cell r="M18">
            <v>0</v>
          </cell>
          <cell r="N18">
            <v>0</v>
          </cell>
          <cell r="O18">
            <v>0</v>
          </cell>
          <cell r="P18">
            <v>0</v>
          </cell>
          <cell r="R18">
            <v>0</v>
          </cell>
        </row>
        <row r="19">
          <cell r="B19" t="str">
            <v>Littlewoods   Traditional</v>
          </cell>
          <cell r="C19" t="str">
            <v>Littlewoods</v>
          </cell>
          <cell r="E19">
            <v>0</v>
          </cell>
          <cell r="F19">
            <v>0</v>
          </cell>
          <cell r="G19">
            <v>0</v>
          </cell>
          <cell r="H19">
            <v>0</v>
          </cell>
          <cell r="I19">
            <v>0</v>
          </cell>
          <cell r="J19">
            <v>0</v>
          </cell>
          <cell r="K19">
            <v>0</v>
          </cell>
          <cell r="L19">
            <v>0</v>
          </cell>
          <cell r="M19">
            <v>0</v>
          </cell>
          <cell r="N19">
            <v>0</v>
          </cell>
          <cell r="O19">
            <v>0</v>
          </cell>
          <cell r="P19">
            <v>0</v>
          </cell>
          <cell r="R19">
            <v>0</v>
          </cell>
        </row>
        <row r="20">
          <cell r="B20" t="str">
            <v>Comet   Traditional</v>
          </cell>
          <cell r="C20" t="str">
            <v>Comet</v>
          </cell>
          <cell r="E20">
            <v>0</v>
          </cell>
          <cell r="F20">
            <v>0</v>
          </cell>
          <cell r="G20">
            <v>0</v>
          </cell>
          <cell r="H20">
            <v>0</v>
          </cell>
          <cell r="I20">
            <v>0</v>
          </cell>
          <cell r="J20">
            <v>0</v>
          </cell>
          <cell r="K20">
            <v>0</v>
          </cell>
          <cell r="L20">
            <v>0</v>
          </cell>
          <cell r="M20">
            <v>0</v>
          </cell>
          <cell r="N20">
            <v>0</v>
          </cell>
          <cell r="O20">
            <v>0</v>
          </cell>
          <cell r="P20">
            <v>0</v>
          </cell>
          <cell r="R20">
            <v>0</v>
          </cell>
        </row>
        <row r="21">
          <cell r="B21" t="str">
            <v>MobileShop   Traditional</v>
          </cell>
          <cell r="C21" t="str">
            <v>MobileShop</v>
          </cell>
          <cell r="E21">
            <v>1</v>
          </cell>
          <cell r="F21">
            <v>3</v>
          </cell>
          <cell r="G21">
            <v>1</v>
          </cell>
          <cell r="H21">
            <v>0</v>
          </cell>
          <cell r="I21">
            <v>0</v>
          </cell>
          <cell r="J21">
            <v>0</v>
          </cell>
          <cell r="K21">
            <v>0</v>
          </cell>
          <cell r="L21">
            <v>0</v>
          </cell>
          <cell r="M21">
            <v>0</v>
          </cell>
          <cell r="N21">
            <v>0</v>
          </cell>
          <cell r="O21">
            <v>0</v>
          </cell>
          <cell r="P21">
            <v>0</v>
          </cell>
          <cell r="R21">
            <v>5</v>
          </cell>
        </row>
        <row r="22">
          <cell r="B22" t="str">
            <v>Apple   Traditional</v>
          </cell>
          <cell r="C22" t="str">
            <v>Apple</v>
          </cell>
          <cell r="E22">
            <v>0</v>
          </cell>
          <cell r="F22">
            <v>0</v>
          </cell>
          <cell r="G22">
            <v>0</v>
          </cell>
          <cell r="H22">
            <v>0</v>
          </cell>
          <cell r="I22">
            <v>0</v>
          </cell>
          <cell r="J22">
            <v>0</v>
          </cell>
          <cell r="K22">
            <v>0</v>
          </cell>
          <cell r="L22">
            <v>0</v>
          </cell>
          <cell r="M22">
            <v>0</v>
          </cell>
          <cell r="N22">
            <v>0</v>
          </cell>
          <cell r="O22">
            <v>0</v>
          </cell>
          <cell r="P22">
            <v>0</v>
          </cell>
          <cell r="R22">
            <v>0</v>
          </cell>
        </row>
        <row r="23">
          <cell r="B23" t="str">
            <v>Other Mass Retail   Traditional</v>
          </cell>
          <cell r="C23" t="str">
            <v>Other Mass Retail</v>
          </cell>
          <cell r="E23">
            <v>428</v>
          </cell>
          <cell r="F23">
            <v>410</v>
          </cell>
          <cell r="G23">
            <v>1077</v>
          </cell>
          <cell r="H23">
            <v>0</v>
          </cell>
          <cell r="I23">
            <v>0</v>
          </cell>
          <cell r="J23">
            <v>0</v>
          </cell>
          <cell r="K23">
            <v>0</v>
          </cell>
          <cell r="L23">
            <v>0</v>
          </cell>
          <cell r="M23">
            <v>0</v>
          </cell>
          <cell r="N23">
            <v>0</v>
          </cell>
          <cell r="O23">
            <v>0</v>
          </cell>
          <cell r="P23">
            <v>0</v>
          </cell>
          <cell r="R23">
            <v>1915</v>
          </cell>
        </row>
        <row r="24">
          <cell r="B24" t="str">
            <v>Prepay Distributors   Traditional</v>
          </cell>
          <cell r="C24" t="str">
            <v>Prepay Distributors</v>
          </cell>
          <cell r="E24">
            <v>0</v>
          </cell>
          <cell r="F24">
            <v>0</v>
          </cell>
          <cell r="G24">
            <v>0</v>
          </cell>
          <cell r="H24">
            <v>0</v>
          </cell>
          <cell r="I24">
            <v>0</v>
          </cell>
          <cell r="J24">
            <v>0</v>
          </cell>
          <cell r="K24">
            <v>0</v>
          </cell>
          <cell r="L24">
            <v>0</v>
          </cell>
          <cell r="M24">
            <v>0</v>
          </cell>
          <cell r="N24">
            <v>0</v>
          </cell>
          <cell r="O24">
            <v>0</v>
          </cell>
          <cell r="P24">
            <v>0</v>
          </cell>
          <cell r="R24">
            <v>0</v>
          </cell>
        </row>
        <row r="25">
          <cell r="B25" t="str">
            <v>Asda   Traditional</v>
          </cell>
          <cell r="C25" t="str">
            <v>Asda</v>
          </cell>
          <cell r="E25">
            <v>0</v>
          </cell>
          <cell r="F25">
            <v>0</v>
          </cell>
          <cell r="G25">
            <v>0</v>
          </cell>
          <cell r="H25">
            <v>0</v>
          </cell>
          <cell r="I25">
            <v>0</v>
          </cell>
          <cell r="J25">
            <v>0</v>
          </cell>
          <cell r="K25">
            <v>0</v>
          </cell>
          <cell r="L25">
            <v>0</v>
          </cell>
          <cell r="M25">
            <v>0</v>
          </cell>
          <cell r="N25">
            <v>0</v>
          </cell>
          <cell r="O25">
            <v>0</v>
          </cell>
          <cell r="P25">
            <v>0</v>
          </cell>
          <cell r="R25">
            <v>0</v>
          </cell>
        </row>
        <row r="26">
          <cell r="B26" t="str">
            <v>Next   Traditional</v>
          </cell>
          <cell r="C26" t="str">
            <v>Next</v>
          </cell>
          <cell r="E26">
            <v>0</v>
          </cell>
          <cell r="F26">
            <v>0</v>
          </cell>
          <cell r="G26">
            <v>0</v>
          </cell>
          <cell r="H26">
            <v>0</v>
          </cell>
          <cell r="I26">
            <v>0</v>
          </cell>
          <cell r="J26">
            <v>0</v>
          </cell>
          <cell r="K26">
            <v>0</v>
          </cell>
          <cell r="L26">
            <v>0</v>
          </cell>
          <cell r="M26">
            <v>0</v>
          </cell>
          <cell r="N26">
            <v>0</v>
          </cell>
          <cell r="O26">
            <v>0</v>
          </cell>
          <cell r="P26">
            <v>0</v>
          </cell>
          <cell r="R26">
            <v>0</v>
          </cell>
        </row>
        <row r="27">
          <cell r="B27" t="str">
            <v>Morrisons   Traditional</v>
          </cell>
          <cell r="C27" t="str">
            <v>Morrisons</v>
          </cell>
          <cell r="E27">
            <v>0</v>
          </cell>
          <cell r="F27">
            <v>0</v>
          </cell>
          <cell r="G27">
            <v>0</v>
          </cell>
          <cell r="H27">
            <v>0</v>
          </cell>
          <cell r="I27">
            <v>0</v>
          </cell>
          <cell r="J27">
            <v>0</v>
          </cell>
          <cell r="K27">
            <v>0</v>
          </cell>
          <cell r="L27">
            <v>0</v>
          </cell>
          <cell r="M27">
            <v>0</v>
          </cell>
          <cell r="N27">
            <v>0</v>
          </cell>
          <cell r="O27">
            <v>0</v>
          </cell>
          <cell r="P27">
            <v>0</v>
          </cell>
          <cell r="R27">
            <v>0</v>
          </cell>
        </row>
        <row r="28">
          <cell r="B28" t="str">
            <v>tbc   Traditional</v>
          </cell>
          <cell r="C28" t="str">
            <v>tbc</v>
          </cell>
          <cell r="E28">
            <v>0</v>
          </cell>
          <cell r="F28">
            <v>0</v>
          </cell>
          <cell r="G28">
            <v>0</v>
          </cell>
          <cell r="H28">
            <v>0</v>
          </cell>
          <cell r="I28">
            <v>0</v>
          </cell>
          <cell r="J28">
            <v>0</v>
          </cell>
          <cell r="K28">
            <v>0</v>
          </cell>
          <cell r="L28">
            <v>0</v>
          </cell>
          <cell r="M28">
            <v>0</v>
          </cell>
          <cell r="N28">
            <v>0</v>
          </cell>
          <cell r="O28">
            <v>0</v>
          </cell>
          <cell r="P28">
            <v>0</v>
          </cell>
          <cell r="R28">
            <v>0</v>
          </cell>
        </row>
        <row r="30">
          <cell r="C30" t="str">
            <v>TOTAL MASS RETAIL</v>
          </cell>
          <cell r="E30">
            <v>20326</v>
          </cell>
          <cell r="F30">
            <v>19578</v>
          </cell>
          <cell r="G30">
            <v>18690</v>
          </cell>
          <cell r="H30">
            <v>0</v>
          </cell>
          <cell r="I30">
            <v>0</v>
          </cell>
          <cell r="J30">
            <v>0</v>
          </cell>
          <cell r="K30">
            <v>0</v>
          </cell>
          <cell r="L30">
            <v>0</v>
          </cell>
          <cell r="M30">
            <v>0</v>
          </cell>
          <cell r="N30">
            <v>0</v>
          </cell>
          <cell r="O30">
            <v>0</v>
          </cell>
          <cell r="P30">
            <v>0</v>
          </cell>
          <cell r="R30">
            <v>58594</v>
          </cell>
        </row>
        <row r="32">
          <cell r="C32" t="str">
            <v>BUSINESS (B. Dowd)</v>
          </cell>
        </row>
        <row r="34">
          <cell r="B34" t="str">
            <v>Exclusive Partners   Traditional</v>
          </cell>
          <cell r="C34" t="str">
            <v>Exclusive Partners</v>
          </cell>
          <cell r="E34">
            <v>1318</v>
          </cell>
          <cell r="F34">
            <v>1875</v>
          </cell>
          <cell r="G34">
            <v>2436</v>
          </cell>
          <cell r="H34">
            <v>0</v>
          </cell>
          <cell r="I34">
            <v>0</v>
          </cell>
          <cell r="J34">
            <v>0</v>
          </cell>
          <cell r="K34">
            <v>0</v>
          </cell>
          <cell r="L34">
            <v>0</v>
          </cell>
          <cell r="M34">
            <v>0</v>
          </cell>
          <cell r="N34">
            <v>0</v>
          </cell>
          <cell r="O34">
            <v>0</v>
          </cell>
          <cell r="P34">
            <v>0</v>
          </cell>
          <cell r="R34">
            <v>5629</v>
          </cell>
        </row>
        <row r="36">
          <cell r="C36" t="str">
            <v>Business Partners</v>
          </cell>
        </row>
        <row r="38">
          <cell r="B38" t="str">
            <v>Direct Independents   Traditional</v>
          </cell>
          <cell r="C38" t="str">
            <v>Direct Independents</v>
          </cell>
          <cell r="E38">
            <v>1126</v>
          </cell>
          <cell r="F38">
            <v>1088</v>
          </cell>
          <cell r="G38">
            <v>1394</v>
          </cell>
          <cell r="H38">
            <v>0</v>
          </cell>
          <cell r="I38">
            <v>0</v>
          </cell>
          <cell r="J38">
            <v>0</v>
          </cell>
          <cell r="K38">
            <v>0</v>
          </cell>
          <cell r="L38">
            <v>0</v>
          </cell>
          <cell r="M38">
            <v>0</v>
          </cell>
          <cell r="N38">
            <v>0</v>
          </cell>
          <cell r="O38">
            <v>0</v>
          </cell>
          <cell r="P38">
            <v>0</v>
          </cell>
          <cell r="R38">
            <v>3608</v>
          </cell>
        </row>
        <row r="39">
          <cell r="B39" t="str">
            <v>Distributors   Traditional</v>
          </cell>
          <cell r="C39" t="str">
            <v>Distributors</v>
          </cell>
          <cell r="E39">
            <v>1751</v>
          </cell>
          <cell r="F39">
            <v>2240</v>
          </cell>
          <cell r="G39">
            <v>2058</v>
          </cell>
          <cell r="H39">
            <v>0</v>
          </cell>
          <cell r="I39">
            <v>0</v>
          </cell>
          <cell r="J39">
            <v>0</v>
          </cell>
          <cell r="K39">
            <v>0</v>
          </cell>
          <cell r="L39">
            <v>0</v>
          </cell>
          <cell r="M39">
            <v>0</v>
          </cell>
          <cell r="N39">
            <v>0</v>
          </cell>
          <cell r="O39">
            <v>0</v>
          </cell>
          <cell r="P39">
            <v>0</v>
          </cell>
          <cell r="R39">
            <v>6049</v>
          </cell>
        </row>
        <row r="40">
          <cell r="B40" t="str">
            <v>Data Centre of Excellence   Traditional</v>
          </cell>
          <cell r="C40" t="str">
            <v>Data Centre of Excellence</v>
          </cell>
          <cell r="E40">
            <v>1482</v>
          </cell>
          <cell r="F40">
            <v>1007</v>
          </cell>
          <cell r="G40">
            <v>4125</v>
          </cell>
          <cell r="H40">
            <v>0</v>
          </cell>
          <cell r="I40">
            <v>0</v>
          </cell>
          <cell r="J40">
            <v>0</v>
          </cell>
          <cell r="K40">
            <v>0</v>
          </cell>
          <cell r="L40">
            <v>0</v>
          </cell>
          <cell r="M40">
            <v>0</v>
          </cell>
          <cell r="N40">
            <v>0</v>
          </cell>
          <cell r="O40">
            <v>0</v>
          </cell>
          <cell r="P40">
            <v>0</v>
          </cell>
          <cell r="R40">
            <v>6614</v>
          </cell>
        </row>
        <row r="41">
          <cell r="B41" t="str">
            <v>Vodafone   Traditional</v>
          </cell>
          <cell r="C41" t="str">
            <v>Vodafone</v>
          </cell>
          <cell r="E41">
            <v>128</v>
          </cell>
          <cell r="F41">
            <v>147</v>
          </cell>
          <cell r="G41">
            <v>117</v>
          </cell>
          <cell r="H41">
            <v>0</v>
          </cell>
          <cell r="I41">
            <v>0</v>
          </cell>
          <cell r="J41">
            <v>0</v>
          </cell>
          <cell r="K41">
            <v>0</v>
          </cell>
          <cell r="L41">
            <v>0</v>
          </cell>
          <cell r="M41">
            <v>0</v>
          </cell>
          <cell r="N41">
            <v>0</v>
          </cell>
          <cell r="O41">
            <v>0</v>
          </cell>
          <cell r="P41">
            <v>0</v>
          </cell>
          <cell r="R41">
            <v>392</v>
          </cell>
        </row>
        <row r="42">
          <cell r="B42" t="str">
            <v>Managed Partners   Traditional</v>
          </cell>
          <cell r="C42" t="str">
            <v>Managed Partners</v>
          </cell>
          <cell r="E42">
            <v>195</v>
          </cell>
          <cell r="F42">
            <v>223</v>
          </cell>
          <cell r="G42">
            <v>690</v>
          </cell>
          <cell r="H42">
            <v>0</v>
          </cell>
          <cell r="I42">
            <v>0</v>
          </cell>
          <cell r="J42">
            <v>0</v>
          </cell>
          <cell r="K42">
            <v>0</v>
          </cell>
          <cell r="L42">
            <v>0</v>
          </cell>
          <cell r="M42">
            <v>0</v>
          </cell>
          <cell r="N42">
            <v>0</v>
          </cell>
          <cell r="O42">
            <v>0</v>
          </cell>
          <cell r="P42">
            <v>0</v>
          </cell>
          <cell r="R42">
            <v>1108</v>
          </cell>
        </row>
        <row r="43">
          <cell r="B43" t="str">
            <v>BT SP   Traditional</v>
          </cell>
          <cell r="C43" t="str">
            <v>BT SP</v>
          </cell>
          <cell r="E43">
            <v>374</v>
          </cell>
          <cell r="F43">
            <v>285</v>
          </cell>
          <cell r="G43">
            <v>338</v>
          </cell>
          <cell r="H43">
            <v>0</v>
          </cell>
          <cell r="I43">
            <v>0</v>
          </cell>
          <cell r="J43">
            <v>0</v>
          </cell>
          <cell r="K43">
            <v>0</v>
          </cell>
          <cell r="L43">
            <v>0</v>
          </cell>
          <cell r="M43">
            <v>0</v>
          </cell>
          <cell r="N43">
            <v>0</v>
          </cell>
          <cell r="O43">
            <v>0</v>
          </cell>
          <cell r="P43">
            <v>0</v>
          </cell>
          <cell r="R43">
            <v>997</v>
          </cell>
        </row>
        <row r="44">
          <cell r="B44" t="str">
            <v>Billing Partners - ISPs   Traditional</v>
          </cell>
          <cell r="C44" t="str">
            <v>Billing Partners - ISPs</v>
          </cell>
          <cell r="E44">
            <v>0</v>
          </cell>
          <cell r="F44">
            <v>0</v>
          </cell>
          <cell r="G44">
            <v>0</v>
          </cell>
          <cell r="H44">
            <v>0</v>
          </cell>
          <cell r="I44">
            <v>0</v>
          </cell>
          <cell r="J44">
            <v>0</v>
          </cell>
          <cell r="K44">
            <v>0</v>
          </cell>
          <cell r="L44">
            <v>0</v>
          </cell>
          <cell r="M44">
            <v>0</v>
          </cell>
          <cell r="N44">
            <v>0</v>
          </cell>
          <cell r="O44">
            <v>0</v>
          </cell>
          <cell r="P44">
            <v>0</v>
          </cell>
          <cell r="R44">
            <v>0</v>
          </cell>
        </row>
        <row r="45">
          <cell r="B45" t="str">
            <v>Genesis   Traditional</v>
          </cell>
          <cell r="C45" t="str">
            <v>Genesis</v>
          </cell>
          <cell r="E45">
            <v>76</v>
          </cell>
          <cell r="F45">
            <v>88</v>
          </cell>
          <cell r="G45">
            <v>74</v>
          </cell>
          <cell r="H45">
            <v>0</v>
          </cell>
          <cell r="I45">
            <v>0</v>
          </cell>
          <cell r="J45">
            <v>0</v>
          </cell>
          <cell r="K45">
            <v>0</v>
          </cell>
          <cell r="L45">
            <v>0</v>
          </cell>
          <cell r="M45">
            <v>0</v>
          </cell>
          <cell r="N45">
            <v>0</v>
          </cell>
          <cell r="O45">
            <v>0</v>
          </cell>
          <cell r="P45">
            <v>0</v>
          </cell>
          <cell r="R45">
            <v>238</v>
          </cell>
        </row>
        <row r="46">
          <cell r="B46" t="str">
            <v>System Integrators   Traditional</v>
          </cell>
          <cell r="C46" t="str">
            <v>System Integrators</v>
          </cell>
          <cell r="E46">
            <v>0</v>
          </cell>
          <cell r="F46">
            <v>0</v>
          </cell>
          <cell r="G46">
            <v>0</v>
          </cell>
          <cell r="H46">
            <v>0</v>
          </cell>
          <cell r="I46">
            <v>0</v>
          </cell>
          <cell r="J46">
            <v>0</v>
          </cell>
          <cell r="K46">
            <v>0</v>
          </cell>
          <cell r="L46">
            <v>0</v>
          </cell>
          <cell r="M46">
            <v>0</v>
          </cell>
          <cell r="N46">
            <v>0</v>
          </cell>
          <cell r="O46">
            <v>0</v>
          </cell>
          <cell r="P46">
            <v>0</v>
          </cell>
          <cell r="R46">
            <v>0</v>
          </cell>
        </row>
        <row r="47">
          <cell r="B47" t="str">
            <v>Ceased Independents   Traditional</v>
          </cell>
          <cell r="C47" t="str">
            <v>Ceased Independents</v>
          </cell>
          <cell r="E47">
            <v>6</v>
          </cell>
          <cell r="F47">
            <v>8</v>
          </cell>
          <cell r="G47">
            <v>3</v>
          </cell>
          <cell r="H47">
            <v>0</v>
          </cell>
          <cell r="I47">
            <v>0</v>
          </cell>
          <cell r="J47">
            <v>0</v>
          </cell>
          <cell r="K47">
            <v>0</v>
          </cell>
          <cell r="L47">
            <v>0</v>
          </cell>
          <cell r="M47">
            <v>0</v>
          </cell>
          <cell r="N47">
            <v>0</v>
          </cell>
          <cell r="O47">
            <v>0</v>
          </cell>
          <cell r="P47">
            <v>0</v>
          </cell>
          <cell r="R47">
            <v>17</v>
          </cell>
        </row>
        <row r="48">
          <cell r="B48" t="str">
            <v>tbc   Traditional</v>
          </cell>
          <cell r="C48" t="str">
            <v>tbc</v>
          </cell>
          <cell r="E48">
            <v>0</v>
          </cell>
          <cell r="F48">
            <v>0</v>
          </cell>
          <cell r="G48">
            <v>0</v>
          </cell>
          <cell r="H48">
            <v>0</v>
          </cell>
          <cell r="I48">
            <v>0</v>
          </cell>
          <cell r="J48">
            <v>0</v>
          </cell>
          <cell r="K48">
            <v>0</v>
          </cell>
          <cell r="L48">
            <v>0</v>
          </cell>
          <cell r="M48">
            <v>0</v>
          </cell>
          <cell r="N48">
            <v>0</v>
          </cell>
          <cell r="O48">
            <v>0</v>
          </cell>
          <cell r="P48">
            <v>0</v>
          </cell>
          <cell r="R48">
            <v>0</v>
          </cell>
        </row>
        <row r="50">
          <cell r="C50" t="str">
            <v>Total Business Partners</v>
          </cell>
          <cell r="E50">
            <v>5138</v>
          </cell>
          <cell r="F50">
            <v>5086</v>
          </cell>
          <cell r="G50">
            <v>8799</v>
          </cell>
          <cell r="H50">
            <v>0</v>
          </cell>
          <cell r="I50">
            <v>0</v>
          </cell>
          <cell r="J50">
            <v>0</v>
          </cell>
          <cell r="K50">
            <v>0</v>
          </cell>
          <cell r="L50">
            <v>0</v>
          </cell>
          <cell r="M50">
            <v>0</v>
          </cell>
          <cell r="N50">
            <v>0</v>
          </cell>
          <cell r="O50">
            <v>0</v>
          </cell>
          <cell r="P50">
            <v>0</v>
          </cell>
          <cell r="R50">
            <v>19023</v>
          </cell>
        </row>
        <row r="52">
          <cell r="C52" t="str">
            <v>Direct</v>
          </cell>
        </row>
        <row r="54">
          <cell r="B54" t="str">
            <v>O2 Direct Sales - Corporate   Traditional</v>
          </cell>
          <cell r="C54" t="str">
            <v>O2 Direct Sales - Corporate</v>
          </cell>
          <cell r="E54">
            <v>8247</v>
          </cell>
          <cell r="F54">
            <v>10343</v>
          </cell>
          <cell r="G54">
            <v>13367</v>
          </cell>
          <cell r="H54">
            <v>0</v>
          </cell>
          <cell r="I54">
            <v>0</v>
          </cell>
          <cell r="J54">
            <v>0</v>
          </cell>
          <cell r="K54">
            <v>0</v>
          </cell>
          <cell r="L54">
            <v>0</v>
          </cell>
          <cell r="M54">
            <v>0</v>
          </cell>
          <cell r="N54">
            <v>0</v>
          </cell>
          <cell r="O54">
            <v>0</v>
          </cell>
          <cell r="P54">
            <v>0</v>
          </cell>
          <cell r="R54">
            <v>31957</v>
          </cell>
        </row>
        <row r="55">
          <cell r="B55" t="str">
            <v>O2 Direct Sales - SME   Traditional</v>
          </cell>
          <cell r="C55" t="str">
            <v>O2 Direct Sales - SME</v>
          </cell>
          <cell r="E55">
            <v>3103</v>
          </cell>
          <cell r="F55">
            <v>3157</v>
          </cell>
          <cell r="G55">
            <v>4354</v>
          </cell>
          <cell r="H55">
            <v>0</v>
          </cell>
          <cell r="I55">
            <v>0</v>
          </cell>
          <cell r="J55">
            <v>0</v>
          </cell>
          <cell r="K55">
            <v>0</v>
          </cell>
          <cell r="L55">
            <v>0</v>
          </cell>
          <cell r="M55">
            <v>0</v>
          </cell>
          <cell r="N55">
            <v>0</v>
          </cell>
          <cell r="O55">
            <v>0</v>
          </cell>
          <cell r="P55">
            <v>0</v>
          </cell>
          <cell r="R55">
            <v>10614</v>
          </cell>
        </row>
        <row r="56">
          <cell r="B56" t="str">
            <v>tbc   Traditional</v>
          </cell>
          <cell r="C56" t="str">
            <v>tbc</v>
          </cell>
          <cell r="E56">
            <v>0</v>
          </cell>
          <cell r="F56">
            <v>0</v>
          </cell>
          <cell r="G56">
            <v>0</v>
          </cell>
          <cell r="H56">
            <v>0</v>
          </cell>
          <cell r="I56">
            <v>0</v>
          </cell>
          <cell r="J56">
            <v>0</v>
          </cell>
          <cell r="K56">
            <v>0</v>
          </cell>
          <cell r="L56">
            <v>0</v>
          </cell>
          <cell r="M56">
            <v>0</v>
          </cell>
          <cell r="N56">
            <v>0</v>
          </cell>
          <cell r="O56">
            <v>0</v>
          </cell>
          <cell r="P56">
            <v>0</v>
          </cell>
          <cell r="R56">
            <v>0</v>
          </cell>
        </row>
        <row r="57">
          <cell r="B57" t="str">
            <v>tbc   Traditional</v>
          </cell>
          <cell r="C57" t="str">
            <v>tbc</v>
          </cell>
          <cell r="E57">
            <v>0</v>
          </cell>
          <cell r="F57">
            <v>0</v>
          </cell>
          <cell r="G57">
            <v>0</v>
          </cell>
          <cell r="H57">
            <v>0</v>
          </cell>
          <cell r="I57">
            <v>0</v>
          </cell>
          <cell r="J57">
            <v>0</v>
          </cell>
          <cell r="K57">
            <v>0</v>
          </cell>
          <cell r="L57">
            <v>0</v>
          </cell>
          <cell r="M57">
            <v>0</v>
          </cell>
          <cell r="N57">
            <v>0</v>
          </cell>
          <cell r="O57">
            <v>0</v>
          </cell>
          <cell r="P57">
            <v>0</v>
          </cell>
          <cell r="R57">
            <v>0</v>
          </cell>
        </row>
        <row r="58">
          <cell r="B58" t="str">
            <v>tbc   Traditional</v>
          </cell>
          <cell r="C58" t="str">
            <v>tbc</v>
          </cell>
          <cell r="E58">
            <v>0</v>
          </cell>
          <cell r="F58">
            <v>0</v>
          </cell>
          <cell r="G58">
            <v>0</v>
          </cell>
          <cell r="H58">
            <v>0</v>
          </cell>
          <cell r="I58">
            <v>0</v>
          </cell>
          <cell r="J58">
            <v>0</v>
          </cell>
          <cell r="K58">
            <v>0</v>
          </cell>
          <cell r="L58">
            <v>0</v>
          </cell>
          <cell r="M58">
            <v>0</v>
          </cell>
          <cell r="N58">
            <v>0</v>
          </cell>
          <cell r="O58">
            <v>0</v>
          </cell>
          <cell r="P58">
            <v>0</v>
          </cell>
          <cell r="R58">
            <v>0</v>
          </cell>
        </row>
        <row r="59">
          <cell r="B59" t="str">
            <v>tbc   Traditional</v>
          </cell>
          <cell r="C59" t="str">
            <v>tbc</v>
          </cell>
          <cell r="E59">
            <v>0</v>
          </cell>
          <cell r="F59">
            <v>0</v>
          </cell>
          <cell r="G59">
            <v>0</v>
          </cell>
          <cell r="H59">
            <v>0</v>
          </cell>
          <cell r="I59">
            <v>0</v>
          </cell>
          <cell r="J59">
            <v>0</v>
          </cell>
          <cell r="K59">
            <v>0</v>
          </cell>
          <cell r="L59">
            <v>0</v>
          </cell>
          <cell r="M59">
            <v>0</v>
          </cell>
          <cell r="N59">
            <v>0</v>
          </cell>
          <cell r="O59">
            <v>0</v>
          </cell>
          <cell r="P59">
            <v>0</v>
          </cell>
          <cell r="R59">
            <v>0</v>
          </cell>
        </row>
        <row r="60">
          <cell r="B60" t="str">
            <v>tbc   Traditional</v>
          </cell>
          <cell r="C60" t="str">
            <v>tbc</v>
          </cell>
          <cell r="E60">
            <v>0</v>
          </cell>
          <cell r="F60">
            <v>0</v>
          </cell>
          <cell r="G60">
            <v>0</v>
          </cell>
          <cell r="H60">
            <v>0</v>
          </cell>
          <cell r="I60">
            <v>0</v>
          </cell>
          <cell r="J60">
            <v>0</v>
          </cell>
          <cell r="K60">
            <v>0</v>
          </cell>
          <cell r="L60">
            <v>0</v>
          </cell>
          <cell r="M60">
            <v>0</v>
          </cell>
          <cell r="N60">
            <v>0</v>
          </cell>
          <cell r="O60">
            <v>0</v>
          </cell>
          <cell r="P60">
            <v>0</v>
          </cell>
          <cell r="R60">
            <v>0</v>
          </cell>
        </row>
        <row r="61">
          <cell r="B61" t="str">
            <v>tbc   Traditional</v>
          </cell>
          <cell r="C61" t="str">
            <v>tbc</v>
          </cell>
          <cell r="E61">
            <v>0</v>
          </cell>
          <cell r="F61">
            <v>0</v>
          </cell>
          <cell r="G61">
            <v>0</v>
          </cell>
          <cell r="H61">
            <v>0</v>
          </cell>
          <cell r="I61">
            <v>0</v>
          </cell>
          <cell r="J61">
            <v>0</v>
          </cell>
          <cell r="K61">
            <v>0</v>
          </cell>
          <cell r="L61">
            <v>0</v>
          </cell>
          <cell r="M61">
            <v>0</v>
          </cell>
          <cell r="N61">
            <v>0</v>
          </cell>
          <cell r="O61">
            <v>0</v>
          </cell>
          <cell r="P61">
            <v>0</v>
          </cell>
          <cell r="R61">
            <v>0</v>
          </cell>
        </row>
        <row r="62">
          <cell r="B62" t="str">
            <v>tbc   Traditional</v>
          </cell>
          <cell r="C62" t="str">
            <v>tbc</v>
          </cell>
          <cell r="E62">
            <v>0</v>
          </cell>
          <cell r="F62">
            <v>0</v>
          </cell>
          <cell r="G62">
            <v>0</v>
          </cell>
          <cell r="H62">
            <v>0</v>
          </cell>
          <cell r="I62">
            <v>0</v>
          </cell>
          <cell r="J62">
            <v>0</v>
          </cell>
          <cell r="K62">
            <v>0</v>
          </cell>
          <cell r="L62">
            <v>0</v>
          </cell>
          <cell r="M62">
            <v>0</v>
          </cell>
          <cell r="N62">
            <v>0</v>
          </cell>
          <cell r="O62">
            <v>0</v>
          </cell>
          <cell r="P62">
            <v>0</v>
          </cell>
          <cell r="R62">
            <v>0</v>
          </cell>
        </row>
        <row r="64">
          <cell r="C64" t="str">
            <v>Total Direct</v>
          </cell>
          <cell r="E64">
            <v>11350</v>
          </cell>
          <cell r="F64">
            <v>13500</v>
          </cell>
          <cell r="G64">
            <v>17721</v>
          </cell>
          <cell r="H64">
            <v>0</v>
          </cell>
          <cell r="I64">
            <v>0</v>
          </cell>
          <cell r="J64">
            <v>0</v>
          </cell>
          <cell r="K64">
            <v>0</v>
          </cell>
          <cell r="L64">
            <v>0</v>
          </cell>
          <cell r="M64">
            <v>0</v>
          </cell>
          <cell r="N64">
            <v>0</v>
          </cell>
          <cell r="O64">
            <v>0</v>
          </cell>
          <cell r="P64">
            <v>0</v>
          </cell>
          <cell r="R64">
            <v>42571</v>
          </cell>
        </row>
        <row r="66">
          <cell r="C66" t="str">
            <v>TOTAL BUSINESS</v>
          </cell>
          <cell r="E66">
            <v>17806</v>
          </cell>
          <cell r="F66">
            <v>20461</v>
          </cell>
          <cell r="G66">
            <v>28956</v>
          </cell>
          <cell r="H66">
            <v>0</v>
          </cell>
          <cell r="I66">
            <v>0</v>
          </cell>
          <cell r="J66">
            <v>0</v>
          </cell>
          <cell r="K66">
            <v>0</v>
          </cell>
          <cell r="L66">
            <v>0</v>
          </cell>
          <cell r="M66">
            <v>0</v>
          </cell>
          <cell r="N66">
            <v>0</v>
          </cell>
          <cell r="O66">
            <v>0</v>
          </cell>
          <cell r="P66">
            <v>0</v>
          </cell>
          <cell r="R66">
            <v>67223</v>
          </cell>
        </row>
        <row r="68">
          <cell r="C68" t="str">
            <v>O2 ONLINE (A. Benham)</v>
          </cell>
        </row>
        <row r="70">
          <cell r="B70" t="str">
            <v>O2 Online   Traditional</v>
          </cell>
          <cell r="C70" t="str">
            <v>O2 Online</v>
          </cell>
          <cell r="E70">
            <v>2917.6732485875705</v>
          </cell>
          <cell r="F70">
            <v>6882</v>
          </cell>
          <cell r="G70">
            <v>6340</v>
          </cell>
          <cell r="H70">
            <v>0</v>
          </cell>
          <cell r="I70">
            <v>0</v>
          </cell>
          <cell r="J70">
            <v>0</v>
          </cell>
          <cell r="K70">
            <v>0</v>
          </cell>
          <cell r="L70">
            <v>0</v>
          </cell>
          <cell r="M70">
            <v>0</v>
          </cell>
          <cell r="N70">
            <v>0</v>
          </cell>
          <cell r="O70">
            <v>0</v>
          </cell>
          <cell r="P70">
            <v>0</v>
          </cell>
          <cell r="R70">
            <v>16139.673248587571</v>
          </cell>
        </row>
        <row r="71">
          <cell r="B71" t="str">
            <v>O2 Telesales   Traditional</v>
          </cell>
          <cell r="C71" t="str">
            <v>O2 Telesales</v>
          </cell>
          <cell r="E71">
            <v>1902.3267514124293</v>
          </cell>
          <cell r="F71">
            <v>2509</v>
          </cell>
          <cell r="G71">
            <v>2693</v>
          </cell>
          <cell r="H71">
            <v>0</v>
          </cell>
          <cell r="I71">
            <v>0</v>
          </cell>
          <cell r="J71">
            <v>0</v>
          </cell>
          <cell r="K71">
            <v>0</v>
          </cell>
          <cell r="L71">
            <v>0</v>
          </cell>
          <cell r="M71">
            <v>0</v>
          </cell>
          <cell r="N71">
            <v>0</v>
          </cell>
          <cell r="O71">
            <v>0</v>
          </cell>
          <cell r="P71">
            <v>0</v>
          </cell>
          <cell r="R71">
            <v>7104.3267514124291</v>
          </cell>
        </row>
        <row r="72">
          <cell r="B72" t="str">
            <v>tbc   Traditional</v>
          </cell>
          <cell r="C72" t="str">
            <v>tbc</v>
          </cell>
          <cell r="E72">
            <v>0</v>
          </cell>
          <cell r="F72">
            <v>0</v>
          </cell>
          <cell r="G72">
            <v>0</v>
          </cell>
          <cell r="H72">
            <v>0</v>
          </cell>
          <cell r="I72">
            <v>0</v>
          </cell>
          <cell r="J72">
            <v>0</v>
          </cell>
          <cell r="K72">
            <v>0</v>
          </cell>
          <cell r="L72">
            <v>0</v>
          </cell>
          <cell r="M72">
            <v>0</v>
          </cell>
          <cell r="N72">
            <v>0</v>
          </cell>
          <cell r="O72">
            <v>0</v>
          </cell>
          <cell r="P72">
            <v>0</v>
          </cell>
          <cell r="R72">
            <v>0</v>
          </cell>
        </row>
        <row r="73">
          <cell r="B73" t="str">
            <v>tbc   Traditional</v>
          </cell>
          <cell r="C73" t="str">
            <v>tbc</v>
          </cell>
          <cell r="E73">
            <v>0</v>
          </cell>
          <cell r="F73">
            <v>0</v>
          </cell>
          <cell r="G73">
            <v>0</v>
          </cell>
          <cell r="H73">
            <v>0</v>
          </cell>
          <cell r="I73">
            <v>0</v>
          </cell>
          <cell r="J73">
            <v>0</v>
          </cell>
          <cell r="K73">
            <v>0</v>
          </cell>
          <cell r="L73">
            <v>0</v>
          </cell>
          <cell r="M73">
            <v>0</v>
          </cell>
          <cell r="N73">
            <v>0</v>
          </cell>
          <cell r="O73">
            <v>0</v>
          </cell>
          <cell r="P73">
            <v>0</v>
          </cell>
          <cell r="R73">
            <v>0</v>
          </cell>
        </row>
        <row r="74">
          <cell r="B74" t="str">
            <v>tbc   Traditional</v>
          </cell>
          <cell r="C74" t="str">
            <v>tbc</v>
          </cell>
          <cell r="E74">
            <v>0</v>
          </cell>
          <cell r="F74">
            <v>0</v>
          </cell>
          <cell r="G74">
            <v>0</v>
          </cell>
          <cell r="H74">
            <v>0</v>
          </cell>
          <cell r="I74">
            <v>0</v>
          </cell>
          <cell r="J74">
            <v>0</v>
          </cell>
          <cell r="K74">
            <v>0</v>
          </cell>
          <cell r="L74">
            <v>0</v>
          </cell>
          <cell r="M74">
            <v>0</v>
          </cell>
          <cell r="N74">
            <v>0</v>
          </cell>
          <cell r="O74">
            <v>0</v>
          </cell>
          <cell r="P74">
            <v>0</v>
          </cell>
          <cell r="R74">
            <v>0</v>
          </cell>
        </row>
        <row r="75">
          <cell r="B75" t="str">
            <v>tbc   Traditional</v>
          </cell>
          <cell r="C75" t="str">
            <v>tbc</v>
          </cell>
          <cell r="E75">
            <v>0</v>
          </cell>
          <cell r="F75">
            <v>0</v>
          </cell>
          <cell r="G75">
            <v>0</v>
          </cell>
          <cell r="H75">
            <v>0</v>
          </cell>
          <cell r="I75">
            <v>0</v>
          </cell>
          <cell r="J75">
            <v>0</v>
          </cell>
          <cell r="K75">
            <v>0</v>
          </cell>
          <cell r="L75">
            <v>0</v>
          </cell>
          <cell r="M75">
            <v>0</v>
          </cell>
          <cell r="N75">
            <v>0</v>
          </cell>
          <cell r="O75">
            <v>0</v>
          </cell>
          <cell r="P75">
            <v>0</v>
          </cell>
          <cell r="R75">
            <v>0</v>
          </cell>
        </row>
        <row r="77">
          <cell r="C77" t="str">
            <v>TOTAL O2 ONLINE</v>
          </cell>
          <cell r="E77">
            <v>4820</v>
          </cell>
          <cell r="F77">
            <v>9391</v>
          </cell>
          <cell r="G77">
            <v>9033</v>
          </cell>
          <cell r="H77">
            <v>0</v>
          </cell>
          <cell r="I77">
            <v>0</v>
          </cell>
          <cell r="J77">
            <v>0</v>
          </cell>
          <cell r="K77">
            <v>0</v>
          </cell>
          <cell r="L77">
            <v>0</v>
          </cell>
          <cell r="M77">
            <v>0</v>
          </cell>
          <cell r="N77">
            <v>0</v>
          </cell>
          <cell r="O77">
            <v>0</v>
          </cell>
          <cell r="P77">
            <v>0</v>
          </cell>
          <cell r="R77">
            <v>23244</v>
          </cell>
        </row>
        <row r="79">
          <cell r="C79" t="str">
            <v>O2 RETAIL (P. Cave)</v>
          </cell>
        </row>
        <row r="81">
          <cell r="B81" t="str">
            <v>O2 Retail   Traditional</v>
          </cell>
          <cell r="C81" t="str">
            <v>O2 Retail</v>
          </cell>
          <cell r="E81">
            <v>5471</v>
          </cell>
          <cell r="F81">
            <v>6151</v>
          </cell>
          <cell r="G81">
            <v>7880</v>
          </cell>
          <cell r="H81">
            <v>0</v>
          </cell>
          <cell r="I81">
            <v>0</v>
          </cell>
          <cell r="J81">
            <v>0</v>
          </cell>
          <cell r="K81">
            <v>0</v>
          </cell>
          <cell r="L81">
            <v>0</v>
          </cell>
          <cell r="M81">
            <v>0</v>
          </cell>
          <cell r="N81">
            <v>0</v>
          </cell>
          <cell r="O81">
            <v>0</v>
          </cell>
          <cell r="P81">
            <v>0</v>
          </cell>
          <cell r="R81">
            <v>19502</v>
          </cell>
        </row>
        <row r="82">
          <cell r="B82" t="str">
            <v>O2 Franchise   Traditional</v>
          </cell>
          <cell r="C82" t="str">
            <v>O2 Franchise</v>
          </cell>
          <cell r="E82">
            <v>1600</v>
          </cell>
          <cell r="F82">
            <v>1759</v>
          </cell>
          <cell r="G82">
            <v>2101</v>
          </cell>
          <cell r="H82">
            <v>0</v>
          </cell>
          <cell r="I82">
            <v>0</v>
          </cell>
          <cell r="J82">
            <v>0</v>
          </cell>
          <cell r="K82">
            <v>0</v>
          </cell>
          <cell r="L82">
            <v>0</v>
          </cell>
          <cell r="M82">
            <v>0</v>
          </cell>
          <cell r="N82">
            <v>0</v>
          </cell>
          <cell r="O82">
            <v>0</v>
          </cell>
          <cell r="P82">
            <v>0</v>
          </cell>
          <cell r="R82">
            <v>5460</v>
          </cell>
        </row>
        <row r="83">
          <cell r="B83" t="str">
            <v>tbc   Traditional</v>
          </cell>
          <cell r="C83" t="str">
            <v>tbc</v>
          </cell>
          <cell r="E83">
            <v>0</v>
          </cell>
          <cell r="F83">
            <v>0</v>
          </cell>
          <cell r="G83">
            <v>0</v>
          </cell>
          <cell r="H83">
            <v>0</v>
          </cell>
          <cell r="I83">
            <v>0</v>
          </cell>
          <cell r="J83">
            <v>0</v>
          </cell>
          <cell r="K83">
            <v>0</v>
          </cell>
          <cell r="L83">
            <v>0</v>
          </cell>
          <cell r="M83">
            <v>0</v>
          </cell>
          <cell r="N83">
            <v>0</v>
          </cell>
          <cell r="O83">
            <v>0</v>
          </cell>
          <cell r="P83">
            <v>0</v>
          </cell>
          <cell r="R83">
            <v>0</v>
          </cell>
        </row>
        <row r="84">
          <cell r="B84" t="str">
            <v>tbc   Traditional</v>
          </cell>
          <cell r="C84" t="str">
            <v>tbc</v>
          </cell>
          <cell r="E84">
            <v>0</v>
          </cell>
          <cell r="F84">
            <v>0</v>
          </cell>
          <cell r="G84">
            <v>0</v>
          </cell>
          <cell r="H84">
            <v>0</v>
          </cell>
          <cell r="I84">
            <v>0</v>
          </cell>
          <cell r="J84">
            <v>0</v>
          </cell>
          <cell r="K84">
            <v>0</v>
          </cell>
          <cell r="L84">
            <v>0</v>
          </cell>
          <cell r="M84">
            <v>0</v>
          </cell>
          <cell r="N84">
            <v>0</v>
          </cell>
          <cell r="O84">
            <v>0</v>
          </cell>
          <cell r="P84">
            <v>0</v>
          </cell>
          <cell r="R84">
            <v>0</v>
          </cell>
        </row>
        <row r="85">
          <cell r="B85" t="str">
            <v>tbc   Traditional</v>
          </cell>
          <cell r="C85" t="str">
            <v>tbc</v>
          </cell>
          <cell r="E85">
            <v>0</v>
          </cell>
          <cell r="F85">
            <v>0</v>
          </cell>
          <cell r="G85">
            <v>0</v>
          </cell>
          <cell r="H85">
            <v>0</v>
          </cell>
          <cell r="I85">
            <v>0</v>
          </cell>
          <cell r="J85">
            <v>0</v>
          </cell>
          <cell r="K85">
            <v>0</v>
          </cell>
          <cell r="L85">
            <v>0</v>
          </cell>
          <cell r="M85">
            <v>0</v>
          </cell>
          <cell r="N85">
            <v>0</v>
          </cell>
          <cell r="O85">
            <v>0</v>
          </cell>
          <cell r="P85">
            <v>0</v>
          </cell>
          <cell r="R85">
            <v>0</v>
          </cell>
        </row>
        <row r="86">
          <cell r="B86" t="str">
            <v>tbc   Traditional</v>
          </cell>
          <cell r="C86" t="str">
            <v>tbc</v>
          </cell>
          <cell r="E86">
            <v>0</v>
          </cell>
          <cell r="F86">
            <v>0</v>
          </cell>
          <cell r="G86">
            <v>0</v>
          </cell>
          <cell r="H86">
            <v>0</v>
          </cell>
          <cell r="I86">
            <v>0</v>
          </cell>
          <cell r="J86">
            <v>0</v>
          </cell>
          <cell r="K86">
            <v>0</v>
          </cell>
          <cell r="L86">
            <v>0</v>
          </cell>
          <cell r="M86">
            <v>0</v>
          </cell>
          <cell r="N86">
            <v>0</v>
          </cell>
          <cell r="O86">
            <v>0</v>
          </cell>
          <cell r="P86">
            <v>0</v>
          </cell>
          <cell r="R86">
            <v>0</v>
          </cell>
        </row>
        <row r="87">
          <cell r="B87" t="str">
            <v>tbc   Traditional</v>
          </cell>
          <cell r="C87" t="str">
            <v>tbc</v>
          </cell>
          <cell r="E87">
            <v>0</v>
          </cell>
          <cell r="F87">
            <v>0</v>
          </cell>
          <cell r="G87">
            <v>0</v>
          </cell>
          <cell r="H87">
            <v>0</v>
          </cell>
          <cell r="I87">
            <v>0</v>
          </cell>
          <cell r="J87">
            <v>0</v>
          </cell>
          <cell r="K87">
            <v>0</v>
          </cell>
          <cell r="L87">
            <v>0</v>
          </cell>
          <cell r="M87">
            <v>0</v>
          </cell>
          <cell r="N87">
            <v>0</v>
          </cell>
          <cell r="O87">
            <v>0</v>
          </cell>
          <cell r="P87">
            <v>0</v>
          </cell>
          <cell r="R87">
            <v>0</v>
          </cell>
        </row>
        <row r="89">
          <cell r="C89" t="str">
            <v>TOTAL O2 RETAIL</v>
          </cell>
          <cell r="E89">
            <v>7071</v>
          </cell>
          <cell r="F89">
            <v>7910</v>
          </cell>
          <cell r="G89">
            <v>9981</v>
          </cell>
          <cell r="H89">
            <v>0</v>
          </cell>
          <cell r="I89">
            <v>0</v>
          </cell>
          <cell r="J89">
            <v>0</v>
          </cell>
          <cell r="K89">
            <v>0</v>
          </cell>
          <cell r="L89">
            <v>0</v>
          </cell>
          <cell r="M89">
            <v>0</v>
          </cell>
          <cell r="N89">
            <v>0</v>
          </cell>
          <cell r="O89">
            <v>0</v>
          </cell>
          <cell r="P89">
            <v>0</v>
          </cell>
          <cell r="R89">
            <v>24962</v>
          </cell>
        </row>
        <row r="91">
          <cell r="C91" t="str">
            <v>OTHER CHANNELS</v>
          </cell>
        </row>
        <row r="93">
          <cell r="B93" t="str">
            <v>Other   Traditional</v>
          </cell>
          <cell r="C93" t="str">
            <v>Other</v>
          </cell>
          <cell r="E93">
            <v>300</v>
          </cell>
          <cell r="F93">
            <v>-258</v>
          </cell>
          <cell r="G93">
            <v>-29</v>
          </cell>
          <cell r="H93">
            <v>0</v>
          </cell>
          <cell r="I93">
            <v>0</v>
          </cell>
          <cell r="J93">
            <v>0</v>
          </cell>
          <cell r="K93">
            <v>0</v>
          </cell>
          <cell r="L93">
            <v>0</v>
          </cell>
          <cell r="M93">
            <v>0</v>
          </cell>
          <cell r="N93">
            <v>0</v>
          </cell>
          <cell r="O93">
            <v>0</v>
          </cell>
          <cell r="P93">
            <v>0</v>
          </cell>
          <cell r="R93">
            <v>13</v>
          </cell>
        </row>
        <row r="94">
          <cell r="B94" t="str">
            <v>tbc   Traditional</v>
          </cell>
          <cell r="C94" t="str">
            <v>tbc</v>
          </cell>
          <cell r="E94">
            <v>0</v>
          </cell>
          <cell r="F94">
            <v>0</v>
          </cell>
          <cell r="G94">
            <v>0</v>
          </cell>
          <cell r="H94">
            <v>0</v>
          </cell>
          <cell r="I94">
            <v>0</v>
          </cell>
          <cell r="J94">
            <v>0</v>
          </cell>
          <cell r="K94">
            <v>0</v>
          </cell>
          <cell r="L94">
            <v>0</v>
          </cell>
          <cell r="M94">
            <v>0</v>
          </cell>
          <cell r="N94">
            <v>0</v>
          </cell>
          <cell r="O94">
            <v>0</v>
          </cell>
          <cell r="P94">
            <v>0</v>
          </cell>
          <cell r="R94">
            <v>0</v>
          </cell>
        </row>
        <row r="95">
          <cell r="B95" t="str">
            <v>tbc   Traditional</v>
          </cell>
          <cell r="C95" t="str">
            <v>tbc</v>
          </cell>
          <cell r="E95">
            <v>0</v>
          </cell>
          <cell r="F95">
            <v>0</v>
          </cell>
          <cell r="G95">
            <v>0</v>
          </cell>
          <cell r="H95">
            <v>0</v>
          </cell>
          <cell r="I95">
            <v>0</v>
          </cell>
          <cell r="J95">
            <v>0</v>
          </cell>
          <cell r="K95">
            <v>0</v>
          </cell>
          <cell r="L95">
            <v>0</v>
          </cell>
          <cell r="M95">
            <v>0</v>
          </cell>
          <cell r="N95">
            <v>0</v>
          </cell>
          <cell r="O95">
            <v>0</v>
          </cell>
          <cell r="P95">
            <v>0</v>
          </cell>
          <cell r="R95">
            <v>0</v>
          </cell>
        </row>
        <row r="96">
          <cell r="B96" t="str">
            <v>tbc   Traditional</v>
          </cell>
          <cell r="C96" t="str">
            <v>tbc</v>
          </cell>
          <cell r="E96">
            <v>0</v>
          </cell>
          <cell r="F96">
            <v>0</v>
          </cell>
          <cell r="G96">
            <v>0</v>
          </cell>
          <cell r="H96">
            <v>0</v>
          </cell>
          <cell r="I96">
            <v>0</v>
          </cell>
          <cell r="J96">
            <v>0</v>
          </cell>
          <cell r="K96">
            <v>0</v>
          </cell>
          <cell r="L96">
            <v>0</v>
          </cell>
          <cell r="M96">
            <v>0</v>
          </cell>
          <cell r="N96">
            <v>0</v>
          </cell>
          <cell r="O96">
            <v>0</v>
          </cell>
          <cell r="P96">
            <v>0</v>
          </cell>
          <cell r="R96">
            <v>0</v>
          </cell>
        </row>
        <row r="97">
          <cell r="B97" t="str">
            <v>tbc   Traditional</v>
          </cell>
          <cell r="C97" t="str">
            <v>tbc</v>
          </cell>
          <cell r="E97">
            <v>0</v>
          </cell>
          <cell r="F97">
            <v>0</v>
          </cell>
          <cell r="G97">
            <v>0</v>
          </cell>
          <cell r="H97">
            <v>0</v>
          </cell>
          <cell r="I97">
            <v>0</v>
          </cell>
          <cell r="J97">
            <v>0</v>
          </cell>
          <cell r="K97">
            <v>0</v>
          </cell>
          <cell r="L97">
            <v>0</v>
          </cell>
          <cell r="M97">
            <v>0</v>
          </cell>
          <cell r="N97">
            <v>0</v>
          </cell>
          <cell r="O97">
            <v>0</v>
          </cell>
          <cell r="P97">
            <v>0</v>
          </cell>
          <cell r="R97">
            <v>0</v>
          </cell>
        </row>
        <row r="98">
          <cell r="B98" t="str">
            <v>tbc   Traditional</v>
          </cell>
          <cell r="C98" t="str">
            <v>tbc</v>
          </cell>
          <cell r="E98">
            <v>0</v>
          </cell>
          <cell r="F98">
            <v>0</v>
          </cell>
          <cell r="G98">
            <v>0</v>
          </cell>
          <cell r="H98">
            <v>0</v>
          </cell>
          <cell r="I98">
            <v>0</v>
          </cell>
          <cell r="J98">
            <v>0</v>
          </cell>
          <cell r="K98">
            <v>0</v>
          </cell>
          <cell r="L98">
            <v>0</v>
          </cell>
          <cell r="M98">
            <v>0</v>
          </cell>
          <cell r="N98">
            <v>0</v>
          </cell>
          <cell r="O98">
            <v>0</v>
          </cell>
          <cell r="P98">
            <v>0</v>
          </cell>
          <cell r="R98">
            <v>0</v>
          </cell>
        </row>
        <row r="100">
          <cell r="C100" t="str">
            <v>TOTAL OTHER CHANNELS</v>
          </cell>
          <cell r="E100">
            <v>300</v>
          </cell>
          <cell r="F100">
            <v>-258</v>
          </cell>
          <cell r="G100">
            <v>-29</v>
          </cell>
          <cell r="H100">
            <v>0</v>
          </cell>
          <cell r="I100">
            <v>0</v>
          </cell>
          <cell r="J100">
            <v>0</v>
          </cell>
          <cell r="K100">
            <v>0</v>
          </cell>
          <cell r="L100">
            <v>0</v>
          </cell>
          <cell r="M100">
            <v>0</v>
          </cell>
          <cell r="N100">
            <v>0</v>
          </cell>
          <cell r="O100">
            <v>0</v>
          </cell>
          <cell r="P100">
            <v>0</v>
          </cell>
          <cell r="R100">
            <v>13</v>
          </cell>
        </row>
        <row r="102">
          <cell r="C102" t="str">
            <v>TRAD POSTPAY GROSS CONNS (Excl Renum)</v>
          </cell>
          <cell r="E102">
            <v>50323</v>
          </cell>
          <cell r="F102">
            <v>57082</v>
          </cell>
          <cell r="G102">
            <v>66631</v>
          </cell>
          <cell r="H102">
            <v>0</v>
          </cell>
          <cell r="I102">
            <v>0</v>
          </cell>
          <cell r="J102">
            <v>0</v>
          </cell>
          <cell r="K102">
            <v>0</v>
          </cell>
          <cell r="L102">
            <v>0</v>
          </cell>
          <cell r="M102">
            <v>0</v>
          </cell>
          <cell r="N102">
            <v>0</v>
          </cell>
          <cell r="O102">
            <v>0</v>
          </cell>
          <cell r="P102">
            <v>0</v>
          </cell>
          <cell r="R102">
            <v>174036</v>
          </cell>
        </row>
        <row r="104">
          <cell r="B104" t="str">
            <v>Renumbering   Traditional</v>
          </cell>
          <cell r="C104" t="str">
            <v>Renumbering</v>
          </cell>
          <cell r="E104">
            <v>0</v>
          </cell>
          <cell r="F104">
            <v>0</v>
          </cell>
          <cell r="G104">
            <v>0</v>
          </cell>
          <cell r="H104">
            <v>0</v>
          </cell>
          <cell r="I104">
            <v>0</v>
          </cell>
          <cell r="J104">
            <v>0</v>
          </cell>
          <cell r="K104">
            <v>0</v>
          </cell>
          <cell r="L104">
            <v>0</v>
          </cell>
          <cell r="M104">
            <v>0</v>
          </cell>
          <cell r="N104">
            <v>0</v>
          </cell>
          <cell r="O104">
            <v>0</v>
          </cell>
          <cell r="P104">
            <v>0</v>
          </cell>
          <cell r="R104">
            <v>0</v>
          </cell>
        </row>
        <row r="106">
          <cell r="C106" t="str">
            <v>TRAD POSTPAY GROSS CONNS (Incl Renum)</v>
          </cell>
          <cell r="E106">
            <v>50323</v>
          </cell>
          <cell r="F106">
            <v>57082</v>
          </cell>
          <cell r="G106">
            <v>66631</v>
          </cell>
          <cell r="H106">
            <v>0</v>
          </cell>
          <cell r="I106">
            <v>0</v>
          </cell>
          <cell r="J106">
            <v>0</v>
          </cell>
          <cell r="K106">
            <v>0</v>
          </cell>
          <cell r="L106">
            <v>0</v>
          </cell>
          <cell r="M106">
            <v>0</v>
          </cell>
          <cell r="N106">
            <v>0</v>
          </cell>
          <cell r="O106">
            <v>0</v>
          </cell>
          <cell r="P106">
            <v>0</v>
          </cell>
          <cell r="R106">
            <v>174036</v>
          </cell>
        </row>
        <row r="108">
          <cell r="C108" t="str">
            <v>POSTPAY SIMO</v>
          </cell>
          <cell r="E108">
            <v>39814</v>
          </cell>
          <cell r="F108">
            <v>39845</v>
          </cell>
          <cell r="G108">
            <v>39873</v>
          </cell>
          <cell r="H108">
            <v>39904</v>
          </cell>
          <cell r="I108">
            <v>39934</v>
          </cell>
          <cell r="J108">
            <v>39965</v>
          </cell>
          <cell r="K108">
            <v>39995</v>
          </cell>
          <cell r="L108">
            <v>40026</v>
          </cell>
          <cell r="M108">
            <v>40057</v>
          </cell>
          <cell r="N108">
            <v>40087</v>
          </cell>
          <cell r="O108">
            <v>40118</v>
          </cell>
          <cell r="P108">
            <v>40148</v>
          </cell>
          <cell r="R108" t="str">
            <v>Year to Date</v>
          </cell>
        </row>
        <row r="110">
          <cell r="E110" t="str">
            <v>Actual</v>
          </cell>
          <cell r="F110" t="str">
            <v>Actual</v>
          </cell>
          <cell r="G110" t="str">
            <v>Actual</v>
          </cell>
          <cell r="H110" t="str">
            <v/>
          </cell>
          <cell r="I110" t="str">
            <v/>
          </cell>
          <cell r="J110" t="str">
            <v/>
          </cell>
          <cell r="K110" t="str">
            <v/>
          </cell>
          <cell r="L110" t="str">
            <v/>
          </cell>
          <cell r="M110" t="str">
            <v/>
          </cell>
          <cell r="N110" t="str">
            <v/>
          </cell>
          <cell r="O110" t="str">
            <v/>
          </cell>
          <cell r="P110" t="str">
            <v/>
          </cell>
        </row>
        <row r="112">
          <cell r="C112" t="str">
            <v>MASS RETAIL (S. Shurrock)</v>
          </cell>
        </row>
        <row r="114">
          <cell r="B114" t="str">
            <v>Carphone Warehouse - CPW Managed   SIMO</v>
          </cell>
          <cell r="C114" t="str">
            <v>Carphone Warehouse - CPW Managed</v>
          </cell>
          <cell r="E114">
            <v>1</v>
          </cell>
          <cell r="F114">
            <v>1</v>
          </cell>
          <cell r="G114">
            <v>2</v>
          </cell>
          <cell r="H114">
            <v>0</v>
          </cell>
          <cell r="I114">
            <v>0</v>
          </cell>
          <cell r="J114">
            <v>0</v>
          </cell>
          <cell r="K114">
            <v>0</v>
          </cell>
          <cell r="L114">
            <v>0</v>
          </cell>
          <cell r="M114">
            <v>0</v>
          </cell>
          <cell r="N114">
            <v>0</v>
          </cell>
          <cell r="O114">
            <v>0</v>
          </cell>
          <cell r="P114">
            <v>0</v>
          </cell>
          <cell r="R114">
            <v>4</v>
          </cell>
        </row>
        <row r="115">
          <cell r="B115" t="str">
            <v>Carphone Warehouse - O2 managed   SIMO</v>
          </cell>
          <cell r="C115" t="str">
            <v>Carphone Warehouse - O2 managed</v>
          </cell>
          <cell r="E115">
            <v>1061</v>
          </cell>
          <cell r="F115">
            <v>835</v>
          </cell>
          <cell r="G115">
            <v>2057</v>
          </cell>
          <cell r="H115">
            <v>0</v>
          </cell>
          <cell r="I115">
            <v>0</v>
          </cell>
          <cell r="J115">
            <v>0</v>
          </cell>
          <cell r="K115">
            <v>0</v>
          </cell>
          <cell r="L115">
            <v>0</v>
          </cell>
          <cell r="M115">
            <v>0</v>
          </cell>
          <cell r="N115">
            <v>0</v>
          </cell>
          <cell r="O115">
            <v>0</v>
          </cell>
          <cell r="P115">
            <v>0</v>
          </cell>
          <cell r="R115">
            <v>3953</v>
          </cell>
        </row>
        <row r="116">
          <cell r="B116" t="str">
            <v>tbc   SIMO</v>
          </cell>
          <cell r="C116" t="str">
            <v>tbc</v>
          </cell>
          <cell r="E116">
            <v>0</v>
          </cell>
          <cell r="F116">
            <v>0</v>
          </cell>
          <cell r="G116">
            <v>0</v>
          </cell>
          <cell r="H116">
            <v>0</v>
          </cell>
          <cell r="I116">
            <v>0</v>
          </cell>
          <cell r="J116">
            <v>0</v>
          </cell>
          <cell r="K116">
            <v>0</v>
          </cell>
          <cell r="L116">
            <v>0</v>
          </cell>
          <cell r="M116">
            <v>0</v>
          </cell>
          <cell r="N116">
            <v>0</v>
          </cell>
          <cell r="O116">
            <v>0</v>
          </cell>
          <cell r="P116">
            <v>0</v>
          </cell>
          <cell r="R116">
            <v>0</v>
          </cell>
        </row>
        <row r="117">
          <cell r="B117" t="str">
            <v>tbc   SIMO</v>
          </cell>
          <cell r="C117" t="str">
            <v>tbc</v>
          </cell>
          <cell r="E117">
            <v>0</v>
          </cell>
          <cell r="F117">
            <v>0</v>
          </cell>
          <cell r="G117">
            <v>0</v>
          </cell>
          <cell r="H117">
            <v>0</v>
          </cell>
          <cell r="I117">
            <v>0</v>
          </cell>
          <cell r="J117">
            <v>0</v>
          </cell>
          <cell r="K117">
            <v>0</v>
          </cell>
          <cell r="L117">
            <v>0</v>
          </cell>
          <cell r="M117">
            <v>0</v>
          </cell>
          <cell r="N117">
            <v>0</v>
          </cell>
          <cell r="O117">
            <v>0</v>
          </cell>
          <cell r="P117">
            <v>0</v>
          </cell>
          <cell r="R117">
            <v>0</v>
          </cell>
        </row>
        <row r="118">
          <cell r="B118" t="str">
            <v>Phones 4 You   SIMO</v>
          </cell>
          <cell r="C118" t="str">
            <v>Phones 4 You</v>
          </cell>
          <cell r="E118">
            <v>711</v>
          </cell>
          <cell r="F118">
            <v>566</v>
          </cell>
          <cell r="G118">
            <v>1237</v>
          </cell>
          <cell r="H118">
            <v>0</v>
          </cell>
          <cell r="I118">
            <v>0</v>
          </cell>
          <cell r="J118">
            <v>0</v>
          </cell>
          <cell r="K118">
            <v>0</v>
          </cell>
          <cell r="L118">
            <v>0</v>
          </cell>
          <cell r="M118">
            <v>0</v>
          </cell>
          <cell r="N118">
            <v>0</v>
          </cell>
          <cell r="O118">
            <v>0</v>
          </cell>
          <cell r="P118">
            <v>0</v>
          </cell>
          <cell r="R118">
            <v>2514</v>
          </cell>
        </row>
        <row r="119">
          <cell r="B119" t="str">
            <v>Dixons Stores Group   SIMO</v>
          </cell>
          <cell r="C119" t="str">
            <v>Dixons Stores Group</v>
          </cell>
          <cell r="E119">
            <v>0</v>
          </cell>
          <cell r="F119">
            <v>0</v>
          </cell>
          <cell r="G119">
            <v>0</v>
          </cell>
          <cell r="H119">
            <v>0</v>
          </cell>
          <cell r="I119">
            <v>0</v>
          </cell>
          <cell r="J119">
            <v>0</v>
          </cell>
          <cell r="K119">
            <v>0</v>
          </cell>
          <cell r="L119">
            <v>0</v>
          </cell>
          <cell r="M119">
            <v>0</v>
          </cell>
          <cell r="N119">
            <v>0</v>
          </cell>
          <cell r="O119">
            <v>0</v>
          </cell>
          <cell r="P119">
            <v>0</v>
          </cell>
          <cell r="R119">
            <v>0</v>
          </cell>
        </row>
        <row r="120">
          <cell r="B120" t="str">
            <v>tbc   SIMO</v>
          </cell>
          <cell r="C120" t="str">
            <v>tbc</v>
          </cell>
          <cell r="E120">
            <v>0</v>
          </cell>
          <cell r="F120">
            <v>0</v>
          </cell>
          <cell r="G120">
            <v>0</v>
          </cell>
          <cell r="H120">
            <v>0</v>
          </cell>
          <cell r="I120">
            <v>0</v>
          </cell>
          <cell r="J120">
            <v>0</v>
          </cell>
          <cell r="K120">
            <v>0</v>
          </cell>
          <cell r="L120">
            <v>0</v>
          </cell>
          <cell r="M120">
            <v>0</v>
          </cell>
          <cell r="N120">
            <v>0</v>
          </cell>
          <cell r="O120">
            <v>0</v>
          </cell>
          <cell r="P120">
            <v>0</v>
          </cell>
          <cell r="R120">
            <v>0</v>
          </cell>
        </row>
        <row r="121">
          <cell r="B121" t="str">
            <v>Dial a Phone   SIMO</v>
          </cell>
          <cell r="C121" t="str">
            <v>Dial a Phone</v>
          </cell>
          <cell r="E121">
            <v>0</v>
          </cell>
          <cell r="F121">
            <v>0</v>
          </cell>
          <cell r="G121">
            <v>0</v>
          </cell>
          <cell r="H121">
            <v>0</v>
          </cell>
          <cell r="I121">
            <v>0</v>
          </cell>
          <cell r="J121">
            <v>0</v>
          </cell>
          <cell r="K121">
            <v>0</v>
          </cell>
          <cell r="L121">
            <v>0</v>
          </cell>
          <cell r="M121">
            <v>0</v>
          </cell>
          <cell r="N121">
            <v>0</v>
          </cell>
          <cell r="O121">
            <v>0</v>
          </cell>
          <cell r="P121">
            <v>0</v>
          </cell>
          <cell r="R121">
            <v>0</v>
          </cell>
        </row>
        <row r="122">
          <cell r="B122" t="str">
            <v>Argos   SIMO</v>
          </cell>
          <cell r="C122" t="str">
            <v>Argos</v>
          </cell>
          <cell r="E122">
            <v>0</v>
          </cell>
          <cell r="F122">
            <v>0</v>
          </cell>
          <cell r="G122">
            <v>0</v>
          </cell>
          <cell r="H122">
            <v>0</v>
          </cell>
          <cell r="I122">
            <v>0</v>
          </cell>
          <cell r="J122">
            <v>0</v>
          </cell>
          <cell r="K122">
            <v>0</v>
          </cell>
          <cell r="L122">
            <v>0</v>
          </cell>
          <cell r="M122">
            <v>0</v>
          </cell>
          <cell r="N122">
            <v>0</v>
          </cell>
          <cell r="O122">
            <v>0</v>
          </cell>
          <cell r="P122">
            <v>0</v>
          </cell>
          <cell r="R122">
            <v>0</v>
          </cell>
        </row>
        <row r="123">
          <cell r="B123" t="str">
            <v>Tesco   SIMO</v>
          </cell>
          <cell r="C123" t="str">
            <v>Tesco</v>
          </cell>
          <cell r="E123">
            <v>16</v>
          </cell>
          <cell r="F123">
            <v>12</v>
          </cell>
          <cell r="G123">
            <v>794</v>
          </cell>
          <cell r="H123">
            <v>0</v>
          </cell>
          <cell r="I123">
            <v>0</v>
          </cell>
          <cell r="J123">
            <v>0</v>
          </cell>
          <cell r="K123">
            <v>0</v>
          </cell>
          <cell r="L123">
            <v>0</v>
          </cell>
          <cell r="M123">
            <v>0</v>
          </cell>
          <cell r="N123">
            <v>0</v>
          </cell>
          <cell r="O123">
            <v>0</v>
          </cell>
          <cell r="P123">
            <v>0</v>
          </cell>
          <cell r="R123">
            <v>822</v>
          </cell>
        </row>
        <row r="124">
          <cell r="B124" t="str">
            <v>Woolworths   SIMO</v>
          </cell>
          <cell r="C124" t="str">
            <v>Woolworths</v>
          </cell>
          <cell r="E124">
            <v>0</v>
          </cell>
          <cell r="F124">
            <v>0</v>
          </cell>
          <cell r="G124">
            <v>0</v>
          </cell>
          <cell r="H124">
            <v>0</v>
          </cell>
          <cell r="I124">
            <v>0</v>
          </cell>
          <cell r="J124">
            <v>0</v>
          </cell>
          <cell r="K124">
            <v>0</v>
          </cell>
          <cell r="L124">
            <v>0</v>
          </cell>
          <cell r="M124">
            <v>0</v>
          </cell>
          <cell r="N124">
            <v>0</v>
          </cell>
          <cell r="O124">
            <v>0</v>
          </cell>
          <cell r="P124">
            <v>0</v>
          </cell>
          <cell r="R124">
            <v>0</v>
          </cell>
        </row>
        <row r="125">
          <cell r="B125" t="str">
            <v>Littlewoods   SIMO</v>
          </cell>
          <cell r="C125" t="str">
            <v>Littlewoods</v>
          </cell>
          <cell r="E125">
            <v>0</v>
          </cell>
          <cell r="F125">
            <v>0</v>
          </cell>
          <cell r="G125">
            <v>0</v>
          </cell>
          <cell r="H125">
            <v>0</v>
          </cell>
          <cell r="I125">
            <v>0</v>
          </cell>
          <cell r="J125">
            <v>0</v>
          </cell>
          <cell r="K125">
            <v>0</v>
          </cell>
          <cell r="L125">
            <v>0</v>
          </cell>
          <cell r="M125">
            <v>0</v>
          </cell>
          <cell r="N125">
            <v>0</v>
          </cell>
          <cell r="O125">
            <v>0</v>
          </cell>
          <cell r="P125">
            <v>0</v>
          </cell>
          <cell r="R125">
            <v>0</v>
          </cell>
        </row>
        <row r="126">
          <cell r="B126" t="str">
            <v>Comet   SIMO</v>
          </cell>
          <cell r="C126" t="str">
            <v>Comet</v>
          </cell>
          <cell r="E126">
            <v>0</v>
          </cell>
          <cell r="F126">
            <v>0</v>
          </cell>
          <cell r="G126">
            <v>0</v>
          </cell>
          <cell r="H126">
            <v>0</v>
          </cell>
          <cell r="I126">
            <v>0</v>
          </cell>
          <cell r="J126">
            <v>0</v>
          </cell>
          <cell r="K126">
            <v>0</v>
          </cell>
          <cell r="L126">
            <v>0</v>
          </cell>
          <cell r="M126">
            <v>0</v>
          </cell>
          <cell r="N126">
            <v>0</v>
          </cell>
          <cell r="O126">
            <v>0</v>
          </cell>
          <cell r="P126">
            <v>0</v>
          </cell>
          <cell r="R126">
            <v>0</v>
          </cell>
        </row>
        <row r="127">
          <cell r="B127" t="str">
            <v>MobileShop   SIMO</v>
          </cell>
          <cell r="C127" t="str">
            <v>MobileShop</v>
          </cell>
          <cell r="E127">
            <v>0</v>
          </cell>
          <cell r="F127">
            <v>0</v>
          </cell>
          <cell r="G127">
            <v>0</v>
          </cell>
          <cell r="H127">
            <v>0</v>
          </cell>
          <cell r="I127">
            <v>0</v>
          </cell>
          <cell r="J127">
            <v>0</v>
          </cell>
          <cell r="K127">
            <v>0</v>
          </cell>
          <cell r="L127">
            <v>0</v>
          </cell>
          <cell r="M127">
            <v>0</v>
          </cell>
          <cell r="N127">
            <v>0</v>
          </cell>
          <cell r="O127">
            <v>0</v>
          </cell>
          <cell r="P127">
            <v>0</v>
          </cell>
          <cell r="R127">
            <v>0</v>
          </cell>
        </row>
        <row r="128">
          <cell r="B128" t="str">
            <v>Apple   SIMO</v>
          </cell>
          <cell r="C128" t="str">
            <v>Apple</v>
          </cell>
          <cell r="E128">
            <v>0</v>
          </cell>
          <cell r="F128">
            <v>0</v>
          </cell>
          <cell r="G128">
            <v>0</v>
          </cell>
          <cell r="H128">
            <v>0</v>
          </cell>
          <cell r="I128">
            <v>0</v>
          </cell>
          <cell r="J128">
            <v>0</v>
          </cell>
          <cell r="K128">
            <v>0</v>
          </cell>
          <cell r="L128">
            <v>0</v>
          </cell>
          <cell r="M128">
            <v>0</v>
          </cell>
          <cell r="N128">
            <v>0</v>
          </cell>
          <cell r="O128">
            <v>0</v>
          </cell>
          <cell r="P128">
            <v>0</v>
          </cell>
          <cell r="R128">
            <v>0</v>
          </cell>
        </row>
        <row r="129">
          <cell r="B129" t="str">
            <v>Other Mass Retail   SIMO</v>
          </cell>
          <cell r="C129" t="str">
            <v>Other Mass Retail</v>
          </cell>
          <cell r="E129">
            <v>0</v>
          </cell>
          <cell r="F129">
            <v>0</v>
          </cell>
          <cell r="G129">
            <v>2</v>
          </cell>
          <cell r="H129">
            <v>0</v>
          </cell>
          <cell r="I129">
            <v>0</v>
          </cell>
          <cell r="J129">
            <v>0</v>
          </cell>
          <cell r="K129">
            <v>0</v>
          </cell>
          <cell r="L129">
            <v>0</v>
          </cell>
          <cell r="M129">
            <v>0</v>
          </cell>
          <cell r="N129">
            <v>0</v>
          </cell>
          <cell r="O129">
            <v>0</v>
          </cell>
          <cell r="P129">
            <v>0</v>
          </cell>
          <cell r="R129">
            <v>2</v>
          </cell>
        </row>
        <row r="130">
          <cell r="B130" t="str">
            <v>Prepay Distributors   SIMO</v>
          </cell>
          <cell r="C130" t="str">
            <v>Prepay Distributors</v>
          </cell>
          <cell r="E130">
            <v>0</v>
          </cell>
          <cell r="F130">
            <v>0</v>
          </cell>
          <cell r="G130">
            <v>0</v>
          </cell>
          <cell r="H130">
            <v>0</v>
          </cell>
          <cell r="I130">
            <v>0</v>
          </cell>
          <cell r="J130">
            <v>0</v>
          </cell>
          <cell r="K130">
            <v>0</v>
          </cell>
          <cell r="L130">
            <v>0</v>
          </cell>
          <cell r="M130">
            <v>0</v>
          </cell>
          <cell r="N130">
            <v>0</v>
          </cell>
          <cell r="O130">
            <v>0</v>
          </cell>
          <cell r="P130">
            <v>0</v>
          </cell>
          <cell r="R130">
            <v>0</v>
          </cell>
        </row>
        <row r="131">
          <cell r="B131" t="str">
            <v>Asda   SIMO</v>
          </cell>
          <cell r="C131" t="str">
            <v>Asda</v>
          </cell>
          <cell r="E131">
            <v>0</v>
          </cell>
          <cell r="F131">
            <v>0</v>
          </cell>
          <cell r="G131">
            <v>0</v>
          </cell>
          <cell r="H131">
            <v>0</v>
          </cell>
          <cell r="I131">
            <v>0</v>
          </cell>
          <cell r="J131">
            <v>0</v>
          </cell>
          <cell r="K131">
            <v>0</v>
          </cell>
          <cell r="L131">
            <v>0</v>
          </cell>
          <cell r="M131">
            <v>0</v>
          </cell>
          <cell r="N131">
            <v>0</v>
          </cell>
          <cell r="O131">
            <v>0</v>
          </cell>
          <cell r="P131">
            <v>0</v>
          </cell>
          <cell r="R131">
            <v>0</v>
          </cell>
        </row>
        <row r="132">
          <cell r="B132" t="str">
            <v>Next   SIMO</v>
          </cell>
          <cell r="C132" t="str">
            <v>Next</v>
          </cell>
          <cell r="E132">
            <v>0</v>
          </cell>
          <cell r="F132">
            <v>0</v>
          </cell>
          <cell r="G132">
            <v>0</v>
          </cell>
          <cell r="H132">
            <v>0</v>
          </cell>
          <cell r="I132">
            <v>0</v>
          </cell>
          <cell r="J132">
            <v>0</v>
          </cell>
          <cell r="K132">
            <v>0</v>
          </cell>
          <cell r="L132">
            <v>0</v>
          </cell>
          <cell r="M132">
            <v>0</v>
          </cell>
          <cell r="N132">
            <v>0</v>
          </cell>
          <cell r="O132">
            <v>0</v>
          </cell>
          <cell r="P132">
            <v>0</v>
          </cell>
          <cell r="R132">
            <v>0</v>
          </cell>
        </row>
        <row r="133">
          <cell r="B133" t="str">
            <v>Morrisons   SIMO</v>
          </cell>
          <cell r="C133" t="str">
            <v>Morrisons</v>
          </cell>
          <cell r="E133">
            <v>0</v>
          </cell>
          <cell r="F133">
            <v>0</v>
          </cell>
          <cell r="G133">
            <v>0</v>
          </cell>
          <cell r="H133">
            <v>0</v>
          </cell>
          <cell r="I133">
            <v>0</v>
          </cell>
          <cell r="J133">
            <v>0</v>
          </cell>
          <cell r="K133">
            <v>0</v>
          </cell>
          <cell r="L133">
            <v>0</v>
          </cell>
          <cell r="M133">
            <v>0</v>
          </cell>
          <cell r="N133">
            <v>0</v>
          </cell>
          <cell r="O133">
            <v>0</v>
          </cell>
          <cell r="P133">
            <v>0</v>
          </cell>
          <cell r="R133">
            <v>0</v>
          </cell>
        </row>
        <row r="134">
          <cell r="B134" t="str">
            <v>tbc   SIMO</v>
          </cell>
          <cell r="C134" t="str">
            <v>tbc</v>
          </cell>
          <cell r="E134">
            <v>0</v>
          </cell>
          <cell r="F134">
            <v>0</v>
          </cell>
          <cell r="G134">
            <v>0</v>
          </cell>
          <cell r="H134">
            <v>0</v>
          </cell>
          <cell r="I134">
            <v>0</v>
          </cell>
          <cell r="J134">
            <v>0</v>
          </cell>
          <cell r="K134">
            <v>0</v>
          </cell>
          <cell r="L134">
            <v>0</v>
          </cell>
          <cell r="M134">
            <v>0</v>
          </cell>
          <cell r="N134">
            <v>0</v>
          </cell>
          <cell r="O134">
            <v>0</v>
          </cell>
          <cell r="P134">
            <v>0</v>
          </cell>
          <cell r="R134">
            <v>0</v>
          </cell>
        </row>
        <row r="136">
          <cell r="C136" t="str">
            <v>TOTAL MASS RETAIL</v>
          </cell>
          <cell r="E136">
            <v>1789</v>
          </cell>
          <cell r="F136">
            <v>1414</v>
          </cell>
          <cell r="G136">
            <v>4092</v>
          </cell>
          <cell r="H136">
            <v>0</v>
          </cell>
          <cell r="I136">
            <v>0</v>
          </cell>
          <cell r="J136">
            <v>0</v>
          </cell>
          <cell r="K136">
            <v>0</v>
          </cell>
          <cell r="L136">
            <v>0</v>
          </cell>
          <cell r="M136">
            <v>0</v>
          </cell>
          <cell r="N136">
            <v>0</v>
          </cell>
          <cell r="O136">
            <v>0</v>
          </cell>
          <cell r="P136">
            <v>0</v>
          </cell>
          <cell r="R136">
            <v>7295</v>
          </cell>
        </row>
        <row r="138">
          <cell r="C138" t="str">
            <v>BUSINESS (B. Dowd)</v>
          </cell>
        </row>
        <row r="140">
          <cell r="B140" t="str">
            <v>Exclusive Partners   SIMO</v>
          </cell>
          <cell r="C140" t="str">
            <v>Exclusive Partners</v>
          </cell>
          <cell r="E140">
            <v>5</v>
          </cell>
          <cell r="F140">
            <v>14</v>
          </cell>
          <cell r="G140">
            <v>14</v>
          </cell>
          <cell r="H140">
            <v>0</v>
          </cell>
          <cell r="I140">
            <v>0</v>
          </cell>
          <cell r="J140">
            <v>0</v>
          </cell>
          <cell r="K140">
            <v>0</v>
          </cell>
          <cell r="L140">
            <v>0</v>
          </cell>
          <cell r="M140">
            <v>0</v>
          </cell>
          <cell r="N140">
            <v>0</v>
          </cell>
          <cell r="O140">
            <v>0</v>
          </cell>
          <cell r="P140">
            <v>0</v>
          </cell>
          <cell r="R140">
            <v>33</v>
          </cell>
        </row>
        <row r="142">
          <cell r="C142" t="str">
            <v>Business Partners</v>
          </cell>
        </row>
        <row r="144">
          <cell r="B144" t="str">
            <v>Direct Independents   SIMO</v>
          </cell>
          <cell r="C144" t="str">
            <v>Direct Independents</v>
          </cell>
          <cell r="E144">
            <v>38</v>
          </cell>
          <cell r="F144">
            <v>51</v>
          </cell>
          <cell r="G144">
            <v>98</v>
          </cell>
          <cell r="H144">
            <v>0</v>
          </cell>
          <cell r="I144">
            <v>0</v>
          </cell>
          <cell r="J144">
            <v>0</v>
          </cell>
          <cell r="K144">
            <v>0</v>
          </cell>
          <cell r="L144">
            <v>0</v>
          </cell>
          <cell r="M144">
            <v>0</v>
          </cell>
          <cell r="N144">
            <v>0</v>
          </cell>
          <cell r="O144">
            <v>0</v>
          </cell>
          <cell r="P144">
            <v>0</v>
          </cell>
          <cell r="R144">
            <v>187</v>
          </cell>
        </row>
        <row r="145">
          <cell r="B145" t="str">
            <v>Distributors   SIMO</v>
          </cell>
          <cell r="C145" t="str">
            <v>Distributors</v>
          </cell>
          <cell r="E145">
            <v>8</v>
          </cell>
          <cell r="F145">
            <v>12</v>
          </cell>
          <cell r="G145">
            <v>24</v>
          </cell>
          <cell r="H145">
            <v>0</v>
          </cell>
          <cell r="I145">
            <v>0</v>
          </cell>
          <cell r="J145">
            <v>0</v>
          </cell>
          <cell r="K145">
            <v>0</v>
          </cell>
          <cell r="L145">
            <v>0</v>
          </cell>
          <cell r="M145">
            <v>0</v>
          </cell>
          <cell r="N145">
            <v>0</v>
          </cell>
          <cell r="O145">
            <v>0</v>
          </cell>
          <cell r="P145">
            <v>0</v>
          </cell>
          <cell r="R145">
            <v>44</v>
          </cell>
        </row>
        <row r="146">
          <cell r="B146" t="str">
            <v>Data Centre of Excellence   SIMO</v>
          </cell>
          <cell r="C146" t="str">
            <v>Data Centre of Excellence</v>
          </cell>
          <cell r="E146">
            <v>0</v>
          </cell>
          <cell r="F146">
            <v>3</v>
          </cell>
          <cell r="G146">
            <v>0</v>
          </cell>
          <cell r="H146">
            <v>0</v>
          </cell>
          <cell r="I146">
            <v>0</v>
          </cell>
          <cell r="J146">
            <v>0</v>
          </cell>
          <cell r="K146">
            <v>0</v>
          </cell>
          <cell r="L146">
            <v>0</v>
          </cell>
          <cell r="M146">
            <v>0</v>
          </cell>
          <cell r="N146">
            <v>0</v>
          </cell>
          <cell r="O146">
            <v>0</v>
          </cell>
          <cell r="P146">
            <v>0</v>
          </cell>
          <cell r="R146">
            <v>3</v>
          </cell>
        </row>
        <row r="147">
          <cell r="B147" t="str">
            <v>Vodafone   SIMO</v>
          </cell>
          <cell r="C147" t="str">
            <v>Vodafone</v>
          </cell>
          <cell r="E147">
            <v>0</v>
          </cell>
          <cell r="F147">
            <v>0</v>
          </cell>
          <cell r="G147">
            <v>0</v>
          </cell>
          <cell r="H147">
            <v>0</v>
          </cell>
          <cell r="I147">
            <v>0</v>
          </cell>
          <cell r="J147">
            <v>0</v>
          </cell>
          <cell r="K147">
            <v>0</v>
          </cell>
          <cell r="L147">
            <v>0</v>
          </cell>
          <cell r="M147">
            <v>0</v>
          </cell>
          <cell r="N147">
            <v>0</v>
          </cell>
          <cell r="O147">
            <v>0</v>
          </cell>
          <cell r="P147">
            <v>0</v>
          </cell>
          <cell r="R147">
            <v>0</v>
          </cell>
        </row>
        <row r="148">
          <cell r="B148" t="str">
            <v>Managed Partners   SIMO</v>
          </cell>
          <cell r="C148" t="str">
            <v>Managed Partners</v>
          </cell>
          <cell r="E148">
            <v>0</v>
          </cell>
          <cell r="F148">
            <v>4</v>
          </cell>
          <cell r="G148">
            <v>0</v>
          </cell>
          <cell r="H148">
            <v>0</v>
          </cell>
          <cell r="I148">
            <v>0</v>
          </cell>
          <cell r="J148">
            <v>0</v>
          </cell>
          <cell r="K148">
            <v>0</v>
          </cell>
          <cell r="L148">
            <v>0</v>
          </cell>
          <cell r="M148">
            <v>0</v>
          </cell>
          <cell r="N148">
            <v>0</v>
          </cell>
          <cell r="O148">
            <v>0</v>
          </cell>
          <cell r="P148">
            <v>0</v>
          </cell>
          <cell r="R148">
            <v>4</v>
          </cell>
        </row>
        <row r="149">
          <cell r="B149" t="str">
            <v>BT SP   SIMO</v>
          </cell>
          <cell r="C149" t="str">
            <v>BT SP</v>
          </cell>
          <cell r="E149">
            <v>0</v>
          </cell>
          <cell r="F149">
            <v>0</v>
          </cell>
          <cell r="G149">
            <v>0</v>
          </cell>
          <cell r="H149">
            <v>0</v>
          </cell>
          <cell r="I149">
            <v>0</v>
          </cell>
          <cell r="J149">
            <v>0</v>
          </cell>
          <cell r="K149">
            <v>0</v>
          </cell>
          <cell r="L149">
            <v>0</v>
          </cell>
          <cell r="M149">
            <v>0</v>
          </cell>
          <cell r="N149">
            <v>0</v>
          </cell>
          <cell r="O149">
            <v>0</v>
          </cell>
          <cell r="P149">
            <v>0</v>
          </cell>
          <cell r="R149">
            <v>0</v>
          </cell>
        </row>
        <row r="150">
          <cell r="B150" t="str">
            <v>Billing Partners - ISPs   SIMO</v>
          </cell>
          <cell r="C150" t="str">
            <v>Billing Partners - ISPs</v>
          </cell>
          <cell r="E150">
            <v>0</v>
          </cell>
          <cell r="F150">
            <v>0</v>
          </cell>
          <cell r="G150">
            <v>0</v>
          </cell>
          <cell r="H150">
            <v>0</v>
          </cell>
          <cell r="I150">
            <v>0</v>
          </cell>
          <cell r="J150">
            <v>0</v>
          </cell>
          <cell r="K150">
            <v>0</v>
          </cell>
          <cell r="L150">
            <v>0</v>
          </cell>
          <cell r="M150">
            <v>0</v>
          </cell>
          <cell r="N150">
            <v>0</v>
          </cell>
          <cell r="O150">
            <v>0</v>
          </cell>
          <cell r="P150">
            <v>0</v>
          </cell>
          <cell r="R150">
            <v>0</v>
          </cell>
        </row>
        <row r="151">
          <cell r="B151" t="str">
            <v>Genesis   SIMO</v>
          </cell>
          <cell r="C151" t="str">
            <v>Genesis</v>
          </cell>
          <cell r="E151">
            <v>0</v>
          </cell>
          <cell r="F151">
            <v>0</v>
          </cell>
          <cell r="G151">
            <v>0</v>
          </cell>
          <cell r="H151">
            <v>0</v>
          </cell>
          <cell r="I151">
            <v>0</v>
          </cell>
          <cell r="J151">
            <v>0</v>
          </cell>
          <cell r="K151">
            <v>0</v>
          </cell>
          <cell r="L151">
            <v>0</v>
          </cell>
          <cell r="M151">
            <v>0</v>
          </cell>
          <cell r="N151">
            <v>0</v>
          </cell>
          <cell r="O151">
            <v>0</v>
          </cell>
          <cell r="P151">
            <v>0</v>
          </cell>
          <cell r="R151">
            <v>0</v>
          </cell>
        </row>
        <row r="152">
          <cell r="B152" t="str">
            <v>System Integrators   SIMO</v>
          </cell>
          <cell r="C152" t="str">
            <v>System Integrators</v>
          </cell>
          <cell r="E152">
            <v>0</v>
          </cell>
          <cell r="F152">
            <v>0</v>
          </cell>
          <cell r="G152">
            <v>0</v>
          </cell>
          <cell r="H152">
            <v>0</v>
          </cell>
          <cell r="I152">
            <v>0</v>
          </cell>
          <cell r="J152">
            <v>0</v>
          </cell>
          <cell r="K152">
            <v>0</v>
          </cell>
          <cell r="L152">
            <v>0</v>
          </cell>
          <cell r="M152">
            <v>0</v>
          </cell>
          <cell r="N152">
            <v>0</v>
          </cell>
          <cell r="O152">
            <v>0</v>
          </cell>
          <cell r="P152">
            <v>0</v>
          </cell>
          <cell r="R152">
            <v>0</v>
          </cell>
        </row>
        <row r="153">
          <cell r="B153" t="str">
            <v>Ceased Independents   SIMO</v>
          </cell>
          <cell r="C153" t="str">
            <v>Ceased Independents</v>
          </cell>
          <cell r="E153">
            <v>1</v>
          </cell>
          <cell r="F153">
            <v>1</v>
          </cell>
          <cell r="G153">
            <v>0</v>
          </cell>
          <cell r="H153">
            <v>0</v>
          </cell>
          <cell r="I153">
            <v>0</v>
          </cell>
          <cell r="J153">
            <v>0</v>
          </cell>
          <cell r="K153">
            <v>0</v>
          </cell>
          <cell r="L153">
            <v>0</v>
          </cell>
          <cell r="M153">
            <v>0</v>
          </cell>
          <cell r="N153">
            <v>0</v>
          </cell>
          <cell r="O153">
            <v>0</v>
          </cell>
          <cell r="P153">
            <v>0</v>
          </cell>
          <cell r="R153">
            <v>2</v>
          </cell>
        </row>
        <row r="154">
          <cell r="B154" t="str">
            <v>tbc   SIMO</v>
          </cell>
          <cell r="C154" t="str">
            <v>tbc</v>
          </cell>
          <cell r="E154">
            <v>0</v>
          </cell>
          <cell r="F154">
            <v>0</v>
          </cell>
          <cell r="G154">
            <v>0</v>
          </cell>
          <cell r="H154">
            <v>0</v>
          </cell>
          <cell r="I154">
            <v>0</v>
          </cell>
          <cell r="J154">
            <v>0</v>
          </cell>
          <cell r="K154">
            <v>0</v>
          </cell>
          <cell r="L154">
            <v>0</v>
          </cell>
          <cell r="M154">
            <v>0</v>
          </cell>
          <cell r="N154">
            <v>0</v>
          </cell>
          <cell r="O154">
            <v>0</v>
          </cell>
          <cell r="P154">
            <v>0</v>
          </cell>
          <cell r="R154">
            <v>0</v>
          </cell>
        </row>
        <row r="156">
          <cell r="C156" t="str">
            <v>Total Business Partners</v>
          </cell>
          <cell r="E156">
            <v>47</v>
          </cell>
          <cell r="F156">
            <v>71</v>
          </cell>
          <cell r="G156">
            <v>122</v>
          </cell>
          <cell r="H156">
            <v>0</v>
          </cell>
          <cell r="I156">
            <v>0</v>
          </cell>
          <cell r="J156">
            <v>0</v>
          </cell>
          <cell r="K156">
            <v>0</v>
          </cell>
          <cell r="L156">
            <v>0</v>
          </cell>
          <cell r="M156">
            <v>0</v>
          </cell>
          <cell r="N156">
            <v>0</v>
          </cell>
          <cell r="O156">
            <v>0</v>
          </cell>
          <cell r="P156">
            <v>0</v>
          </cell>
          <cell r="R156">
            <v>240</v>
          </cell>
        </row>
        <row r="158">
          <cell r="C158" t="str">
            <v>Direct</v>
          </cell>
        </row>
        <row r="160">
          <cell r="B160" t="str">
            <v>O2 Direct Sales - Corporate   SIMO</v>
          </cell>
          <cell r="C160" t="str">
            <v>O2 Direct Sales - Corporate</v>
          </cell>
          <cell r="E160">
            <v>4</v>
          </cell>
          <cell r="F160">
            <v>0</v>
          </cell>
          <cell r="G160">
            <v>10</v>
          </cell>
          <cell r="H160">
            <v>0</v>
          </cell>
          <cell r="I160">
            <v>0</v>
          </cell>
          <cell r="J160">
            <v>0</v>
          </cell>
          <cell r="K160">
            <v>0</v>
          </cell>
          <cell r="L160">
            <v>0</v>
          </cell>
          <cell r="M160">
            <v>0</v>
          </cell>
          <cell r="N160">
            <v>0</v>
          </cell>
          <cell r="O160">
            <v>0</v>
          </cell>
          <cell r="P160">
            <v>0</v>
          </cell>
          <cell r="R160">
            <v>14</v>
          </cell>
        </row>
        <row r="161">
          <cell r="B161" t="str">
            <v>O2 Direct Sales - SME   SIMO</v>
          </cell>
          <cell r="C161" t="str">
            <v>O2 Direct Sales - SME</v>
          </cell>
          <cell r="E161">
            <v>444</v>
          </cell>
          <cell r="F161">
            <v>510</v>
          </cell>
          <cell r="G161">
            <v>805</v>
          </cell>
          <cell r="H161">
            <v>0</v>
          </cell>
          <cell r="I161">
            <v>0</v>
          </cell>
          <cell r="J161">
            <v>0</v>
          </cell>
          <cell r="K161">
            <v>0</v>
          </cell>
          <cell r="L161">
            <v>0</v>
          </cell>
          <cell r="M161">
            <v>0</v>
          </cell>
          <cell r="N161">
            <v>0</v>
          </cell>
          <cell r="O161">
            <v>0</v>
          </cell>
          <cell r="P161">
            <v>0</v>
          </cell>
          <cell r="R161">
            <v>1759</v>
          </cell>
        </row>
        <row r="162">
          <cell r="B162" t="str">
            <v>tbc   SIMO</v>
          </cell>
          <cell r="C162" t="str">
            <v>tbc</v>
          </cell>
          <cell r="E162">
            <v>0</v>
          </cell>
          <cell r="F162">
            <v>0</v>
          </cell>
          <cell r="G162">
            <v>0</v>
          </cell>
          <cell r="H162">
            <v>0</v>
          </cell>
          <cell r="I162">
            <v>0</v>
          </cell>
          <cell r="J162">
            <v>0</v>
          </cell>
          <cell r="K162">
            <v>0</v>
          </cell>
          <cell r="L162">
            <v>0</v>
          </cell>
          <cell r="M162">
            <v>0</v>
          </cell>
          <cell r="N162">
            <v>0</v>
          </cell>
          <cell r="O162">
            <v>0</v>
          </cell>
          <cell r="P162">
            <v>0</v>
          </cell>
          <cell r="R162">
            <v>0</v>
          </cell>
        </row>
        <row r="163">
          <cell r="B163" t="str">
            <v>tbc   SIMO</v>
          </cell>
          <cell r="C163" t="str">
            <v>tbc</v>
          </cell>
          <cell r="E163">
            <v>0</v>
          </cell>
          <cell r="F163">
            <v>0</v>
          </cell>
          <cell r="G163">
            <v>0</v>
          </cell>
          <cell r="H163">
            <v>0</v>
          </cell>
          <cell r="I163">
            <v>0</v>
          </cell>
          <cell r="J163">
            <v>0</v>
          </cell>
          <cell r="K163">
            <v>0</v>
          </cell>
          <cell r="L163">
            <v>0</v>
          </cell>
          <cell r="M163">
            <v>0</v>
          </cell>
          <cell r="N163">
            <v>0</v>
          </cell>
          <cell r="O163">
            <v>0</v>
          </cell>
          <cell r="P163">
            <v>0</v>
          </cell>
          <cell r="R163">
            <v>0</v>
          </cell>
        </row>
        <row r="164">
          <cell r="B164" t="str">
            <v>tbc   SIMO</v>
          </cell>
          <cell r="C164" t="str">
            <v>tbc</v>
          </cell>
          <cell r="E164">
            <v>0</v>
          </cell>
          <cell r="F164">
            <v>0</v>
          </cell>
          <cell r="G164">
            <v>0</v>
          </cell>
          <cell r="H164">
            <v>0</v>
          </cell>
          <cell r="I164">
            <v>0</v>
          </cell>
          <cell r="J164">
            <v>0</v>
          </cell>
          <cell r="K164">
            <v>0</v>
          </cell>
          <cell r="L164">
            <v>0</v>
          </cell>
          <cell r="M164">
            <v>0</v>
          </cell>
          <cell r="N164">
            <v>0</v>
          </cell>
          <cell r="O164">
            <v>0</v>
          </cell>
          <cell r="P164">
            <v>0</v>
          </cell>
          <cell r="R164">
            <v>0</v>
          </cell>
        </row>
        <row r="165">
          <cell r="B165" t="str">
            <v>tbc   SIMO</v>
          </cell>
          <cell r="C165" t="str">
            <v>tbc</v>
          </cell>
          <cell r="E165">
            <v>0</v>
          </cell>
          <cell r="F165">
            <v>0</v>
          </cell>
          <cell r="G165">
            <v>0</v>
          </cell>
          <cell r="H165">
            <v>0</v>
          </cell>
          <cell r="I165">
            <v>0</v>
          </cell>
          <cell r="J165">
            <v>0</v>
          </cell>
          <cell r="K165">
            <v>0</v>
          </cell>
          <cell r="L165">
            <v>0</v>
          </cell>
          <cell r="M165">
            <v>0</v>
          </cell>
          <cell r="N165">
            <v>0</v>
          </cell>
          <cell r="O165">
            <v>0</v>
          </cell>
          <cell r="P165">
            <v>0</v>
          </cell>
          <cell r="R165">
            <v>0</v>
          </cell>
        </row>
        <row r="166">
          <cell r="B166" t="str">
            <v>tbc   SIMO</v>
          </cell>
          <cell r="C166" t="str">
            <v>tbc</v>
          </cell>
          <cell r="E166">
            <v>0</v>
          </cell>
          <cell r="F166">
            <v>0</v>
          </cell>
          <cell r="G166">
            <v>0</v>
          </cell>
          <cell r="H166">
            <v>0</v>
          </cell>
          <cell r="I166">
            <v>0</v>
          </cell>
          <cell r="J166">
            <v>0</v>
          </cell>
          <cell r="K166">
            <v>0</v>
          </cell>
          <cell r="L166">
            <v>0</v>
          </cell>
          <cell r="M166">
            <v>0</v>
          </cell>
          <cell r="N166">
            <v>0</v>
          </cell>
          <cell r="O166">
            <v>0</v>
          </cell>
          <cell r="P166">
            <v>0</v>
          </cell>
          <cell r="R166">
            <v>0</v>
          </cell>
        </row>
        <row r="167">
          <cell r="B167" t="str">
            <v>tbc   SIMO</v>
          </cell>
          <cell r="C167" t="str">
            <v>tbc</v>
          </cell>
          <cell r="E167">
            <v>0</v>
          </cell>
          <cell r="F167">
            <v>0</v>
          </cell>
          <cell r="G167">
            <v>0</v>
          </cell>
          <cell r="H167">
            <v>0</v>
          </cell>
          <cell r="I167">
            <v>0</v>
          </cell>
          <cell r="J167">
            <v>0</v>
          </cell>
          <cell r="K167">
            <v>0</v>
          </cell>
          <cell r="L167">
            <v>0</v>
          </cell>
          <cell r="M167">
            <v>0</v>
          </cell>
          <cell r="N167">
            <v>0</v>
          </cell>
          <cell r="O167">
            <v>0</v>
          </cell>
          <cell r="P167">
            <v>0</v>
          </cell>
          <cell r="R167">
            <v>0</v>
          </cell>
        </row>
        <row r="168">
          <cell r="B168" t="str">
            <v>tbc   SIMO</v>
          </cell>
          <cell r="C168" t="str">
            <v>tbc</v>
          </cell>
          <cell r="E168">
            <v>0</v>
          </cell>
          <cell r="F168">
            <v>0</v>
          </cell>
          <cell r="G168">
            <v>0</v>
          </cell>
          <cell r="H168">
            <v>0</v>
          </cell>
          <cell r="I168">
            <v>0</v>
          </cell>
          <cell r="J168">
            <v>0</v>
          </cell>
          <cell r="K168">
            <v>0</v>
          </cell>
          <cell r="L168">
            <v>0</v>
          </cell>
          <cell r="M168">
            <v>0</v>
          </cell>
          <cell r="N168">
            <v>0</v>
          </cell>
          <cell r="O168">
            <v>0</v>
          </cell>
          <cell r="P168">
            <v>0</v>
          </cell>
          <cell r="R168">
            <v>0</v>
          </cell>
        </row>
        <row r="170">
          <cell r="C170" t="str">
            <v>Total Direct</v>
          </cell>
          <cell r="E170">
            <v>448</v>
          </cell>
          <cell r="F170">
            <v>510</v>
          </cell>
          <cell r="G170">
            <v>815</v>
          </cell>
          <cell r="H170">
            <v>0</v>
          </cell>
          <cell r="I170">
            <v>0</v>
          </cell>
          <cell r="J170">
            <v>0</v>
          </cell>
          <cell r="K170">
            <v>0</v>
          </cell>
          <cell r="L170">
            <v>0</v>
          </cell>
          <cell r="M170">
            <v>0</v>
          </cell>
          <cell r="N170">
            <v>0</v>
          </cell>
          <cell r="O170">
            <v>0</v>
          </cell>
          <cell r="P170">
            <v>0</v>
          </cell>
          <cell r="R170">
            <v>1773</v>
          </cell>
        </row>
        <row r="172">
          <cell r="C172" t="str">
            <v>TOTAL BUSINESS</v>
          </cell>
          <cell r="E172">
            <v>500</v>
          </cell>
          <cell r="F172">
            <v>595</v>
          </cell>
          <cell r="G172">
            <v>951</v>
          </cell>
          <cell r="H172">
            <v>0</v>
          </cell>
          <cell r="I172">
            <v>0</v>
          </cell>
          <cell r="J172">
            <v>0</v>
          </cell>
          <cell r="K172">
            <v>0</v>
          </cell>
          <cell r="L172">
            <v>0</v>
          </cell>
          <cell r="M172">
            <v>0</v>
          </cell>
          <cell r="N172">
            <v>0</v>
          </cell>
          <cell r="O172">
            <v>0</v>
          </cell>
          <cell r="P172">
            <v>0</v>
          </cell>
          <cell r="R172">
            <v>2046</v>
          </cell>
        </row>
        <row r="174">
          <cell r="C174" t="str">
            <v>O2 ONLINE (A. Benham)</v>
          </cell>
        </row>
        <row r="176">
          <cell r="B176" t="str">
            <v>O2 Online   SIMO</v>
          </cell>
          <cell r="C176" t="str">
            <v>O2 Online</v>
          </cell>
          <cell r="E176">
            <v>9597.5274509803912</v>
          </cell>
          <cell r="F176">
            <v>6930</v>
          </cell>
          <cell r="G176">
            <v>16278</v>
          </cell>
          <cell r="H176">
            <v>0</v>
          </cell>
          <cell r="I176">
            <v>0</v>
          </cell>
          <cell r="J176">
            <v>0</v>
          </cell>
          <cell r="K176">
            <v>0</v>
          </cell>
          <cell r="L176">
            <v>0</v>
          </cell>
          <cell r="M176">
            <v>0</v>
          </cell>
          <cell r="N176">
            <v>0</v>
          </cell>
          <cell r="O176">
            <v>0</v>
          </cell>
          <cell r="P176">
            <v>0</v>
          </cell>
          <cell r="R176">
            <v>32805.527450980393</v>
          </cell>
        </row>
        <row r="177">
          <cell r="B177" t="str">
            <v>O2 Telesales   SIMO</v>
          </cell>
          <cell r="C177" t="str">
            <v>O2 Telesales</v>
          </cell>
          <cell r="E177">
            <v>9481.4725490196088</v>
          </cell>
          <cell r="F177">
            <v>8212</v>
          </cell>
          <cell r="G177">
            <v>12253</v>
          </cell>
          <cell r="H177">
            <v>0</v>
          </cell>
          <cell r="I177">
            <v>0</v>
          </cell>
          <cell r="J177">
            <v>0</v>
          </cell>
          <cell r="K177">
            <v>0</v>
          </cell>
          <cell r="L177">
            <v>0</v>
          </cell>
          <cell r="M177">
            <v>0</v>
          </cell>
          <cell r="N177">
            <v>0</v>
          </cell>
          <cell r="O177">
            <v>0</v>
          </cell>
          <cell r="P177">
            <v>0</v>
          </cell>
          <cell r="R177">
            <v>29946.472549019607</v>
          </cell>
        </row>
        <row r="178">
          <cell r="C178" t="str">
            <v>tbc</v>
          </cell>
          <cell r="E178">
            <v>0</v>
          </cell>
          <cell r="F178">
            <v>0</v>
          </cell>
          <cell r="G178">
            <v>0</v>
          </cell>
          <cell r="H178">
            <v>0</v>
          </cell>
          <cell r="I178">
            <v>0</v>
          </cell>
          <cell r="J178">
            <v>0</v>
          </cell>
          <cell r="K178">
            <v>0</v>
          </cell>
          <cell r="L178">
            <v>0</v>
          </cell>
          <cell r="M178">
            <v>0</v>
          </cell>
          <cell r="N178">
            <v>0</v>
          </cell>
          <cell r="O178">
            <v>0</v>
          </cell>
          <cell r="P178">
            <v>0</v>
          </cell>
          <cell r="R178">
            <v>0</v>
          </cell>
        </row>
        <row r="179">
          <cell r="C179" t="str">
            <v>tbc</v>
          </cell>
          <cell r="E179">
            <v>0</v>
          </cell>
          <cell r="F179">
            <v>0</v>
          </cell>
          <cell r="G179">
            <v>0</v>
          </cell>
          <cell r="H179">
            <v>0</v>
          </cell>
          <cell r="I179">
            <v>0</v>
          </cell>
          <cell r="J179">
            <v>0</v>
          </cell>
          <cell r="K179">
            <v>0</v>
          </cell>
          <cell r="L179">
            <v>0</v>
          </cell>
          <cell r="M179">
            <v>0</v>
          </cell>
          <cell r="N179">
            <v>0</v>
          </cell>
          <cell r="O179">
            <v>0</v>
          </cell>
          <cell r="P179">
            <v>0</v>
          </cell>
          <cell r="R179">
            <v>0</v>
          </cell>
        </row>
        <row r="180">
          <cell r="C180" t="str">
            <v>tbc</v>
          </cell>
          <cell r="E180">
            <v>0</v>
          </cell>
          <cell r="F180">
            <v>0</v>
          </cell>
          <cell r="G180">
            <v>0</v>
          </cell>
          <cell r="H180">
            <v>0</v>
          </cell>
          <cell r="I180">
            <v>0</v>
          </cell>
          <cell r="J180">
            <v>0</v>
          </cell>
          <cell r="K180">
            <v>0</v>
          </cell>
          <cell r="L180">
            <v>0</v>
          </cell>
          <cell r="M180">
            <v>0</v>
          </cell>
          <cell r="N180">
            <v>0</v>
          </cell>
          <cell r="O180">
            <v>0</v>
          </cell>
          <cell r="P180">
            <v>0</v>
          </cell>
          <cell r="R180">
            <v>0</v>
          </cell>
        </row>
        <row r="181">
          <cell r="C181" t="str">
            <v>tbc</v>
          </cell>
          <cell r="E181">
            <v>0</v>
          </cell>
          <cell r="F181">
            <v>0</v>
          </cell>
          <cell r="G181">
            <v>0</v>
          </cell>
          <cell r="H181">
            <v>0</v>
          </cell>
          <cell r="I181">
            <v>0</v>
          </cell>
          <cell r="J181">
            <v>0</v>
          </cell>
          <cell r="K181">
            <v>0</v>
          </cell>
          <cell r="L181">
            <v>0</v>
          </cell>
          <cell r="M181">
            <v>0</v>
          </cell>
          <cell r="N181">
            <v>0</v>
          </cell>
          <cell r="O181">
            <v>0</v>
          </cell>
          <cell r="P181">
            <v>0</v>
          </cell>
          <cell r="R181">
            <v>0</v>
          </cell>
        </row>
        <row r="183">
          <cell r="C183" t="str">
            <v>TOTAL O2 ONLINE</v>
          </cell>
          <cell r="E183">
            <v>19079</v>
          </cell>
          <cell r="F183">
            <v>15142</v>
          </cell>
          <cell r="G183">
            <v>28531</v>
          </cell>
          <cell r="H183">
            <v>0</v>
          </cell>
          <cell r="I183">
            <v>0</v>
          </cell>
          <cell r="J183">
            <v>0</v>
          </cell>
          <cell r="K183">
            <v>0</v>
          </cell>
          <cell r="L183">
            <v>0</v>
          </cell>
          <cell r="M183">
            <v>0</v>
          </cell>
          <cell r="N183">
            <v>0</v>
          </cell>
          <cell r="O183">
            <v>0</v>
          </cell>
          <cell r="P183">
            <v>0</v>
          </cell>
          <cell r="R183">
            <v>62752</v>
          </cell>
        </row>
        <row r="185">
          <cell r="C185" t="str">
            <v>O2 RETAIL (P. Cave)</v>
          </cell>
        </row>
        <row r="187">
          <cell r="B187" t="str">
            <v>O2 Retail   SIMO</v>
          </cell>
          <cell r="C187" t="str">
            <v>O2 Retail</v>
          </cell>
          <cell r="E187">
            <v>7858</v>
          </cell>
          <cell r="F187">
            <v>6052</v>
          </cell>
          <cell r="G187">
            <v>9075</v>
          </cell>
          <cell r="H187">
            <v>0</v>
          </cell>
          <cell r="I187">
            <v>0</v>
          </cell>
          <cell r="J187">
            <v>0</v>
          </cell>
          <cell r="K187">
            <v>0</v>
          </cell>
          <cell r="L187">
            <v>0</v>
          </cell>
          <cell r="M187">
            <v>0</v>
          </cell>
          <cell r="N187">
            <v>0</v>
          </cell>
          <cell r="O187">
            <v>0</v>
          </cell>
          <cell r="P187">
            <v>0</v>
          </cell>
          <cell r="R187">
            <v>22985</v>
          </cell>
        </row>
        <row r="188">
          <cell r="B188" t="str">
            <v>O2 Franchise   SIMO</v>
          </cell>
          <cell r="C188" t="str">
            <v>O2 Franchise</v>
          </cell>
          <cell r="E188">
            <v>1787</v>
          </cell>
          <cell r="F188">
            <v>1332</v>
          </cell>
          <cell r="G188">
            <v>1797</v>
          </cell>
          <cell r="H188">
            <v>0</v>
          </cell>
          <cell r="I188">
            <v>0</v>
          </cell>
          <cell r="J188">
            <v>0</v>
          </cell>
          <cell r="K188">
            <v>0</v>
          </cell>
          <cell r="L188">
            <v>0</v>
          </cell>
          <cell r="M188">
            <v>0</v>
          </cell>
          <cell r="N188">
            <v>0</v>
          </cell>
          <cell r="O188">
            <v>0</v>
          </cell>
          <cell r="P188">
            <v>0</v>
          </cell>
          <cell r="R188">
            <v>4916</v>
          </cell>
        </row>
        <row r="189">
          <cell r="B189" t="str">
            <v>tbc   SIMO</v>
          </cell>
          <cell r="C189" t="str">
            <v>tbc</v>
          </cell>
          <cell r="E189">
            <v>0</v>
          </cell>
          <cell r="F189">
            <v>0</v>
          </cell>
          <cell r="G189">
            <v>0</v>
          </cell>
          <cell r="H189">
            <v>0</v>
          </cell>
          <cell r="I189">
            <v>0</v>
          </cell>
          <cell r="J189">
            <v>0</v>
          </cell>
          <cell r="K189">
            <v>0</v>
          </cell>
          <cell r="L189">
            <v>0</v>
          </cell>
          <cell r="M189">
            <v>0</v>
          </cell>
          <cell r="N189">
            <v>0</v>
          </cell>
          <cell r="O189">
            <v>0</v>
          </cell>
          <cell r="P189">
            <v>0</v>
          </cell>
          <cell r="R189">
            <v>0</v>
          </cell>
        </row>
        <row r="190">
          <cell r="B190" t="str">
            <v>tbc   SIMO</v>
          </cell>
          <cell r="C190" t="str">
            <v>tbc</v>
          </cell>
          <cell r="E190">
            <v>0</v>
          </cell>
          <cell r="F190">
            <v>0</v>
          </cell>
          <cell r="G190">
            <v>0</v>
          </cell>
          <cell r="H190">
            <v>0</v>
          </cell>
          <cell r="I190">
            <v>0</v>
          </cell>
          <cell r="J190">
            <v>0</v>
          </cell>
          <cell r="K190">
            <v>0</v>
          </cell>
          <cell r="L190">
            <v>0</v>
          </cell>
          <cell r="M190">
            <v>0</v>
          </cell>
          <cell r="N190">
            <v>0</v>
          </cell>
          <cell r="O190">
            <v>0</v>
          </cell>
          <cell r="P190">
            <v>0</v>
          </cell>
          <cell r="R190">
            <v>0</v>
          </cell>
        </row>
        <row r="191">
          <cell r="B191" t="str">
            <v>tbc   SIMO</v>
          </cell>
          <cell r="C191" t="str">
            <v>tbc</v>
          </cell>
          <cell r="E191">
            <v>0</v>
          </cell>
          <cell r="F191">
            <v>0</v>
          </cell>
          <cell r="G191">
            <v>0</v>
          </cell>
          <cell r="H191">
            <v>0</v>
          </cell>
          <cell r="I191">
            <v>0</v>
          </cell>
          <cell r="J191">
            <v>0</v>
          </cell>
          <cell r="K191">
            <v>0</v>
          </cell>
          <cell r="L191">
            <v>0</v>
          </cell>
          <cell r="M191">
            <v>0</v>
          </cell>
          <cell r="N191">
            <v>0</v>
          </cell>
          <cell r="O191">
            <v>0</v>
          </cell>
          <cell r="P191">
            <v>0</v>
          </cell>
          <cell r="R191">
            <v>0</v>
          </cell>
        </row>
        <row r="192">
          <cell r="B192" t="str">
            <v>tbc   SIMO</v>
          </cell>
          <cell r="C192" t="str">
            <v>tbc</v>
          </cell>
          <cell r="E192">
            <v>0</v>
          </cell>
          <cell r="F192">
            <v>0</v>
          </cell>
          <cell r="G192">
            <v>0</v>
          </cell>
          <cell r="H192">
            <v>0</v>
          </cell>
          <cell r="I192">
            <v>0</v>
          </cell>
          <cell r="J192">
            <v>0</v>
          </cell>
          <cell r="K192">
            <v>0</v>
          </cell>
          <cell r="L192">
            <v>0</v>
          </cell>
          <cell r="M192">
            <v>0</v>
          </cell>
          <cell r="N192">
            <v>0</v>
          </cell>
          <cell r="O192">
            <v>0</v>
          </cell>
          <cell r="P192">
            <v>0</v>
          </cell>
          <cell r="R192">
            <v>0</v>
          </cell>
        </row>
        <row r="193">
          <cell r="B193" t="str">
            <v>tbc   SIMO</v>
          </cell>
          <cell r="C193" t="str">
            <v>tbc</v>
          </cell>
          <cell r="E193">
            <v>0</v>
          </cell>
          <cell r="F193">
            <v>0</v>
          </cell>
          <cell r="G193">
            <v>0</v>
          </cell>
          <cell r="H193">
            <v>0</v>
          </cell>
          <cell r="I193">
            <v>0</v>
          </cell>
          <cell r="J193">
            <v>0</v>
          </cell>
          <cell r="K193">
            <v>0</v>
          </cell>
          <cell r="L193">
            <v>0</v>
          </cell>
          <cell r="M193">
            <v>0</v>
          </cell>
          <cell r="N193">
            <v>0</v>
          </cell>
          <cell r="O193">
            <v>0</v>
          </cell>
          <cell r="P193">
            <v>0</v>
          </cell>
          <cell r="R193">
            <v>0</v>
          </cell>
        </row>
        <row r="195">
          <cell r="C195" t="str">
            <v>TOTAL O2 RETAIL</v>
          </cell>
          <cell r="E195">
            <v>9645</v>
          </cell>
          <cell r="F195">
            <v>7384</v>
          </cell>
          <cell r="G195">
            <v>10872</v>
          </cell>
          <cell r="H195">
            <v>0</v>
          </cell>
          <cell r="I195">
            <v>0</v>
          </cell>
          <cell r="J195">
            <v>0</v>
          </cell>
          <cell r="K195">
            <v>0</v>
          </cell>
          <cell r="L195">
            <v>0</v>
          </cell>
          <cell r="M195">
            <v>0</v>
          </cell>
          <cell r="N195">
            <v>0</v>
          </cell>
          <cell r="O195">
            <v>0</v>
          </cell>
          <cell r="P195">
            <v>0</v>
          </cell>
          <cell r="R195">
            <v>27901</v>
          </cell>
        </row>
        <row r="197">
          <cell r="C197" t="str">
            <v>OTHER CHANNELS</v>
          </cell>
        </row>
        <row r="199">
          <cell r="B199" t="str">
            <v>Other   SIMO</v>
          </cell>
          <cell r="C199" t="str">
            <v>Other</v>
          </cell>
          <cell r="E199">
            <v>86</v>
          </cell>
          <cell r="F199">
            <v>28</v>
          </cell>
          <cell r="G199">
            <v>68</v>
          </cell>
          <cell r="H199">
            <v>0</v>
          </cell>
          <cell r="I199">
            <v>0</v>
          </cell>
          <cell r="J199">
            <v>0</v>
          </cell>
          <cell r="K199">
            <v>0</v>
          </cell>
          <cell r="L199">
            <v>0</v>
          </cell>
          <cell r="M199">
            <v>0</v>
          </cell>
          <cell r="N199">
            <v>0</v>
          </cell>
          <cell r="O199">
            <v>0</v>
          </cell>
          <cell r="P199">
            <v>0</v>
          </cell>
          <cell r="R199">
            <v>182</v>
          </cell>
        </row>
        <row r="200">
          <cell r="B200" t="str">
            <v>tbc   SIMO</v>
          </cell>
          <cell r="C200" t="str">
            <v>tbc</v>
          </cell>
          <cell r="E200">
            <v>0</v>
          </cell>
          <cell r="F200">
            <v>0</v>
          </cell>
          <cell r="G200">
            <v>0</v>
          </cell>
          <cell r="H200">
            <v>0</v>
          </cell>
          <cell r="I200">
            <v>0</v>
          </cell>
          <cell r="J200">
            <v>0</v>
          </cell>
          <cell r="K200">
            <v>0</v>
          </cell>
          <cell r="L200">
            <v>0</v>
          </cell>
          <cell r="M200">
            <v>0</v>
          </cell>
          <cell r="N200">
            <v>0</v>
          </cell>
          <cell r="O200">
            <v>0</v>
          </cell>
          <cell r="P200">
            <v>0</v>
          </cell>
          <cell r="R200">
            <v>0</v>
          </cell>
        </row>
        <row r="201">
          <cell r="B201" t="str">
            <v>tbc   SIMO</v>
          </cell>
          <cell r="C201" t="str">
            <v>tbc</v>
          </cell>
          <cell r="E201">
            <v>0</v>
          </cell>
          <cell r="F201">
            <v>0</v>
          </cell>
          <cell r="G201">
            <v>0</v>
          </cell>
          <cell r="H201">
            <v>0</v>
          </cell>
          <cell r="I201">
            <v>0</v>
          </cell>
          <cell r="J201">
            <v>0</v>
          </cell>
          <cell r="K201">
            <v>0</v>
          </cell>
          <cell r="L201">
            <v>0</v>
          </cell>
          <cell r="M201">
            <v>0</v>
          </cell>
          <cell r="N201">
            <v>0</v>
          </cell>
          <cell r="O201">
            <v>0</v>
          </cell>
          <cell r="P201">
            <v>0</v>
          </cell>
          <cell r="R201">
            <v>0</v>
          </cell>
        </row>
        <row r="202">
          <cell r="B202" t="str">
            <v>tbc   SIMO</v>
          </cell>
          <cell r="C202" t="str">
            <v>tbc</v>
          </cell>
          <cell r="E202">
            <v>0</v>
          </cell>
          <cell r="F202">
            <v>0</v>
          </cell>
          <cell r="G202">
            <v>0</v>
          </cell>
          <cell r="H202">
            <v>0</v>
          </cell>
          <cell r="I202">
            <v>0</v>
          </cell>
          <cell r="J202">
            <v>0</v>
          </cell>
          <cell r="K202">
            <v>0</v>
          </cell>
          <cell r="L202">
            <v>0</v>
          </cell>
          <cell r="M202">
            <v>0</v>
          </cell>
          <cell r="N202">
            <v>0</v>
          </cell>
          <cell r="O202">
            <v>0</v>
          </cell>
          <cell r="P202">
            <v>0</v>
          </cell>
          <cell r="R202">
            <v>0</v>
          </cell>
        </row>
        <row r="203">
          <cell r="B203" t="str">
            <v>tbc   SIMO</v>
          </cell>
          <cell r="C203" t="str">
            <v>tbc</v>
          </cell>
          <cell r="E203">
            <v>0</v>
          </cell>
          <cell r="F203">
            <v>0</v>
          </cell>
          <cell r="G203">
            <v>0</v>
          </cell>
          <cell r="H203">
            <v>0</v>
          </cell>
          <cell r="I203">
            <v>0</v>
          </cell>
          <cell r="J203">
            <v>0</v>
          </cell>
          <cell r="K203">
            <v>0</v>
          </cell>
          <cell r="L203">
            <v>0</v>
          </cell>
          <cell r="M203">
            <v>0</v>
          </cell>
          <cell r="N203">
            <v>0</v>
          </cell>
          <cell r="O203">
            <v>0</v>
          </cell>
          <cell r="P203">
            <v>0</v>
          </cell>
          <cell r="R203">
            <v>0</v>
          </cell>
        </row>
        <row r="204">
          <cell r="B204" t="str">
            <v>tbc   SIMO</v>
          </cell>
          <cell r="C204" t="str">
            <v>tbc</v>
          </cell>
          <cell r="E204">
            <v>0</v>
          </cell>
          <cell r="F204">
            <v>0</v>
          </cell>
          <cell r="G204">
            <v>0</v>
          </cell>
          <cell r="H204">
            <v>0</v>
          </cell>
          <cell r="I204">
            <v>0</v>
          </cell>
          <cell r="J204">
            <v>0</v>
          </cell>
          <cell r="K204">
            <v>0</v>
          </cell>
          <cell r="L204">
            <v>0</v>
          </cell>
          <cell r="M204">
            <v>0</v>
          </cell>
          <cell r="N204">
            <v>0</v>
          </cell>
          <cell r="O204">
            <v>0</v>
          </cell>
          <cell r="P204">
            <v>0</v>
          </cell>
          <cell r="R204">
            <v>0</v>
          </cell>
        </row>
        <row r="206">
          <cell r="C206" t="str">
            <v>TOTAL OTHER CHANNELS</v>
          </cell>
          <cell r="E206">
            <v>86</v>
          </cell>
          <cell r="F206">
            <v>28</v>
          </cell>
          <cell r="G206">
            <v>68</v>
          </cell>
          <cell r="H206">
            <v>0</v>
          </cell>
          <cell r="I206">
            <v>0</v>
          </cell>
          <cell r="J206">
            <v>0</v>
          </cell>
          <cell r="K206">
            <v>0</v>
          </cell>
          <cell r="L206">
            <v>0</v>
          </cell>
          <cell r="M206">
            <v>0</v>
          </cell>
          <cell r="N206">
            <v>0</v>
          </cell>
          <cell r="O206">
            <v>0</v>
          </cell>
          <cell r="P206">
            <v>0</v>
          </cell>
          <cell r="R206">
            <v>182</v>
          </cell>
        </row>
        <row r="208">
          <cell r="C208" t="str">
            <v>SIMO POSTPAY GROSS CONNECTIONS</v>
          </cell>
          <cell r="E208">
            <v>31099</v>
          </cell>
          <cell r="F208">
            <v>24563</v>
          </cell>
          <cell r="G208">
            <v>44514</v>
          </cell>
          <cell r="H208">
            <v>0</v>
          </cell>
          <cell r="I208">
            <v>0</v>
          </cell>
          <cell r="J208">
            <v>0</v>
          </cell>
          <cell r="K208">
            <v>0</v>
          </cell>
          <cell r="L208">
            <v>0</v>
          </cell>
          <cell r="M208">
            <v>0</v>
          </cell>
          <cell r="N208">
            <v>0</v>
          </cell>
          <cell r="O208">
            <v>0</v>
          </cell>
          <cell r="P208">
            <v>0</v>
          </cell>
          <cell r="R208">
            <v>100176</v>
          </cell>
        </row>
        <row r="210">
          <cell r="C210" t="str">
            <v>POSTPAY iPHONE</v>
          </cell>
          <cell r="E210">
            <v>39814</v>
          </cell>
          <cell r="F210">
            <v>39845</v>
          </cell>
          <cell r="G210">
            <v>39873</v>
          </cell>
          <cell r="H210">
            <v>39904</v>
          </cell>
          <cell r="I210">
            <v>39934</v>
          </cell>
          <cell r="J210">
            <v>39965</v>
          </cell>
          <cell r="K210">
            <v>39995</v>
          </cell>
          <cell r="L210">
            <v>40026</v>
          </cell>
          <cell r="M210">
            <v>40057</v>
          </cell>
          <cell r="N210">
            <v>40087</v>
          </cell>
          <cell r="O210">
            <v>40118</v>
          </cell>
          <cell r="P210">
            <v>40148</v>
          </cell>
          <cell r="R210" t="str">
            <v>Year to Date</v>
          </cell>
        </row>
        <row r="212">
          <cell r="E212" t="str">
            <v>Actual</v>
          </cell>
          <cell r="F212" t="str">
            <v>Actual</v>
          </cell>
          <cell r="G212" t="str">
            <v>Actual</v>
          </cell>
          <cell r="H212" t="str">
            <v/>
          </cell>
          <cell r="I212" t="str">
            <v/>
          </cell>
          <cell r="J212" t="str">
            <v/>
          </cell>
          <cell r="K212" t="str">
            <v/>
          </cell>
          <cell r="L212" t="str">
            <v/>
          </cell>
          <cell r="M212" t="str">
            <v/>
          </cell>
          <cell r="N212" t="str">
            <v/>
          </cell>
          <cell r="O212" t="str">
            <v/>
          </cell>
          <cell r="P212" t="str">
            <v/>
          </cell>
        </row>
        <row r="214">
          <cell r="C214" t="str">
            <v>MASS RETAIL (S. Shurrock)</v>
          </cell>
        </row>
        <row r="216">
          <cell r="B216" t="str">
            <v>Carphone Warehouse - CPW Managed   iPhone</v>
          </cell>
          <cell r="C216" t="str">
            <v>Carphone Warehouse - CPW Managed</v>
          </cell>
          <cell r="E216">
            <v>0</v>
          </cell>
          <cell r="F216">
            <v>0</v>
          </cell>
          <cell r="G216">
            <v>0</v>
          </cell>
          <cell r="H216">
            <v>0</v>
          </cell>
          <cell r="I216">
            <v>0</v>
          </cell>
          <cell r="J216">
            <v>0</v>
          </cell>
          <cell r="K216">
            <v>0</v>
          </cell>
          <cell r="L216">
            <v>0</v>
          </cell>
          <cell r="M216">
            <v>0</v>
          </cell>
          <cell r="N216">
            <v>0</v>
          </cell>
          <cell r="O216">
            <v>0</v>
          </cell>
          <cell r="P216">
            <v>0</v>
          </cell>
          <cell r="R216">
            <v>0</v>
          </cell>
        </row>
        <row r="217">
          <cell r="B217" t="str">
            <v>Carphone Warehouse - O2 managed   iPhone</v>
          </cell>
          <cell r="C217" t="str">
            <v>Carphone Warehouse - O2 managed</v>
          </cell>
          <cell r="E217">
            <v>8929</v>
          </cell>
          <cell r="F217">
            <v>8387</v>
          </cell>
          <cell r="G217">
            <v>7913</v>
          </cell>
          <cell r="H217">
            <v>0</v>
          </cell>
          <cell r="I217">
            <v>0</v>
          </cell>
          <cell r="J217">
            <v>0</v>
          </cell>
          <cell r="K217">
            <v>0</v>
          </cell>
          <cell r="L217">
            <v>0</v>
          </cell>
          <cell r="M217">
            <v>0</v>
          </cell>
          <cell r="N217">
            <v>0</v>
          </cell>
          <cell r="O217">
            <v>0</v>
          </cell>
          <cell r="P217">
            <v>0</v>
          </cell>
          <cell r="R217">
            <v>25229</v>
          </cell>
        </row>
        <row r="218">
          <cell r="B218" t="str">
            <v>tbc   iPhone</v>
          </cell>
          <cell r="C218" t="str">
            <v>tbc</v>
          </cell>
          <cell r="E218">
            <v>0</v>
          </cell>
          <cell r="F218">
            <v>0</v>
          </cell>
          <cell r="G218">
            <v>0</v>
          </cell>
          <cell r="H218">
            <v>0</v>
          </cell>
          <cell r="I218">
            <v>0</v>
          </cell>
          <cell r="J218">
            <v>0</v>
          </cell>
          <cell r="K218">
            <v>0</v>
          </cell>
          <cell r="L218">
            <v>0</v>
          </cell>
          <cell r="M218">
            <v>0</v>
          </cell>
          <cell r="N218">
            <v>0</v>
          </cell>
          <cell r="O218">
            <v>0</v>
          </cell>
          <cell r="P218">
            <v>0</v>
          </cell>
          <cell r="R218">
            <v>0</v>
          </cell>
        </row>
        <row r="219">
          <cell r="B219" t="str">
            <v>tbc   iPhone</v>
          </cell>
          <cell r="C219" t="str">
            <v>tbc</v>
          </cell>
          <cell r="E219">
            <v>0</v>
          </cell>
          <cell r="F219">
            <v>0</v>
          </cell>
          <cell r="G219">
            <v>0</v>
          </cell>
          <cell r="H219">
            <v>0</v>
          </cell>
          <cell r="I219">
            <v>0</v>
          </cell>
          <cell r="J219">
            <v>0</v>
          </cell>
          <cell r="K219">
            <v>0</v>
          </cell>
          <cell r="L219">
            <v>0</v>
          </cell>
          <cell r="M219">
            <v>0</v>
          </cell>
          <cell r="N219">
            <v>0</v>
          </cell>
          <cell r="O219">
            <v>0</v>
          </cell>
          <cell r="P219">
            <v>0</v>
          </cell>
          <cell r="R219">
            <v>0</v>
          </cell>
        </row>
        <row r="220">
          <cell r="B220" t="str">
            <v>Phones 4 You   iPhone</v>
          </cell>
          <cell r="C220" t="str">
            <v>Phones 4 You</v>
          </cell>
          <cell r="E220">
            <v>2371</v>
          </cell>
          <cell r="F220">
            <v>2522</v>
          </cell>
          <cell r="G220">
            <v>3971</v>
          </cell>
          <cell r="H220">
            <v>0</v>
          </cell>
          <cell r="I220">
            <v>0</v>
          </cell>
          <cell r="J220">
            <v>0</v>
          </cell>
          <cell r="K220">
            <v>0</v>
          </cell>
          <cell r="L220">
            <v>0</v>
          </cell>
          <cell r="M220">
            <v>0</v>
          </cell>
          <cell r="N220">
            <v>0</v>
          </cell>
          <cell r="O220">
            <v>0</v>
          </cell>
          <cell r="P220">
            <v>0</v>
          </cell>
          <cell r="R220">
            <v>8864</v>
          </cell>
        </row>
        <row r="221">
          <cell r="B221" t="str">
            <v>Dixons Stores Group   iPhone</v>
          </cell>
          <cell r="C221" t="str">
            <v>Dixons Stores Group</v>
          </cell>
          <cell r="E221">
            <v>0</v>
          </cell>
          <cell r="F221">
            <v>0</v>
          </cell>
          <cell r="G221">
            <v>0</v>
          </cell>
          <cell r="H221">
            <v>0</v>
          </cell>
          <cell r="I221">
            <v>0</v>
          </cell>
          <cell r="J221">
            <v>0</v>
          </cell>
          <cell r="K221">
            <v>0</v>
          </cell>
          <cell r="L221">
            <v>0</v>
          </cell>
          <cell r="M221">
            <v>0</v>
          </cell>
          <cell r="N221">
            <v>0</v>
          </cell>
          <cell r="O221">
            <v>0</v>
          </cell>
          <cell r="P221">
            <v>0</v>
          </cell>
          <cell r="R221">
            <v>0</v>
          </cell>
        </row>
        <row r="222">
          <cell r="B222" t="str">
            <v>tbc   iPhone</v>
          </cell>
          <cell r="C222" t="str">
            <v>tbc</v>
          </cell>
          <cell r="E222">
            <v>0</v>
          </cell>
          <cell r="F222">
            <v>0</v>
          </cell>
          <cell r="G222">
            <v>0</v>
          </cell>
          <cell r="H222">
            <v>0</v>
          </cell>
          <cell r="I222">
            <v>0</v>
          </cell>
          <cell r="J222">
            <v>0</v>
          </cell>
          <cell r="K222">
            <v>0</v>
          </cell>
          <cell r="L222">
            <v>0</v>
          </cell>
          <cell r="M222">
            <v>0</v>
          </cell>
          <cell r="N222">
            <v>0</v>
          </cell>
          <cell r="O222">
            <v>0</v>
          </cell>
          <cell r="P222">
            <v>0</v>
          </cell>
          <cell r="R222">
            <v>0</v>
          </cell>
        </row>
        <row r="223">
          <cell r="B223" t="str">
            <v>Dial a Phone   iPhone</v>
          </cell>
          <cell r="C223" t="str">
            <v>Dial a Phone</v>
          </cell>
          <cell r="E223">
            <v>0</v>
          </cell>
          <cell r="F223">
            <v>0</v>
          </cell>
          <cell r="G223">
            <v>0</v>
          </cell>
          <cell r="H223">
            <v>0</v>
          </cell>
          <cell r="I223">
            <v>0</v>
          </cell>
          <cell r="J223">
            <v>0</v>
          </cell>
          <cell r="K223">
            <v>0</v>
          </cell>
          <cell r="L223">
            <v>0</v>
          </cell>
          <cell r="M223">
            <v>0</v>
          </cell>
          <cell r="N223">
            <v>0</v>
          </cell>
          <cell r="O223">
            <v>0</v>
          </cell>
          <cell r="P223">
            <v>0</v>
          </cell>
          <cell r="R223">
            <v>0</v>
          </cell>
        </row>
        <row r="224">
          <cell r="B224" t="str">
            <v>Argos   iPhone</v>
          </cell>
          <cell r="C224" t="str">
            <v>Argos</v>
          </cell>
          <cell r="E224">
            <v>0</v>
          </cell>
          <cell r="F224">
            <v>0</v>
          </cell>
          <cell r="G224">
            <v>0</v>
          </cell>
          <cell r="H224">
            <v>0</v>
          </cell>
          <cell r="I224">
            <v>0</v>
          </cell>
          <cell r="J224">
            <v>0</v>
          </cell>
          <cell r="K224">
            <v>0</v>
          </cell>
          <cell r="L224">
            <v>0</v>
          </cell>
          <cell r="M224">
            <v>0</v>
          </cell>
          <cell r="N224">
            <v>0</v>
          </cell>
          <cell r="O224">
            <v>0</v>
          </cell>
          <cell r="P224">
            <v>0</v>
          </cell>
          <cell r="R224">
            <v>0</v>
          </cell>
        </row>
        <row r="225">
          <cell r="B225" t="str">
            <v>Tesco   iPhone</v>
          </cell>
          <cell r="C225" t="str">
            <v>Tesco</v>
          </cell>
          <cell r="E225">
            <v>0</v>
          </cell>
          <cell r="F225">
            <v>0</v>
          </cell>
          <cell r="G225">
            <v>0</v>
          </cell>
          <cell r="H225">
            <v>0</v>
          </cell>
          <cell r="I225">
            <v>0</v>
          </cell>
          <cell r="J225">
            <v>0</v>
          </cell>
          <cell r="K225">
            <v>0</v>
          </cell>
          <cell r="L225">
            <v>0</v>
          </cell>
          <cell r="M225">
            <v>0</v>
          </cell>
          <cell r="N225">
            <v>0</v>
          </cell>
          <cell r="O225">
            <v>0</v>
          </cell>
          <cell r="P225">
            <v>0</v>
          </cell>
          <cell r="R225">
            <v>0</v>
          </cell>
        </row>
        <row r="226">
          <cell r="B226" t="str">
            <v>Woolworths   iPhone</v>
          </cell>
          <cell r="C226" t="str">
            <v>Woolworths</v>
          </cell>
          <cell r="E226">
            <v>0</v>
          </cell>
          <cell r="F226">
            <v>0</v>
          </cell>
          <cell r="G226">
            <v>0</v>
          </cell>
          <cell r="H226">
            <v>0</v>
          </cell>
          <cell r="I226">
            <v>0</v>
          </cell>
          <cell r="J226">
            <v>0</v>
          </cell>
          <cell r="K226">
            <v>0</v>
          </cell>
          <cell r="L226">
            <v>0</v>
          </cell>
          <cell r="M226">
            <v>0</v>
          </cell>
          <cell r="N226">
            <v>0</v>
          </cell>
          <cell r="O226">
            <v>0</v>
          </cell>
          <cell r="P226">
            <v>0</v>
          </cell>
          <cell r="R226">
            <v>0</v>
          </cell>
        </row>
        <row r="227">
          <cell r="B227" t="str">
            <v>Littlewoods   iPhone</v>
          </cell>
          <cell r="C227" t="str">
            <v>Littlewoods</v>
          </cell>
          <cell r="E227">
            <v>0</v>
          </cell>
          <cell r="F227">
            <v>0</v>
          </cell>
          <cell r="G227">
            <v>0</v>
          </cell>
          <cell r="H227">
            <v>0</v>
          </cell>
          <cell r="I227">
            <v>0</v>
          </cell>
          <cell r="J227">
            <v>0</v>
          </cell>
          <cell r="K227">
            <v>0</v>
          </cell>
          <cell r="L227">
            <v>0</v>
          </cell>
          <cell r="M227">
            <v>0</v>
          </cell>
          <cell r="N227">
            <v>0</v>
          </cell>
          <cell r="O227">
            <v>0</v>
          </cell>
          <cell r="P227">
            <v>0</v>
          </cell>
          <cell r="R227">
            <v>0</v>
          </cell>
        </row>
        <row r="228">
          <cell r="B228" t="str">
            <v>Comet   iPhone</v>
          </cell>
          <cell r="C228" t="str">
            <v>Comet</v>
          </cell>
          <cell r="E228">
            <v>0</v>
          </cell>
          <cell r="F228">
            <v>0</v>
          </cell>
          <cell r="G228">
            <v>0</v>
          </cell>
          <cell r="H228">
            <v>0</v>
          </cell>
          <cell r="I228">
            <v>0</v>
          </cell>
          <cell r="J228">
            <v>0</v>
          </cell>
          <cell r="K228">
            <v>0</v>
          </cell>
          <cell r="L228">
            <v>0</v>
          </cell>
          <cell r="M228">
            <v>0</v>
          </cell>
          <cell r="N228">
            <v>0</v>
          </cell>
          <cell r="O228">
            <v>0</v>
          </cell>
          <cell r="P228">
            <v>0</v>
          </cell>
          <cell r="R228">
            <v>0</v>
          </cell>
        </row>
        <row r="229">
          <cell r="B229" t="str">
            <v>MobileShop   iPhone</v>
          </cell>
          <cell r="C229" t="str">
            <v>MobileShop</v>
          </cell>
          <cell r="E229">
            <v>0</v>
          </cell>
          <cell r="F229">
            <v>0</v>
          </cell>
          <cell r="G229">
            <v>0</v>
          </cell>
          <cell r="H229">
            <v>0</v>
          </cell>
          <cell r="I229">
            <v>0</v>
          </cell>
          <cell r="J229">
            <v>0</v>
          </cell>
          <cell r="K229">
            <v>0</v>
          </cell>
          <cell r="L229">
            <v>0</v>
          </cell>
          <cell r="M229">
            <v>0</v>
          </cell>
          <cell r="N229">
            <v>0</v>
          </cell>
          <cell r="O229">
            <v>0</v>
          </cell>
          <cell r="P229">
            <v>0</v>
          </cell>
          <cell r="R229">
            <v>0</v>
          </cell>
        </row>
        <row r="230">
          <cell r="B230" t="str">
            <v>Apple   iPhone</v>
          </cell>
          <cell r="C230" t="str">
            <v>Apple</v>
          </cell>
          <cell r="E230">
            <v>870</v>
          </cell>
          <cell r="F230">
            <v>709</v>
          </cell>
          <cell r="G230">
            <v>1055</v>
          </cell>
          <cell r="H230">
            <v>0</v>
          </cell>
          <cell r="I230">
            <v>0</v>
          </cell>
          <cell r="J230">
            <v>0</v>
          </cell>
          <cell r="K230">
            <v>0</v>
          </cell>
          <cell r="L230">
            <v>0</v>
          </cell>
          <cell r="M230">
            <v>0</v>
          </cell>
          <cell r="N230">
            <v>0</v>
          </cell>
          <cell r="O230">
            <v>0</v>
          </cell>
          <cell r="P230">
            <v>0</v>
          </cell>
          <cell r="R230">
            <v>2634</v>
          </cell>
        </row>
        <row r="231">
          <cell r="B231" t="str">
            <v>Other Mass Retail   iPhone</v>
          </cell>
          <cell r="C231" t="str">
            <v>Other Mass Retail</v>
          </cell>
          <cell r="E231">
            <v>0</v>
          </cell>
          <cell r="F231">
            <v>0</v>
          </cell>
          <cell r="G231">
            <v>0</v>
          </cell>
          <cell r="H231">
            <v>0</v>
          </cell>
          <cell r="I231">
            <v>0</v>
          </cell>
          <cell r="J231">
            <v>0</v>
          </cell>
          <cell r="K231">
            <v>0</v>
          </cell>
          <cell r="L231">
            <v>0</v>
          </cell>
          <cell r="M231">
            <v>0</v>
          </cell>
          <cell r="N231">
            <v>0</v>
          </cell>
          <cell r="O231">
            <v>0</v>
          </cell>
          <cell r="P231">
            <v>0</v>
          </cell>
          <cell r="R231">
            <v>0</v>
          </cell>
        </row>
        <row r="232">
          <cell r="B232" t="str">
            <v>Prepay Distributors   iPhone</v>
          </cell>
          <cell r="C232" t="str">
            <v>Prepay Distributors</v>
          </cell>
          <cell r="E232">
            <v>0</v>
          </cell>
          <cell r="F232">
            <v>0</v>
          </cell>
          <cell r="G232">
            <v>0</v>
          </cell>
          <cell r="H232">
            <v>0</v>
          </cell>
          <cell r="I232">
            <v>0</v>
          </cell>
          <cell r="J232">
            <v>0</v>
          </cell>
          <cell r="K232">
            <v>0</v>
          </cell>
          <cell r="L232">
            <v>0</v>
          </cell>
          <cell r="M232">
            <v>0</v>
          </cell>
          <cell r="N232">
            <v>0</v>
          </cell>
          <cell r="O232">
            <v>0</v>
          </cell>
          <cell r="P232">
            <v>0</v>
          </cell>
          <cell r="R232">
            <v>0</v>
          </cell>
        </row>
        <row r="233">
          <cell r="B233" t="str">
            <v>Asda   iPhone</v>
          </cell>
          <cell r="C233" t="str">
            <v>Asda</v>
          </cell>
          <cell r="E233">
            <v>0</v>
          </cell>
          <cell r="F233">
            <v>0</v>
          </cell>
          <cell r="G233">
            <v>0</v>
          </cell>
          <cell r="H233">
            <v>0</v>
          </cell>
          <cell r="I233">
            <v>0</v>
          </cell>
          <cell r="J233">
            <v>0</v>
          </cell>
          <cell r="K233">
            <v>0</v>
          </cell>
          <cell r="L233">
            <v>0</v>
          </cell>
          <cell r="M233">
            <v>0</v>
          </cell>
          <cell r="N233">
            <v>0</v>
          </cell>
          <cell r="O233">
            <v>0</v>
          </cell>
          <cell r="P233">
            <v>0</v>
          </cell>
          <cell r="R233">
            <v>0</v>
          </cell>
        </row>
        <row r="234">
          <cell r="B234" t="str">
            <v>Next   iPhone</v>
          </cell>
          <cell r="C234" t="str">
            <v>Next</v>
          </cell>
          <cell r="E234">
            <v>0</v>
          </cell>
          <cell r="F234">
            <v>0</v>
          </cell>
          <cell r="G234">
            <v>0</v>
          </cell>
          <cell r="H234">
            <v>0</v>
          </cell>
          <cell r="I234">
            <v>0</v>
          </cell>
          <cell r="J234">
            <v>0</v>
          </cell>
          <cell r="K234">
            <v>0</v>
          </cell>
          <cell r="L234">
            <v>0</v>
          </cell>
          <cell r="M234">
            <v>0</v>
          </cell>
          <cell r="N234">
            <v>0</v>
          </cell>
          <cell r="O234">
            <v>0</v>
          </cell>
          <cell r="P234">
            <v>0</v>
          </cell>
          <cell r="R234">
            <v>0</v>
          </cell>
        </row>
        <row r="235">
          <cell r="B235" t="str">
            <v>Morrisons   iPhone</v>
          </cell>
          <cell r="C235" t="str">
            <v>Morrisons</v>
          </cell>
          <cell r="E235">
            <v>0</v>
          </cell>
          <cell r="F235">
            <v>0</v>
          </cell>
          <cell r="G235">
            <v>0</v>
          </cell>
          <cell r="H235">
            <v>0</v>
          </cell>
          <cell r="I235">
            <v>0</v>
          </cell>
          <cell r="J235">
            <v>0</v>
          </cell>
          <cell r="K235">
            <v>0</v>
          </cell>
          <cell r="L235">
            <v>0</v>
          </cell>
          <cell r="M235">
            <v>0</v>
          </cell>
          <cell r="N235">
            <v>0</v>
          </cell>
          <cell r="O235">
            <v>0</v>
          </cell>
          <cell r="P235">
            <v>0</v>
          </cell>
          <cell r="R235">
            <v>0</v>
          </cell>
        </row>
        <row r="236">
          <cell r="B236" t="str">
            <v>tbc   iPhone</v>
          </cell>
          <cell r="C236" t="str">
            <v>tbc</v>
          </cell>
          <cell r="E236">
            <v>0</v>
          </cell>
          <cell r="F236">
            <v>0</v>
          </cell>
          <cell r="G236">
            <v>0</v>
          </cell>
          <cell r="H236">
            <v>0</v>
          </cell>
          <cell r="I236">
            <v>0</v>
          </cell>
          <cell r="J236">
            <v>0</v>
          </cell>
          <cell r="K236">
            <v>0</v>
          </cell>
          <cell r="L236">
            <v>0</v>
          </cell>
          <cell r="M236">
            <v>0</v>
          </cell>
          <cell r="N236">
            <v>0</v>
          </cell>
          <cell r="O236">
            <v>0</v>
          </cell>
          <cell r="P236">
            <v>0</v>
          </cell>
          <cell r="R236">
            <v>0</v>
          </cell>
        </row>
        <row r="238">
          <cell r="C238" t="str">
            <v>TOTAL MASS RETAIL</v>
          </cell>
          <cell r="E238">
            <v>12170</v>
          </cell>
          <cell r="F238">
            <v>11618</v>
          </cell>
          <cell r="G238">
            <v>12939</v>
          </cell>
          <cell r="H238">
            <v>0</v>
          </cell>
          <cell r="I238">
            <v>0</v>
          </cell>
          <cell r="J238">
            <v>0</v>
          </cell>
          <cell r="K238">
            <v>0</v>
          </cell>
          <cell r="L238">
            <v>0</v>
          </cell>
          <cell r="M238">
            <v>0</v>
          </cell>
          <cell r="N238">
            <v>0</v>
          </cell>
          <cell r="O238">
            <v>0</v>
          </cell>
          <cell r="P238">
            <v>0</v>
          </cell>
          <cell r="R238">
            <v>36727</v>
          </cell>
        </row>
        <row r="240">
          <cell r="C240" t="str">
            <v>BUSINESS (B. Dowd)</v>
          </cell>
        </row>
        <row r="242">
          <cell r="B242" t="str">
            <v>Exclusive Partners   iPhone</v>
          </cell>
          <cell r="C242" t="str">
            <v>Exclusive Partners</v>
          </cell>
          <cell r="E242">
            <v>313</v>
          </cell>
          <cell r="F242">
            <v>322</v>
          </cell>
          <cell r="G242">
            <v>339</v>
          </cell>
          <cell r="H242">
            <v>0</v>
          </cell>
          <cell r="I242">
            <v>0</v>
          </cell>
          <cell r="J242">
            <v>0</v>
          </cell>
          <cell r="K242">
            <v>0</v>
          </cell>
          <cell r="L242">
            <v>0</v>
          </cell>
          <cell r="M242">
            <v>0</v>
          </cell>
          <cell r="N242">
            <v>0</v>
          </cell>
          <cell r="O242">
            <v>0</v>
          </cell>
          <cell r="P242">
            <v>0</v>
          </cell>
          <cell r="R242">
            <v>974</v>
          </cell>
        </row>
        <row r="244">
          <cell r="C244" t="str">
            <v>Business Partners</v>
          </cell>
        </row>
        <row r="246">
          <cell r="B246" t="str">
            <v>Direct Independents   iPhone</v>
          </cell>
          <cell r="C246" t="str">
            <v>Direct Independents</v>
          </cell>
          <cell r="E246">
            <v>153</v>
          </cell>
          <cell r="F246">
            <v>144</v>
          </cell>
          <cell r="G246">
            <v>147</v>
          </cell>
          <cell r="H246">
            <v>0</v>
          </cell>
          <cell r="I246">
            <v>0</v>
          </cell>
          <cell r="J246">
            <v>0</v>
          </cell>
          <cell r="K246">
            <v>0</v>
          </cell>
          <cell r="L246">
            <v>0</v>
          </cell>
          <cell r="M246">
            <v>0</v>
          </cell>
          <cell r="N246">
            <v>0</v>
          </cell>
          <cell r="O246">
            <v>0</v>
          </cell>
          <cell r="P246">
            <v>0</v>
          </cell>
          <cell r="R246">
            <v>444</v>
          </cell>
        </row>
        <row r="247">
          <cell r="B247" t="str">
            <v>Distributors   iPhone</v>
          </cell>
          <cell r="C247" t="str">
            <v>Distributors</v>
          </cell>
          <cell r="E247">
            <v>326</v>
          </cell>
          <cell r="F247">
            <v>404</v>
          </cell>
          <cell r="G247">
            <v>408</v>
          </cell>
          <cell r="H247">
            <v>0</v>
          </cell>
          <cell r="I247">
            <v>0</v>
          </cell>
          <cell r="J247">
            <v>0</v>
          </cell>
          <cell r="K247">
            <v>0</v>
          </cell>
          <cell r="L247">
            <v>0</v>
          </cell>
          <cell r="M247">
            <v>0</v>
          </cell>
          <cell r="N247">
            <v>0</v>
          </cell>
          <cell r="O247">
            <v>0</v>
          </cell>
          <cell r="P247">
            <v>0</v>
          </cell>
          <cell r="R247">
            <v>1138</v>
          </cell>
        </row>
        <row r="248">
          <cell r="B248" t="str">
            <v>Data Centre of Excellence   iPhone</v>
          </cell>
          <cell r="C248" t="str">
            <v>Data Centre of Excellence</v>
          </cell>
          <cell r="E248">
            <v>11</v>
          </cell>
          <cell r="F248">
            <v>11</v>
          </cell>
          <cell r="G248">
            <v>6</v>
          </cell>
          <cell r="H248">
            <v>0</v>
          </cell>
          <cell r="I248">
            <v>0</v>
          </cell>
          <cell r="J248">
            <v>0</v>
          </cell>
          <cell r="K248">
            <v>0</v>
          </cell>
          <cell r="L248">
            <v>0</v>
          </cell>
          <cell r="M248">
            <v>0</v>
          </cell>
          <cell r="N248">
            <v>0</v>
          </cell>
          <cell r="O248">
            <v>0</v>
          </cell>
          <cell r="P248">
            <v>0</v>
          </cell>
          <cell r="R248">
            <v>28</v>
          </cell>
        </row>
        <row r="249">
          <cell r="B249" t="str">
            <v>Vodafone   iPhone</v>
          </cell>
          <cell r="C249" t="str">
            <v>Vodafone</v>
          </cell>
          <cell r="E249">
            <v>0</v>
          </cell>
          <cell r="F249">
            <v>0</v>
          </cell>
          <cell r="G249">
            <v>0</v>
          </cell>
          <cell r="H249">
            <v>0</v>
          </cell>
          <cell r="I249">
            <v>0</v>
          </cell>
          <cell r="J249">
            <v>0</v>
          </cell>
          <cell r="K249">
            <v>0</v>
          </cell>
          <cell r="L249">
            <v>0</v>
          </cell>
          <cell r="M249">
            <v>0</v>
          </cell>
          <cell r="N249">
            <v>0</v>
          </cell>
          <cell r="O249">
            <v>0</v>
          </cell>
          <cell r="P249">
            <v>0</v>
          </cell>
          <cell r="R249">
            <v>0</v>
          </cell>
        </row>
        <row r="250">
          <cell r="B250" t="str">
            <v>Managed Partners   iPhone</v>
          </cell>
          <cell r="C250" t="str">
            <v>Managed Partners</v>
          </cell>
          <cell r="E250">
            <v>1</v>
          </cell>
          <cell r="F250">
            <v>18</v>
          </cell>
          <cell r="G250">
            <v>5</v>
          </cell>
          <cell r="H250">
            <v>0</v>
          </cell>
          <cell r="I250">
            <v>0</v>
          </cell>
          <cell r="J250">
            <v>0</v>
          </cell>
          <cell r="K250">
            <v>0</v>
          </cell>
          <cell r="L250">
            <v>0</v>
          </cell>
          <cell r="M250">
            <v>0</v>
          </cell>
          <cell r="N250">
            <v>0</v>
          </cell>
          <cell r="O250">
            <v>0</v>
          </cell>
          <cell r="P250">
            <v>0</v>
          </cell>
          <cell r="R250">
            <v>24</v>
          </cell>
        </row>
        <row r="251">
          <cell r="B251" t="str">
            <v>BT SP   iPhone</v>
          </cell>
          <cell r="C251" t="str">
            <v>BT SP</v>
          </cell>
          <cell r="E251">
            <v>0</v>
          </cell>
          <cell r="F251">
            <v>0</v>
          </cell>
          <cell r="G251">
            <v>0</v>
          </cell>
          <cell r="H251">
            <v>0</v>
          </cell>
          <cell r="I251">
            <v>0</v>
          </cell>
          <cell r="J251">
            <v>0</v>
          </cell>
          <cell r="K251">
            <v>0</v>
          </cell>
          <cell r="L251">
            <v>0</v>
          </cell>
          <cell r="M251">
            <v>0</v>
          </cell>
          <cell r="N251">
            <v>0</v>
          </cell>
          <cell r="O251">
            <v>0</v>
          </cell>
          <cell r="P251">
            <v>0</v>
          </cell>
          <cell r="R251">
            <v>0</v>
          </cell>
        </row>
        <row r="252">
          <cell r="B252" t="str">
            <v>Billing Partners - ISPs   iPhone</v>
          </cell>
          <cell r="C252" t="str">
            <v>Billing Partners - ISPs</v>
          </cell>
          <cell r="E252">
            <v>0</v>
          </cell>
          <cell r="F252">
            <v>0</v>
          </cell>
          <cell r="G252">
            <v>0</v>
          </cell>
          <cell r="H252">
            <v>0</v>
          </cell>
          <cell r="I252">
            <v>0</v>
          </cell>
          <cell r="J252">
            <v>0</v>
          </cell>
          <cell r="K252">
            <v>0</v>
          </cell>
          <cell r="L252">
            <v>0</v>
          </cell>
          <cell r="M252">
            <v>0</v>
          </cell>
          <cell r="N252">
            <v>0</v>
          </cell>
          <cell r="O252">
            <v>0</v>
          </cell>
          <cell r="P252">
            <v>0</v>
          </cell>
          <cell r="R252">
            <v>0</v>
          </cell>
        </row>
        <row r="253">
          <cell r="B253" t="str">
            <v>Genesis   iPhone</v>
          </cell>
          <cell r="C253" t="str">
            <v>Genesis</v>
          </cell>
          <cell r="E253">
            <v>0</v>
          </cell>
          <cell r="F253">
            <v>0</v>
          </cell>
          <cell r="G253">
            <v>0</v>
          </cell>
          <cell r="H253">
            <v>0</v>
          </cell>
          <cell r="I253">
            <v>0</v>
          </cell>
          <cell r="J253">
            <v>0</v>
          </cell>
          <cell r="K253">
            <v>0</v>
          </cell>
          <cell r="L253">
            <v>0</v>
          </cell>
          <cell r="M253">
            <v>0</v>
          </cell>
          <cell r="N253">
            <v>0</v>
          </cell>
          <cell r="O253">
            <v>0</v>
          </cell>
          <cell r="P253">
            <v>0</v>
          </cell>
          <cell r="R253">
            <v>0</v>
          </cell>
        </row>
        <row r="254">
          <cell r="B254" t="str">
            <v>System Integrators   iPhone</v>
          </cell>
          <cell r="C254" t="str">
            <v>System Integrators</v>
          </cell>
          <cell r="E254">
            <v>0</v>
          </cell>
          <cell r="F254">
            <v>0</v>
          </cell>
          <cell r="G254">
            <v>0</v>
          </cell>
          <cell r="H254">
            <v>0</v>
          </cell>
          <cell r="I254">
            <v>0</v>
          </cell>
          <cell r="J254">
            <v>0</v>
          </cell>
          <cell r="K254">
            <v>0</v>
          </cell>
          <cell r="L254">
            <v>0</v>
          </cell>
          <cell r="M254">
            <v>0</v>
          </cell>
          <cell r="N254">
            <v>0</v>
          </cell>
          <cell r="O254">
            <v>0</v>
          </cell>
          <cell r="P254">
            <v>0</v>
          </cell>
          <cell r="R254">
            <v>0</v>
          </cell>
        </row>
        <row r="255">
          <cell r="B255" t="str">
            <v>Ceased Independents   iPhone</v>
          </cell>
          <cell r="C255" t="str">
            <v>Ceased Independents</v>
          </cell>
          <cell r="E255">
            <v>0</v>
          </cell>
          <cell r="F255">
            <v>0</v>
          </cell>
          <cell r="G255">
            <v>0</v>
          </cell>
          <cell r="H255">
            <v>0</v>
          </cell>
          <cell r="I255">
            <v>0</v>
          </cell>
          <cell r="J255">
            <v>0</v>
          </cell>
          <cell r="K255">
            <v>0</v>
          </cell>
          <cell r="L255">
            <v>0</v>
          </cell>
          <cell r="M255">
            <v>0</v>
          </cell>
          <cell r="N255">
            <v>0</v>
          </cell>
          <cell r="O255">
            <v>0</v>
          </cell>
          <cell r="P255">
            <v>0</v>
          </cell>
          <cell r="R255">
            <v>0</v>
          </cell>
        </row>
        <row r="256">
          <cell r="B256" t="str">
            <v>tbc   iPhone</v>
          </cell>
          <cell r="C256" t="str">
            <v>tbc</v>
          </cell>
          <cell r="E256">
            <v>0</v>
          </cell>
          <cell r="F256">
            <v>0</v>
          </cell>
          <cell r="G256">
            <v>0</v>
          </cell>
          <cell r="H256">
            <v>0</v>
          </cell>
          <cell r="I256">
            <v>0</v>
          </cell>
          <cell r="J256">
            <v>0</v>
          </cell>
          <cell r="K256">
            <v>0</v>
          </cell>
          <cell r="L256">
            <v>0</v>
          </cell>
          <cell r="M256">
            <v>0</v>
          </cell>
          <cell r="N256">
            <v>0</v>
          </cell>
          <cell r="O256">
            <v>0</v>
          </cell>
          <cell r="P256">
            <v>0</v>
          </cell>
          <cell r="R256">
            <v>0</v>
          </cell>
        </row>
        <row r="258">
          <cell r="C258" t="str">
            <v>Total Business Partners</v>
          </cell>
          <cell r="E258">
            <v>491</v>
          </cell>
          <cell r="F258">
            <v>577</v>
          </cell>
          <cell r="G258">
            <v>566</v>
          </cell>
          <cell r="H258">
            <v>0</v>
          </cell>
          <cell r="I258">
            <v>0</v>
          </cell>
          <cell r="J258">
            <v>0</v>
          </cell>
          <cell r="K258">
            <v>0</v>
          </cell>
          <cell r="L258">
            <v>0</v>
          </cell>
          <cell r="M258">
            <v>0</v>
          </cell>
          <cell r="N258">
            <v>0</v>
          </cell>
          <cell r="O258">
            <v>0</v>
          </cell>
          <cell r="P258">
            <v>0</v>
          </cell>
          <cell r="R258">
            <v>1634</v>
          </cell>
        </row>
        <row r="260">
          <cell r="C260" t="str">
            <v>Direct</v>
          </cell>
        </row>
        <row r="262">
          <cell r="B262" t="str">
            <v>O2 Direct Sales - Corporate   iPhone</v>
          </cell>
          <cell r="C262" t="str">
            <v>O2 Direct Sales - Corporate</v>
          </cell>
          <cell r="E262">
            <v>256</v>
          </cell>
          <cell r="F262">
            <v>263</v>
          </cell>
          <cell r="G262">
            <v>315</v>
          </cell>
          <cell r="H262">
            <v>0</v>
          </cell>
          <cell r="I262">
            <v>0</v>
          </cell>
          <cell r="J262">
            <v>0</v>
          </cell>
          <cell r="K262">
            <v>0</v>
          </cell>
          <cell r="L262">
            <v>0</v>
          </cell>
          <cell r="M262">
            <v>0</v>
          </cell>
          <cell r="N262">
            <v>0</v>
          </cell>
          <cell r="O262">
            <v>0</v>
          </cell>
          <cell r="P262">
            <v>0</v>
          </cell>
          <cell r="R262">
            <v>834</v>
          </cell>
        </row>
        <row r="263">
          <cell r="B263" t="str">
            <v>O2 Direct Sales - SME   iPhone</v>
          </cell>
          <cell r="C263" t="str">
            <v>O2 Direct Sales - SME</v>
          </cell>
          <cell r="E263">
            <v>1650</v>
          </cell>
          <cell r="F263">
            <v>1633</v>
          </cell>
          <cell r="G263">
            <v>2161</v>
          </cell>
          <cell r="H263">
            <v>0</v>
          </cell>
          <cell r="I263">
            <v>0</v>
          </cell>
          <cell r="J263">
            <v>0</v>
          </cell>
          <cell r="K263">
            <v>0</v>
          </cell>
          <cell r="L263">
            <v>0</v>
          </cell>
          <cell r="M263">
            <v>0</v>
          </cell>
          <cell r="N263">
            <v>0</v>
          </cell>
          <cell r="O263">
            <v>0</v>
          </cell>
          <cell r="P263">
            <v>0</v>
          </cell>
          <cell r="R263">
            <v>5444</v>
          </cell>
        </row>
        <row r="264">
          <cell r="B264" t="str">
            <v>tbc   iPhone</v>
          </cell>
          <cell r="C264" t="str">
            <v>tbc</v>
          </cell>
          <cell r="E264">
            <v>0</v>
          </cell>
          <cell r="F264">
            <v>0</v>
          </cell>
          <cell r="G264">
            <v>0</v>
          </cell>
          <cell r="H264">
            <v>0</v>
          </cell>
          <cell r="I264">
            <v>0</v>
          </cell>
          <cell r="J264">
            <v>0</v>
          </cell>
          <cell r="K264">
            <v>0</v>
          </cell>
          <cell r="L264">
            <v>0</v>
          </cell>
          <cell r="M264">
            <v>0</v>
          </cell>
          <cell r="N264">
            <v>0</v>
          </cell>
          <cell r="O264">
            <v>0</v>
          </cell>
          <cell r="P264">
            <v>0</v>
          </cell>
          <cell r="R264">
            <v>0</v>
          </cell>
        </row>
        <row r="265">
          <cell r="B265" t="str">
            <v>tbc   iPhone</v>
          </cell>
          <cell r="C265" t="str">
            <v>tbc</v>
          </cell>
          <cell r="E265">
            <v>0</v>
          </cell>
          <cell r="F265">
            <v>0</v>
          </cell>
          <cell r="G265">
            <v>0</v>
          </cell>
          <cell r="H265">
            <v>0</v>
          </cell>
          <cell r="I265">
            <v>0</v>
          </cell>
          <cell r="J265">
            <v>0</v>
          </cell>
          <cell r="K265">
            <v>0</v>
          </cell>
          <cell r="L265">
            <v>0</v>
          </cell>
          <cell r="M265">
            <v>0</v>
          </cell>
          <cell r="N265">
            <v>0</v>
          </cell>
          <cell r="O265">
            <v>0</v>
          </cell>
          <cell r="P265">
            <v>0</v>
          </cell>
          <cell r="R265">
            <v>0</v>
          </cell>
        </row>
        <row r="266">
          <cell r="B266" t="str">
            <v>tbc   iPhone</v>
          </cell>
          <cell r="C266" t="str">
            <v>tbc</v>
          </cell>
          <cell r="E266">
            <v>0</v>
          </cell>
          <cell r="F266">
            <v>0</v>
          </cell>
          <cell r="G266">
            <v>0</v>
          </cell>
          <cell r="H266">
            <v>0</v>
          </cell>
          <cell r="I266">
            <v>0</v>
          </cell>
          <cell r="J266">
            <v>0</v>
          </cell>
          <cell r="K266">
            <v>0</v>
          </cell>
          <cell r="L266">
            <v>0</v>
          </cell>
          <cell r="M266">
            <v>0</v>
          </cell>
          <cell r="N266">
            <v>0</v>
          </cell>
          <cell r="O266">
            <v>0</v>
          </cell>
          <cell r="P266">
            <v>0</v>
          </cell>
          <cell r="R266">
            <v>0</v>
          </cell>
        </row>
        <row r="267">
          <cell r="B267" t="str">
            <v>tbc   iPhone</v>
          </cell>
          <cell r="C267" t="str">
            <v>tbc</v>
          </cell>
          <cell r="E267">
            <v>0</v>
          </cell>
          <cell r="F267">
            <v>0</v>
          </cell>
          <cell r="G267">
            <v>0</v>
          </cell>
          <cell r="H267">
            <v>0</v>
          </cell>
          <cell r="I267">
            <v>0</v>
          </cell>
          <cell r="J267">
            <v>0</v>
          </cell>
          <cell r="K267">
            <v>0</v>
          </cell>
          <cell r="L267">
            <v>0</v>
          </cell>
          <cell r="M267">
            <v>0</v>
          </cell>
          <cell r="N267">
            <v>0</v>
          </cell>
          <cell r="O267">
            <v>0</v>
          </cell>
          <cell r="P267">
            <v>0</v>
          </cell>
          <cell r="R267">
            <v>0</v>
          </cell>
        </row>
        <row r="268">
          <cell r="B268" t="str">
            <v>tbc   iPhone</v>
          </cell>
          <cell r="C268" t="str">
            <v>tbc</v>
          </cell>
          <cell r="E268">
            <v>0</v>
          </cell>
          <cell r="F268">
            <v>0</v>
          </cell>
          <cell r="G268">
            <v>0</v>
          </cell>
          <cell r="H268">
            <v>0</v>
          </cell>
          <cell r="I268">
            <v>0</v>
          </cell>
          <cell r="J268">
            <v>0</v>
          </cell>
          <cell r="K268">
            <v>0</v>
          </cell>
          <cell r="L268">
            <v>0</v>
          </cell>
          <cell r="M268">
            <v>0</v>
          </cell>
          <cell r="N268">
            <v>0</v>
          </cell>
          <cell r="O268">
            <v>0</v>
          </cell>
          <cell r="P268">
            <v>0</v>
          </cell>
          <cell r="R268">
            <v>0</v>
          </cell>
        </row>
        <row r="269">
          <cell r="B269" t="str">
            <v>tbc   iPhone</v>
          </cell>
          <cell r="C269" t="str">
            <v>tbc</v>
          </cell>
          <cell r="E269">
            <v>0</v>
          </cell>
          <cell r="F269">
            <v>0</v>
          </cell>
          <cell r="G269">
            <v>0</v>
          </cell>
          <cell r="H269">
            <v>0</v>
          </cell>
          <cell r="I269">
            <v>0</v>
          </cell>
          <cell r="J269">
            <v>0</v>
          </cell>
          <cell r="K269">
            <v>0</v>
          </cell>
          <cell r="L269">
            <v>0</v>
          </cell>
          <cell r="M269">
            <v>0</v>
          </cell>
          <cell r="N269">
            <v>0</v>
          </cell>
          <cell r="O269">
            <v>0</v>
          </cell>
          <cell r="P269">
            <v>0</v>
          </cell>
          <cell r="R269">
            <v>0</v>
          </cell>
        </row>
        <row r="270">
          <cell r="B270" t="str">
            <v>tbc   iPhone</v>
          </cell>
          <cell r="C270" t="str">
            <v>tbc</v>
          </cell>
          <cell r="E270">
            <v>0</v>
          </cell>
          <cell r="F270">
            <v>0</v>
          </cell>
          <cell r="G270">
            <v>0</v>
          </cell>
          <cell r="H270">
            <v>0</v>
          </cell>
          <cell r="I270">
            <v>0</v>
          </cell>
          <cell r="J270">
            <v>0</v>
          </cell>
          <cell r="K270">
            <v>0</v>
          </cell>
          <cell r="L270">
            <v>0</v>
          </cell>
          <cell r="M270">
            <v>0</v>
          </cell>
          <cell r="N270">
            <v>0</v>
          </cell>
          <cell r="O270">
            <v>0</v>
          </cell>
          <cell r="P270">
            <v>0</v>
          </cell>
          <cell r="R270">
            <v>0</v>
          </cell>
        </row>
        <row r="272">
          <cell r="C272" t="str">
            <v>Total Direct</v>
          </cell>
          <cell r="E272">
            <v>1906</v>
          </cell>
          <cell r="F272">
            <v>1896</v>
          </cell>
          <cell r="G272">
            <v>2476</v>
          </cell>
          <cell r="H272">
            <v>0</v>
          </cell>
          <cell r="I272">
            <v>0</v>
          </cell>
          <cell r="J272">
            <v>0</v>
          </cell>
          <cell r="K272">
            <v>0</v>
          </cell>
          <cell r="L272">
            <v>0</v>
          </cell>
          <cell r="M272">
            <v>0</v>
          </cell>
          <cell r="N272">
            <v>0</v>
          </cell>
          <cell r="O272">
            <v>0</v>
          </cell>
          <cell r="P272">
            <v>0</v>
          </cell>
          <cell r="R272">
            <v>6278</v>
          </cell>
        </row>
        <row r="274">
          <cell r="C274" t="str">
            <v>TOTAL BUSINESS</v>
          </cell>
          <cell r="E274">
            <v>2710</v>
          </cell>
          <cell r="F274">
            <v>2795</v>
          </cell>
          <cell r="G274">
            <v>3381</v>
          </cell>
          <cell r="H274">
            <v>0</v>
          </cell>
          <cell r="I274">
            <v>0</v>
          </cell>
          <cell r="J274">
            <v>0</v>
          </cell>
          <cell r="K274">
            <v>0</v>
          </cell>
          <cell r="L274">
            <v>0</v>
          </cell>
          <cell r="M274">
            <v>0</v>
          </cell>
          <cell r="N274">
            <v>0</v>
          </cell>
          <cell r="O274">
            <v>0</v>
          </cell>
          <cell r="P274">
            <v>0</v>
          </cell>
          <cell r="R274">
            <v>8886</v>
          </cell>
        </row>
        <row r="276">
          <cell r="C276" t="str">
            <v>O2 ONLINE (A. Benham)</v>
          </cell>
        </row>
        <row r="278">
          <cell r="B278" t="str">
            <v>O2 Online   iPhone</v>
          </cell>
          <cell r="C278" t="str">
            <v>O2 Online</v>
          </cell>
          <cell r="E278">
            <v>3807.1338888888886</v>
          </cell>
          <cell r="F278">
            <v>4426</v>
          </cell>
          <cell r="G278">
            <v>6133</v>
          </cell>
          <cell r="H278">
            <v>0</v>
          </cell>
          <cell r="I278">
            <v>0</v>
          </cell>
          <cell r="J278">
            <v>0</v>
          </cell>
          <cell r="K278">
            <v>0</v>
          </cell>
          <cell r="L278">
            <v>0</v>
          </cell>
          <cell r="M278">
            <v>0</v>
          </cell>
          <cell r="N278">
            <v>0</v>
          </cell>
          <cell r="O278">
            <v>0</v>
          </cell>
          <cell r="P278">
            <v>0</v>
          </cell>
          <cell r="R278">
            <v>14366.133888888889</v>
          </cell>
        </row>
        <row r="279">
          <cell r="B279" t="str">
            <v>O2 Telesales   iPhone</v>
          </cell>
          <cell r="C279" t="str">
            <v>O2 Telesales</v>
          </cell>
          <cell r="E279">
            <v>1780.8661111111112</v>
          </cell>
          <cell r="F279">
            <v>1061</v>
          </cell>
          <cell r="G279">
            <v>2773</v>
          </cell>
          <cell r="H279">
            <v>0</v>
          </cell>
          <cell r="I279">
            <v>0</v>
          </cell>
          <cell r="J279">
            <v>0</v>
          </cell>
          <cell r="K279">
            <v>0</v>
          </cell>
          <cell r="L279">
            <v>0</v>
          </cell>
          <cell r="M279">
            <v>0</v>
          </cell>
          <cell r="N279">
            <v>0</v>
          </cell>
          <cell r="O279">
            <v>0</v>
          </cell>
          <cell r="P279">
            <v>0</v>
          </cell>
          <cell r="R279">
            <v>5614.8661111111114</v>
          </cell>
        </row>
        <row r="280">
          <cell r="B280" t="str">
            <v>tbc   iPhone</v>
          </cell>
          <cell r="C280" t="str">
            <v>tbc</v>
          </cell>
          <cell r="E280">
            <v>0</v>
          </cell>
          <cell r="F280">
            <v>0</v>
          </cell>
          <cell r="G280">
            <v>0</v>
          </cell>
          <cell r="H280">
            <v>0</v>
          </cell>
          <cell r="I280">
            <v>0</v>
          </cell>
          <cell r="J280">
            <v>0</v>
          </cell>
          <cell r="K280">
            <v>0</v>
          </cell>
          <cell r="L280">
            <v>0</v>
          </cell>
          <cell r="M280">
            <v>0</v>
          </cell>
          <cell r="N280">
            <v>0</v>
          </cell>
          <cell r="O280">
            <v>0</v>
          </cell>
          <cell r="P280">
            <v>0</v>
          </cell>
          <cell r="R280">
            <v>0</v>
          </cell>
        </row>
        <row r="281">
          <cell r="B281" t="str">
            <v>tbc   iPhone</v>
          </cell>
          <cell r="C281" t="str">
            <v>tbc</v>
          </cell>
          <cell r="E281">
            <v>0</v>
          </cell>
          <cell r="F281">
            <v>0</v>
          </cell>
          <cell r="G281">
            <v>0</v>
          </cell>
          <cell r="H281">
            <v>0</v>
          </cell>
          <cell r="I281">
            <v>0</v>
          </cell>
          <cell r="J281">
            <v>0</v>
          </cell>
          <cell r="K281">
            <v>0</v>
          </cell>
          <cell r="L281">
            <v>0</v>
          </cell>
          <cell r="M281">
            <v>0</v>
          </cell>
          <cell r="N281">
            <v>0</v>
          </cell>
          <cell r="O281">
            <v>0</v>
          </cell>
          <cell r="P281">
            <v>0</v>
          </cell>
          <cell r="R281">
            <v>0</v>
          </cell>
        </row>
        <row r="282">
          <cell r="B282" t="str">
            <v>tbc   iPhone</v>
          </cell>
          <cell r="C282" t="str">
            <v>tbc</v>
          </cell>
          <cell r="E282">
            <v>0</v>
          </cell>
          <cell r="F282">
            <v>0</v>
          </cell>
          <cell r="G282">
            <v>0</v>
          </cell>
          <cell r="H282">
            <v>0</v>
          </cell>
          <cell r="I282">
            <v>0</v>
          </cell>
          <cell r="J282">
            <v>0</v>
          </cell>
          <cell r="K282">
            <v>0</v>
          </cell>
          <cell r="L282">
            <v>0</v>
          </cell>
          <cell r="M282">
            <v>0</v>
          </cell>
          <cell r="N282">
            <v>0</v>
          </cell>
          <cell r="O282">
            <v>0</v>
          </cell>
          <cell r="P282">
            <v>0</v>
          </cell>
          <cell r="R282">
            <v>0</v>
          </cell>
        </row>
        <row r="283">
          <cell r="B283" t="str">
            <v>tbc   iPhone</v>
          </cell>
          <cell r="C283" t="str">
            <v>tbc</v>
          </cell>
          <cell r="E283">
            <v>0</v>
          </cell>
          <cell r="F283">
            <v>0</v>
          </cell>
          <cell r="G283">
            <v>0</v>
          </cell>
          <cell r="H283">
            <v>0</v>
          </cell>
          <cell r="I283">
            <v>0</v>
          </cell>
          <cell r="J283">
            <v>0</v>
          </cell>
          <cell r="K283">
            <v>0</v>
          </cell>
          <cell r="L283">
            <v>0</v>
          </cell>
          <cell r="M283">
            <v>0</v>
          </cell>
          <cell r="N283">
            <v>0</v>
          </cell>
          <cell r="O283">
            <v>0</v>
          </cell>
          <cell r="P283">
            <v>0</v>
          </cell>
          <cell r="R283">
            <v>0</v>
          </cell>
        </row>
        <row r="285">
          <cell r="C285" t="str">
            <v>TOTAL O2 ONLINE</v>
          </cell>
          <cell r="E285">
            <v>5588</v>
          </cell>
          <cell r="F285">
            <v>5487</v>
          </cell>
          <cell r="G285">
            <v>8906</v>
          </cell>
          <cell r="H285">
            <v>0</v>
          </cell>
          <cell r="I285">
            <v>0</v>
          </cell>
          <cell r="J285">
            <v>0</v>
          </cell>
          <cell r="K285">
            <v>0</v>
          </cell>
          <cell r="L285">
            <v>0</v>
          </cell>
          <cell r="M285">
            <v>0</v>
          </cell>
          <cell r="N285">
            <v>0</v>
          </cell>
          <cell r="O285">
            <v>0</v>
          </cell>
          <cell r="P285">
            <v>0</v>
          </cell>
          <cell r="R285">
            <v>19981</v>
          </cell>
        </row>
        <row r="287">
          <cell r="C287" t="str">
            <v>O2 RETAIL (P. Cave)</v>
          </cell>
        </row>
        <row r="289">
          <cell r="B289" t="str">
            <v>O2 Retail   iPhone</v>
          </cell>
          <cell r="C289" t="str">
            <v>O2 Retail</v>
          </cell>
          <cell r="E289">
            <v>12409</v>
          </cell>
          <cell r="F289">
            <v>10999</v>
          </cell>
          <cell r="G289">
            <v>14232</v>
          </cell>
          <cell r="H289">
            <v>0</v>
          </cell>
          <cell r="I289">
            <v>0</v>
          </cell>
          <cell r="J289">
            <v>0</v>
          </cell>
          <cell r="K289">
            <v>0</v>
          </cell>
          <cell r="L289">
            <v>0</v>
          </cell>
          <cell r="M289">
            <v>0</v>
          </cell>
          <cell r="N289">
            <v>0</v>
          </cell>
          <cell r="O289">
            <v>0</v>
          </cell>
          <cell r="P289">
            <v>0</v>
          </cell>
          <cell r="R289">
            <v>37640</v>
          </cell>
        </row>
        <row r="290">
          <cell r="B290" t="str">
            <v>O2 Franchise   iPhone</v>
          </cell>
          <cell r="C290" t="str">
            <v>O2 Franchise</v>
          </cell>
          <cell r="E290">
            <v>1849</v>
          </cell>
          <cell r="F290">
            <v>1765</v>
          </cell>
          <cell r="G290">
            <v>2300</v>
          </cell>
          <cell r="H290">
            <v>0</v>
          </cell>
          <cell r="I290">
            <v>0</v>
          </cell>
          <cell r="J290">
            <v>0</v>
          </cell>
          <cell r="K290">
            <v>0</v>
          </cell>
          <cell r="L290">
            <v>0</v>
          </cell>
          <cell r="M290">
            <v>0</v>
          </cell>
          <cell r="N290">
            <v>0</v>
          </cell>
          <cell r="O290">
            <v>0</v>
          </cell>
          <cell r="P290">
            <v>0</v>
          </cell>
          <cell r="R290">
            <v>5914</v>
          </cell>
        </row>
        <row r="291">
          <cell r="B291" t="str">
            <v>tbc   iPhone</v>
          </cell>
          <cell r="C291" t="str">
            <v>tbc</v>
          </cell>
          <cell r="E291">
            <v>0</v>
          </cell>
          <cell r="F291">
            <v>0</v>
          </cell>
          <cell r="G291">
            <v>0</v>
          </cell>
          <cell r="H291">
            <v>0</v>
          </cell>
          <cell r="I291">
            <v>0</v>
          </cell>
          <cell r="J291">
            <v>0</v>
          </cell>
          <cell r="K291">
            <v>0</v>
          </cell>
          <cell r="L291">
            <v>0</v>
          </cell>
          <cell r="M291">
            <v>0</v>
          </cell>
          <cell r="N291">
            <v>0</v>
          </cell>
          <cell r="O291">
            <v>0</v>
          </cell>
          <cell r="P291">
            <v>0</v>
          </cell>
          <cell r="R291">
            <v>0</v>
          </cell>
        </row>
        <row r="292">
          <cell r="B292" t="str">
            <v>tbc   iPhone</v>
          </cell>
          <cell r="C292" t="str">
            <v>tbc</v>
          </cell>
          <cell r="E292">
            <v>0</v>
          </cell>
          <cell r="F292">
            <v>0</v>
          </cell>
          <cell r="G292">
            <v>0</v>
          </cell>
          <cell r="H292">
            <v>0</v>
          </cell>
          <cell r="I292">
            <v>0</v>
          </cell>
          <cell r="J292">
            <v>0</v>
          </cell>
          <cell r="K292">
            <v>0</v>
          </cell>
          <cell r="L292">
            <v>0</v>
          </cell>
          <cell r="M292">
            <v>0</v>
          </cell>
          <cell r="N292">
            <v>0</v>
          </cell>
          <cell r="O292">
            <v>0</v>
          </cell>
          <cell r="P292">
            <v>0</v>
          </cell>
          <cell r="R292">
            <v>0</v>
          </cell>
        </row>
        <row r="293">
          <cell r="B293" t="str">
            <v>tbc   iPhone</v>
          </cell>
          <cell r="C293" t="str">
            <v>tbc</v>
          </cell>
          <cell r="E293">
            <v>0</v>
          </cell>
          <cell r="F293">
            <v>0</v>
          </cell>
          <cell r="G293">
            <v>0</v>
          </cell>
          <cell r="H293">
            <v>0</v>
          </cell>
          <cell r="I293">
            <v>0</v>
          </cell>
          <cell r="J293">
            <v>0</v>
          </cell>
          <cell r="K293">
            <v>0</v>
          </cell>
          <cell r="L293">
            <v>0</v>
          </cell>
          <cell r="M293">
            <v>0</v>
          </cell>
          <cell r="N293">
            <v>0</v>
          </cell>
          <cell r="O293">
            <v>0</v>
          </cell>
          <cell r="P293">
            <v>0</v>
          </cell>
          <cell r="R293">
            <v>0</v>
          </cell>
        </row>
        <row r="294">
          <cell r="B294" t="str">
            <v>tbc   iPhone</v>
          </cell>
          <cell r="C294" t="str">
            <v>tbc</v>
          </cell>
          <cell r="E294">
            <v>0</v>
          </cell>
          <cell r="F294">
            <v>0</v>
          </cell>
          <cell r="G294">
            <v>0</v>
          </cell>
          <cell r="H294">
            <v>0</v>
          </cell>
          <cell r="I294">
            <v>0</v>
          </cell>
          <cell r="J294">
            <v>0</v>
          </cell>
          <cell r="K294">
            <v>0</v>
          </cell>
          <cell r="L294">
            <v>0</v>
          </cell>
          <cell r="M294">
            <v>0</v>
          </cell>
          <cell r="N294">
            <v>0</v>
          </cell>
          <cell r="O294">
            <v>0</v>
          </cell>
          <cell r="P294">
            <v>0</v>
          </cell>
          <cell r="R294">
            <v>0</v>
          </cell>
        </row>
        <row r="295">
          <cell r="B295" t="str">
            <v>tbc   iPhone</v>
          </cell>
          <cell r="C295" t="str">
            <v>tbc</v>
          </cell>
          <cell r="E295">
            <v>0</v>
          </cell>
          <cell r="F295">
            <v>0</v>
          </cell>
          <cell r="G295">
            <v>0</v>
          </cell>
          <cell r="H295">
            <v>0</v>
          </cell>
          <cell r="I295">
            <v>0</v>
          </cell>
          <cell r="J295">
            <v>0</v>
          </cell>
          <cell r="K295">
            <v>0</v>
          </cell>
          <cell r="L295">
            <v>0</v>
          </cell>
          <cell r="M295">
            <v>0</v>
          </cell>
          <cell r="N295">
            <v>0</v>
          </cell>
          <cell r="O295">
            <v>0</v>
          </cell>
          <cell r="P295">
            <v>0</v>
          </cell>
          <cell r="R295">
            <v>0</v>
          </cell>
        </row>
        <row r="297">
          <cell r="C297" t="str">
            <v>TOTAL O2 RETAIL</v>
          </cell>
          <cell r="E297">
            <v>14258</v>
          </cell>
          <cell r="F297">
            <v>12764</v>
          </cell>
          <cell r="G297">
            <v>16532</v>
          </cell>
          <cell r="H297">
            <v>0</v>
          </cell>
          <cell r="I297">
            <v>0</v>
          </cell>
          <cell r="J297">
            <v>0</v>
          </cell>
          <cell r="K297">
            <v>0</v>
          </cell>
          <cell r="L297">
            <v>0</v>
          </cell>
          <cell r="M297">
            <v>0</v>
          </cell>
          <cell r="N297">
            <v>0</v>
          </cell>
          <cell r="O297">
            <v>0</v>
          </cell>
          <cell r="P297">
            <v>0</v>
          </cell>
          <cell r="R297">
            <v>43554</v>
          </cell>
        </row>
        <row r="299">
          <cell r="C299" t="str">
            <v>OTHER CHANNELS</v>
          </cell>
        </row>
        <row r="301">
          <cell r="B301" t="str">
            <v>Other   iPhone</v>
          </cell>
          <cell r="C301" t="str">
            <v>Other</v>
          </cell>
          <cell r="E301">
            <v>167</v>
          </cell>
          <cell r="F301">
            <v>143</v>
          </cell>
          <cell r="G301">
            <v>252</v>
          </cell>
          <cell r="H301">
            <v>0</v>
          </cell>
          <cell r="I301">
            <v>0</v>
          </cell>
          <cell r="J301">
            <v>0</v>
          </cell>
          <cell r="K301">
            <v>0</v>
          </cell>
          <cell r="L301">
            <v>0</v>
          </cell>
          <cell r="M301">
            <v>0</v>
          </cell>
          <cell r="N301">
            <v>0</v>
          </cell>
          <cell r="O301">
            <v>0</v>
          </cell>
          <cell r="P301">
            <v>0</v>
          </cell>
          <cell r="R301">
            <v>562</v>
          </cell>
        </row>
        <row r="302">
          <cell r="B302" t="str">
            <v>tbc   iPhone</v>
          </cell>
          <cell r="C302" t="str">
            <v>tbc</v>
          </cell>
          <cell r="E302">
            <v>0</v>
          </cell>
          <cell r="F302">
            <v>0</v>
          </cell>
          <cell r="G302">
            <v>0</v>
          </cell>
          <cell r="H302">
            <v>0</v>
          </cell>
          <cell r="I302">
            <v>0</v>
          </cell>
          <cell r="J302">
            <v>0</v>
          </cell>
          <cell r="K302">
            <v>0</v>
          </cell>
          <cell r="L302">
            <v>0</v>
          </cell>
          <cell r="M302">
            <v>0</v>
          </cell>
          <cell r="N302">
            <v>0</v>
          </cell>
          <cell r="O302">
            <v>0</v>
          </cell>
          <cell r="P302">
            <v>0</v>
          </cell>
          <cell r="R302">
            <v>0</v>
          </cell>
        </row>
        <row r="303">
          <cell r="B303" t="str">
            <v>tbc   iPhone</v>
          </cell>
          <cell r="C303" t="str">
            <v>tbc</v>
          </cell>
          <cell r="E303">
            <v>0</v>
          </cell>
          <cell r="F303">
            <v>0</v>
          </cell>
          <cell r="G303">
            <v>0</v>
          </cell>
          <cell r="H303">
            <v>0</v>
          </cell>
          <cell r="I303">
            <v>0</v>
          </cell>
          <cell r="J303">
            <v>0</v>
          </cell>
          <cell r="K303">
            <v>0</v>
          </cell>
          <cell r="L303">
            <v>0</v>
          </cell>
          <cell r="M303">
            <v>0</v>
          </cell>
          <cell r="N303">
            <v>0</v>
          </cell>
          <cell r="O303">
            <v>0</v>
          </cell>
          <cell r="P303">
            <v>0</v>
          </cell>
          <cell r="R303">
            <v>0</v>
          </cell>
        </row>
        <row r="304">
          <cell r="B304" t="str">
            <v>tbc   iPhone</v>
          </cell>
          <cell r="C304" t="str">
            <v>tbc</v>
          </cell>
          <cell r="E304">
            <v>0</v>
          </cell>
          <cell r="F304">
            <v>0</v>
          </cell>
          <cell r="G304">
            <v>0</v>
          </cell>
          <cell r="H304">
            <v>0</v>
          </cell>
          <cell r="I304">
            <v>0</v>
          </cell>
          <cell r="J304">
            <v>0</v>
          </cell>
          <cell r="K304">
            <v>0</v>
          </cell>
          <cell r="L304">
            <v>0</v>
          </cell>
          <cell r="M304">
            <v>0</v>
          </cell>
          <cell r="N304">
            <v>0</v>
          </cell>
          <cell r="O304">
            <v>0</v>
          </cell>
          <cell r="P304">
            <v>0</v>
          </cell>
          <cell r="R304">
            <v>0</v>
          </cell>
        </row>
        <row r="305">
          <cell r="B305" t="str">
            <v>tbc   iPhone</v>
          </cell>
          <cell r="C305" t="str">
            <v>tbc</v>
          </cell>
          <cell r="E305">
            <v>0</v>
          </cell>
          <cell r="F305">
            <v>0</v>
          </cell>
          <cell r="G305">
            <v>0</v>
          </cell>
          <cell r="H305">
            <v>0</v>
          </cell>
          <cell r="I305">
            <v>0</v>
          </cell>
          <cell r="J305">
            <v>0</v>
          </cell>
          <cell r="K305">
            <v>0</v>
          </cell>
          <cell r="L305">
            <v>0</v>
          </cell>
          <cell r="M305">
            <v>0</v>
          </cell>
          <cell r="N305">
            <v>0</v>
          </cell>
          <cell r="O305">
            <v>0</v>
          </cell>
          <cell r="P305">
            <v>0</v>
          </cell>
          <cell r="R305">
            <v>0</v>
          </cell>
        </row>
        <row r="306">
          <cell r="B306" t="str">
            <v>tbc   iPhone</v>
          </cell>
          <cell r="C306" t="str">
            <v>tbc</v>
          </cell>
          <cell r="E306">
            <v>0</v>
          </cell>
          <cell r="F306">
            <v>0</v>
          </cell>
          <cell r="G306">
            <v>0</v>
          </cell>
          <cell r="H306">
            <v>0</v>
          </cell>
          <cell r="I306">
            <v>0</v>
          </cell>
          <cell r="J306">
            <v>0</v>
          </cell>
          <cell r="K306">
            <v>0</v>
          </cell>
          <cell r="L306">
            <v>0</v>
          </cell>
          <cell r="M306">
            <v>0</v>
          </cell>
          <cell r="N306">
            <v>0</v>
          </cell>
          <cell r="O306">
            <v>0</v>
          </cell>
          <cell r="P306">
            <v>0</v>
          </cell>
          <cell r="R306">
            <v>0</v>
          </cell>
        </row>
        <row r="308">
          <cell r="C308" t="str">
            <v>TOTAL OTHER CHANNELS</v>
          </cell>
          <cell r="E308">
            <v>167</v>
          </cell>
          <cell r="F308">
            <v>143</v>
          </cell>
          <cell r="G308">
            <v>252</v>
          </cell>
          <cell r="H308">
            <v>0</v>
          </cell>
          <cell r="I308">
            <v>0</v>
          </cell>
          <cell r="J308">
            <v>0</v>
          </cell>
          <cell r="K308">
            <v>0</v>
          </cell>
          <cell r="L308">
            <v>0</v>
          </cell>
          <cell r="M308">
            <v>0</v>
          </cell>
          <cell r="N308">
            <v>0</v>
          </cell>
          <cell r="O308">
            <v>0</v>
          </cell>
          <cell r="P308">
            <v>0</v>
          </cell>
          <cell r="R308">
            <v>562</v>
          </cell>
        </row>
        <row r="310">
          <cell r="C310" t="str">
            <v>iPHONE POSTPAY GROSS CONNECTIONS</v>
          </cell>
          <cell r="E310">
            <v>34893</v>
          </cell>
          <cell r="F310">
            <v>32807</v>
          </cell>
          <cell r="G310">
            <v>42010</v>
          </cell>
          <cell r="H310">
            <v>0</v>
          </cell>
          <cell r="I310">
            <v>0</v>
          </cell>
          <cell r="J310">
            <v>0</v>
          </cell>
          <cell r="K310">
            <v>0</v>
          </cell>
          <cell r="L310">
            <v>0</v>
          </cell>
          <cell r="M310">
            <v>0</v>
          </cell>
          <cell r="N310">
            <v>0</v>
          </cell>
          <cell r="O310">
            <v>0</v>
          </cell>
          <cell r="P310">
            <v>0</v>
          </cell>
          <cell r="R310">
            <v>109710</v>
          </cell>
        </row>
        <row r="312">
          <cell r="C312" t="str">
            <v>POSTPAY LAPTOPS</v>
          </cell>
          <cell r="E312">
            <v>39814</v>
          </cell>
          <cell r="F312">
            <v>39845</v>
          </cell>
          <cell r="G312">
            <v>39873</v>
          </cell>
          <cell r="H312">
            <v>39904</v>
          </cell>
          <cell r="I312">
            <v>39934</v>
          </cell>
          <cell r="J312">
            <v>39965</v>
          </cell>
          <cell r="K312">
            <v>39995</v>
          </cell>
          <cell r="L312">
            <v>40026</v>
          </cell>
          <cell r="M312">
            <v>40057</v>
          </cell>
          <cell r="N312">
            <v>40087</v>
          </cell>
          <cell r="O312">
            <v>40118</v>
          </cell>
          <cell r="P312">
            <v>40148</v>
          </cell>
          <cell r="R312" t="str">
            <v>Year to Date</v>
          </cell>
        </row>
        <row r="314">
          <cell r="E314" t="str">
            <v>Actual</v>
          </cell>
          <cell r="F314" t="str">
            <v>Actual</v>
          </cell>
          <cell r="G314" t="str">
            <v>Actual</v>
          </cell>
          <cell r="H314" t="str">
            <v/>
          </cell>
          <cell r="I314" t="str">
            <v/>
          </cell>
          <cell r="J314" t="str">
            <v/>
          </cell>
          <cell r="K314" t="str">
            <v/>
          </cell>
          <cell r="L314" t="str">
            <v/>
          </cell>
          <cell r="M314" t="str">
            <v/>
          </cell>
          <cell r="N314" t="str">
            <v/>
          </cell>
          <cell r="O314" t="str">
            <v/>
          </cell>
          <cell r="P314" t="str">
            <v/>
          </cell>
        </row>
        <row r="316">
          <cell r="C316" t="str">
            <v>MASS RETAIL (S. Shurrock)</v>
          </cell>
        </row>
        <row r="318">
          <cell r="B318" t="str">
            <v>Carphone Warehouse - CPW Managed   Laptops</v>
          </cell>
          <cell r="C318" t="str">
            <v>Carphone Warehouse - CPW Managed</v>
          </cell>
          <cell r="E318">
            <v>0</v>
          </cell>
          <cell r="F318">
            <v>0</v>
          </cell>
          <cell r="G318">
            <v>0</v>
          </cell>
          <cell r="H318">
            <v>0</v>
          </cell>
          <cell r="I318">
            <v>0</v>
          </cell>
          <cell r="J318">
            <v>0</v>
          </cell>
          <cell r="K318">
            <v>0</v>
          </cell>
          <cell r="L318">
            <v>0</v>
          </cell>
          <cell r="M318">
            <v>0</v>
          </cell>
          <cell r="N318">
            <v>0</v>
          </cell>
          <cell r="O318">
            <v>0</v>
          </cell>
          <cell r="P318">
            <v>0</v>
          </cell>
          <cell r="R318">
            <v>0</v>
          </cell>
        </row>
        <row r="319">
          <cell r="B319" t="str">
            <v>Carphone Warehouse - O2 managed   Laptops</v>
          </cell>
          <cell r="C319" t="str">
            <v>Carphone Warehouse - O2 managed</v>
          </cell>
          <cell r="E319">
            <v>275</v>
          </cell>
          <cell r="F319">
            <v>207</v>
          </cell>
          <cell r="G319">
            <v>148</v>
          </cell>
          <cell r="H319">
            <v>0</v>
          </cell>
          <cell r="I319">
            <v>0</v>
          </cell>
          <cell r="J319">
            <v>0</v>
          </cell>
          <cell r="K319">
            <v>0</v>
          </cell>
          <cell r="L319">
            <v>0</v>
          </cell>
          <cell r="M319">
            <v>0</v>
          </cell>
          <cell r="N319">
            <v>0</v>
          </cell>
          <cell r="O319">
            <v>0</v>
          </cell>
          <cell r="P319">
            <v>0</v>
          </cell>
          <cell r="R319">
            <v>630</v>
          </cell>
        </row>
        <row r="320">
          <cell r="B320" t="str">
            <v>tbc   Laptops</v>
          </cell>
          <cell r="C320" t="str">
            <v>tbc</v>
          </cell>
          <cell r="E320">
            <v>0</v>
          </cell>
          <cell r="F320">
            <v>0</v>
          </cell>
          <cell r="G320">
            <v>0</v>
          </cell>
          <cell r="H320">
            <v>0</v>
          </cell>
          <cell r="I320">
            <v>0</v>
          </cell>
          <cell r="J320">
            <v>0</v>
          </cell>
          <cell r="K320">
            <v>0</v>
          </cell>
          <cell r="L320">
            <v>0</v>
          </cell>
          <cell r="M320">
            <v>0</v>
          </cell>
          <cell r="N320">
            <v>0</v>
          </cell>
          <cell r="O320">
            <v>0</v>
          </cell>
          <cell r="P320">
            <v>0</v>
          </cell>
          <cell r="R320">
            <v>0</v>
          </cell>
        </row>
        <row r="321">
          <cell r="B321" t="str">
            <v>tbc   Laptops</v>
          </cell>
          <cell r="C321" t="str">
            <v>tbc</v>
          </cell>
          <cell r="E321">
            <v>0</v>
          </cell>
          <cell r="F321">
            <v>0</v>
          </cell>
          <cell r="G321">
            <v>0</v>
          </cell>
          <cell r="H321">
            <v>0</v>
          </cell>
          <cell r="I321">
            <v>0</v>
          </cell>
          <cell r="J321">
            <v>0</v>
          </cell>
          <cell r="K321">
            <v>0</v>
          </cell>
          <cell r="L321">
            <v>0</v>
          </cell>
          <cell r="M321">
            <v>0</v>
          </cell>
          <cell r="N321">
            <v>0</v>
          </cell>
          <cell r="O321">
            <v>0</v>
          </cell>
          <cell r="P321">
            <v>0</v>
          </cell>
          <cell r="R321">
            <v>0</v>
          </cell>
        </row>
        <row r="322">
          <cell r="B322" t="str">
            <v>Phones 4 You   Laptops</v>
          </cell>
          <cell r="C322" t="str">
            <v>Phones 4 You</v>
          </cell>
          <cell r="E322">
            <v>0</v>
          </cell>
          <cell r="F322">
            <v>14</v>
          </cell>
          <cell r="G322">
            <v>1</v>
          </cell>
          <cell r="H322">
            <v>0</v>
          </cell>
          <cell r="I322">
            <v>0</v>
          </cell>
          <cell r="J322">
            <v>0</v>
          </cell>
          <cell r="K322">
            <v>0</v>
          </cell>
          <cell r="L322">
            <v>0</v>
          </cell>
          <cell r="M322">
            <v>0</v>
          </cell>
          <cell r="N322">
            <v>0</v>
          </cell>
          <cell r="O322">
            <v>0</v>
          </cell>
          <cell r="P322">
            <v>0</v>
          </cell>
          <cell r="R322">
            <v>15</v>
          </cell>
        </row>
        <row r="323">
          <cell r="B323" t="str">
            <v>Dixons Stores Group   Laptops</v>
          </cell>
          <cell r="C323" t="str">
            <v>Dixons Stores Group</v>
          </cell>
          <cell r="E323">
            <v>0</v>
          </cell>
          <cell r="F323">
            <v>0</v>
          </cell>
          <cell r="G323">
            <v>0</v>
          </cell>
          <cell r="H323">
            <v>0</v>
          </cell>
          <cell r="I323">
            <v>0</v>
          </cell>
          <cell r="J323">
            <v>0</v>
          </cell>
          <cell r="K323">
            <v>0</v>
          </cell>
          <cell r="L323">
            <v>0</v>
          </cell>
          <cell r="M323">
            <v>0</v>
          </cell>
          <cell r="N323">
            <v>0</v>
          </cell>
          <cell r="O323">
            <v>0</v>
          </cell>
          <cell r="P323">
            <v>0</v>
          </cell>
          <cell r="R323">
            <v>0</v>
          </cell>
        </row>
        <row r="324">
          <cell r="B324" t="str">
            <v>tbc   Laptops</v>
          </cell>
          <cell r="C324" t="str">
            <v>tbc</v>
          </cell>
          <cell r="E324">
            <v>0</v>
          </cell>
          <cell r="F324">
            <v>0</v>
          </cell>
          <cell r="G324">
            <v>0</v>
          </cell>
          <cell r="H324">
            <v>0</v>
          </cell>
          <cell r="I324">
            <v>0</v>
          </cell>
          <cell r="J324">
            <v>0</v>
          </cell>
          <cell r="K324">
            <v>0</v>
          </cell>
          <cell r="L324">
            <v>0</v>
          </cell>
          <cell r="M324">
            <v>0</v>
          </cell>
          <cell r="N324">
            <v>0</v>
          </cell>
          <cell r="O324">
            <v>0</v>
          </cell>
          <cell r="P324">
            <v>0</v>
          </cell>
          <cell r="R324">
            <v>0</v>
          </cell>
        </row>
        <row r="325">
          <cell r="B325" t="str">
            <v>Dial a Phone   Laptops</v>
          </cell>
          <cell r="C325" t="str">
            <v>Dial a Phone</v>
          </cell>
          <cell r="E325">
            <v>0</v>
          </cell>
          <cell r="F325">
            <v>0</v>
          </cell>
          <cell r="G325">
            <v>0</v>
          </cell>
          <cell r="H325">
            <v>0</v>
          </cell>
          <cell r="I325">
            <v>0</v>
          </cell>
          <cell r="J325">
            <v>0</v>
          </cell>
          <cell r="K325">
            <v>0</v>
          </cell>
          <cell r="L325">
            <v>0</v>
          </cell>
          <cell r="M325">
            <v>0</v>
          </cell>
          <cell r="N325">
            <v>0</v>
          </cell>
          <cell r="O325">
            <v>0</v>
          </cell>
          <cell r="P325">
            <v>0</v>
          </cell>
          <cell r="R325">
            <v>0</v>
          </cell>
        </row>
        <row r="326">
          <cell r="B326" t="str">
            <v>Argos   Laptops</v>
          </cell>
          <cell r="C326" t="str">
            <v>Argos</v>
          </cell>
          <cell r="E326">
            <v>0</v>
          </cell>
          <cell r="F326">
            <v>0</v>
          </cell>
          <cell r="G326">
            <v>0</v>
          </cell>
          <cell r="H326">
            <v>0</v>
          </cell>
          <cell r="I326">
            <v>0</v>
          </cell>
          <cell r="J326">
            <v>0</v>
          </cell>
          <cell r="K326">
            <v>0</v>
          </cell>
          <cell r="L326">
            <v>0</v>
          </cell>
          <cell r="M326">
            <v>0</v>
          </cell>
          <cell r="N326">
            <v>0</v>
          </cell>
          <cell r="O326">
            <v>0</v>
          </cell>
          <cell r="P326">
            <v>0</v>
          </cell>
          <cell r="R326">
            <v>0</v>
          </cell>
        </row>
        <row r="327">
          <cell r="B327" t="str">
            <v>Tesco   Laptops</v>
          </cell>
          <cell r="C327" t="str">
            <v>Tesco</v>
          </cell>
          <cell r="E327">
            <v>0</v>
          </cell>
          <cell r="F327">
            <v>0</v>
          </cell>
          <cell r="G327">
            <v>0</v>
          </cell>
          <cell r="H327">
            <v>0</v>
          </cell>
          <cell r="I327">
            <v>0</v>
          </cell>
          <cell r="J327">
            <v>0</v>
          </cell>
          <cell r="K327">
            <v>0</v>
          </cell>
          <cell r="L327">
            <v>0</v>
          </cell>
          <cell r="M327">
            <v>0</v>
          </cell>
          <cell r="N327">
            <v>0</v>
          </cell>
          <cell r="O327">
            <v>0</v>
          </cell>
          <cell r="P327">
            <v>0</v>
          </cell>
          <cell r="R327">
            <v>0</v>
          </cell>
        </row>
        <row r="328">
          <cell r="B328" t="str">
            <v>Woolworths   Laptops</v>
          </cell>
          <cell r="C328" t="str">
            <v>Woolworths</v>
          </cell>
          <cell r="E328">
            <v>0</v>
          </cell>
          <cell r="F328">
            <v>0</v>
          </cell>
          <cell r="G328">
            <v>0</v>
          </cell>
          <cell r="H328">
            <v>0</v>
          </cell>
          <cell r="I328">
            <v>0</v>
          </cell>
          <cell r="J328">
            <v>0</v>
          </cell>
          <cell r="K328">
            <v>0</v>
          </cell>
          <cell r="L328">
            <v>0</v>
          </cell>
          <cell r="M328">
            <v>0</v>
          </cell>
          <cell r="N328">
            <v>0</v>
          </cell>
          <cell r="O328">
            <v>0</v>
          </cell>
          <cell r="P328">
            <v>0</v>
          </cell>
          <cell r="R328">
            <v>0</v>
          </cell>
        </row>
        <row r="329">
          <cell r="B329" t="str">
            <v>Littlewoods   Laptops</v>
          </cell>
          <cell r="C329" t="str">
            <v>Littlewoods</v>
          </cell>
          <cell r="E329">
            <v>0</v>
          </cell>
          <cell r="F329">
            <v>0</v>
          </cell>
          <cell r="G329">
            <v>0</v>
          </cell>
          <cell r="H329">
            <v>0</v>
          </cell>
          <cell r="I329">
            <v>0</v>
          </cell>
          <cell r="J329">
            <v>0</v>
          </cell>
          <cell r="K329">
            <v>0</v>
          </cell>
          <cell r="L329">
            <v>0</v>
          </cell>
          <cell r="M329">
            <v>0</v>
          </cell>
          <cell r="N329">
            <v>0</v>
          </cell>
          <cell r="O329">
            <v>0</v>
          </cell>
          <cell r="P329">
            <v>0</v>
          </cell>
          <cell r="R329">
            <v>0</v>
          </cell>
        </row>
        <row r="330">
          <cell r="B330" t="str">
            <v>Comet   Laptops</v>
          </cell>
          <cell r="C330" t="str">
            <v>Comet</v>
          </cell>
          <cell r="E330">
            <v>0</v>
          </cell>
          <cell r="F330">
            <v>0</v>
          </cell>
          <cell r="G330">
            <v>0</v>
          </cell>
          <cell r="H330">
            <v>0</v>
          </cell>
          <cell r="I330">
            <v>0</v>
          </cell>
          <cell r="J330">
            <v>0</v>
          </cell>
          <cell r="K330">
            <v>0</v>
          </cell>
          <cell r="L330">
            <v>0</v>
          </cell>
          <cell r="M330">
            <v>0</v>
          </cell>
          <cell r="N330">
            <v>0</v>
          </cell>
          <cell r="O330">
            <v>0</v>
          </cell>
          <cell r="P330">
            <v>0</v>
          </cell>
          <cell r="R330">
            <v>0</v>
          </cell>
        </row>
        <row r="331">
          <cell r="B331" t="str">
            <v>MobileShop   Laptops</v>
          </cell>
          <cell r="C331" t="str">
            <v>MobileShop</v>
          </cell>
          <cell r="E331">
            <v>0</v>
          </cell>
          <cell r="F331">
            <v>0</v>
          </cell>
          <cell r="G331">
            <v>0</v>
          </cell>
          <cell r="H331">
            <v>0</v>
          </cell>
          <cell r="I331">
            <v>0</v>
          </cell>
          <cell r="J331">
            <v>0</v>
          </cell>
          <cell r="K331">
            <v>0</v>
          </cell>
          <cell r="L331">
            <v>0</v>
          </cell>
          <cell r="M331">
            <v>0</v>
          </cell>
          <cell r="N331">
            <v>0</v>
          </cell>
          <cell r="O331">
            <v>0</v>
          </cell>
          <cell r="P331">
            <v>0</v>
          </cell>
          <cell r="R331">
            <v>0</v>
          </cell>
        </row>
        <row r="332">
          <cell r="B332" t="str">
            <v>Apple   Laptops</v>
          </cell>
          <cell r="C332" t="str">
            <v>Apple</v>
          </cell>
          <cell r="E332">
            <v>0</v>
          </cell>
          <cell r="F332">
            <v>0</v>
          </cell>
          <cell r="G332">
            <v>0</v>
          </cell>
          <cell r="H332">
            <v>0</v>
          </cell>
          <cell r="I332">
            <v>0</v>
          </cell>
          <cell r="J332">
            <v>0</v>
          </cell>
          <cell r="K332">
            <v>0</v>
          </cell>
          <cell r="L332">
            <v>0</v>
          </cell>
          <cell r="M332">
            <v>0</v>
          </cell>
          <cell r="N332">
            <v>0</v>
          </cell>
          <cell r="O332">
            <v>0</v>
          </cell>
          <cell r="P332">
            <v>0</v>
          </cell>
          <cell r="R332">
            <v>0</v>
          </cell>
        </row>
        <row r="333">
          <cell r="B333" t="str">
            <v>Other Mass Retail   Laptops</v>
          </cell>
          <cell r="C333" t="str">
            <v>Other Mass Retail</v>
          </cell>
          <cell r="E333">
            <v>0</v>
          </cell>
          <cell r="F333">
            <v>0</v>
          </cell>
          <cell r="G333">
            <v>0</v>
          </cell>
          <cell r="H333">
            <v>0</v>
          </cell>
          <cell r="I333">
            <v>0</v>
          </cell>
          <cell r="J333">
            <v>0</v>
          </cell>
          <cell r="K333">
            <v>0</v>
          </cell>
          <cell r="L333">
            <v>0</v>
          </cell>
          <cell r="M333">
            <v>0</v>
          </cell>
          <cell r="N333">
            <v>0</v>
          </cell>
          <cell r="O333">
            <v>0</v>
          </cell>
          <cell r="P333">
            <v>0</v>
          </cell>
          <cell r="R333">
            <v>0</v>
          </cell>
        </row>
        <row r="334">
          <cell r="B334" t="str">
            <v>Prepay Distributors   Laptops</v>
          </cell>
          <cell r="C334" t="str">
            <v>Prepay Distributors</v>
          </cell>
          <cell r="E334">
            <v>0</v>
          </cell>
          <cell r="F334">
            <v>0</v>
          </cell>
          <cell r="G334">
            <v>0</v>
          </cell>
          <cell r="H334">
            <v>0</v>
          </cell>
          <cell r="I334">
            <v>0</v>
          </cell>
          <cell r="J334">
            <v>0</v>
          </cell>
          <cell r="K334">
            <v>0</v>
          </cell>
          <cell r="L334">
            <v>0</v>
          </cell>
          <cell r="M334">
            <v>0</v>
          </cell>
          <cell r="N334">
            <v>0</v>
          </cell>
          <cell r="O334">
            <v>0</v>
          </cell>
          <cell r="P334">
            <v>0</v>
          </cell>
          <cell r="R334">
            <v>0</v>
          </cell>
        </row>
        <row r="335">
          <cell r="B335" t="str">
            <v>Asda   Laptops</v>
          </cell>
          <cell r="C335" t="str">
            <v>Asda</v>
          </cell>
          <cell r="E335">
            <v>0</v>
          </cell>
          <cell r="F335">
            <v>0</v>
          </cell>
          <cell r="G335">
            <v>0</v>
          </cell>
          <cell r="H335">
            <v>0</v>
          </cell>
          <cell r="I335">
            <v>0</v>
          </cell>
          <cell r="J335">
            <v>0</v>
          </cell>
          <cell r="K335">
            <v>0</v>
          </cell>
          <cell r="L335">
            <v>0</v>
          </cell>
          <cell r="M335">
            <v>0</v>
          </cell>
          <cell r="N335">
            <v>0</v>
          </cell>
          <cell r="O335">
            <v>0</v>
          </cell>
          <cell r="P335">
            <v>0</v>
          </cell>
          <cell r="R335">
            <v>0</v>
          </cell>
        </row>
        <row r="336">
          <cell r="B336" t="str">
            <v>Next   Laptops</v>
          </cell>
          <cell r="C336" t="str">
            <v>Next</v>
          </cell>
          <cell r="E336">
            <v>0</v>
          </cell>
          <cell r="F336">
            <v>0</v>
          </cell>
          <cell r="G336">
            <v>0</v>
          </cell>
          <cell r="H336">
            <v>0</v>
          </cell>
          <cell r="I336">
            <v>0</v>
          </cell>
          <cell r="J336">
            <v>0</v>
          </cell>
          <cell r="K336">
            <v>0</v>
          </cell>
          <cell r="L336">
            <v>0</v>
          </cell>
          <cell r="M336">
            <v>0</v>
          </cell>
          <cell r="N336">
            <v>0</v>
          </cell>
          <cell r="O336">
            <v>0</v>
          </cell>
          <cell r="P336">
            <v>0</v>
          </cell>
          <cell r="R336">
            <v>0</v>
          </cell>
        </row>
        <row r="337">
          <cell r="B337" t="str">
            <v>Morrisons   Laptops</v>
          </cell>
          <cell r="C337" t="str">
            <v>Morrisons</v>
          </cell>
          <cell r="E337">
            <v>0</v>
          </cell>
          <cell r="F337">
            <v>0</v>
          </cell>
          <cell r="G337">
            <v>0</v>
          </cell>
          <cell r="H337">
            <v>0</v>
          </cell>
          <cell r="I337">
            <v>0</v>
          </cell>
          <cell r="J337">
            <v>0</v>
          </cell>
          <cell r="K337">
            <v>0</v>
          </cell>
          <cell r="L337">
            <v>0</v>
          </cell>
          <cell r="M337">
            <v>0</v>
          </cell>
          <cell r="N337">
            <v>0</v>
          </cell>
          <cell r="O337">
            <v>0</v>
          </cell>
          <cell r="P337">
            <v>0</v>
          </cell>
          <cell r="R337">
            <v>0</v>
          </cell>
        </row>
        <row r="338">
          <cell r="B338" t="str">
            <v>tbc   Laptops</v>
          </cell>
          <cell r="C338" t="str">
            <v>tbc</v>
          </cell>
          <cell r="E338">
            <v>0</v>
          </cell>
          <cell r="F338">
            <v>0</v>
          </cell>
          <cell r="G338">
            <v>0</v>
          </cell>
          <cell r="H338">
            <v>0</v>
          </cell>
          <cell r="I338">
            <v>0</v>
          </cell>
          <cell r="J338">
            <v>0</v>
          </cell>
          <cell r="K338">
            <v>0</v>
          </cell>
          <cell r="L338">
            <v>0</v>
          </cell>
          <cell r="M338">
            <v>0</v>
          </cell>
          <cell r="N338">
            <v>0</v>
          </cell>
          <cell r="O338">
            <v>0</v>
          </cell>
          <cell r="P338">
            <v>0</v>
          </cell>
          <cell r="R338">
            <v>0</v>
          </cell>
        </row>
        <row r="340">
          <cell r="C340" t="str">
            <v>TOTAL MASS RETAIL</v>
          </cell>
          <cell r="E340">
            <v>275</v>
          </cell>
          <cell r="F340">
            <v>221</v>
          </cell>
          <cell r="G340">
            <v>149</v>
          </cell>
          <cell r="H340">
            <v>0</v>
          </cell>
          <cell r="I340">
            <v>0</v>
          </cell>
          <cell r="J340">
            <v>0</v>
          </cell>
          <cell r="K340">
            <v>0</v>
          </cell>
          <cell r="L340">
            <v>0</v>
          </cell>
          <cell r="M340">
            <v>0</v>
          </cell>
          <cell r="N340">
            <v>0</v>
          </cell>
          <cell r="O340">
            <v>0</v>
          </cell>
          <cell r="P340">
            <v>0</v>
          </cell>
          <cell r="R340">
            <v>645</v>
          </cell>
        </row>
        <row r="342">
          <cell r="C342" t="str">
            <v>BUSINESS (B. Dowd)</v>
          </cell>
        </row>
        <row r="344">
          <cell r="B344" t="str">
            <v>Exclusive Partners   Laptops</v>
          </cell>
          <cell r="C344" t="str">
            <v>Exclusive Partners</v>
          </cell>
          <cell r="E344">
            <v>11</v>
          </cell>
          <cell r="F344">
            <v>11</v>
          </cell>
          <cell r="G344">
            <v>16</v>
          </cell>
          <cell r="H344">
            <v>0</v>
          </cell>
          <cell r="I344">
            <v>0</v>
          </cell>
          <cell r="J344">
            <v>0</v>
          </cell>
          <cell r="K344">
            <v>0</v>
          </cell>
          <cell r="L344">
            <v>0</v>
          </cell>
          <cell r="M344">
            <v>0</v>
          </cell>
          <cell r="N344">
            <v>0</v>
          </cell>
          <cell r="O344">
            <v>0</v>
          </cell>
          <cell r="P344">
            <v>0</v>
          </cell>
          <cell r="R344">
            <v>38</v>
          </cell>
        </row>
        <row r="346">
          <cell r="C346" t="str">
            <v>Business Partners</v>
          </cell>
        </row>
        <row r="348">
          <cell r="B348" t="str">
            <v>Direct Independents   Laptops</v>
          </cell>
          <cell r="C348" t="str">
            <v>Direct Independents</v>
          </cell>
          <cell r="E348">
            <v>5</v>
          </cell>
          <cell r="F348">
            <v>10</v>
          </cell>
          <cell r="G348">
            <v>3</v>
          </cell>
          <cell r="H348">
            <v>0</v>
          </cell>
          <cell r="I348">
            <v>0</v>
          </cell>
          <cell r="J348">
            <v>0</v>
          </cell>
          <cell r="K348">
            <v>0</v>
          </cell>
          <cell r="L348">
            <v>0</v>
          </cell>
          <cell r="M348">
            <v>0</v>
          </cell>
          <cell r="N348">
            <v>0</v>
          </cell>
          <cell r="O348">
            <v>0</v>
          </cell>
          <cell r="P348">
            <v>0</v>
          </cell>
          <cell r="R348">
            <v>18</v>
          </cell>
        </row>
        <row r="349">
          <cell r="B349" t="str">
            <v>Distributors   Laptops</v>
          </cell>
          <cell r="C349" t="str">
            <v>Distributors</v>
          </cell>
          <cell r="E349">
            <v>5</v>
          </cell>
          <cell r="F349">
            <v>9</v>
          </cell>
          <cell r="G349">
            <v>6</v>
          </cell>
          <cell r="H349">
            <v>0</v>
          </cell>
          <cell r="I349">
            <v>0</v>
          </cell>
          <cell r="J349">
            <v>0</v>
          </cell>
          <cell r="K349">
            <v>0</v>
          </cell>
          <cell r="L349">
            <v>0</v>
          </cell>
          <cell r="M349">
            <v>0</v>
          </cell>
          <cell r="N349">
            <v>0</v>
          </cell>
          <cell r="O349">
            <v>0</v>
          </cell>
          <cell r="P349">
            <v>0</v>
          </cell>
          <cell r="R349">
            <v>20</v>
          </cell>
        </row>
        <row r="350">
          <cell r="B350" t="str">
            <v>Data Centre of Excellence   Laptops</v>
          </cell>
          <cell r="C350" t="str">
            <v>Data Centre of Excellence</v>
          </cell>
          <cell r="E350">
            <v>0</v>
          </cell>
          <cell r="F350">
            <v>0</v>
          </cell>
          <cell r="G350">
            <v>0</v>
          </cell>
          <cell r="H350">
            <v>0</v>
          </cell>
          <cell r="I350">
            <v>0</v>
          </cell>
          <cell r="J350">
            <v>0</v>
          </cell>
          <cell r="K350">
            <v>0</v>
          </cell>
          <cell r="L350">
            <v>0</v>
          </cell>
          <cell r="M350">
            <v>0</v>
          </cell>
          <cell r="N350">
            <v>0</v>
          </cell>
          <cell r="O350">
            <v>0</v>
          </cell>
          <cell r="P350">
            <v>0</v>
          </cell>
          <cell r="R350">
            <v>0</v>
          </cell>
        </row>
        <row r="351">
          <cell r="B351" t="str">
            <v>Vodafone   Laptops</v>
          </cell>
          <cell r="C351" t="str">
            <v>Vodafone</v>
          </cell>
          <cell r="E351">
            <v>0</v>
          </cell>
          <cell r="F351">
            <v>0</v>
          </cell>
          <cell r="G351">
            <v>0</v>
          </cell>
          <cell r="H351">
            <v>0</v>
          </cell>
          <cell r="I351">
            <v>0</v>
          </cell>
          <cell r="J351">
            <v>0</v>
          </cell>
          <cell r="K351">
            <v>0</v>
          </cell>
          <cell r="L351">
            <v>0</v>
          </cell>
          <cell r="M351">
            <v>0</v>
          </cell>
          <cell r="N351">
            <v>0</v>
          </cell>
          <cell r="O351">
            <v>0</v>
          </cell>
          <cell r="P351">
            <v>0</v>
          </cell>
          <cell r="R351">
            <v>0</v>
          </cell>
        </row>
        <row r="352">
          <cell r="B352" t="str">
            <v>Managed Partners   Laptops</v>
          </cell>
          <cell r="C352" t="str">
            <v>Managed Partners</v>
          </cell>
          <cell r="E352">
            <v>0</v>
          </cell>
          <cell r="F352">
            <v>0</v>
          </cell>
          <cell r="G352">
            <v>0</v>
          </cell>
          <cell r="H352">
            <v>0</v>
          </cell>
          <cell r="I352">
            <v>0</v>
          </cell>
          <cell r="J352">
            <v>0</v>
          </cell>
          <cell r="K352">
            <v>0</v>
          </cell>
          <cell r="L352">
            <v>0</v>
          </cell>
          <cell r="M352">
            <v>0</v>
          </cell>
          <cell r="N352">
            <v>0</v>
          </cell>
          <cell r="O352">
            <v>0</v>
          </cell>
          <cell r="P352">
            <v>0</v>
          </cell>
          <cell r="R352">
            <v>0</v>
          </cell>
        </row>
        <row r="353">
          <cell r="B353" t="str">
            <v>BT SP   Laptops</v>
          </cell>
          <cell r="C353" t="str">
            <v>BT SP</v>
          </cell>
          <cell r="E353">
            <v>0</v>
          </cell>
          <cell r="F353">
            <v>0</v>
          </cell>
          <cell r="G353">
            <v>0</v>
          </cell>
          <cell r="H353">
            <v>0</v>
          </cell>
          <cell r="I353">
            <v>0</v>
          </cell>
          <cell r="J353">
            <v>0</v>
          </cell>
          <cell r="K353">
            <v>0</v>
          </cell>
          <cell r="L353">
            <v>0</v>
          </cell>
          <cell r="M353">
            <v>0</v>
          </cell>
          <cell r="N353">
            <v>0</v>
          </cell>
          <cell r="O353">
            <v>0</v>
          </cell>
          <cell r="P353">
            <v>0</v>
          </cell>
          <cell r="R353">
            <v>0</v>
          </cell>
        </row>
        <row r="354">
          <cell r="B354" t="str">
            <v>Billing Partners - ISPs   Laptops</v>
          </cell>
          <cell r="C354" t="str">
            <v>Billing Partners - ISPs</v>
          </cell>
          <cell r="E354">
            <v>0</v>
          </cell>
          <cell r="F354">
            <v>0</v>
          </cell>
          <cell r="G354">
            <v>0</v>
          </cell>
          <cell r="H354">
            <v>0</v>
          </cell>
          <cell r="I354">
            <v>0</v>
          </cell>
          <cell r="J354">
            <v>0</v>
          </cell>
          <cell r="K354">
            <v>0</v>
          </cell>
          <cell r="L354">
            <v>0</v>
          </cell>
          <cell r="M354">
            <v>0</v>
          </cell>
          <cell r="N354">
            <v>0</v>
          </cell>
          <cell r="O354">
            <v>0</v>
          </cell>
          <cell r="P354">
            <v>0</v>
          </cell>
          <cell r="R354">
            <v>0</v>
          </cell>
        </row>
        <row r="355">
          <cell r="B355" t="str">
            <v>Genesis   Laptops</v>
          </cell>
          <cell r="C355" t="str">
            <v>Genesis</v>
          </cell>
          <cell r="E355">
            <v>0</v>
          </cell>
          <cell r="F355">
            <v>0</v>
          </cell>
          <cell r="G355">
            <v>0</v>
          </cell>
          <cell r="H355">
            <v>0</v>
          </cell>
          <cell r="I355">
            <v>0</v>
          </cell>
          <cell r="J355">
            <v>0</v>
          </cell>
          <cell r="K355">
            <v>0</v>
          </cell>
          <cell r="L355">
            <v>0</v>
          </cell>
          <cell r="M355">
            <v>0</v>
          </cell>
          <cell r="N355">
            <v>0</v>
          </cell>
          <cell r="O355">
            <v>0</v>
          </cell>
          <cell r="P355">
            <v>0</v>
          </cell>
          <cell r="R355">
            <v>0</v>
          </cell>
        </row>
        <row r="356">
          <cell r="B356" t="str">
            <v>System Integrators   Laptops</v>
          </cell>
          <cell r="C356" t="str">
            <v>System Integrators</v>
          </cell>
          <cell r="E356">
            <v>0</v>
          </cell>
          <cell r="F356">
            <v>0</v>
          </cell>
          <cell r="G356">
            <v>0</v>
          </cell>
          <cell r="H356">
            <v>0</v>
          </cell>
          <cell r="I356">
            <v>0</v>
          </cell>
          <cell r="J356">
            <v>0</v>
          </cell>
          <cell r="K356">
            <v>0</v>
          </cell>
          <cell r="L356">
            <v>0</v>
          </cell>
          <cell r="M356">
            <v>0</v>
          </cell>
          <cell r="N356">
            <v>0</v>
          </cell>
          <cell r="O356">
            <v>0</v>
          </cell>
          <cell r="P356">
            <v>0</v>
          </cell>
          <cell r="R356">
            <v>0</v>
          </cell>
        </row>
        <row r="357">
          <cell r="B357" t="str">
            <v>Ceased Independents   Laptops</v>
          </cell>
          <cell r="C357" t="str">
            <v>Ceased Independents</v>
          </cell>
          <cell r="E357">
            <v>0</v>
          </cell>
          <cell r="F357">
            <v>0</v>
          </cell>
          <cell r="G357">
            <v>0</v>
          </cell>
          <cell r="H357">
            <v>0</v>
          </cell>
          <cell r="I357">
            <v>0</v>
          </cell>
          <cell r="J357">
            <v>0</v>
          </cell>
          <cell r="K357">
            <v>0</v>
          </cell>
          <cell r="L357">
            <v>0</v>
          </cell>
          <cell r="M357">
            <v>0</v>
          </cell>
          <cell r="N357">
            <v>0</v>
          </cell>
          <cell r="O357">
            <v>0</v>
          </cell>
          <cell r="P357">
            <v>0</v>
          </cell>
          <cell r="R357">
            <v>0</v>
          </cell>
        </row>
        <row r="358">
          <cell r="B358" t="str">
            <v>tbc   Laptops</v>
          </cell>
          <cell r="C358" t="str">
            <v>tbc</v>
          </cell>
          <cell r="E358">
            <v>0</v>
          </cell>
          <cell r="F358">
            <v>0</v>
          </cell>
          <cell r="G358">
            <v>0</v>
          </cell>
          <cell r="H358">
            <v>0</v>
          </cell>
          <cell r="I358">
            <v>0</v>
          </cell>
          <cell r="J358">
            <v>0</v>
          </cell>
          <cell r="K358">
            <v>0</v>
          </cell>
          <cell r="L358">
            <v>0</v>
          </cell>
          <cell r="M358">
            <v>0</v>
          </cell>
          <cell r="N358">
            <v>0</v>
          </cell>
          <cell r="O358">
            <v>0</v>
          </cell>
          <cell r="P358">
            <v>0</v>
          </cell>
          <cell r="R358">
            <v>0</v>
          </cell>
        </row>
        <row r="360">
          <cell r="C360" t="str">
            <v>Total Business Partners</v>
          </cell>
          <cell r="E360">
            <v>10</v>
          </cell>
          <cell r="F360">
            <v>19</v>
          </cell>
          <cell r="G360">
            <v>9</v>
          </cell>
          <cell r="H360">
            <v>0</v>
          </cell>
          <cell r="I360">
            <v>0</v>
          </cell>
          <cell r="J360">
            <v>0</v>
          </cell>
          <cell r="K360">
            <v>0</v>
          </cell>
          <cell r="L360">
            <v>0</v>
          </cell>
          <cell r="M360">
            <v>0</v>
          </cell>
          <cell r="N360">
            <v>0</v>
          </cell>
          <cell r="O360">
            <v>0</v>
          </cell>
          <cell r="P360">
            <v>0</v>
          </cell>
          <cell r="R360">
            <v>38</v>
          </cell>
        </row>
        <row r="362">
          <cell r="C362" t="str">
            <v>Direct</v>
          </cell>
        </row>
        <row r="364">
          <cell r="B364" t="str">
            <v>O2 Direct Sales - Corporate   Laptops</v>
          </cell>
          <cell r="C364" t="str">
            <v>O2 Direct Sales - Corporate</v>
          </cell>
          <cell r="E364">
            <v>14</v>
          </cell>
          <cell r="F364">
            <v>22</v>
          </cell>
          <cell r="G364">
            <v>11</v>
          </cell>
          <cell r="H364">
            <v>0</v>
          </cell>
          <cell r="I364">
            <v>0</v>
          </cell>
          <cell r="J364">
            <v>0</v>
          </cell>
          <cell r="K364">
            <v>0</v>
          </cell>
          <cell r="L364">
            <v>0</v>
          </cell>
          <cell r="M364">
            <v>0</v>
          </cell>
          <cell r="N364">
            <v>0</v>
          </cell>
          <cell r="O364">
            <v>0</v>
          </cell>
          <cell r="P364">
            <v>0</v>
          </cell>
          <cell r="R364">
            <v>47</v>
          </cell>
        </row>
        <row r="365">
          <cell r="B365" t="str">
            <v>O2 Direct Sales - SME   Laptops</v>
          </cell>
          <cell r="C365" t="str">
            <v>O2 Direct Sales - SME</v>
          </cell>
          <cell r="E365">
            <v>66</v>
          </cell>
          <cell r="F365">
            <v>51</v>
          </cell>
          <cell r="G365">
            <v>102</v>
          </cell>
          <cell r="H365">
            <v>0</v>
          </cell>
          <cell r="I365">
            <v>0</v>
          </cell>
          <cell r="J365">
            <v>0</v>
          </cell>
          <cell r="K365">
            <v>0</v>
          </cell>
          <cell r="L365">
            <v>0</v>
          </cell>
          <cell r="M365">
            <v>0</v>
          </cell>
          <cell r="N365">
            <v>0</v>
          </cell>
          <cell r="O365">
            <v>0</v>
          </cell>
          <cell r="P365">
            <v>0</v>
          </cell>
          <cell r="R365">
            <v>219</v>
          </cell>
        </row>
        <row r="366">
          <cell r="B366" t="str">
            <v>tbc   Laptops</v>
          </cell>
          <cell r="C366" t="str">
            <v>tbc</v>
          </cell>
          <cell r="E366">
            <v>0</v>
          </cell>
          <cell r="F366">
            <v>0</v>
          </cell>
          <cell r="G366">
            <v>0</v>
          </cell>
          <cell r="H366">
            <v>0</v>
          </cell>
          <cell r="I366">
            <v>0</v>
          </cell>
          <cell r="J366">
            <v>0</v>
          </cell>
          <cell r="K366">
            <v>0</v>
          </cell>
          <cell r="L366">
            <v>0</v>
          </cell>
          <cell r="M366">
            <v>0</v>
          </cell>
          <cell r="N366">
            <v>0</v>
          </cell>
          <cell r="O366">
            <v>0</v>
          </cell>
          <cell r="P366">
            <v>0</v>
          </cell>
          <cell r="R366">
            <v>0</v>
          </cell>
        </row>
        <row r="367">
          <cell r="B367" t="str">
            <v>tbc   Laptops</v>
          </cell>
          <cell r="C367" t="str">
            <v>tbc</v>
          </cell>
          <cell r="E367">
            <v>0</v>
          </cell>
          <cell r="F367">
            <v>0</v>
          </cell>
          <cell r="G367">
            <v>0</v>
          </cell>
          <cell r="H367">
            <v>0</v>
          </cell>
          <cell r="I367">
            <v>0</v>
          </cell>
          <cell r="J367">
            <v>0</v>
          </cell>
          <cell r="K367">
            <v>0</v>
          </cell>
          <cell r="L367">
            <v>0</v>
          </cell>
          <cell r="M367">
            <v>0</v>
          </cell>
          <cell r="N367">
            <v>0</v>
          </cell>
          <cell r="O367">
            <v>0</v>
          </cell>
          <cell r="P367">
            <v>0</v>
          </cell>
          <cell r="R367">
            <v>0</v>
          </cell>
        </row>
        <row r="368">
          <cell r="B368" t="str">
            <v>tbc   Laptops</v>
          </cell>
          <cell r="C368" t="str">
            <v>tbc</v>
          </cell>
          <cell r="E368">
            <v>0</v>
          </cell>
          <cell r="F368">
            <v>0</v>
          </cell>
          <cell r="G368">
            <v>0</v>
          </cell>
          <cell r="H368">
            <v>0</v>
          </cell>
          <cell r="I368">
            <v>0</v>
          </cell>
          <cell r="J368">
            <v>0</v>
          </cell>
          <cell r="K368">
            <v>0</v>
          </cell>
          <cell r="L368">
            <v>0</v>
          </cell>
          <cell r="M368">
            <v>0</v>
          </cell>
          <cell r="N368">
            <v>0</v>
          </cell>
          <cell r="O368">
            <v>0</v>
          </cell>
          <cell r="P368">
            <v>0</v>
          </cell>
          <cell r="R368">
            <v>0</v>
          </cell>
        </row>
        <row r="369">
          <cell r="B369" t="str">
            <v>tbc   Laptops</v>
          </cell>
          <cell r="C369" t="str">
            <v>tbc</v>
          </cell>
          <cell r="E369">
            <v>0</v>
          </cell>
          <cell r="F369">
            <v>0</v>
          </cell>
          <cell r="G369">
            <v>0</v>
          </cell>
          <cell r="H369">
            <v>0</v>
          </cell>
          <cell r="I369">
            <v>0</v>
          </cell>
          <cell r="J369">
            <v>0</v>
          </cell>
          <cell r="K369">
            <v>0</v>
          </cell>
          <cell r="L369">
            <v>0</v>
          </cell>
          <cell r="M369">
            <v>0</v>
          </cell>
          <cell r="N369">
            <v>0</v>
          </cell>
          <cell r="O369">
            <v>0</v>
          </cell>
          <cell r="P369">
            <v>0</v>
          </cell>
          <cell r="R369">
            <v>0</v>
          </cell>
        </row>
        <row r="370">
          <cell r="B370" t="str">
            <v>tbc   Laptops</v>
          </cell>
          <cell r="C370" t="str">
            <v>tbc</v>
          </cell>
          <cell r="E370">
            <v>0</v>
          </cell>
          <cell r="F370">
            <v>0</v>
          </cell>
          <cell r="G370">
            <v>0</v>
          </cell>
          <cell r="H370">
            <v>0</v>
          </cell>
          <cell r="I370">
            <v>0</v>
          </cell>
          <cell r="J370">
            <v>0</v>
          </cell>
          <cell r="K370">
            <v>0</v>
          </cell>
          <cell r="L370">
            <v>0</v>
          </cell>
          <cell r="M370">
            <v>0</v>
          </cell>
          <cell r="N370">
            <v>0</v>
          </cell>
          <cell r="O370">
            <v>0</v>
          </cell>
          <cell r="P370">
            <v>0</v>
          </cell>
          <cell r="R370">
            <v>0</v>
          </cell>
        </row>
        <row r="371">
          <cell r="B371" t="str">
            <v>tbc   Laptops</v>
          </cell>
          <cell r="C371" t="str">
            <v>tbc</v>
          </cell>
          <cell r="E371">
            <v>0</v>
          </cell>
          <cell r="F371">
            <v>0</v>
          </cell>
          <cell r="G371">
            <v>0</v>
          </cell>
          <cell r="H371">
            <v>0</v>
          </cell>
          <cell r="I371">
            <v>0</v>
          </cell>
          <cell r="J371">
            <v>0</v>
          </cell>
          <cell r="K371">
            <v>0</v>
          </cell>
          <cell r="L371">
            <v>0</v>
          </cell>
          <cell r="M371">
            <v>0</v>
          </cell>
          <cell r="N371">
            <v>0</v>
          </cell>
          <cell r="O371">
            <v>0</v>
          </cell>
          <cell r="P371">
            <v>0</v>
          </cell>
          <cell r="R371">
            <v>0</v>
          </cell>
        </row>
        <row r="372">
          <cell r="B372" t="str">
            <v>tbc   Laptops</v>
          </cell>
          <cell r="C372" t="str">
            <v>tbc</v>
          </cell>
          <cell r="E372">
            <v>0</v>
          </cell>
          <cell r="F372">
            <v>0</v>
          </cell>
          <cell r="G372">
            <v>0</v>
          </cell>
          <cell r="H372">
            <v>0</v>
          </cell>
          <cell r="I372">
            <v>0</v>
          </cell>
          <cell r="J372">
            <v>0</v>
          </cell>
          <cell r="K372">
            <v>0</v>
          </cell>
          <cell r="L372">
            <v>0</v>
          </cell>
          <cell r="M372">
            <v>0</v>
          </cell>
          <cell r="N372">
            <v>0</v>
          </cell>
          <cell r="O372">
            <v>0</v>
          </cell>
          <cell r="P372">
            <v>0</v>
          </cell>
          <cell r="R372">
            <v>0</v>
          </cell>
        </row>
        <row r="374">
          <cell r="C374" t="str">
            <v>Total Direct</v>
          </cell>
          <cell r="E374">
            <v>80</v>
          </cell>
          <cell r="F374">
            <v>73</v>
          </cell>
          <cell r="G374">
            <v>113</v>
          </cell>
          <cell r="H374">
            <v>0</v>
          </cell>
          <cell r="I374">
            <v>0</v>
          </cell>
          <cell r="J374">
            <v>0</v>
          </cell>
          <cell r="K374">
            <v>0</v>
          </cell>
          <cell r="L374">
            <v>0</v>
          </cell>
          <cell r="M374">
            <v>0</v>
          </cell>
          <cell r="N374">
            <v>0</v>
          </cell>
          <cell r="O374">
            <v>0</v>
          </cell>
          <cell r="P374">
            <v>0</v>
          </cell>
          <cell r="R374">
            <v>266</v>
          </cell>
        </row>
        <row r="376">
          <cell r="C376" t="str">
            <v>TOTAL BUSINESS</v>
          </cell>
          <cell r="E376">
            <v>101</v>
          </cell>
          <cell r="F376">
            <v>103</v>
          </cell>
          <cell r="G376">
            <v>138</v>
          </cell>
          <cell r="H376">
            <v>0</v>
          </cell>
          <cell r="I376">
            <v>0</v>
          </cell>
          <cell r="J376">
            <v>0</v>
          </cell>
          <cell r="K376">
            <v>0</v>
          </cell>
          <cell r="L376">
            <v>0</v>
          </cell>
          <cell r="M376">
            <v>0</v>
          </cell>
          <cell r="N376">
            <v>0</v>
          </cell>
          <cell r="O376">
            <v>0</v>
          </cell>
          <cell r="P376">
            <v>0</v>
          </cell>
          <cell r="R376">
            <v>342</v>
          </cell>
        </row>
        <row r="378">
          <cell r="C378" t="str">
            <v>O2 ONLINE (A. Benham)</v>
          </cell>
        </row>
        <row r="380">
          <cell r="B380" t="str">
            <v>O2 Online   Laptops</v>
          </cell>
          <cell r="C380" t="str">
            <v>O2 Online</v>
          </cell>
          <cell r="E380">
            <v>249.73448773448771</v>
          </cell>
          <cell r="F380">
            <v>209</v>
          </cell>
          <cell r="G380">
            <v>294</v>
          </cell>
          <cell r="H380">
            <v>0</v>
          </cell>
          <cell r="I380">
            <v>0</v>
          </cell>
          <cell r="J380">
            <v>0</v>
          </cell>
          <cell r="K380">
            <v>0</v>
          </cell>
          <cell r="L380">
            <v>0</v>
          </cell>
          <cell r="M380">
            <v>0</v>
          </cell>
          <cell r="N380">
            <v>0</v>
          </cell>
          <cell r="O380">
            <v>0</v>
          </cell>
          <cell r="P380">
            <v>0</v>
          </cell>
          <cell r="R380">
            <v>752.73448773448774</v>
          </cell>
        </row>
        <row r="381">
          <cell r="B381" t="str">
            <v>O2 Telesales   Laptops</v>
          </cell>
          <cell r="C381" t="str">
            <v>O2 Telesales</v>
          </cell>
          <cell r="E381">
            <v>219.26551226551229</v>
          </cell>
          <cell r="F381">
            <v>255</v>
          </cell>
          <cell r="G381">
            <v>255</v>
          </cell>
          <cell r="H381">
            <v>0</v>
          </cell>
          <cell r="I381">
            <v>0</v>
          </cell>
          <cell r="J381">
            <v>0</v>
          </cell>
          <cell r="K381">
            <v>0</v>
          </cell>
          <cell r="L381">
            <v>0</v>
          </cell>
          <cell r="M381">
            <v>0</v>
          </cell>
          <cell r="N381">
            <v>0</v>
          </cell>
          <cell r="O381">
            <v>0</v>
          </cell>
          <cell r="P381">
            <v>0</v>
          </cell>
          <cell r="R381">
            <v>729.26551226551226</v>
          </cell>
        </row>
        <row r="382">
          <cell r="B382" t="str">
            <v>tbc   Laptops</v>
          </cell>
          <cell r="C382" t="str">
            <v>tbc</v>
          </cell>
          <cell r="E382">
            <v>0</v>
          </cell>
          <cell r="F382">
            <v>0</v>
          </cell>
          <cell r="G382">
            <v>0</v>
          </cell>
          <cell r="H382">
            <v>0</v>
          </cell>
          <cell r="I382">
            <v>0</v>
          </cell>
          <cell r="J382">
            <v>0</v>
          </cell>
          <cell r="K382">
            <v>0</v>
          </cell>
          <cell r="L382">
            <v>0</v>
          </cell>
          <cell r="M382">
            <v>0</v>
          </cell>
          <cell r="N382">
            <v>0</v>
          </cell>
          <cell r="O382">
            <v>0</v>
          </cell>
          <cell r="P382">
            <v>0</v>
          </cell>
          <cell r="R382">
            <v>0</v>
          </cell>
        </row>
        <row r="383">
          <cell r="B383" t="str">
            <v>tbc   Laptops</v>
          </cell>
          <cell r="C383" t="str">
            <v>tbc</v>
          </cell>
          <cell r="E383">
            <v>0</v>
          </cell>
          <cell r="F383">
            <v>0</v>
          </cell>
          <cell r="G383">
            <v>0</v>
          </cell>
          <cell r="H383">
            <v>0</v>
          </cell>
          <cell r="I383">
            <v>0</v>
          </cell>
          <cell r="J383">
            <v>0</v>
          </cell>
          <cell r="K383">
            <v>0</v>
          </cell>
          <cell r="L383">
            <v>0</v>
          </cell>
          <cell r="M383">
            <v>0</v>
          </cell>
          <cell r="N383">
            <v>0</v>
          </cell>
          <cell r="O383">
            <v>0</v>
          </cell>
          <cell r="P383">
            <v>0</v>
          </cell>
          <cell r="R383">
            <v>0</v>
          </cell>
        </row>
        <row r="384">
          <cell r="B384" t="str">
            <v>tbc   Laptops</v>
          </cell>
          <cell r="C384" t="str">
            <v>tbc</v>
          </cell>
          <cell r="E384">
            <v>0</v>
          </cell>
          <cell r="F384">
            <v>0</v>
          </cell>
          <cell r="G384">
            <v>0</v>
          </cell>
          <cell r="H384">
            <v>0</v>
          </cell>
          <cell r="I384">
            <v>0</v>
          </cell>
          <cell r="J384">
            <v>0</v>
          </cell>
          <cell r="K384">
            <v>0</v>
          </cell>
          <cell r="L384">
            <v>0</v>
          </cell>
          <cell r="M384">
            <v>0</v>
          </cell>
          <cell r="N384">
            <v>0</v>
          </cell>
          <cell r="O384">
            <v>0</v>
          </cell>
          <cell r="P384">
            <v>0</v>
          </cell>
          <cell r="R384">
            <v>0</v>
          </cell>
        </row>
        <row r="385">
          <cell r="B385" t="str">
            <v>tbc   Laptops</v>
          </cell>
          <cell r="C385" t="str">
            <v>tbc</v>
          </cell>
          <cell r="E385">
            <v>0</v>
          </cell>
          <cell r="F385">
            <v>0</v>
          </cell>
          <cell r="G385">
            <v>0</v>
          </cell>
          <cell r="H385">
            <v>0</v>
          </cell>
          <cell r="I385">
            <v>0</v>
          </cell>
          <cell r="J385">
            <v>0</v>
          </cell>
          <cell r="K385">
            <v>0</v>
          </cell>
          <cell r="L385">
            <v>0</v>
          </cell>
          <cell r="M385">
            <v>0</v>
          </cell>
          <cell r="N385">
            <v>0</v>
          </cell>
          <cell r="O385">
            <v>0</v>
          </cell>
          <cell r="P385">
            <v>0</v>
          </cell>
          <cell r="R385">
            <v>0</v>
          </cell>
        </row>
        <row r="387">
          <cell r="C387" t="str">
            <v>TOTAL O2 ONLINE</v>
          </cell>
          <cell r="E387">
            <v>469</v>
          </cell>
          <cell r="F387">
            <v>464</v>
          </cell>
          <cell r="G387">
            <v>549</v>
          </cell>
          <cell r="H387">
            <v>0</v>
          </cell>
          <cell r="I387">
            <v>0</v>
          </cell>
          <cell r="J387">
            <v>0</v>
          </cell>
          <cell r="K387">
            <v>0</v>
          </cell>
          <cell r="L387">
            <v>0</v>
          </cell>
          <cell r="M387">
            <v>0</v>
          </cell>
          <cell r="N387">
            <v>0</v>
          </cell>
          <cell r="O387">
            <v>0</v>
          </cell>
          <cell r="P387">
            <v>0</v>
          </cell>
          <cell r="R387">
            <v>1482</v>
          </cell>
        </row>
        <row r="389">
          <cell r="C389" t="str">
            <v>O2 RETAIL (P. Cave)</v>
          </cell>
        </row>
        <row r="391">
          <cell r="B391" t="str">
            <v>O2 Retail   Laptops</v>
          </cell>
          <cell r="C391" t="str">
            <v>O2 Retail</v>
          </cell>
          <cell r="E391">
            <v>302</v>
          </cell>
          <cell r="F391">
            <v>574</v>
          </cell>
          <cell r="G391">
            <v>464</v>
          </cell>
          <cell r="H391">
            <v>0</v>
          </cell>
          <cell r="I391">
            <v>0</v>
          </cell>
          <cell r="J391">
            <v>0</v>
          </cell>
          <cell r="K391">
            <v>0</v>
          </cell>
          <cell r="L391">
            <v>0</v>
          </cell>
          <cell r="M391">
            <v>0</v>
          </cell>
          <cell r="N391">
            <v>0</v>
          </cell>
          <cell r="O391">
            <v>0</v>
          </cell>
          <cell r="P391">
            <v>0</v>
          </cell>
          <cell r="R391">
            <v>1340</v>
          </cell>
        </row>
        <row r="392">
          <cell r="B392" t="str">
            <v>O2 Franchise   Laptops</v>
          </cell>
          <cell r="C392" t="str">
            <v>O2 Franchise</v>
          </cell>
          <cell r="E392">
            <v>112</v>
          </cell>
          <cell r="F392">
            <v>207</v>
          </cell>
          <cell r="G392">
            <v>181</v>
          </cell>
          <cell r="H392">
            <v>0</v>
          </cell>
          <cell r="I392">
            <v>0</v>
          </cell>
          <cell r="J392">
            <v>0</v>
          </cell>
          <cell r="K392">
            <v>0</v>
          </cell>
          <cell r="L392">
            <v>0</v>
          </cell>
          <cell r="M392">
            <v>0</v>
          </cell>
          <cell r="N392">
            <v>0</v>
          </cell>
          <cell r="O392">
            <v>0</v>
          </cell>
          <cell r="P392">
            <v>0</v>
          </cell>
          <cell r="R392">
            <v>500</v>
          </cell>
        </row>
        <row r="393">
          <cell r="B393" t="str">
            <v>tbc   Laptops</v>
          </cell>
          <cell r="C393" t="str">
            <v>tbc</v>
          </cell>
          <cell r="E393">
            <v>0</v>
          </cell>
          <cell r="F393">
            <v>0</v>
          </cell>
          <cell r="G393">
            <v>0</v>
          </cell>
          <cell r="H393">
            <v>0</v>
          </cell>
          <cell r="I393">
            <v>0</v>
          </cell>
          <cell r="J393">
            <v>0</v>
          </cell>
          <cell r="K393">
            <v>0</v>
          </cell>
          <cell r="L393">
            <v>0</v>
          </cell>
          <cell r="M393">
            <v>0</v>
          </cell>
          <cell r="N393">
            <v>0</v>
          </cell>
          <cell r="O393">
            <v>0</v>
          </cell>
          <cell r="P393">
            <v>0</v>
          </cell>
          <cell r="R393">
            <v>0</v>
          </cell>
        </row>
        <row r="394">
          <cell r="B394" t="str">
            <v>tbc   Laptops</v>
          </cell>
          <cell r="C394" t="str">
            <v>tbc</v>
          </cell>
          <cell r="E394">
            <v>0</v>
          </cell>
          <cell r="F394">
            <v>0</v>
          </cell>
          <cell r="G394">
            <v>0</v>
          </cell>
          <cell r="H394">
            <v>0</v>
          </cell>
          <cell r="I394">
            <v>0</v>
          </cell>
          <cell r="J394">
            <v>0</v>
          </cell>
          <cell r="K394">
            <v>0</v>
          </cell>
          <cell r="L394">
            <v>0</v>
          </cell>
          <cell r="M394">
            <v>0</v>
          </cell>
          <cell r="N394">
            <v>0</v>
          </cell>
          <cell r="O394">
            <v>0</v>
          </cell>
          <cell r="P394">
            <v>0</v>
          </cell>
          <cell r="R394">
            <v>0</v>
          </cell>
        </row>
        <row r="395">
          <cell r="B395" t="str">
            <v>tbc   Laptops</v>
          </cell>
          <cell r="C395" t="str">
            <v>tbc</v>
          </cell>
          <cell r="E395">
            <v>0</v>
          </cell>
          <cell r="F395">
            <v>0</v>
          </cell>
          <cell r="G395">
            <v>0</v>
          </cell>
          <cell r="H395">
            <v>0</v>
          </cell>
          <cell r="I395">
            <v>0</v>
          </cell>
          <cell r="J395">
            <v>0</v>
          </cell>
          <cell r="K395">
            <v>0</v>
          </cell>
          <cell r="L395">
            <v>0</v>
          </cell>
          <cell r="M395">
            <v>0</v>
          </cell>
          <cell r="N395">
            <v>0</v>
          </cell>
          <cell r="O395">
            <v>0</v>
          </cell>
          <cell r="P395">
            <v>0</v>
          </cell>
          <cell r="R395">
            <v>0</v>
          </cell>
        </row>
        <row r="396">
          <cell r="B396" t="str">
            <v>tbc   Laptops</v>
          </cell>
          <cell r="C396" t="str">
            <v>tbc</v>
          </cell>
          <cell r="E396">
            <v>0</v>
          </cell>
          <cell r="F396">
            <v>0</v>
          </cell>
          <cell r="G396">
            <v>0</v>
          </cell>
          <cell r="H396">
            <v>0</v>
          </cell>
          <cell r="I396">
            <v>0</v>
          </cell>
          <cell r="J396">
            <v>0</v>
          </cell>
          <cell r="K396">
            <v>0</v>
          </cell>
          <cell r="L396">
            <v>0</v>
          </cell>
          <cell r="M396">
            <v>0</v>
          </cell>
          <cell r="N396">
            <v>0</v>
          </cell>
          <cell r="O396">
            <v>0</v>
          </cell>
          <cell r="P396">
            <v>0</v>
          </cell>
          <cell r="R396">
            <v>0</v>
          </cell>
        </row>
        <row r="397">
          <cell r="B397" t="str">
            <v>tbc   Laptops</v>
          </cell>
          <cell r="C397" t="str">
            <v>tbc</v>
          </cell>
          <cell r="E397">
            <v>0</v>
          </cell>
          <cell r="F397">
            <v>0</v>
          </cell>
          <cell r="G397">
            <v>0</v>
          </cell>
          <cell r="H397">
            <v>0</v>
          </cell>
          <cell r="I397">
            <v>0</v>
          </cell>
          <cell r="J397">
            <v>0</v>
          </cell>
          <cell r="K397">
            <v>0</v>
          </cell>
          <cell r="L397">
            <v>0</v>
          </cell>
          <cell r="M397">
            <v>0</v>
          </cell>
          <cell r="N397">
            <v>0</v>
          </cell>
          <cell r="O397">
            <v>0</v>
          </cell>
          <cell r="P397">
            <v>0</v>
          </cell>
          <cell r="R397">
            <v>0</v>
          </cell>
        </row>
        <row r="399">
          <cell r="C399" t="str">
            <v>TOTAL O2 RETAIL</v>
          </cell>
          <cell r="E399">
            <v>414</v>
          </cell>
          <cell r="F399">
            <v>781</v>
          </cell>
          <cell r="G399">
            <v>645</v>
          </cell>
          <cell r="H399">
            <v>0</v>
          </cell>
          <cell r="I399">
            <v>0</v>
          </cell>
          <cell r="J399">
            <v>0</v>
          </cell>
          <cell r="K399">
            <v>0</v>
          </cell>
          <cell r="L399">
            <v>0</v>
          </cell>
          <cell r="M399">
            <v>0</v>
          </cell>
          <cell r="N399">
            <v>0</v>
          </cell>
          <cell r="O399">
            <v>0</v>
          </cell>
          <cell r="P399">
            <v>0</v>
          </cell>
          <cell r="R399">
            <v>1840</v>
          </cell>
        </row>
        <row r="401">
          <cell r="C401" t="str">
            <v>OTHER CHANNELS</v>
          </cell>
        </row>
        <row r="403">
          <cell r="B403" t="str">
            <v>Other   Laptops</v>
          </cell>
          <cell r="C403" t="str">
            <v>Other</v>
          </cell>
          <cell r="E403">
            <v>2</v>
          </cell>
          <cell r="F403">
            <v>4</v>
          </cell>
          <cell r="G403">
            <v>0</v>
          </cell>
          <cell r="H403">
            <v>0</v>
          </cell>
          <cell r="I403">
            <v>0</v>
          </cell>
          <cell r="J403">
            <v>0</v>
          </cell>
          <cell r="K403">
            <v>0</v>
          </cell>
          <cell r="L403">
            <v>0</v>
          </cell>
          <cell r="M403">
            <v>0</v>
          </cell>
          <cell r="N403">
            <v>0</v>
          </cell>
          <cell r="O403">
            <v>0</v>
          </cell>
          <cell r="P403">
            <v>0</v>
          </cell>
          <cell r="R403">
            <v>6</v>
          </cell>
        </row>
        <row r="404">
          <cell r="B404" t="str">
            <v>tbc   Laptops</v>
          </cell>
          <cell r="C404" t="str">
            <v>tbc</v>
          </cell>
          <cell r="E404">
            <v>0</v>
          </cell>
          <cell r="F404">
            <v>0</v>
          </cell>
          <cell r="G404">
            <v>0</v>
          </cell>
          <cell r="H404">
            <v>0</v>
          </cell>
          <cell r="I404">
            <v>0</v>
          </cell>
          <cell r="J404">
            <v>0</v>
          </cell>
          <cell r="K404">
            <v>0</v>
          </cell>
          <cell r="L404">
            <v>0</v>
          </cell>
          <cell r="M404">
            <v>0</v>
          </cell>
          <cell r="N404">
            <v>0</v>
          </cell>
          <cell r="O404">
            <v>0</v>
          </cell>
          <cell r="P404">
            <v>0</v>
          </cell>
          <cell r="R404">
            <v>0</v>
          </cell>
        </row>
        <row r="405">
          <cell r="B405" t="str">
            <v>tbc   Laptops</v>
          </cell>
          <cell r="C405" t="str">
            <v>tbc</v>
          </cell>
          <cell r="E405">
            <v>0</v>
          </cell>
          <cell r="F405">
            <v>0</v>
          </cell>
          <cell r="G405">
            <v>0</v>
          </cell>
          <cell r="H405">
            <v>0</v>
          </cell>
          <cell r="I405">
            <v>0</v>
          </cell>
          <cell r="J405">
            <v>0</v>
          </cell>
          <cell r="K405">
            <v>0</v>
          </cell>
          <cell r="L405">
            <v>0</v>
          </cell>
          <cell r="M405">
            <v>0</v>
          </cell>
          <cell r="N405">
            <v>0</v>
          </cell>
          <cell r="O405">
            <v>0</v>
          </cell>
          <cell r="P405">
            <v>0</v>
          </cell>
          <cell r="R405">
            <v>0</v>
          </cell>
        </row>
        <row r="406">
          <cell r="B406" t="str">
            <v>tbc   Laptops</v>
          </cell>
          <cell r="C406" t="str">
            <v>tbc</v>
          </cell>
          <cell r="E406">
            <v>0</v>
          </cell>
          <cell r="F406">
            <v>0</v>
          </cell>
          <cell r="G406">
            <v>0</v>
          </cell>
          <cell r="H406">
            <v>0</v>
          </cell>
          <cell r="I406">
            <v>0</v>
          </cell>
          <cell r="J406">
            <v>0</v>
          </cell>
          <cell r="K406">
            <v>0</v>
          </cell>
          <cell r="L406">
            <v>0</v>
          </cell>
          <cell r="M406">
            <v>0</v>
          </cell>
          <cell r="N406">
            <v>0</v>
          </cell>
          <cell r="O406">
            <v>0</v>
          </cell>
          <cell r="P406">
            <v>0</v>
          </cell>
          <cell r="R406">
            <v>0</v>
          </cell>
        </row>
        <row r="407">
          <cell r="B407" t="str">
            <v>tbc   Laptops</v>
          </cell>
          <cell r="C407" t="str">
            <v>tbc</v>
          </cell>
          <cell r="E407">
            <v>0</v>
          </cell>
          <cell r="F407">
            <v>0</v>
          </cell>
          <cell r="G407">
            <v>0</v>
          </cell>
          <cell r="H407">
            <v>0</v>
          </cell>
          <cell r="I407">
            <v>0</v>
          </cell>
          <cell r="J407">
            <v>0</v>
          </cell>
          <cell r="K407">
            <v>0</v>
          </cell>
          <cell r="L407">
            <v>0</v>
          </cell>
          <cell r="M407">
            <v>0</v>
          </cell>
          <cell r="N407">
            <v>0</v>
          </cell>
          <cell r="O407">
            <v>0</v>
          </cell>
          <cell r="P407">
            <v>0</v>
          </cell>
          <cell r="R407">
            <v>0</v>
          </cell>
        </row>
        <row r="408">
          <cell r="B408" t="str">
            <v>tbc   Laptops</v>
          </cell>
          <cell r="C408" t="str">
            <v>tbc</v>
          </cell>
          <cell r="E408">
            <v>0</v>
          </cell>
          <cell r="F408">
            <v>0</v>
          </cell>
          <cell r="G408">
            <v>0</v>
          </cell>
          <cell r="H408">
            <v>0</v>
          </cell>
          <cell r="I408">
            <v>0</v>
          </cell>
          <cell r="J408">
            <v>0</v>
          </cell>
          <cell r="K408">
            <v>0</v>
          </cell>
          <cell r="L408">
            <v>0</v>
          </cell>
          <cell r="M408">
            <v>0</v>
          </cell>
          <cell r="N408">
            <v>0</v>
          </cell>
          <cell r="O408">
            <v>0</v>
          </cell>
          <cell r="P408">
            <v>0</v>
          </cell>
          <cell r="R408">
            <v>0</v>
          </cell>
        </row>
        <row r="410">
          <cell r="C410" t="str">
            <v>TOTAL OTHER CHANNELS</v>
          </cell>
          <cell r="E410">
            <v>2</v>
          </cell>
          <cell r="F410">
            <v>4</v>
          </cell>
          <cell r="G410">
            <v>0</v>
          </cell>
          <cell r="H410">
            <v>0</v>
          </cell>
          <cell r="I410">
            <v>0</v>
          </cell>
          <cell r="J410">
            <v>0</v>
          </cell>
          <cell r="K410">
            <v>0</v>
          </cell>
          <cell r="L410">
            <v>0</v>
          </cell>
          <cell r="M410">
            <v>0</v>
          </cell>
          <cell r="N410">
            <v>0</v>
          </cell>
          <cell r="O410">
            <v>0</v>
          </cell>
          <cell r="P410">
            <v>0</v>
          </cell>
          <cell r="R410">
            <v>6</v>
          </cell>
        </row>
        <row r="412">
          <cell r="C412" t="str">
            <v>LAPTOPS POSTPAY GROSS CONNECTIONS</v>
          </cell>
          <cell r="E412">
            <v>1261</v>
          </cell>
          <cell r="F412">
            <v>1573</v>
          </cell>
          <cell r="G412">
            <v>1481</v>
          </cell>
          <cell r="H412">
            <v>0</v>
          </cell>
          <cell r="I412">
            <v>0</v>
          </cell>
          <cell r="J412">
            <v>0</v>
          </cell>
          <cell r="K412">
            <v>0</v>
          </cell>
          <cell r="L412">
            <v>0</v>
          </cell>
          <cell r="M412">
            <v>0</v>
          </cell>
          <cell r="N412">
            <v>0</v>
          </cell>
          <cell r="O412">
            <v>0</v>
          </cell>
          <cell r="P412">
            <v>0</v>
          </cell>
          <cell r="R412">
            <v>4315</v>
          </cell>
        </row>
        <row r="414">
          <cell r="C414" t="str">
            <v>POSTPAY Mobile BB</v>
          </cell>
          <cell r="E414">
            <v>39814</v>
          </cell>
          <cell r="F414">
            <v>39845</v>
          </cell>
          <cell r="G414">
            <v>39873</v>
          </cell>
          <cell r="H414">
            <v>39904</v>
          </cell>
          <cell r="I414">
            <v>39934</v>
          </cell>
          <cell r="J414">
            <v>39965</v>
          </cell>
          <cell r="K414">
            <v>39995</v>
          </cell>
          <cell r="L414">
            <v>40026</v>
          </cell>
          <cell r="M414">
            <v>40057</v>
          </cell>
          <cell r="N414">
            <v>40087</v>
          </cell>
          <cell r="O414">
            <v>40118</v>
          </cell>
          <cell r="P414">
            <v>40148</v>
          </cell>
          <cell r="R414" t="str">
            <v>Year to Date</v>
          </cell>
        </row>
        <row r="416">
          <cell r="E416" t="str">
            <v>Actual</v>
          </cell>
          <cell r="F416" t="str">
            <v>Actual</v>
          </cell>
          <cell r="G416" t="str">
            <v>Actual</v>
          </cell>
          <cell r="H416" t="str">
            <v/>
          </cell>
          <cell r="I416" t="str">
            <v/>
          </cell>
          <cell r="J416" t="str">
            <v/>
          </cell>
          <cell r="K416" t="str">
            <v/>
          </cell>
          <cell r="L416" t="str">
            <v/>
          </cell>
          <cell r="M416" t="str">
            <v/>
          </cell>
          <cell r="N416" t="str">
            <v/>
          </cell>
          <cell r="O416" t="str">
            <v/>
          </cell>
          <cell r="P416" t="str">
            <v/>
          </cell>
        </row>
        <row r="418">
          <cell r="C418" t="str">
            <v>MASS RETAIL (S. Shurrock)</v>
          </cell>
        </row>
        <row r="420">
          <cell r="B420" t="str">
            <v>Carphone Warehouse - CPW Managed   Mobile BB</v>
          </cell>
          <cell r="C420" t="str">
            <v>Carphone Warehouse - CPW Managed</v>
          </cell>
          <cell r="E420">
            <v>0</v>
          </cell>
          <cell r="F420">
            <v>0</v>
          </cell>
          <cell r="G420">
            <v>0</v>
          </cell>
          <cell r="H420">
            <v>0</v>
          </cell>
          <cell r="I420">
            <v>0</v>
          </cell>
          <cell r="J420">
            <v>0</v>
          </cell>
          <cell r="K420">
            <v>0</v>
          </cell>
          <cell r="L420">
            <v>0</v>
          </cell>
          <cell r="M420">
            <v>0</v>
          </cell>
          <cell r="N420">
            <v>0</v>
          </cell>
          <cell r="O420">
            <v>0</v>
          </cell>
          <cell r="P420">
            <v>0</v>
          </cell>
          <cell r="R420">
            <v>0</v>
          </cell>
        </row>
        <row r="421">
          <cell r="B421" t="str">
            <v>Carphone Warehouse - O2 managed   Mobile BB</v>
          </cell>
          <cell r="C421" t="str">
            <v>Carphone Warehouse - O2 managed</v>
          </cell>
          <cell r="E421">
            <v>136</v>
          </cell>
          <cell r="F421">
            <v>102</v>
          </cell>
          <cell r="G421">
            <v>135</v>
          </cell>
          <cell r="H421">
            <v>0</v>
          </cell>
          <cell r="I421">
            <v>0</v>
          </cell>
          <cell r="J421">
            <v>0</v>
          </cell>
          <cell r="K421">
            <v>0</v>
          </cell>
          <cell r="L421">
            <v>0</v>
          </cell>
          <cell r="M421">
            <v>0</v>
          </cell>
          <cell r="N421">
            <v>0</v>
          </cell>
          <cell r="O421">
            <v>0</v>
          </cell>
          <cell r="P421">
            <v>0</v>
          </cell>
          <cell r="R421">
            <v>373</v>
          </cell>
        </row>
        <row r="422">
          <cell r="B422" t="str">
            <v>tbc   Mobile BB</v>
          </cell>
          <cell r="C422" t="str">
            <v>tbc</v>
          </cell>
          <cell r="E422">
            <v>0</v>
          </cell>
          <cell r="F422">
            <v>0</v>
          </cell>
          <cell r="G422">
            <v>0</v>
          </cell>
          <cell r="H422">
            <v>0</v>
          </cell>
          <cell r="I422">
            <v>0</v>
          </cell>
          <cell r="J422">
            <v>0</v>
          </cell>
          <cell r="K422">
            <v>0</v>
          </cell>
          <cell r="L422">
            <v>0</v>
          </cell>
          <cell r="M422">
            <v>0</v>
          </cell>
          <cell r="N422">
            <v>0</v>
          </cell>
          <cell r="O422">
            <v>0</v>
          </cell>
          <cell r="P422">
            <v>0</v>
          </cell>
          <cell r="R422">
            <v>0</v>
          </cell>
        </row>
        <row r="423">
          <cell r="B423" t="str">
            <v>tbc   Mobile BB</v>
          </cell>
          <cell r="C423" t="str">
            <v>tbc</v>
          </cell>
          <cell r="E423">
            <v>0</v>
          </cell>
          <cell r="F423">
            <v>0</v>
          </cell>
          <cell r="G423">
            <v>0</v>
          </cell>
          <cell r="H423">
            <v>0</v>
          </cell>
          <cell r="I423">
            <v>0</v>
          </cell>
          <cell r="J423">
            <v>0</v>
          </cell>
          <cell r="K423">
            <v>0</v>
          </cell>
          <cell r="L423">
            <v>0</v>
          </cell>
          <cell r="M423">
            <v>0</v>
          </cell>
          <cell r="N423">
            <v>0</v>
          </cell>
          <cell r="O423">
            <v>0</v>
          </cell>
          <cell r="P423">
            <v>0</v>
          </cell>
          <cell r="R423">
            <v>0</v>
          </cell>
        </row>
        <row r="424">
          <cell r="B424" t="str">
            <v>Phones 4 You   Mobile BB</v>
          </cell>
          <cell r="C424" t="str">
            <v>Phones 4 You</v>
          </cell>
          <cell r="E424">
            <v>69</v>
          </cell>
          <cell r="F424">
            <v>49</v>
          </cell>
          <cell r="G424">
            <v>83</v>
          </cell>
          <cell r="H424">
            <v>0</v>
          </cell>
          <cell r="I424">
            <v>0</v>
          </cell>
          <cell r="J424">
            <v>0</v>
          </cell>
          <cell r="K424">
            <v>0</v>
          </cell>
          <cell r="L424">
            <v>0</v>
          </cell>
          <cell r="M424">
            <v>0</v>
          </cell>
          <cell r="N424">
            <v>0</v>
          </cell>
          <cell r="O424">
            <v>0</v>
          </cell>
          <cell r="P424">
            <v>0</v>
          </cell>
          <cell r="R424">
            <v>201</v>
          </cell>
        </row>
        <row r="425">
          <cell r="B425" t="str">
            <v>Dixons Stores Group   Mobile BB</v>
          </cell>
          <cell r="C425" t="str">
            <v>Dixons Stores Group</v>
          </cell>
          <cell r="E425">
            <v>0</v>
          </cell>
          <cell r="F425">
            <v>0</v>
          </cell>
          <cell r="G425">
            <v>0</v>
          </cell>
          <cell r="H425">
            <v>0</v>
          </cell>
          <cell r="I425">
            <v>0</v>
          </cell>
          <cell r="J425">
            <v>0</v>
          </cell>
          <cell r="K425">
            <v>0</v>
          </cell>
          <cell r="L425">
            <v>0</v>
          </cell>
          <cell r="M425">
            <v>0</v>
          </cell>
          <cell r="N425">
            <v>0</v>
          </cell>
          <cell r="O425">
            <v>0</v>
          </cell>
          <cell r="P425">
            <v>0</v>
          </cell>
          <cell r="R425">
            <v>0</v>
          </cell>
        </row>
        <row r="426">
          <cell r="B426" t="str">
            <v>tbc   Mobile BB</v>
          </cell>
          <cell r="C426" t="str">
            <v>tbc</v>
          </cell>
          <cell r="E426">
            <v>0</v>
          </cell>
          <cell r="F426">
            <v>0</v>
          </cell>
          <cell r="G426">
            <v>0</v>
          </cell>
          <cell r="H426">
            <v>0</v>
          </cell>
          <cell r="I426">
            <v>0</v>
          </cell>
          <cell r="J426">
            <v>0</v>
          </cell>
          <cell r="K426">
            <v>0</v>
          </cell>
          <cell r="L426">
            <v>0</v>
          </cell>
          <cell r="M426">
            <v>0</v>
          </cell>
          <cell r="N426">
            <v>0</v>
          </cell>
          <cell r="O426">
            <v>0</v>
          </cell>
          <cell r="P426">
            <v>0</v>
          </cell>
          <cell r="R426">
            <v>0</v>
          </cell>
        </row>
        <row r="427">
          <cell r="B427" t="str">
            <v>Dial a Phone   Mobile BB</v>
          </cell>
          <cell r="C427" t="str">
            <v>Dial a Phone</v>
          </cell>
          <cell r="E427">
            <v>0</v>
          </cell>
          <cell r="F427">
            <v>0</v>
          </cell>
          <cell r="G427">
            <v>0</v>
          </cell>
          <cell r="H427">
            <v>0</v>
          </cell>
          <cell r="I427">
            <v>0</v>
          </cell>
          <cell r="J427">
            <v>0</v>
          </cell>
          <cell r="K427">
            <v>0</v>
          </cell>
          <cell r="L427">
            <v>0</v>
          </cell>
          <cell r="M427">
            <v>0</v>
          </cell>
          <cell r="N427">
            <v>0</v>
          </cell>
          <cell r="O427">
            <v>0</v>
          </cell>
          <cell r="P427">
            <v>0</v>
          </cell>
          <cell r="R427">
            <v>0</v>
          </cell>
        </row>
        <row r="428">
          <cell r="B428" t="str">
            <v>Argos   Mobile BB</v>
          </cell>
          <cell r="C428" t="str">
            <v>Argos</v>
          </cell>
          <cell r="E428">
            <v>0</v>
          </cell>
          <cell r="F428">
            <v>0</v>
          </cell>
          <cell r="G428">
            <v>0</v>
          </cell>
          <cell r="H428">
            <v>0</v>
          </cell>
          <cell r="I428">
            <v>0</v>
          </cell>
          <cell r="J428">
            <v>0</v>
          </cell>
          <cell r="K428">
            <v>0</v>
          </cell>
          <cell r="L428">
            <v>0</v>
          </cell>
          <cell r="M428">
            <v>0</v>
          </cell>
          <cell r="N428">
            <v>0</v>
          </cell>
          <cell r="O428">
            <v>0</v>
          </cell>
          <cell r="P428">
            <v>0</v>
          </cell>
          <cell r="R428">
            <v>0</v>
          </cell>
        </row>
        <row r="429">
          <cell r="B429" t="str">
            <v>Tesco   Mobile BB</v>
          </cell>
          <cell r="C429" t="str">
            <v>Tesco</v>
          </cell>
          <cell r="E429">
            <v>0</v>
          </cell>
          <cell r="F429">
            <v>2</v>
          </cell>
          <cell r="G429">
            <v>8</v>
          </cell>
          <cell r="H429">
            <v>0</v>
          </cell>
          <cell r="I429">
            <v>0</v>
          </cell>
          <cell r="J429">
            <v>0</v>
          </cell>
          <cell r="K429">
            <v>0</v>
          </cell>
          <cell r="L429">
            <v>0</v>
          </cell>
          <cell r="M429">
            <v>0</v>
          </cell>
          <cell r="N429">
            <v>0</v>
          </cell>
          <cell r="O429">
            <v>0</v>
          </cell>
          <cell r="P429">
            <v>0</v>
          </cell>
          <cell r="R429">
            <v>10</v>
          </cell>
        </row>
        <row r="430">
          <cell r="B430" t="str">
            <v>Woolworths   Mobile BB</v>
          </cell>
          <cell r="C430" t="str">
            <v>Woolworths</v>
          </cell>
          <cell r="E430">
            <v>0</v>
          </cell>
          <cell r="F430">
            <v>0</v>
          </cell>
          <cell r="G430">
            <v>0</v>
          </cell>
          <cell r="H430">
            <v>0</v>
          </cell>
          <cell r="I430">
            <v>0</v>
          </cell>
          <cell r="J430">
            <v>0</v>
          </cell>
          <cell r="K430">
            <v>0</v>
          </cell>
          <cell r="L430">
            <v>0</v>
          </cell>
          <cell r="M430">
            <v>0</v>
          </cell>
          <cell r="N430">
            <v>0</v>
          </cell>
          <cell r="O430">
            <v>0</v>
          </cell>
          <cell r="P430">
            <v>0</v>
          </cell>
          <cell r="R430">
            <v>0</v>
          </cell>
        </row>
        <row r="431">
          <cell r="B431" t="str">
            <v>Littlewoods   Mobile BB</v>
          </cell>
          <cell r="C431" t="str">
            <v>Littlewoods</v>
          </cell>
          <cell r="E431">
            <v>0</v>
          </cell>
          <cell r="F431">
            <v>0</v>
          </cell>
          <cell r="G431">
            <v>0</v>
          </cell>
          <cell r="H431">
            <v>0</v>
          </cell>
          <cell r="I431">
            <v>0</v>
          </cell>
          <cell r="J431">
            <v>0</v>
          </cell>
          <cell r="K431">
            <v>0</v>
          </cell>
          <cell r="L431">
            <v>0</v>
          </cell>
          <cell r="M431">
            <v>0</v>
          </cell>
          <cell r="N431">
            <v>0</v>
          </cell>
          <cell r="O431">
            <v>0</v>
          </cell>
          <cell r="P431">
            <v>0</v>
          </cell>
          <cell r="R431">
            <v>0</v>
          </cell>
        </row>
        <row r="432">
          <cell r="B432" t="str">
            <v>Comet   Mobile BB</v>
          </cell>
          <cell r="C432" t="str">
            <v>Comet</v>
          </cell>
          <cell r="E432">
            <v>0</v>
          </cell>
          <cell r="F432">
            <v>0</v>
          </cell>
          <cell r="G432">
            <v>0</v>
          </cell>
          <cell r="H432">
            <v>0</v>
          </cell>
          <cell r="I432">
            <v>0</v>
          </cell>
          <cell r="J432">
            <v>0</v>
          </cell>
          <cell r="K432">
            <v>0</v>
          </cell>
          <cell r="L432">
            <v>0</v>
          </cell>
          <cell r="M432">
            <v>0</v>
          </cell>
          <cell r="N432">
            <v>0</v>
          </cell>
          <cell r="O432">
            <v>0</v>
          </cell>
          <cell r="P432">
            <v>0</v>
          </cell>
          <cell r="R432">
            <v>0</v>
          </cell>
        </row>
        <row r="433">
          <cell r="B433" t="str">
            <v>MobileShop   Mobile BB</v>
          </cell>
          <cell r="C433" t="str">
            <v>MobileShop</v>
          </cell>
          <cell r="E433">
            <v>0</v>
          </cell>
          <cell r="F433">
            <v>0</v>
          </cell>
          <cell r="G433">
            <v>0</v>
          </cell>
          <cell r="H433">
            <v>0</v>
          </cell>
          <cell r="I433">
            <v>0</v>
          </cell>
          <cell r="J433">
            <v>0</v>
          </cell>
          <cell r="K433">
            <v>0</v>
          </cell>
          <cell r="L433">
            <v>0</v>
          </cell>
          <cell r="M433">
            <v>0</v>
          </cell>
          <cell r="N433">
            <v>0</v>
          </cell>
          <cell r="O433">
            <v>0</v>
          </cell>
          <cell r="P433">
            <v>0</v>
          </cell>
          <cell r="R433">
            <v>0</v>
          </cell>
        </row>
        <row r="434">
          <cell r="B434" t="str">
            <v>Apple   Mobile BB</v>
          </cell>
          <cell r="C434" t="str">
            <v>Apple</v>
          </cell>
          <cell r="E434">
            <v>0</v>
          </cell>
          <cell r="F434">
            <v>0</v>
          </cell>
          <cell r="G434">
            <v>0</v>
          </cell>
          <cell r="H434">
            <v>0</v>
          </cell>
          <cell r="I434">
            <v>0</v>
          </cell>
          <cell r="J434">
            <v>0</v>
          </cell>
          <cell r="K434">
            <v>0</v>
          </cell>
          <cell r="L434">
            <v>0</v>
          </cell>
          <cell r="M434">
            <v>0</v>
          </cell>
          <cell r="N434">
            <v>0</v>
          </cell>
          <cell r="O434">
            <v>0</v>
          </cell>
          <cell r="P434">
            <v>0</v>
          </cell>
          <cell r="R434">
            <v>0</v>
          </cell>
        </row>
        <row r="435">
          <cell r="B435" t="str">
            <v>Other Mass Retail   Mobile BB</v>
          </cell>
          <cell r="C435" t="str">
            <v>Other Mass Retail</v>
          </cell>
          <cell r="E435">
            <v>0</v>
          </cell>
          <cell r="F435">
            <v>0</v>
          </cell>
          <cell r="G435">
            <v>0</v>
          </cell>
          <cell r="H435">
            <v>0</v>
          </cell>
          <cell r="I435">
            <v>0</v>
          </cell>
          <cell r="J435">
            <v>0</v>
          </cell>
          <cell r="K435">
            <v>0</v>
          </cell>
          <cell r="L435">
            <v>0</v>
          </cell>
          <cell r="M435">
            <v>0</v>
          </cell>
          <cell r="N435">
            <v>0</v>
          </cell>
          <cell r="O435">
            <v>0</v>
          </cell>
          <cell r="P435">
            <v>0</v>
          </cell>
          <cell r="R435">
            <v>0</v>
          </cell>
        </row>
        <row r="436">
          <cell r="B436" t="str">
            <v>Prepay Distributors   Mobile BB</v>
          </cell>
          <cell r="C436" t="str">
            <v>Prepay Distributors</v>
          </cell>
          <cell r="E436">
            <v>0</v>
          </cell>
          <cell r="F436">
            <v>0</v>
          </cell>
          <cell r="G436">
            <v>0</v>
          </cell>
          <cell r="H436">
            <v>0</v>
          </cell>
          <cell r="I436">
            <v>0</v>
          </cell>
          <cell r="J436">
            <v>0</v>
          </cell>
          <cell r="K436">
            <v>0</v>
          </cell>
          <cell r="L436">
            <v>0</v>
          </cell>
          <cell r="M436">
            <v>0</v>
          </cell>
          <cell r="N436">
            <v>0</v>
          </cell>
          <cell r="O436">
            <v>0</v>
          </cell>
          <cell r="P436">
            <v>0</v>
          </cell>
          <cell r="R436">
            <v>0</v>
          </cell>
        </row>
        <row r="437">
          <cell r="B437" t="str">
            <v>Asda   Mobile BB</v>
          </cell>
          <cell r="C437" t="str">
            <v>Asda</v>
          </cell>
          <cell r="E437">
            <v>0</v>
          </cell>
          <cell r="F437">
            <v>0</v>
          </cell>
          <cell r="G437">
            <v>0</v>
          </cell>
          <cell r="H437">
            <v>0</v>
          </cell>
          <cell r="I437">
            <v>0</v>
          </cell>
          <cell r="J437">
            <v>0</v>
          </cell>
          <cell r="K437">
            <v>0</v>
          </cell>
          <cell r="L437">
            <v>0</v>
          </cell>
          <cell r="M437">
            <v>0</v>
          </cell>
          <cell r="N437">
            <v>0</v>
          </cell>
          <cell r="O437">
            <v>0</v>
          </cell>
          <cell r="P437">
            <v>0</v>
          </cell>
          <cell r="R437">
            <v>0</v>
          </cell>
        </row>
        <row r="438">
          <cell r="B438" t="str">
            <v>Next   Mobile BB</v>
          </cell>
          <cell r="C438" t="str">
            <v>Next</v>
          </cell>
          <cell r="E438">
            <v>0</v>
          </cell>
          <cell r="F438">
            <v>0</v>
          </cell>
          <cell r="G438">
            <v>0</v>
          </cell>
          <cell r="H438">
            <v>0</v>
          </cell>
          <cell r="I438">
            <v>0</v>
          </cell>
          <cell r="J438">
            <v>0</v>
          </cell>
          <cell r="K438">
            <v>0</v>
          </cell>
          <cell r="L438">
            <v>0</v>
          </cell>
          <cell r="M438">
            <v>0</v>
          </cell>
          <cell r="N438">
            <v>0</v>
          </cell>
          <cell r="O438">
            <v>0</v>
          </cell>
          <cell r="P438">
            <v>0</v>
          </cell>
          <cell r="R438">
            <v>0</v>
          </cell>
        </row>
        <row r="439">
          <cell r="B439" t="str">
            <v>Morrisons   Mobile BB</v>
          </cell>
          <cell r="C439" t="str">
            <v>Morrisons</v>
          </cell>
          <cell r="E439">
            <v>0</v>
          </cell>
          <cell r="F439">
            <v>0</v>
          </cell>
          <cell r="G439">
            <v>0</v>
          </cell>
          <cell r="H439">
            <v>0</v>
          </cell>
          <cell r="I439">
            <v>0</v>
          </cell>
          <cell r="J439">
            <v>0</v>
          </cell>
          <cell r="K439">
            <v>0</v>
          </cell>
          <cell r="L439">
            <v>0</v>
          </cell>
          <cell r="M439">
            <v>0</v>
          </cell>
          <cell r="N439">
            <v>0</v>
          </cell>
          <cell r="O439">
            <v>0</v>
          </cell>
          <cell r="P439">
            <v>0</v>
          </cell>
          <cell r="R439">
            <v>0</v>
          </cell>
        </row>
        <row r="440">
          <cell r="B440" t="str">
            <v>tbc   Mobile BB</v>
          </cell>
          <cell r="C440" t="str">
            <v>tbc</v>
          </cell>
          <cell r="E440">
            <v>0</v>
          </cell>
          <cell r="F440">
            <v>0</v>
          </cell>
          <cell r="G440">
            <v>0</v>
          </cell>
          <cell r="H440">
            <v>0</v>
          </cell>
          <cell r="I440">
            <v>0</v>
          </cell>
          <cell r="J440">
            <v>0</v>
          </cell>
          <cell r="K440">
            <v>0</v>
          </cell>
          <cell r="L440">
            <v>0</v>
          </cell>
          <cell r="M440">
            <v>0</v>
          </cell>
          <cell r="N440">
            <v>0</v>
          </cell>
          <cell r="O440">
            <v>0</v>
          </cell>
          <cell r="P440">
            <v>0</v>
          </cell>
          <cell r="R440">
            <v>0</v>
          </cell>
        </row>
        <row r="442">
          <cell r="C442" t="str">
            <v>TOTAL MASS RETAIL</v>
          </cell>
          <cell r="E442">
            <v>205</v>
          </cell>
          <cell r="F442">
            <v>153</v>
          </cell>
          <cell r="G442">
            <v>226</v>
          </cell>
          <cell r="H442">
            <v>0</v>
          </cell>
          <cell r="I442">
            <v>0</v>
          </cell>
          <cell r="J442">
            <v>0</v>
          </cell>
          <cell r="K442">
            <v>0</v>
          </cell>
          <cell r="L442">
            <v>0</v>
          </cell>
          <cell r="M442">
            <v>0</v>
          </cell>
          <cell r="N442">
            <v>0</v>
          </cell>
          <cell r="O442">
            <v>0</v>
          </cell>
          <cell r="P442">
            <v>0</v>
          </cell>
          <cell r="R442">
            <v>584</v>
          </cell>
        </row>
        <row r="444">
          <cell r="C444" t="str">
            <v>BUSINESS (B. Dowd)</v>
          </cell>
        </row>
        <row r="446">
          <cell r="B446" t="str">
            <v>Exclusive Partners   Mobile BB</v>
          </cell>
          <cell r="C446" t="str">
            <v>Exclusive Partners</v>
          </cell>
          <cell r="E446">
            <v>304</v>
          </cell>
          <cell r="F446">
            <v>480</v>
          </cell>
          <cell r="G446">
            <v>718</v>
          </cell>
          <cell r="H446">
            <v>0</v>
          </cell>
          <cell r="I446">
            <v>0</v>
          </cell>
          <cell r="J446">
            <v>0</v>
          </cell>
          <cell r="K446">
            <v>0</v>
          </cell>
          <cell r="L446">
            <v>0</v>
          </cell>
          <cell r="M446">
            <v>0</v>
          </cell>
          <cell r="N446">
            <v>0</v>
          </cell>
          <cell r="O446">
            <v>0</v>
          </cell>
          <cell r="P446">
            <v>0</v>
          </cell>
          <cell r="R446">
            <v>1502</v>
          </cell>
        </row>
        <row r="448">
          <cell r="C448" t="str">
            <v>Business Partners</v>
          </cell>
        </row>
        <row r="450">
          <cell r="B450" t="str">
            <v>Direct Independents   Mobile BB</v>
          </cell>
          <cell r="C450" t="str">
            <v>Direct Independents</v>
          </cell>
          <cell r="E450">
            <v>110</v>
          </cell>
          <cell r="F450">
            <v>223</v>
          </cell>
          <cell r="G450">
            <v>1308</v>
          </cell>
          <cell r="H450">
            <v>0</v>
          </cell>
          <cell r="I450">
            <v>0</v>
          </cell>
          <cell r="J450">
            <v>0</v>
          </cell>
          <cell r="K450">
            <v>0</v>
          </cell>
          <cell r="L450">
            <v>0</v>
          </cell>
          <cell r="M450">
            <v>0</v>
          </cell>
          <cell r="N450">
            <v>0</v>
          </cell>
          <cell r="O450">
            <v>0</v>
          </cell>
          <cell r="P450">
            <v>0</v>
          </cell>
          <cell r="R450">
            <v>1641</v>
          </cell>
        </row>
        <row r="451">
          <cell r="B451" t="str">
            <v>Distributors   Mobile BB</v>
          </cell>
          <cell r="C451" t="str">
            <v>Distributors</v>
          </cell>
          <cell r="E451">
            <v>266</v>
          </cell>
          <cell r="F451">
            <v>252</v>
          </cell>
          <cell r="G451">
            <v>480</v>
          </cell>
          <cell r="H451">
            <v>0</v>
          </cell>
          <cell r="I451">
            <v>0</v>
          </cell>
          <cell r="J451">
            <v>0</v>
          </cell>
          <cell r="K451">
            <v>0</v>
          </cell>
          <cell r="L451">
            <v>0</v>
          </cell>
          <cell r="M451">
            <v>0</v>
          </cell>
          <cell r="N451">
            <v>0</v>
          </cell>
          <cell r="O451">
            <v>0</v>
          </cell>
          <cell r="P451">
            <v>0</v>
          </cell>
          <cell r="R451">
            <v>998</v>
          </cell>
        </row>
        <row r="452">
          <cell r="B452" t="str">
            <v>Data Centre of Excellence   Mobile BB</v>
          </cell>
          <cell r="C452" t="str">
            <v>Data Centre of Excellence</v>
          </cell>
          <cell r="E452">
            <v>213</v>
          </cell>
          <cell r="F452">
            <v>231</v>
          </cell>
          <cell r="G452">
            <v>522</v>
          </cell>
          <cell r="H452">
            <v>0</v>
          </cell>
          <cell r="I452">
            <v>0</v>
          </cell>
          <cell r="J452">
            <v>0</v>
          </cell>
          <cell r="K452">
            <v>0</v>
          </cell>
          <cell r="L452">
            <v>0</v>
          </cell>
          <cell r="M452">
            <v>0</v>
          </cell>
          <cell r="N452">
            <v>0</v>
          </cell>
          <cell r="O452">
            <v>0</v>
          </cell>
          <cell r="P452">
            <v>0</v>
          </cell>
          <cell r="R452">
            <v>966</v>
          </cell>
        </row>
        <row r="453">
          <cell r="B453" t="str">
            <v>Vodafone   Mobile BB</v>
          </cell>
          <cell r="C453" t="str">
            <v>Vodafone</v>
          </cell>
          <cell r="E453">
            <v>0</v>
          </cell>
          <cell r="F453">
            <v>0</v>
          </cell>
          <cell r="G453">
            <v>0</v>
          </cell>
          <cell r="H453">
            <v>0</v>
          </cell>
          <cell r="I453">
            <v>0</v>
          </cell>
          <cell r="J453">
            <v>0</v>
          </cell>
          <cell r="K453">
            <v>0</v>
          </cell>
          <cell r="L453">
            <v>0</v>
          </cell>
          <cell r="M453">
            <v>0</v>
          </cell>
          <cell r="N453">
            <v>0</v>
          </cell>
          <cell r="O453">
            <v>0</v>
          </cell>
          <cell r="P453">
            <v>0</v>
          </cell>
          <cell r="R453">
            <v>0</v>
          </cell>
        </row>
        <row r="454">
          <cell r="B454" t="str">
            <v>Managed Partners   Mobile BB</v>
          </cell>
          <cell r="C454" t="str">
            <v>Managed Partners</v>
          </cell>
          <cell r="E454">
            <v>42</v>
          </cell>
          <cell r="F454">
            <v>14</v>
          </cell>
          <cell r="G454">
            <v>66</v>
          </cell>
          <cell r="H454">
            <v>0</v>
          </cell>
          <cell r="I454">
            <v>0</v>
          </cell>
          <cell r="J454">
            <v>0</v>
          </cell>
          <cell r="K454">
            <v>0</v>
          </cell>
          <cell r="L454">
            <v>0</v>
          </cell>
          <cell r="M454">
            <v>0</v>
          </cell>
          <cell r="N454">
            <v>0</v>
          </cell>
          <cell r="O454">
            <v>0</v>
          </cell>
          <cell r="P454">
            <v>0</v>
          </cell>
          <cell r="R454">
            <v>122</v>
          </cell>
        </row>
        <row r="455">
          <cell r="B455" t="str">
            <v>BT SP   Mobile BB</v>
          </cell>
          <cell r="C455" t="str">
            <v>BT SP</v>
          </cell>
          <cell r="E455">
            <v>6</v>
          </cell>
          <cell r="F455">
            <v>12</v>
          </cell>
          <cell r="G455">
            <v>4</v>
          </cell>
          <cell r="H455">
            <v>0</v>
          </cell>
          <cell r="I455">
            <v>0</v>
          </cell>
          <cell r="J455">
            <v>0</v>
          </cell>
          <cell r="K455">
            <v>0</v>
          </cell>
          <cell r="L455">
            <v>0</v>
          </cell>
          <cell r="M455">
            <v>0</v>
          </cell>
          <cell r="N455">
            <v>0</v>
          </cell>
          <cell r="O455">
            <v>0</v>
          </cell>
          <cell r="P455">
            <v>0</v>
          </cell>
          <cell r="R455">
            <v>22</v>
          </cell>
        </row>
        <row r="456">
          <cell r="B456" t="str">
            <v>Billing Partners - ISPs   Mobile BB</v>
          </cell>
          <cell r="C456" t="str">
            <v>Billing Partners - ISPs</v>
          </cell>
          <cell r="E456">
            <v>0</v>
          </cell>
          <cell r="F456">
            <v>0</v>
          </cell>
          <cell r="G456">
            <v>0</v>
          </cell>
          <cell r="H456">
            <v>0</v>
          </cell>
          <cell r="I456">
            <v>0</v>
          </cell>
          <cell r="J456">
            <v>0</v>
          </cell>
          <cell r="K456">
            <v>0</v>
          </cell>
          <cell r="L456">
            <v>0</v>
          </cell>
          <cell r="M456">
            <v>0</v>
          </cell>
          <cell r="N456">
            <v>0</v>
          </cell>
          <cell r="O456">
            <v>0</v>
          </cell>
          <cell r="P456">
            <v>0</v>
          </cell>
          <cell r="R456">
            <v>0</v>
          </cell>
        </row>
        <row r="457">
          <cell r="B457" t="str">
            <v>Genesis   Mobile BB</v>
          </cell>
          <cell r="C457" t="str">
            <v>Genesis</v>
          </cell>
          <cell r="E457">
            <v>2</v>
          </cell>
          <cell r="F457">
            <v>4</v>
          </cell>
          <cell r="G457">
            <v>593</v>
          </cell>
          <cell r="H457">
            <v>0</v>
          </cell>
          <cell r="I457">
            <v>0</v>
          </cell>
          <cell r="J457">
            <v>0</v>
          </cell>
          <cell r="K457">
            <v>0</v>
          </cell>
          <cell r="L457">
            <v>0</v>
          </cell>
          <cell r="M457">
            <v>0</v>
          </cell>
          <cell r="N457">
            <v>0</v>
          </cell>
          <cell r="O457">
            <v>0</v>
          </cell>
          <cell r="P457">
            <v>0</v>
          </cell>
          <cell r="R457">
            <v>599</v>
          </cell>
        </row>
        <row r="458">
          <cell r="B458" t="str">
            <v>System Integrators   Mobile BB</v>
          </cell>
          <cell r="C458" t="str">
            <v>System Integrators</v>
          </cell>
          <cell r="E458">
            <v>0</v>
          </cell>
          <cell r="F458">
            <v>0</v>
          </cell>
          <cell r="G458">
            <v>0</v>
          </cell>
          <cell r="H458">
            <v>0</v>
          </cell>
          <cell r="I458">
            <v>0</v>
          </cell>
          <cell r="J458">
            <v>0</v>
          </cell>
          <cell r="K458">
            <v>0</v>
          </cell>
          <cell r="L458">
            <v>0</v>
          </cell>
          <cell r="M458">
            <v>0</v>
          </cell>
          <cell r="N458">
            <v>0</v>
          </cell>
          <cell r="O458">
            <v>0</v>
          </cell>
          <cell r="P458">
            <v>0</v>
          </cell>
          <cell r="R458">
            <v>0</v>
          </cell>
        </row>
        <row r="459">
          <cell r="B459" t="str">
            <v>Ceased Independents   Mobile BB</v>
          </cell>
          <cell r="C459" t="str">
            <v>Ceased Independents</v>
          </cell>
          <cell r="E459">
            <v>0</v>
          </cell>
          <cell r="F459">
            <v>0</v>
          </cell>
          <cell r="G459">
            <v>2</v>
          </cell>
          <cell r="H459">
            <v>0</v>
          </cell>
          <cell r="I459">
            <v>0</v>
          </cell>
          <cell r="J459">
            <v>0</v>
          </cell>
          <cell r="K459">
            <v>0</v>
          </cell>
          <cell r="L459">
            <v>0</v>
          </cell>
          <cell r="M459">
            <v>0</v>
          </cell>
          <cell r="N459">
            <v>0</v>
          </cell>
          <cell r="O459">
            <v>0</v>
          </cell>
          <cell r="P459">
            <v>0</v>
          </cell>
          <cell r="R459">
            <v>2</v>
          </cell>
        </row>
        <row r="460">
          <cell r="B460" t="str">
            <v>tbc   Mobile BB</v>
          </cell>
          <cell r="C460" t="str">
            <v>tbc</v>
          </cell>
          <cell r="E460">
            <v>0</v>
          </cell>
          <cell r="F460">
            <v>0</v>
          </cell>
          <cell r="G460">
            <v>0</v>
          </cell>
          <cell r="H460">
            <v>0</v>
          </cell>
          <cell r="I460">
            <v>0</v>
          </cell>
          <cell r="J460">
            <v>0</v>
          </cell>
          <cell r="K460">
            <v>0</v>
          </cell>
          <cell r="L460">
            <v>0</v>
          </cell>
          <cell r="M460">
            <v>0</v>
          </cell>
          <cell r="N460">
            <v>0</v>
          </cell>
          <cell r="O460">
            <v>0</v>
          </cell>
          <cell r="P460">
            <v>0</v>
          </cell>
          <cell r="R460">
            <v>0</v>
          </cell>
        </row>
        <row r="462">
          <cell r="C462" t="str">
            <v>Total Business Partners</v>
          </cell>
          <cell r="E462">
            <v>639</v>
          </cell>
          <cell r="F462">
            <v>736</v>
          </cell>
          <cell r="G462">
            <v>2975</v>
          </cell>
          <cell r="H462">
            <v>0</v>
          </cell>
          <cell r="I462">
            <v>0</v>
          </cell>
          <cell r="J462">
            <v>0</v>
          </cell>
          <cell r="K462">
            <v>0</v>
          </cell>
          <cell r="L462">
            <v>0</v>
          </cell>
          <cell r="M462">
            <v>0</v>
          </cell>
          <cell r="N462">
            <v>0</v>
          </cell>
          <cell r="O462">
            <v>0</v>
          </cell>
          <cell r="P462">
            <v>0</v>
          </cell>
          <cell r="R462">
            <v>4350</v>
          </cell>
        </row>
        <row r="464">
          <cell r="C464" t="str">
            <v>Direct</v>
          </cell>
        </row>
        <row r="466">
          <cell r="B466" t="str">
            <v>O2 Direct Sales - Corporate   Mobile BB</v>
          </cell>
          <cell r="C466" t="str">
            <v>O2 Direct Sales - Corporate</v>
          </cell>
          <cell r="E466">
            <v>954</v>
          </cell>
          <cell r="F466">
            <v>1125</v>
          </cell>
          <cell r="G466">
            <v>1345</v>
          </cell>
          <cell r="H466">
            <v>0</v>
          </cell>
          <cell r="I466">
            <v>0</v>
          </cell>
          <cell r="J466">
            <v>0</v>
          </cell>
          <cell r="K466">
            <v>0</v>
          </cell>
          <cell r="L466">
            <v>0</v>
          </cell>
          <cell r="M466">
            <v>0</v>
          </cell>
          <cell r="N466">
            <v>0</v>
          </cell>
          <cell r="O466">
            <v>0</v>
          </cell>
          <cell r="P466">
            <v>0</v>
          </cell>
          <cell r="R466">
            <v>3424</v>
          </cell>
        </row>
        <row r="467">
          <cell r="B467" t="str">
            <v>O2 Direct Sales - SME   Mobile BB</v>
          </cell>
          <cell r="C467" t="str">
            <v>O2 Direct Sales - SME</v>
          </cell>
          <cell r="E467">
            <v>855</v>
          </cell>
          <cell r="F467">
            <v>1570</v>
          </cell>
          <cell r="G467">
            <v>1848</v>
          </cell>
          <cell r="H467">
            <v>0</v>
          </cell>
          <cell r="I467">
            <v>0</v>
          </cell>
          <cell r="J467">
            <v>0</v>
          </cell>
          <cell r="K467">
            <v>0</v>
          </cell>
          <cell r="L467">
            <v>0</v>
          </cell>
          <cell r="M467">
            <v>0</v>
          </cell>
          <cell r="N467">
            <v>0</v>
          </cell>
          <cell r="O467">
            <v>0</v>
          </cell>
          <cell r="P467">
            <v>0</v>
          </cell>
          <cell r="R467">
            <v>4273</v>
          </cell>
        </row>
        <row r="468">
          <cell r="B468" t="str">
            <v>tbc   Mobile BB</v>
          </cell>
          <cell r="C468" t="str">
            <v>tbc</v>
          </cell>
          <cell r="E468">
            <v>0</v>
          </cell>
          <cell r="F468">
            <v>0</v>
          </cell>
          <cell r="G468">
            <v>0</v>
          </cell>
          <cell r="H468">
            <v>0</v>
          </cell>
          <cell r="I468">
            <v>0</v>
          </cell>
          <cell r="J468">
            <v>0</v>
          </cell>
          <cell r="K468">
            <v>0</v>
          </cell>
          <cell r="L468">
            <v>0</v>
          </cell>
          <cell r="M468">
            <v>0</v>
          </cell>
          <cell r="N468">
            <v>0</v>
          </cell>
          <cell r="O468">
            <v>0</v>
          </cell>
          <cell r="P468">
            <v>0</v>
          </cell>
          <cell r="R468">
            <v>0</v>
          </cell>
        </row>
        <row r="469">
          <cell r="B469" t="str">
            <v>tbc   Mobile BB</v>
          </cell>
          <cell r="C469" t="str">
            <v>tbc</v>
          </cell>
          <cell r="E469">
            <v>0</v>
          </cell>
          <cell r="F469">
            <v>0</v>
          </cell>
          <cell r="G469">
            <v>0</v>
          </cell>
          <cell r="H469">
            <v>0</v>
          </cell>
          <cell r="I469">
            <v>0</v>
          </cell>
          <cell r="J469">
            <v>0</v>
          </cell>
          <cell r="K469">
            <v>0</v>
          </cell>
          <cell r="L469">
            <v>0</v>
          </cell>
          <cell r="M469">
            <v>0</v>
          </cell>
          <cell r="N469">
            <v>0</v>
          </cell>
          <cell r="O469">
            <v>0</v>
          </cell>
          <cell r="P469">
            <v>0</v>
          </cell>
          <cell r="R469">
            <v>0</v>
          </cell>
        </row>
        <row r="470">
          <cell r="B470" t="str">
            <v>tbc   Mobile BB</v>
          </cell>
          <cell r="C470" t="str">
            <v>tbc</v>
          </cell>
          <cell r="E470">
            <v>0</v>
          </cell>
          <cell r="F470">
            <v>0</v>
          </cell>
          <cell r="G470">
            <v>0</v>
          </cell>
          <cell r="H470">
            <v>0</v>
          </cell>
          <cell r="I470">
            <v>0</v>
          </cell>
          <cell r="J470">
            <v>0</v>
          </cell>
          <cell r="K470">
            <v>0</v>
          </cell>
          <cell r="L470">
            <v>0</v>
          </cell>
          <cell r="M470">
            <v>0</v>
          </cell>
          <cell r="N470">
            <v>0</v>
          </cell>
          <cell r="O470">
            <v>0</v>
          </cell>
          <cell r="P470">
            <v>0</v>
          </cell>
          <cell r="R470">
            <v>0</v>
          </cell>
        </row>
        <row r="471">
          <cell r="B471" t="str">
            <v>tbc   Mobile BB</v>
          </cell>
          <cell r="C471" t="str">
            <v>tbc</v>
          </cell>
          <cell r="E471">
            <v>0</v>
          </cell>
          <cell r="F471">
            <v>0</v>
          </cell>
          <cell r="G471">
            <v>0</v>
          </cell>
          <cell r="H471">
            <v>0</v>
          </cell>
          <cell r="I471">
            <v>0</v>
          </cell>
          <cell r="J471">
            <v>0</v>
          </cell>
          <cell r="K471">
            <v>0</v>
          </cell>
          <cell r="L471">
            <v>0</v>
          </cell>
          <cell r="M471">
            <v>0</v>
          </cell>
          <cell r="N471">
            <v>0</v>
          </cell>
          <cell r="O471">
            <v>0</v>
          </cell>
          <cell r="P471">
            <v>0</v>
          </cell>
          <cell r="R471">
            <v>0</v>
          </cell>
        </row>
        <row r="472">
          <cell r="B472" t="str">
            <v>tbc   Mobile BB</v>
          </cell>
          <cell r="C472" t="str">
            <v>tbc</v>
          </cell>
          <cell r="E472">
            <v>0</v>
          </cell>
          <cell r="F472">
            <v>0</v>
          </cell>
          <cell r="G472">
            <v>0</v>
          </cell>
          <cell r="H472">
            <v>0</v>
          </cell>
          <cell r="I472">
            <v>0</v>
          </cell>
          <cell r="J472">
            <v>0</v>
          </cell>
          <cell r="K472">
            <v>0</v>
          </cell>
          <cell r="L472">
            <v>0</v>
          </cell>
          <cell r="M472">
            <v>0</v>
          </cell>
          <cell r="N472">
            <v>0</v>
          </cell>
          <cell r="O472">
            <v>0</v>
          </cell>
          <cell r="P472">
            <v>0</v>
          </cell>
          <cell r="R472">
            <v>0</v>
          </cell>
        </row>
        <row r="473">
          <cell r="B473" t="str">
            <v>tbc   Mobile BB</v>
          </cell>
          <cell r="C473" t="str">
            <v>tbc</v>
          </cell>
          <cell r="E473">
            <v>0</v>
          </cell>
          <cell r="F473">
            <v>0</v>
          </cell>
          <cell r="G473">
            <v>0</v>
          </cell>
          <cell r="H473">
            <v>0</v>
          </cell>
          <cell r="I473">
            <v>0</v>
          </cell>
          <cell r="J473">
            <v>0</v>
          </cell>
          <cell r="K473">
            <v>0</v>
          </cell>
          <cell r="L473">
            <v>0</v>
          </cell>
          <cell r="M473">
            <v>0</v>
          </cell>
          <cell r="N473">
            <v>0</v>
          </cell>
          <cell r="O473">
            <v>0</v>
          </cell>
          <cell r="P473">
            <v>0</v>
          </cell>
          <cell r="R473">
            <v>0</v>
          </cell>
        </row>
        <row r="474">
          <cell r="B474" t="str">
            <v>tbc   Mobile BB</v>
          </cell>
          <cell r="C474" t="str">
            <v>tbc</v>
          </cell>
          <cell r="E474">
            <v>0</v>
          </cell>
          <cell r="F474">
            <v>0</v>
          </cell>
          <cell r="G474">
            <v>0</v>
          </cell>
          <cell r="H474">
            <v>0</v>
          </cell>
          <cell r="I474">
            <v>0</v>
          </cell>
          <cell r="J474">
            <v>0</v>
          </cell>
          <cell r="K474">
            <v>0</v>
          </cell>
          <cell r="L474">
            <v>0</v>
          </cell>
          <cell r="M474">
            <v>0</v>
          </cell>
          <cell r="N474">
            <v>0</v>
          </cell>
          <cell r="O474">
            <v>0</v>
          </cell>
          <cell r="P474">
            <v>0</v>
          </cell>
          <cell r="R474">
            <v>0</v>
          </cell>
        </row>
        <row r="476">
          <cell r="C476" t="str">
            <v>Total Direct</v>
          </cell>
          <cell r="E476">
            <v>1809</v>
          </cell>
          <cell r="F476">
            <v>2695</v>
          </cell>
          <cell r="G476">
            <v>3193</v>
          </cell>
          <cell r="H476">
            <v>0</v>
          </cell>
          <cell r="I476">
            <v>0</v>
          </cell>
          <cell r="J476">
            <v>0</v>
          </cell>
          <cell r="K476">
            <v>0</v>
          </cell>
          <cell r="L476">
            <v>0</v>
          </cell>
          <cell r="M476">
            <v>0</v>
          </cell>
          <cell r="N476">
            <v>0</v>
          </cell>
          <cell r="O476">
            <v>0</v>
          </cell>
          <cell r="P476">
            <v>0</v>
          </cell>
          <cell r="R476">
            <v>7697</v>
          </cell>
        </row>
        <row r="478">
          <cell r="C478" t="str">
            <v>TOTAL BUSINESS</v>
          </cell>
          <cell r="E478">
            <v>2752</v>
          </cell>
          <cell r="F478">
            <v>3911</v>
          </cell>
          <cell r="G478">
            <v>6886</v>
          </cell>
          <cell r="H478">
            <v>0</v>
          </cell>
          <cell r="I478">
            <v>0</v>
          </cell>
          <cell r="J478">
            <v>0</v>
          </cell>
          <cell r="K478">
            <v>0</v>
          </cell>
          <cell r="L478">
            <v>0</v>
          </cell>
          <cell r="M478">
            <v>0</v>
          </cell>
          <cell r="N478">
            <v>0</v>
          </cell>
          <cell r="O478">
            <v>0</v>
          </cell>
          <cell r="P478">
            <v>0</v>
          </cell>
          <cell r="R478">
            <v>13549</v>
          </cell>
        </row>
        <row r="480">
          <cell r="C480" t="str">
            <v>O2 ONLINE (A. Benham)</v>
          </cell>
        </row>
        <row r="482">
          <cell r="B482" t="str">
            <v>O2 Online   Mobile BB</v>
          </cell>
          <cell r="C482" t="str">
            <v>O2 Online</v>
          </cell>
          <cell r="E482">
            <v>277.02073365231263</v>
          </cell>
          <cell r="F482">
            <v>178</v>
          </cell>
          <cell r="G482">
            <v>296</v>
          </cell>
          <cell r="H482">
            <v>0</v>
          </cell>
          <cell r="I482">
            <v>0</v>
          </cell>
          <cell r="J482">
            <v>0</v>
          </cell>
          <cell r="K482">
            <v>0</v>
          </cell>
          <cell r="L482">
            <v>0</v>
          </cell>
          <cell r="M482">
            <v>0</v>
          </cell>
          <cell r="N482">
            <v>0</v>
          </cell>
          <cell r="O482">
            <v>0</v>
          </cell>
          <cell r="P482">
            <v>0</v>
          </cell>
          <cell r="R482">
            <v>751.02073365231263</v>
          </cell>
        </row>
        <row r="483">
          <cell r="B483" t="str">
            <v>O2 Telesales   Mobile BB</v>
          </cell>
          <cell r="C483" t="str">
            <v>O2 Telesales</v>
          </cell>
          <cell r="E483">
            <v>245.9792663476874</v>
          </cell>
          <cell r="F483">
            <v>75</v>
          </cell>
          <cell r="G483">
            <v>438</v>
          </cell>
          <cell r="H483">
            <v>0</v>
          </cell>
          <cell r="I483">
            <v>0</v>
          </cell>
          <cell r="J483">
            <v>0</v>
          </cell>
          <cell r="K483">
            <v>0</v>
          </cell>
          <cell r="L483">
            <v>0</v>
          </cell>
          <cell r="M483">
            <v>0</v>
          </cell>
          <cell r="N483">
            <v>0</v>
          </cell>
          <cell r="O483">
            <v>0</v>
          </cell>
          <cell r="P483">
            <v>0</v>
          </cell>
          <cell r="R483">
            <v>758.97926634768737</v>
          </cell>
        </row>
        <row r="484">
          <cell r="B484" t="str">
            <v>tbc   Mobile BB</v>
          </cell>
          <cell r="C484" t="str">
            <v>tbc</v>
          </cell>
          <cell r="E484">
            <v>0</v>
          </cell>
          <cell r="F484">
            <v>0</v>
          </cell>
          <cell r="G484">
            <v>0</v>
          </cell>
          <cell r="H484">
            <v>0</v>
          </cell>
          <cell r="I484">
            <v>0</v>
          </cell>
          <cell r="J484">
            <v>0</v>
          </cell>
          <cell r="K484">
            <v>0</v>
          </cell>
          <cell r="L484">
            <v>0</v>
          </cell>
          <cell r="M484">
            <v>0</v>
          </cell>
          <cell r="N484">
            <v>0</v>
          </cell>
          <cell r="O484">
            <v>0</v>
          </cell>
          <cell r="P484">
            <v>0</v>
          </cell>
          <cell r="R484">
            <v>0</v>
          </cell>
        </row>
        <row r="485">
          <cell r="B485" t="str">
            <v>tbc   Mobile BB</v>
          </cell>
          <cell r="C485" t="str">
            <v>tbc</v>
          </cell>
          <cell r="E485">
            <v>0</v>
          </cell>
          <cell r="F485">
            <v>0</v>
          </cell>
          <cell r="G485">
            <v>0</v>
          </cell>
          <cell r="H485">
            <v>0</v>
          </cell>
          <cell r="I485">
            <v>0</v>
          </cell>
          <cell r="J485">
            <v>0</v>
          </cell>
          <cell r="K485">
            <v>0</v>
          </cell>
          <cell r="L485">
            <v>0</v>
          </cell>
          <cell r="M485">
            <v>0</v>
          </cell>
          <cell r="N485">
            <v>0</v>
          </cell>
          <cell r="O485">
            <v>0</v>
          </cell>
          <cell r="P485">
            <v>0</v>
          </cell>
          <cell r="R485">
            <v>0</v>
          </cell>
        </row>
        <row r="486">
          <cell r="B486" t="str">
            <v>tbc   Mobile BB</v>
          </cell>
          <cell r="C486" t="str">
            <v>tbc</v>
          </cell>
          <cell r="E486">
            <v>0</v>
          </cell>
          <cell r="F486">
            <v>0</v>
          </cell>
          <cell r="G486">
            <v>0</v>
          </cell>
          <cell r="H486">
            <v>0</v>
          </cell>
          <cell r="I486">
            <v>0</v>
          </cell>
          <cell r="J486">
            <v>0</v>
          </cell>
          <cell r="K486">
            <v>0</v>
          </cell>
          <cell r="L486">
            <v>0</v>
          </cell>
          <cell r="M486">
            <v>0</v>
          </cell>
          <cell r="N486">
            <v>0</v>
          </cell>
          <cell r="O486">
            <v>0</v>
          </cell>
          <cell r="P486">
            <v>0</v>
          </cell>
          <cell r="R486">
            <v>0</v>
          </cell>
        </row>
        <row r="487">
          <cell r="B487" t="str">
            <v>tbc   Mobile BB</v>
          </cell>
          <cell r="C487" t="str">
            <v>tbc</v>
          </cell>
          <cell r="E487">
            <v>0</v>
          </cell>
          <cell r="F487">
            <v>0</v>
          </cell>
          <cell r="G487">
            <v>0</v>
          </cell>
          <cell r="H487">
            <v>0</v>
          </cell>
          <cell r="I487">
            <v>0</v>
          </cell>
          <cell r="J487">
            <v>0</v>
          </cell>
          <cell r="K487">
            <v>0</v>
          </cell>
          <cell r="L487">
            <v>0</v>
          </cell>
          <cell r="M487">
            <v>0</v>
          </cell>
          <cell r="N487">
            <v>0</v>
          </cell>
          <cell r="O487">
            <v>0</v>
          </cell>
          <cell r="P487">
            <v>0</v>
          </cell>
          <cell r="R487">
            <v>0</v>
          </cell>
        </row>
        <row r="489">
          <cell r="C489" t="str">
            <v>TOTAL O2 ONLINE</v>
          </cell>
          <cell r="E489">
            <v>523</v>
          </cell>
          <cell r="F489">
            <v>253</v>
          </cell>
          <cell r="G489">
            <v>734</v>
          </cell>
          <cell r="H489">
            <v>0</v>
          </cell>
          <cell r="I489">
            <v>0</v>
          </cell>
          <cell r="J489">
            <v>0</v>
          </cell>
          <cell r="K489">
            <v>0</v>
          </cell>
          <cell r="L489">
            <v>0</v>
          </cell>
          <cell r="M489">
            <v>0</v>
          </cell>
          <cell r="N489">
            <v>0</v>
          </cell>
          <cell r="O489">
            <v>0</v>
          </cell>
          <cell r="P489">
            <v>0</v>
          </cell>
          <cell r="R489">
            <v>1510</v>
          </cell>
        </row>
        <row r="491">
          <cell r="C491" t="str">
            <v>O2 RETAIL (P. Cave)</v>
          </cell>
        </row>
        <row r="493">
          <cell r="B493" t="str">
            <v>O2 Retail   Mobile BB</v>
          </cell>
          <cell r="C493" t="str">
            <v>O2 Retail</v>
          </cell>
          <cell r="E493">
            <v>798</v>
          </cell>
          <cell r="F493">
            <v>490</v>
          </cell>
          <cell r="G493">
            <v>881</v>
          </cell>
          <cell r="H493">
            <v>0</v>
          </cell>
          <cell r="I493">
            <v>0</v>
          </cell>
          <cell r="J493">
            <v>0</v>
          </cell>
          <cell r="K493">
            <v>0</v>
          </cell>
          <cell r="L493">
            <v>0</v>
          </cell>
          <cell r="M493">
            <v>0</v>
          </cell>
          <cell r="N493">
            <v>0</v>
          </cell>
          <cell r="O493">
            <v>0</v>
          </cell>
          <cell r="P493">
            <v>0</v>
          </cell>
          <cell r="R493">
            <v>2169</v>
          </cell>
        </row>
        <row r="494">
          <cell r="B494" t="str">
            <v>O2 Franchise   Mobile BB</v>
          </cell>
          <cell r="C494" t="str">
            <v>O2 Franchise</v>
          </cell>
          <cell r="E494">
            <v>282</v>
          </cell>
          <cell r="F494">
            <v>170</v>
          </cell>
          <cell r="G494">
            <v>323</v>
          </cell>
          <cell r="H494">
            <v>0</v>
          </cell>
          <cell r="I494">
            <v>0</v>
          </cell>
          <cell r="J494">
            <v>0</v>
          </cell>
          <cell r="K494">
            <v>0</v>
          </cell>
          <cell r="L494">
            <v>0</v>
          </cell>
          <cell r="M494">
            <v>0</v>
          </cell>
          <cell r="N494">
            <v>0</v>
          </cell>
          <cell r="O494">
            <v>0</v>
          </cell>
          <cell r="P494">
            <v>0</v>
          </cell>
          <cell r="R494">
            <v>775</v>
          </cell>
        </row>
        <row r="495">
          <cell r="B495" t="str">
            <v>tbc   Mobile BB</v>
          </cell>
          <cell r="C495" t="str">
            <v>tbc</v>
          </cell>
          <cell r="E495">
            <v>0</v>
          </cell>
          <cell r="F495">
            <v>0</v>
          </cell>
          <cell r="G495">
            <v>0</v>
          </cell>
          <cell r="H495">
            <v>0</v>
          </cell>
          <cell r="I495">
            <v>0</v>
          </cell>
          <cell r="J495">
            <v>0</v>
          </cell>
          <cell r="K495">
            <v>0</v>
          </cell>
          <cell r="L495">
            <v>0</v>
          </cell>
          <cell r="M495">
            <v>0</v>
          </cell>
          <cell r="N495">
            <v>0</v>
          </cell>
          <cell r="O495">
            <v>0</v>
          </cell>
          <cell r="P495">
            <v>0</v>
          </cell>
          <cell r="R495">
            <v>0</v>
          </cell>
        </row>
        <row r="496">
          <cell r="B496" t="str">
            <v>tbc   Mobile BB</v>
          </cell>
          <cell r="C496" t="str">
            <v>tbc</v>
          </cell>
          <cell r="E496">
            <v>0</v>
          </cell>
          <cell r="F496">
            <v>0</v>
          </cell>
          <cell r="G496">
            <v>0</v>
          </cell>
          <cell r="H496">
            <v>0</v>
          </cell>
          <cell r="I496">
            <v>0</v>
          </cell>
          <cell r="J496">
            <v>0</v>
          </cell>
          <cell r="K496">
            <v>0</v>
          </cell>
          <cell r="L496">
            <v>0</v>
          </cell>
          <cell r="M496">
            <v>0</v>
          </cell>
          <cell r="N496">
            <v>0</v>
          </cell>
          <cell r="O496">
            <v>0</v>
          </cell>
          <cell r="P496">
            <v>0</v>
          </cell>
          <cell r="R496">
            <v>0</v>
          </cell>
        </row>
        <row r="497">
          <cell r="B497" t="str">
            <v>tbc   Mobile BB</v>
          </cell>
          <cell r="C497" t="str">
            <v>tbc</v>
          </cell>
          <cell r="E497">
            <v>0</v>
          </cell>
          <cell r="F497">
            <v>0</v>
          </cell>
          <cell r="G497">
            <v>0</v>
          </cell>
          <cell r="H497">
            <v>0</v>
          </cell>
          <cell r="I497">
            <v>0</v>
          </cell>
          <cell r="J497">
            <v>0</v>
          </cell>
          <cell r="K497">
            <v>0</v>
          </cell>
          <cell r="L497">
            <v>0</v>
          </cell>
          <cell r="M497">
            <v>0</v>
          </cell>
          <cell r="N497">
            <v>0</v>
          </cell>
          <cell r="O497">
            <v>0</v>
          </cell>
          <cell r="P497">
            <v>0</v>
          </cell>
          <cell r="R497">
            <v>0</v>
          </cell>
        </row>
        <row r="498">
          <cell r="B498" t="str">
            <v>tbc   Mobile BB</v>
          </cell>
          <cell r="C498" t="str">
            <v>tbc</v>
          </cell>
          <cell r="E498">
            <v>0</v>
          </cell>
          <cell r="F498">
            <v>0</v>
          </cell>
          <cell r="G498">
            <v>0</v>
          </cell>
          <cell r="H498">
            <v>0</v>
          </cell>
          <cell r="I498">
            <v>0</v>
          </cell>
          <cell r="J498">
            <v>0</v>
          </cell>
          <cell r="K498">
            <v>0</v>
          </cell>
          <cell r="L498">
            <v>0</v>
          </cell>
          <cell r="M498">
            <v>0</v>
          </cell>
          <cell r="N498">
            <v>0</v>
          </cell>
          <cell r="O498">
            <v>0</v>
          </cell>
          <cell r="P498">
            <v>0</v>
          </cell>
          <cell r="R498">
            <v>0</v>
          </cell>
        </row>
        <row r="499">
          <cell r="B499" t="str">
            <v>tbc   Mobile BB</v>
          </cell>
          <cell r="C499" t="str">
            <v>tbc</v>
          </cell>
          <cell r="E499">
            <v>0</v>
          </cell>
          <cell r="F499">
            <v>0</v>
          </cell>
          <cell r="G499">
            <v>0</v>
          </cell>
          <cell r="H499">
            <v>0</v>
          </cell>
          <cell r="I499">
            <v>0</v>
          </cell>
          <cell r="J499">
            <v>0</v>
          </cell>
          <cell r="K499">
            <v>0</v>
          </cell>
          <cell r="L499">
            <v>0</v>
          </cell>
          <cell r="M499">
            <v>0</v>
          </cell>
          <cell r="N499">
            <v>0</v>
          </cell>
          <cell r="O499">
            <v>0</v>
          </cell>
          <cell r="P499">
            <v>0</v>
          </cell>
          <cell r="R499">
            <v>0</v>
          </cell>
        </row>
        <row r="501">
          <cell r="C501" t="str">
            <v>TOTAL O2 RETAIL</v>
          </cell>
          <cell r="E501">
            <v>1080</v>
          </cell>
          <cell r="F501">
            <v>660</v>
          </cell>
          <cell r="G501">
            <v>1204</v>
          </cell>
          <cell r="H501">
            <v>0</v>
          </cell>
          <cell r="I501">
            <v>0</v>
          </cell>
          <cell r="J501">
            <v>0</v>
          </cell>
          <cell r="K501">
            <v>0</v>
          </cell>
          <cell r="L501">
            <v>0</v>
          </cell>
          <cell r="M501">
            <v>0</v>
          </cell>
          <cell r="N501">
            <v>0</v>
          </cell>
          <cell r="O501">
            <v>0</v>
          </cell>
          <cell r="P501">
            <v>0</v>
          </cell>
          <cell r="R501">
            <v>2944</v>
          </cell>
        </row>
        <row r="503">
          <cell r="C503" t="str">
            <v>OTHER CHANNELS</v>
          </cell>
        </row>
        <row r="505">
          <cell r="B505" t="str">
            <v>Other   Mobile BB</v>
          </cell>
          <cell r="C505" t="str">
            <v>Other</v>
          </cell>
          <cell r="E505">
            <v>32</v>
          </cell>
          <cell r="F505">
            <v>23</v>
          </cell>
          <cell r="G505">
            <v>56</v>
          </cell>
          <cell r="H505">
            <v>0</v>
          </cell>
          <cell r="I505">
            <v>0</v>
          </cell>
          <cell r="J505">
            <v>0</v>
          </cell>
          <cell r="K505">
            <v>0</v>
          </cell>
          <cell r="L505">
            <v>0</v>
          </cell>
          <cell r="M505">
            <v>0</v>
          </cell>
          <cell r="N505">
            <v>0</v>
          </cell>
          <cell r="O505">
            <v>0</v>
          </cell>
          <cell r="P505">
            <v>0</v>
          </cell>
          <cell r="R505">
            <v>111</v>
          </cell>
        </row>
        <row r="506">
          <cell r="B506" t="str">
            <v>tbc   Mobile BB</v>
          </cell>
          <cell r="C506" t="str">
            <v>tbc</v>
          </cell>
          <cell r="E506">
            <v>0</v>
          </cell>
          <cell r="F506">
            <v>0</v>
          </cell>
          <cell r="G506">
            <v>0</v>
          </cell>
          <cell r="H506">
            <v>0</v>
          </cell>
          <cell r="I506">
            <v>0</v>
          </cell>
          <cell r="J506">
            <v>0</v>
          </cell>
          <cell r="K506">
            <v>0</v>
          </cell>
          <cell r="L506">
            <v>0</v>
          </cell>
          <cell r="M506">
            <v>0</v>
          </cell>
          <cell r="N506">
            <v>0</v>
          </cell>
          <cell r="O506">
            <v>0</v>
          </cell>
          <cell r="P506">
            <v>0</v>
          </cell>
          <cell r="R506">
            <v>0</v>
          </cell>
        </row>
        <row r="507">
          <cell r="B507" t="str">
            <v>tbc   Mobile BB</v>
          </cell>
          <cell r="C507" t="str">
            <v>tbc</v>
          </cell>
          <cell r="E507">
            <v>0</v>
          </cell>
          <cell r="F507">
            <v>0</v>
          </cell>
          <cell r="G507">
            <v>0</v>
          </cell>
          <cell r="H507">
            <v>0</v>
          </cell>
          <cell r="I507">
            <v>0</v>
          </cell>
          <cell r="J507">
            <v>0</v>
          </cell>
          <cell r="K507">
            <v>0</v>
          </cell>
          <cell r="L507">
            <v>0</v>
          </cell>
          <cell r="M507">
            <v>0</v>
          </cell>
          <cell r="N507">
            <v>0</v>
          </cell>
          <cell r="O507">
            <v>0</v>
          </cell>
          <cell r="P507">
            <v>0</v>
          </cell>
          <cell r="R507">
            <v>0</v>
          </cell>
        </row>
        <row r="508">
          <cell r="B508" t="str">
            <v>tbc   Mobile BB</v>
          </cell>
          <cell r="C508" t="str">
            <v>tbc</v>
          </cell>
          <cell r="E508">
            <v>0</v>
          </cell>
          <cell r="F508">
            <v>0</v>
          </cell>
          <cell r="G508">
            <v>0</v>
          </cell>
          <cell r="H508">
            <v>0</v>
          </cell>
          <cell r="I508">
            <v>0</v>
          </cell>
          <cell r="J508">
            <v>0</v>
          </cell>
          <cell r="K508">
            <v>0</v>
          </cell>
          <cell r="L508">
            <v>0</v>
          </cell>
          <cell r="M508">
            <v>0</v>
          </cell>
          <cell r="N508">
            <v>0</v>
          </cell>
          <cell r="O508">
            <v>0</v>
          </cell>
          <cell r="P508">
            <v>0</v>
          </cell>
          <cell r="R508">
            <v>0</v>
          </cell>
        </row>
        <row r="509">
          <cell r="B509" t="str">
            <v>tbc   Mobile BB</v>
          </cell>
          <cell r="C509" t="str">
            <v>tbc</v>
          </cell>
          <cell r="E509">
            <v>0</v>
          </cell>
          <cell r="F509">
            <v>0</v>
          </cell>
          <cell r="G509">
            <v>0</v>
          </cell>
          <cell r="H509">
            <v>0</v>
          </cell>
          <cell r="I509">
            <v>0</v>
          </cell>
          <cell r="J509">
            <v>0</v>
          </cell>
          <cell r="K509">
            <v>0</v>
          </cell>
          <cell r="L509">
            <v>0</v>
          </cell>
          <cell r="M509">
            <v>0</v>
          </cell>
          <cell r="N509">
            <v>0</v>
          </cell>
          <cell r="O509">
            <v>0</v>
          </cell>
          <cell r="P509">
            <v>0</v>
          </cell>
          <cell r="R509">
            <v>0</v>
          </cell>
        </row>
        <row r="510">
          <cell r="B510" t="str">
            <v>tbc   Mobile BB</v>
          </cell>
          <cell r="C510" t="str">
            <v>tbc</v>
          </cell>
          <cell r="E510">
            <v>0</v>
          </cell>
          <cell r="F510">
            <v>0</v>
          </cell>
          <cell r="G510">
            <v>0</v>
          </cell>
          <cell r="H510">
            <v>0</v>
          </cell>
          <cell r="I510">
            <v>0</v>
          </cell>
          <cell r="J510">
            <v>0</v>
          </cell>
          <cell r="K510">
            <v>0</v>
          </cell>
          <cell r="L510">
            <v>0</v>
          </cell>
          <cell r="M510">
            <v>0</v>
          </cell>
          <cell r="N510">
            <v>0</v>
          </cell>
          <cell r="O510">
            <v>0</v>
          </cell>
          <cell r="P510">
            <v>0</v>
          </cell>
          <cell r="R510">
            <v>0</v>
          </cell>
        </row>
        <row r="512">
          <cell r="C512" t="str">
            <v>TOTAL OTHER CHANNELS</v>
          </cell>
          <cell r="E512">
            <v>32</v>
          </cell>
          <cell r="F512">
            <v>23</v>
          </cell>
          <cell r="G512">
            <v>56</v>
          </cell>
          <cell r="H512">
            <v>0</v>
          </cell>
          <cell r="I512">
            <v>0</v>
          </cell>
          <cell r="J512">
            <v>0</v>
          </cell>
          <cell r="K512">
            <v>0</v>
          </cell>
          <cell r="L512">
            <v>0</v>
          </cell>
          <cell r="M512">
            <v>0</v>
          </cell>
          <cell r="N512">
            <v>0</v>
          </cell>
          <cell r="O512">
            <v>0</v>
          </cell>
          <cell r="P512">
            <v>0</v>
          </cell>
          <cell r="R512">
            <v>111</v>
          </cell>
        </row>
        <row r="514">
          <cell r="C514" t="str">
            <v>Mobile BB POSTPAY GROSS CONNECTIONS</v>
          </cell>
          <cell r="E514">
            <v>4592</v>
          </cell>
          <cell r="F514">
            <v>5000</v>
          </cell>
          <cell r="G514">
            <v>9106</v>
          </cell>
          <cell r="H514">
            <v>0</v>
          </cell>
          <cell r="I514">
            <v>0</v>
          </cell>
          <cell r="J514">
            <v>0</v>
          </cell>
          <cell r="K514">
            <v>0</v>
          </cell>
          <cell r="L514">
            <v>0</v>
          </cell>
          <cell r="M514">
            <v>0</v>
          </cell>
          <cell r="N514">
            <v>0</v>
          </cell>
          <cell r="O514">
            <v>0</v>
          </cell>
          <cell r="P514">
            <v>0</v>
          </cell>
          <cell r="R514">
            <v>18698</v>
          </cell>
        </row>
        <row r="516">
          <cell r="C516" t="str">
            <v>TOTAL POSTPAY</v>
          </cell>
          <cell r="E516">
            <v>39814</v>
          </cell>
          <cell r="F516">
            <v>39845</v>
          </cell>
          <cell r="G516">
            <v>39873</v>
          </cell>
          <cell r="H516">
            <v>39904</v>
          </cell>
          <cell r="I516">
            <v>39934</v>
          </cell>
          <cell r="J516">
            <v>39965</v>
          </cell>
          <cell r="K516">
            <v>39995</v>
          </cell>
          <cell r="L516">
            <v>40026</v>
          </cell>
          <cell r="M516">
            <v>40057</v>
          </cell>
          <cell r="N516">
            <v>40087</v>
          </cell>
          <cell r="O516">
            <v>40118</v>
          </cell>
          <cell r="P516">
            <v>40148</v>
          </cell>
          <cell r="R516" t="str">
            <v>Year to Date</v>
          </cell>
        </row>
        <row r="518">
          <cell r="E518" t="str">
            <v>Actual</v>
          </cell>
          <cell r="F518" t="str">
            <v>Actual</v>
          </cell>
          <cell r="G518" t="str">
            <v>Actual</v>
          </cell>
          <cell r="H518" t="str">
            <v/>
          </cell>
          <cell r="I518" t="str">
            <v/>
          </cell>
          <cell r="J518" t="str">
            <v/>
          </cell>
          <cell r="K518" t="str">
            <v/>
          </cell>
          <cell r="L518" t="str">
            <v/>
          </cell>
          <cell r="M518" t="str">
            <v/>
          </cell>
          <cell r="N518" t="str">
            <v/>
          </cell>
          <cell r="O518" t="str">
            <v/>
          </cell>
          <cell r="P518" t="str">
            <v/>
          </cell>
        </row>
        <row r="520">
          <cell r="C520" t="str">
            <v>MASS RETAIL (S. Shurrock)</v>
          </cell>
        </row>
        <row r="522">
          <cell r="C522" t="str">
            <v>Carphone Warehouse - CPW Managed</v>
          </cell>
          <cell r="E522">
            <v>47</v>
          </cell>
          <cell r="F522">
            <v>55</v>
          </cell>
          <cell r="G522">
            <v>27</v>
          </cell>
          <cell r="H522">
            <v>0</v>
          </cell>
          <cell r="I522">
            <v>0</v>
          </cell>
          <cell r="J522">
            <v>0</v>
          </cell>
          <cell r="K522">
            <v>0</v>
          </cell>
          <cell r="L522">
            <v>0</v>
          </cell>
          <cell r="M522">
            <v>0</v>
          </cell>
          <cell r="N522">
            <v>0</v>
          </cell>
          <cell r="O522">
            <v>0</v>
          </cell>
          <cell r="P522">
            <v>0</v>
          </cell>
          <cell r="R522">
            <v>129</v>
          </cell>
        </row>
        <row r="523">
          <cell r="C523" t="str">
            <v>Carphone Warehouse - O2 managed</v>
          </cell>
          <cell r="E523">
            <v>23223</v>
          </cell>
          <cell r="F523">
            <v>21339</v>
          </cell>
          <cell r="G523">
            <v>22038</v>
          </cell>
          <cell r="H523">
            <v>0</v>
          </cell>
          <cell r="I523">
            <v>0</v>
          </cell>
          <cell r="J523">
            <v>0</v>
          </cell>
          <cell r="K523">
            <v>0</v>
          </cell>
          <cell r="L523">
            <v>0</v>
          </cell>
          <cell r="M523">
            <v>0</v>
          </cell>
          <cell r="N523">
            <v>0</v>
          </cell>
          <cell r="O523">
            <v>0</v>
          </cell>
          <cell r="P523">
            <v>0</v>
          </cell>
          <cell r="R523">
            <v>66600</v>
          </cell>
        </row>
        <row r="524">
          <cell r="C524" t="str">
            <v>tbc</v>
          </cell>
          <cell r="E524">
            <v>0</v>
          </cell>
          <cell r="F524">
            <v>0</v>
          </cell>
          <cell r="G524">
            <v>0</v>
          </cell>
          <cell r="H524">
            <v>0</v>
          </cell>
          <cell r="I524">
            <v>0</v>
          </cell>
          <cell r="J524">
            <v>0</v>
          </cell>
          <cell r="K524">
            <v>0</v>
          </cell>
          <cell r="L524">
            <v>0</v>
          </cell>
          <cell r="M524">
            <v>0</v>
          </cell>
          <cell r="N524">
            <v>0</v>
          </cell>
          <cell r="O524">
            <v>0</v>
          </cell>
          <cell r="P524">
            <v>0</v>
          </cell>
          <cell r="R524">
            <v>0</v>
          </cell>
        </row>
        <row r="525">
          <cell r="C525" t="str">
            <v>tbc</v>
          </cell>
          <cell r="E525">
            <v>0</v>
          </cell>
          <cell r="F525">
            <v>0</v>
          </cell>
          <cell r="G525">
            <v>0</v>
          </cell>
          <cell r="H525">
            <v>0</v>
          </cell>
          <cell r="I525">
            <v>0</v>
          </cell>
          <cell r="J525">
            <v>0</v>
          </cell>
          <cell r="K525">
            <v>0</v>
          </cell>
          <cell r="L525">
            <v>0</v>
          </cell>
          <cell r="M525">
            <v>0</v>
          </cell>
          <cell r="N525">
            <v>0</v>
          </cell>
          <cell r="O525">
            <v>0</v>
          </cell>
          <cell r="P525">
            <v>0</v>
          </cell>
          <cell r="R525">
            <v>0</v>
          </cell>
        </row>
        <row r="526">
          <cell r="C526" t="str">
            <v>Phones 4 You</v>
          </cell>
          <cell r="E526">
            <v>9876</v>
          </cell>
          <cell r="F526">
            <v>10245</v>
          </cell>
          <cell r="G526">
            <v>10976</v>
          </cell>
          <cell r="H526">
            <v>0</v>
          </cell>
          <cell r="I526">
            <v>0</v>
          </cell>
          <cell r="J526">
            <v>0</v>
          </cell>
          <cell r="K526">
            <v>0</v>
          </cell>
          <cell r="L526">
            <v>0</v>
          </cell>
          <cell r="M526">
            <v>0</v>
          </cell>
          <cell r="N526">
            <v>0</v>
          </cell>
          <cell r="O526">
            <v>0</v>
          </cell>
          <cell r="P526">
            <v>0</v>
          </cell>
          <cell r="R526">
            <v>31097</v>
          </cell>
        </row>
        <row r="527">
          <cell r="C527" t="str">
            <v>Dixons Stores Group</v>
          </cell>
          <cell r="E527">
            <v>0</v>
          </cell>
          <cell r="F527">
            <v>1</v>
          </cell>
          <cell r="G527">
            <v>0</v>
          </cell>
          <cell r="H527">
            <v>0</v>
          </cell>
          <cell r="I527">
            <v>0</v>
          </cell>
          <cell r="J527">
            <v>0</v>
          </cell>
          <cell r="K527">
            <v>0</v>
          </cell>
          <cell r="L527">
            <v>0</v>
          </cell>
          <cell r="M527">
            <v>0</v>
          </cell>
          <cell r="N527">
            <v>0</v>
          </cell>
          <cell r="O527">
            <v>0</v>
          </cell>
          <cell r="P527">
            <v>0</v>
          </cell>
          <cell r="R527">
            <v>1</v>
          </cell>
        </row>
        <row r="528">
          <cell r="C528" t="str">
            <v>tbc</v>
          </cell>
          <cell r="E528">
            <v>0</v>
          </cell>
          <cell r="F528">
            <v>0</v>
          </cell>
          <cell r="G528">
            <v>0</v>
          </cell>
          <cell r="H528">
            <v>0</v>
          </cell>
          <cell r="I528">
            <v>0</v>
          </cell>
          <cell r="J528">
            <v>0</v>
          </cell>
          <cell r="K528">
            <v>0</v>
          </cell>
          <cell r="L528">
            <v>0</v>
          </cell>
          <cell r="M528">
            <v>0</v>
          </cell>
          <cell r="N528">
            <v>0</v>
          </cell>
          <cell r="O528">
            <v>0</v>
          </cell>
          <cell r="P528">
            <v>0</v>
          </cell>
          <cell r="R528">
            <v>0</v>
          </cell>
        </row>
        <row r="529">
          <cell r="C529" t="str">
            <v>Dial a Phone</v>
          </cell>
          <cell r="E529">
            <v>0</v>
          </cell>
          <cell r="F529">
            <v>0</v>
          </cell>
          <cell r="G529">
            <v>0</v>
          </cell>
          <cell r="H529">
            <v>0</v>
          </cell>
          <cell r="I529">
            <v>0</v>
          </cell>
          <cell r="J529">
            <v>0</v>
          </cell>
          <cell r="K529">
            <v>0</v>
          </cell>
          <cell r="L529">
            <v>0</v>
          </cell>
          <cell r="M529">
            <v>0</v>
          </cell>
          <cell r="N529">
            <v>0</v>
          </cell>
          <cell r="O529">
            <v>0</v>
          </cell>
          <cell r="P529">
            <v>0</v>
          </cell>
          <cell r="R529">
            <v>0</v>
          </cell>
        </row>
        <row r="530">
          <cell r="C530" t="str">
            <v>Argos</v>
          </cell>
          <cell r="E530">
            <v>0</v>
          </cell>
          <cell r="F530">
            <v>0</v>
          </cell>
          <cell r="G530">
            <v>0</v>
          </cell>
          <cell r="H530">
            <v>0</v>
          </cell>
          <cell r="I530">
            <v>0</v>
          </cell>
          <cell r="J530">
            <v>0</v>
          </cell>
          <cell r="K530">
            <v>0</v>
          </cell>
          <cell r="L530">
            <v>0</v>
          </cell>
          <cell r="M530">
            <v>0</v>
          </cell>
          <cell r="N530">
            <v>0</v>
          </cell>
          <cell r="O530">
            <v>0</v>
          </cell>
          <cell r="P530">
            <v>0</v>
          </cell>
          <cell r="R530">
            <v>0</v>
          </cell>
        </row>
        <row r="531">
          <cell r="C531" t="str">
            <v>Tesco</v>
          </cell>
          <cell r="E531">
            <v>320</v>
          </cell>
          <cell r="F531">
            <v>222</v>
          </cell>
          <cell r="G531">
            <v>920</v>
          </cell>
          <cell r="H531">
            <v>0</v>
          </cell>
          <cell r="I531">
            <v>0</v>
          </cell>
          <cell r="J531">
            <v>0</v>
          </cell>
          <cell r="K531">
            <v>0</v>
          </cell>
          <cell r="L531">
            <v>0</v>
          </cell>
          <cell r="M531">
            <v>0</v>
          </cell>
          <cell r="N531">
            <v>0</v>
          </cell>
          <cell r="O531">
            <v>0</v>
          </cell>
          <cell r="P531">
            <v>0</v>
          </cell>
          <cell r="R531">
            <v>1462</v>
          </cell>
        </row>
        <row r="532">
          <cell r="C532" t="str">
            <v>Woolworths</v>
          </cell>
          <cell r="E532">
            <v>0</v>
          </cell>
          <cell r="F532">
            <v>0</v>
          </cell>
          <cell r="G532">
            <v>0</v>
          </cell>
          <cell r="H532">
            <v>0</v>
          </cell>
          <cell r="I532">
            <v>0</v>
          </cell>
          <cell r="J532">
            <v>0</v>
          </cell>
          <cell r="K532">
            <v>0</v>
          </cell>
          <cell r="L532">
            <v>0</v>
          </cell>
          <cell r="M532">
            <v>0</v>
          </cell>
          <cell r="N532">
            <v>0</v>
          </cell>
          <cell r="O532">
            <v>0</v>
          </cell>
          <cell r="P532">
            <v>0</v>
          </cell>
          <cell r="R532">
            <v>0</v>
          </cell>
        </row>
        <row r="533">
          <cell r="C533" t="str">
            <v>Littlewoods</v>
          </cell>
          <cell r="E533">
            <v>0</v>
          </cell>
          <cell r="F533">
            <v>0</v>
          </cell>
          <cell r="G533">
            <v>0</v>
          </cell>
          <cell r="H533">
            <v>0</v>
          </cell>
          <cell r="I533">
            <v>0</v>
          </cell>
          <cell r="J533">
            <v>0</v>
          </cell>
          <cell r="K533">
            <v>0</v>
          </cell>
          <cell r="L533">
            <v>0</v>
          </cell>
          <cell r="M533">
            <v>0</v>
          </cell>
          <cell r="N533">
            <v>0</v>
          </cell>
          <cell r="O533">
            <v>0</v>
          </cell>
          <cell r="P533">
            <v>0</v>
          </cell>
          <cell r="R533">
            <v>0</v>
          </cell>
        </row>
        <row r="534">
          <cell r="C534" t="str">
            <v>Comet</v>
          </cell>
          <cell r="E534">
            <v>0</v>
          </cell>
          <cell r="F534">
            <v>0</v>
          </cell>
          <cell r="G534">
            <v>0</v>
          </cell>
          <cell r="H534">
            <v>0</v>
          </cell>
          <cell r="I534">
            <v>0</v>
          </cell>
          <cell r="J534">
            <v>0</v>
          </cell>
          <cell r="K534">
            <v>0</v>
          </cell>
          <cell r="L534">
            <v>0</v>
          </cell>
          <cell r="M534">
            <v>0</v>
          </cell>
          <cell r="N534">
            <v>0</v>
          </cell>
          <cell r="O534">
            <v>0</v>
          </cell>
          <cell r="P534">
            <v>0</v>
          </cell>
          <cell r="R534">
            <v>0</v>
          </cell>
        </row>
        <row r="535">
          <cell r="C535" t="str">
            <v>MobileShop</v>
          </cell>
          <cell r="E535">
            <v>1</v>
          </cell>
          <cell r="F535">
            <v>3</v>
          </cell>
          <cell r="G535">
            <v>1</v>
          </cell>
          <cell r="H535">
            <v>0</v>
          </cell>
          <cell r="I535">
            <v>0</v>
          </cell>
          <cell r="J535">
            <v>0</v>
          </cell>
          <cell r="K535">
            <v>0</v>
          </cell>
          <cell r="L535">
            <v>0</v>
          </cell>
          <cell r="M535">
            <v>0</v>
          </cell>
          <cell r="N535">
            <v>0</v>
          </cell>
          <cell r="O535">
            <v>0</v>
          </cell>
          <cell r="P535">
            <v>0</v>
          </cell>
          <cell r="R535">
            <v>5</v>
          </cell>
        </row>
        <row r="536">
          <cell r="C536" t="str">
            <v>Apple</v>
          </cell>
          <cell r="E536">
            <v>870</v>
          </cell>
          <cell r="F536">
            <v>709</v>
          </cell>
          <cell r="G536">
            <v>1055</v>
          </cell>
          <cell r="H536">
            <v>0</v>
          </cell>
          <cell r="I536">
            <v>0</v>
          </cell>
          <cell r="J536">
            <v>0</v>
          </cell>
          <cell r="K536">
            <v>0</v>
          </cell>
          <cell r="L536">
            <v>0</v>
          </cell>
          <cell r="M536">
            <v>0</v>
          </cell>
          <cell r="N536">
            <v>0</v>
          </cell>
          <cell r="O536">
            <v>0</v>
          </cell>
          <cell r="P536">
            <v>0</v>
          </cell>
          <cell r="R536">
            <v>2634</v>
          </cell>
        </row>
        <row r="537">
          <cell r="C537" t="str">
            <v>Other Mass Retail</v>
          </cell>
          <cell r="E537">
            <v>428</v>
          </cell>
          <cell r="F537">
            <v>410</v>
          </cell>
          <cell r="G537">
            <v>1079</v>
          </cell>
          <cell r="H537">
            <v>0</v>
          </cell>
          <cell r="I537">
            <v>0</v>
          </cell>
          <cell r="J537">
            <v>0</v>
          </cell>
          <cell r="K537">
            <v>0</v>
          </cell>
          <cell r="L537">
            <v>0</v>
          </cell>
          <cell r="M537">
            <v>0</v>
          </cell>
          <cell r="N537">
            <v>0</v>
          </cell>
          <cell r="O537">
            <v>0</v>
          </cell>
          <cell r="P537">
            <v>0</v>
          </cell>
          <cell r="R537">
            <v>1917</v>
          </cell>
        </row>
        <row r="538">
          <cell r="C538" t="str">
            <v>Prepay Distributors</v>
          </cell>
          <cell r="E538">
            <v>0</v>
          </cell>
          <cell r="F538">
            <v>0</v>
          </cell>
          <cell r="G538">
            <v>0</v>
          </cell>
          <cell r="H538">
            <v>0</v>
          </cell>
          <cell r="I538">
            <v>0</v>
          </cell>
          <cell r="J538">
            <v>0</v>
          </cell>
          <cell r="K538">
            <v>0</v>
          </cell>
          <cell r="L538">
            <v>0</v>
          </cell>
          <cell r="M538">
            <v>0</v>
          </cell>
          <cell r="N538">
            <v>0</v>
          </cell>
          <cell r="O538">
            <v>0</v>
          </cell>
          <cell r="P538">
            <v>0</v>
          </cell>
          <cell r="R538">
            <v>0</v>
          </cell>
        </row>
        <row r="539">
          <cell r="C539" t="str">
            <v>Asda</v>
          </cell>
          <cell r="E539">
            <v>0</v>
          </cell>
          <cell r="F539">
            <v>0</v>
          </cell>
          <cell r="G539">
            <v>0</v>
          </cell>
          <cell r="H539">
            <v>0</v>
          </cell>
          <cell r="I539">
            <v>0</v>
          </cell>
          <cell r="J539">
            <v>0</v>
          </cell>
          <cell r="K539">
            <v>0</v>
          </cell>
          <cell r="L539">
            <v>0</v>
          </cell>
          <cell r="M539">
            <v>0</v>
          </cell>
          <cell r="N539">
            <v>0</v>
          </cell>
          <cell r="O539">
            <v>0</v>
          </cell>
          <cell r="P539">
            <v>0</v>
          </cell>
          <cell r="R539">
            <v>0</v>
          </cell>
        </row>
        <row r="540">
          <cell r="C540" t="str">
            <v>Next</v>
          </cell>
          <cell r="E540">
            <v>0</v>
          </cell>
          <cell r="F540">
            <v>0</v>
          </cell>
          <cell r="G540">
            <v>0</v>
          </cell>
          <cell r="H540">
            <v>0</v>
          </cell>
          <cell r="I540">
            <v>0</v>
          </cell>
          <cell r="J540">
            <v>0</v>
          </cell>
          <cell r="K540">
            <v>0</v>
          </cell>
          <cell r="L540">
            <v>0</v>
          </cell>
          <cell r="M540">
            <v>0</v>
          </cell>
          <cell r="N540">
            <v>0</v>
          </cell>
          <cell r="O540">
            <v>0</v>
          </cell>
          <cell r="P540">
            <v>0</v>
          </cell>
          <cell r="R540">
            <v>0</v>
          </cell>
        </row>
        <row r="541">
          <cell r="C541" t="str">
            <v>Morrisons</v>
          </cell>
          <cell r="E541">
            <v>0</v>
          </cell>
          <cell r="F541">
            <v>0</v>
          </cell>
          <cell r="G541">
            <v>0</v>
          </cell>
          <cell r="H541">
            <v>0</v>
          </cell>
          <cell r="I541">
            <v>0</v>
          </cell>
          <cell r="J541">
            <v>0</v>
          </cell>
          <cell r="K541">
            <v>0</v>
          </cell>
          <cell r="L541">
            <v>0</v>
          </cell>
          <cell r="M541">
            <v>0</v>
          </cell>
          <cell r="N541">
            <v>0</v>
          </cell>
          <cell r="O541">
            <v>0</v>
          </cell>
          <cell r="P541">
            <v>0</v>
          </cell>
          <cell r="R541">
            <v>0</v>
          </cell>
        </row>
        <row r="542">
          <cell r="C542" t="str">
            <v>tbc</v>
          </cell>
          <cell r="E542">
            <v>0</v>
          </cell>
          <cell r="F542">
            <v>0</v>
          </cell>
          <cell r="G542">
            <v>0</v>
          </cell>
          <cell r="H542">
            <v>0</v>
          </cell>
          <cell r="I542">
            <v>0</v>
          </cell>
          <cell r="J542">
            <v>0</v>
          </cell>
          <cell r="K542">
            <v>0</v>
          </cell>
          <cell r="L542">
            <v>0</v>
          </cell>
          <cell r="M542">
            <v>0</v>
          </cell>
          <cell r="N542">
            <v>0</v>
          </cell>
          <cell r="O542">
            <v>0</v>
          </cell>
          <cell r="P542">
            <v>0</v>
          </cell>
          <cell r="R542">
            <v>0</v>
          </cell>
        </row>
        <row r="544">
          <cell r="C544" t="str">
            <v>TOTAL MASS RETAIL</v>
          </cell>
          <cell r="E544">
            <v>34765</v>
          </cell>
          <cell r="F544">
            <v>32984</v>
          </cell>
          <cell r="G544">
            <v>36096</v>
          </cell>
          <cell r="H544">
            <v>0</v>
          </cell>
          <cell r="I544">
            <v>0</v>
          </cell>
          <cell r="J544">
            <v>0</v>
          </cell>
          <cell r="K544">
            <v>0</v>
          </cell>
          <cell r="L544">
            <v>0</v>
          </cell>
          <cell r="M544">
            <v>0</v>
          </cell>
          <cell r="N544">
            <v>0</v>
          </cell>
          <cell r="O544">
            <v>0</v>
          </cell>
          <cell r="P544">
            <v>0</v>
          </cell>
          <cell r="R544">
            <v>103845</v>
          </cell>
        </row>
        <row r="546">
          <cell r="C546" t="str">
            <v>BUSINESS (B. Dowd)</v>
          </cell>
        </row>
        <row r="548">
          <cell r="C548" t="str">
            <v>Exclusive Partners</v>
          </cell>
          <cell r="E548">
            <v>1951</v>
          </cell>
          <cell r="F548">
            <v>2702</v>
          </cell>
          <cell r="G548">
            <v>3523</v>
          </cell>
          <cell r="H548">
            <v>0</v>
          </cell>
          <cell r="I548">
            <v>0</v>
          </cell>
          <cell r="J548">
            <v>0</v>
          </cell>
          <cell r="K548">
            <v>0</v>
          </cell>
          <cell r="L548">
            <v>0</v>
          </cell>
          <cell r="M548">
            <v>0</v>
          </cell>
          <cell r="N548">
            <v>0</v>
          </cell>
          <cell r="O548">
            <v>0</v>
          </cell>
          <cell r="P548">
            <v>0</v>
          </cell>
          <cell r="R548">
            <v>8176</v>
          </cell>
        </row>
        <row r="550">
          <cell r="C550" t="str">
            <v>Business Partners</v>
          </cell>
        </row>
        <row r="552">
          <cell r="C552" t="str">
            <v>Direct Independents</v>
          </cell>
          <cell r="E552">
            <v>1432</v>
          </cell>
          <cell r="F552">
            <v>1516</v>
          </cell>
          <cell r="G552">
            <v>2950</v>
          </cell>
          <cell r="H552">
            <v>0</v>
          </cell>
          <cell r="I552">
            <v>0</v>
          </cell>
          <cell r="J552">
            <v>0</v>
          </cell>
          <cell r="K552">
            <v>0</v>
          </cell>
          <cell r="L552">
            <v>0</v>
          </cell>
          <cell r="M552">
            <v>0</v>
          </cell>
          <cell r="N552">
            <v>0</v>
          </cell>
          <cell r="O552">
            <v>0</v>
          </cell>
          <cell r="P552">
            <v>0</v>
          </cell>
          <cell r="R552">
            <v>5898</v>
          </cell>
        </row>
        <row r="553">
          <cell r="C553" t="str">
            <v>Distributors</v>
          </cell>
          <cell r="E553">
            <v>2356</v>
          </cell>
          <cell r="F553">
            <v>2917</v>
          </cell>
          <cell r="G553">
            <v>2976</v>
          </cell>
          <cell r="H553">
            <v>0</v>
          </cell>
          <cell r="I553">
            <v>0</v>
          </cell>
          <cell r="J553">
            <v>0</v>
          </cell>
          <cell r="K553">
            <v>0</v>
          </cell>
          <cell r="L553">
            <v>0</v>
          </cell>
          <cell r="M553">
            <v>0</v>
          </cell>
          <cell r="N553">
            <v>0</v>
          </cell>
          <cell r="O553">
            <v>0</v>
          </cell>
          <cell r="P553">
            <v>0</v>
          </cell>
          <cell r="R553">
            <v>8249</v>
          </cell>
        </row>
        <row r="554">
          <cell r="C554" t="str">
            <v>Data Centre of Excellence</v>
          </cell>
          <cell r="E554">
            <v>1706</v>
          </cell>
          <cell r="F554">
            <v>1252</v>
          </cell>
          <cell r="G554">
            <v>4653</v>
          </cell>
          <cell r="H554">
            <v>0</v>
          </cell>
          <cell r="I554">
            <v>0</v>
          </cell>
          <cell r="J554">
            <v>0</v>
          </cell>
          <cell r="K554">
            <v>0</v>
          </cell>
          <cell r="L554">
            <v>0</v>
          </cell>
          <cell r="M554">
            <v>0</v>
          </cell>
          <cell r="N554">
            <v>0</v>
          </cell>
          <cell r="O554">
            <v>0</v>
          </cell>
          <cell r="P554">
            <v>0</v>
          </cell>
          <cell r="R554">
            <v>7611</v>
          </cell>
        </row>
        <row r="555">
          <cell r="C555" t="str">
            <v>Vodafone</v>
          </cell>
          <cell r="E555">
            <v>128</v>
          </cell>
          <cell r="F555">
            <v>147</v>
          </cell>
          <cell r="G555">
            <v>117</v>
          </cell>
          <cell r="H555">
            <v>0</v>
          </cell>
          <cell r="I555">
            <v>0</v>
          </cell>
          <cell r="J555">
            <v>0</v>
          </cell>
          <cell r="K555">
            <v>0</v>
          </cell>
          <cell r="L555">
            <v>0</v>
          </cell>
          <cell r="M555">
            <v>0</v>
          </cell>
          <cell r="N555">
            <v>0</v>
          </cell>
          <cell r="O555">
            <v>0</v>
          </cell>
          <cell r="P555">
            <v>0</v>
          </cell>
          <cell r="R555">
            <v>392</v>
          </cell>
        </row>
        <row r="556">
          <cell r="C556" t="str">
            <v>Managed Partners</v>
          </cell>
          <cell r="E556">
            <v>238</v>
          </cell>
          <cell r="F556">
            <v>259</v>
          </cell>
          <cell r="G556">
            <v>761</v>
          </cell>
          <cell r="H556">
            <v>0</v>
          </cell>
          <cell r="I556">
            <v>0</v>
          </cell>
          <cell r="J556">
            <v>0</v>
          </cell>
          <cell r="K556">
            <v>0</v>
          </cell>
          <cell r="L556">
            <v>0</v>
          </cell>
          <cell r="M556">
            <v>0</v>
          </cell>
          <cell r="N556">
            <v>0</v>
          </cell>
          <cell r="O556">
            <v>0</v>
          </cell>
          <cell r="P556">
            <v>0</v>
          </cell>
          <cell r="R556">
            <v>1258</v>
          </cell>
        </row>
        <row r="557">
          <cell r="C557" t="str">
            <v>BT SP</v>
          </cell>
          <cell r="E557">
            <v>380</v>
          </cell>
          <cell r="F557">
            <v>297</v>
          </cell>
          <cell r="G557">
            <v>342</v>
          </cell>
          <cell r="H557">
            <v>0</v>
          </cell>
          <cell r="I557">
            <v>0</v>
          </cell>
          <cell r="J557">
            <v>0</v>
          </cell>
          <cell r="K557">
            <v>0</v>
          </cell>
          <cell r="L557">
            <v>0</v>
          </cell>
          <cell r="M557">
            <v>0</v>
          </cell>
          <cell r="N557">
            <v>0</v>
          </cell>
          <cell r="O557">
            <v>0</v>
          </cell>
          <cell r="P557">
            <v>0</v>
          </cell>
          <cell r="R557">
            <v>1019</v>
          </cell>
        </row>
        <row r="558">
          <cell r="C558" t="str">
            <v>Billing Partners - ISPs</v>
          </cell>
          <cell r="E558">
            <v>0</v>
          </cell>
          <cell r="F558">
            <v>0</v>
          </cell>
          <cell r="G558">
            <v>0</v>
          </cell>
          <cell r="H558">
            <v>0</v>
          </cell>
          <cell r="I558">
            <v>0</v>
          </cell>
          <cell r="J558">
            <v>0</v>
          </cell>
          <cell r="K558">
            <v>0</v>
          </cell>
          <cell r="L558">
            <v>0</v>
          </cell>
          <cell r="M558">
            <v>0</v>
          </cell>
          <cell r="N558">
            <v>0</v>
          </cell>
          <cell r="O558">
            <v>0</v>
          </cell>
          <cell r="P558">
            <v>0</v>
          </cell>
          <cell r="R558">
            <v>0</v>
          </cell>
        </row>
        <row r="559">
          <cell r="C559" t="str">
            <v>Genesis</v>
          </cell>
          <cell r="E559">
            <v>78</v>
          </cell>
          <cell r="F559">
            <v>92</v>
          </cell>
          <cell r="G559">
            <v>667</v>
          </cell>
          <cell r="H559">
            <v>0</v>
          </cell>
          <cell r="I559">
            <v>0</v>
          </cell>
          <cell r="J559">
            <v>0</v>
          </cell>
          <cell r="K559">
            <v>0</v>
          </cell>
          <cell r="L559">
            <v>0</v>
          </cell>
          <cell r="M559">
            <v>0</v>
          </cell>
          <cell r="N559">
            <v>0</v>
          </cell>
          <cell r="O559">
            <v>0</v>
          </cell>
          <cell r="P559">
            <v>0</v>
          </cell>
          <cell r="R559">
            <v>837</v>
          </cell>
        </row>
        <row r="560">
          <cell r="C560" t="str">
            <v>System Integrators</v>
          </cell>
          <cell r="E560">
            <v>0</v>
          </cell>
          <cell r="F560">
            <v>0</v>
          </cell>
          <cell r="G560">
            <v>0</v>
          </cell>
          <cell r="H560">
            <v>0</v>
          </cell>
          <cell r="I560">
            <v>0</v>
          </cell>
          <cell r="J560">
            <v>0</v>
          </cell>
          <cell r="K560">
            <v>0</v>
          </cell>
          <cell r="L560">
            <v>0</v>
          </cell>
          <cell r="M560">
            <v>0</v>
          </cell>
          <cell r="N560">
            <v>0</v>
          </cell>
          <cell r="O560">
            <v>0</v>
          </cell>
          <cell r="P560">
            <v>0</v>
          </cell>
          <cell r="R560">
            <v>0</v>
          </cell>
        </row>
        <row r="561">
          <cell r="C561" t="str">
            <v>Ceased Independents</v>
          </cell>
          <cell r="E561">
            <v>7</v>
          </cell>
          <cell r="F561">
            <v>9</v>
          </cell>
          <cell r="G561">
            <v>5</v>
          </cell>
          <cell r="H561">
            <v>0</v>
          </cell>
          <cell r="I561">
            <v>0</v>
          </cell>
          <cell r="J561">
            <v>0</v>
          </cell>
          <cell r="K561">
            <v>0</v>
          </cell>
          <cell r="L561">
            <v>0</v>
          </cell>
          <cell r="M561">
            <v>0</v>
          </cell>
          <cell r="N561">
            <v>0</v>
          </cell>
          <cell r="O561">
            <v>0</v>
          </cell>
          <cell r="P561">
            <v>0</v>
          </cell>
          <cell r="R561">
            <v>21</v>
          </cell>
        </row>
        <row r="562">
          <cell r="C562" t="str">
            <v>tbc</v>
          </cell>
          <cell r="E562">
            <v>0</v>
          </cell>
          <cell r="F562">
            <v>0</v>
          </cell>
          <cell r="G562">
            <v>0</v>
          </cell>
          <cell r="H562">
            <v>0</v>
          </cell>
          <cell r="I562">
            <v>0</v>
          </cell>
          <cell r="J562">
            <v>0</v>
          </cell>
          <cell r="K562">
            <v>0</v>
          </cell>
          <cell r="L562">
            <v>0</v>
          </cell>
          <cell r="M562">
            <v>0</v>
          </cell>
          <cell r="N562">
            <v>0</v>
          </cell>
          <cell r="O562">
            <v>0</v>
          </cell>
          <cell r="P562">
            <v>0</v>
          </cell>
          <cell r="R562">
            <v>0</v>
          </cell>
        </row>
        <row r="564">
          <cell r="C564" t="str">
            <v>Total Business Partners</v>
          </cell>
          <cell r="E564">
            <v>6325</v>
          </cell>
          <cell r="F564">
            <v>6489</v>
          </cell>
          <cell r="G564">
            <v>12471</v>
          </cell>
          <cell r="H564">
            <v>0</v>
          </cell>
          <cell r="I564">
            <v>0</v>
          </cell>
          <cell r="J564">
            <v>0</v>
          </cell>
          <cell r="K564">
            <v>0</v>
          </cell>
          <cell r="L564">
            <v>0</v>
          </cell>
          <cell r="M564">
            <v>0</v>
          </cell>
          <cell r="N564">
            <v>0</v>
          </cell>
          <cell r="O564">
            <v>0</v>
          </cell>
          <cell r="P564">
            <v>0</v>
          </cell>
          <cell r="R564">
            <v>25285</v>
          </cell>
        </row>
        <row r="566">
          <cell r="C566" t="str">
            <v>Direct</v>
          </cell>
        </row>
        <row r="568">
          <cell r="C568" t="str">
            <v>O2 Direct Sales - Corporate</v>
          </cell>
          <cell r="E568">
            <v>9475</v>
          </cell>
          <cell r="F568">
            <v>11753</v>
          </cell>
          <cell r="G568">
            <v>15048</v>
          </cell>
          <cell r="H568">
            <v>0</v>
          </cell>
          <cell r="I568">
            <v>0</v>
          </cell>
          <cell r="J568">
            <v>0</v>
          </cell>
          <cell r="K568">
            <v>0</v>
          </cell>
          <cell r="L568">
            <v>0</v>
          </cell>
          <cell r="M568">
            <v>0</v>
          </cell>
          <cell r="N568">
            <v>0</v>
          </cell>
          <cell r="O568">
            <v>0</v>
          </cell>
          <cell r="P568">
            <v>0</v>
          </cell>
          <cell r="R568">
            <v>36276</v>
          </cell>
        </row>
        <row r="569">
          <cell r="C569" t="str">
            <v>O2 Direct Sales - SME</v>
          </cell>
          <cell r="E569">
            <v>6118</v>
          </cell>
          <cell r="F569">
            <v>6921</v>
          </cell>
          <cell r="G569">
            <v>9270</v>
          </cell>
          <cell r="H569">
            <v>0</v>
          </cell>
          <cell r="I569">
            <v>0</v>
          </cell>
          <cell r="J569">
            <v>0</v>
          </cell>
          <cell r="K569">
            <v>0</v>
          </cell>
          <cell r="L569">
            <v>0</v>
          </cell>
          <cell r="M569">
            <v>0</v>
          </cell>
          <cell r="N569">
            <v>0</v>
          </cell>
          <cell r="O569">
            <v>0</v>
          </cell>
          <cell r="P569">
            <v>0</v>
          </cell>
          <cell r="R569">
            <v>22309</v>
          </cell>
        </row>
        <row r="570">
          <cell r="C570" t="str">
            <v>tbc</v>
          </cell>
          <cell r="E570">
            <v>0</v>
          </cell>
          <cell r="F570">
            <v>0</v>
          </cell>
          <cell r="G570">
            <v>0</v>
          </cell>
          <cell r="H570">
            <v>0</v>
          </cell>
          <cell r="I570">
            <v>0</v>
          </cell>
          <cell r="J570">
            <v>0</v>
          </cell>
          <cell r="K570">
            <v>0</v>
          </cell>
          <cell r="L570">
            <v>0</v>
          </cell>
          <cell r="M570">
            <v>0</v>
          </cell>
          <cell r="N570">
            <v>0</v>
          </cell>
          <cell r="O570">
            <v>0</v>
          </cell>
          <cell r="P570">
            <v>0</v>
          </cell>
          <cell r="R570">
            <v>0</v>
          </cell>
        </row>
        <row r="571">
          <cell r="C571" t="str">
            <v>tbc</v>
          </cell>
          <cell r="E571">
            <v>0</v>
          </cell>
          <cell r="F571">
            <v>0</v>
          </cell>
          <cell r="G571">
            <v>0</v>
          </cell>
          <cell r="H571">
            <v>0</v>
          </cell>
          <cell r="I571">
            <v>0</v>
          </cell>
          <cell r="J571">
            <v>0</v>
          </cell>
          <cell r="K571">
            <v>0</v>
          </cell>
          <cell r="L571">
            <v>0</v>
          </cell>
          <cell r="M571">
            <v>0</v>
          </cell>
          <cell r="N571">
            <v>0</v>
          </cell>
          <cell r="O571">
            <v>0</v>
          </cell>
          <cell r="P571">
            <v>0</v>
          </cell>
          <cell r="R571">
            <v>0</v>
          </cell>
        </row>
        <row r="572">
          <cell r="C572" t="str">
            <v>tbc</v>
          </cell>
          <cell r="E572">
            <v>0</v>
          </cell>
          <cell r="F572">
            <v>0</v>
          </cell>
          <cell r="G572">
            <v>0</v>
          </cell>
          <cell r="H572">
            <v>0</v>
          </cell>
          <cell r="I572">
            <v>0</v>
          </cell>
          <cell r="J572">
            <v>0</v>
          </cell>
          <cell r="K572">
            <v>0</v>
          </cell>
          <cell r="L572">
            <v>0</v>
          </cell>
          <cell r="M572">
            <v>0</v>
          </cell>
          <cell r="N572">
            <v>0</v>
          </cell>
          <cell r="O572">
            <v>0</v>
          </cell>
          <cell r="P572">
            <v>0</v>
          </cell>
          <cell r="R572">
            <v>0</v>
          </cell>
        </row>
        <row r="573">
          <cell r="C573" t="str">
            <v>tbc</v>
          </cell>
          <cell r="E573">
            <v>0</v>
          </cell>
          <cell r="F573">
            <v>0</v>
          </cell>
          <cell r="G573">
            <v>0</v>
          </cell>
          <cell r="H573">
            <v>0</v>
          </cell>
          <cell r="I573">
            <v>0</v>
          </cell>
          <cell r="J573">
            <v>0</v>
          </cell>
          <cell r="K573">
            <v>0</v>
          </cell>
          <cell r="L573">
            <v>0</v>
          </cell>
          <cell r="M573">
            <v>0</v>
          </cell>
          <cell r="N573">
            <v>0</v>
          </cell>
          <cell r="O573">
            <v>0</v>
          </cell>
          <cell r="P573">
            <v>0</v>
          </cell>
          <cell r="R573">
            <v>0</v>
          </cell>
        </row>
        <row r="574">
          <cell r="C574" t="str">
            <v>tbc</v>
          </cell>
          <cell r="E574">
            <v>0</v>
          </cell>
          <cell r="F574">
            <v>0</v>
          </cell>
          <cell r="G574">
            <v>0</v>
          </cell>
          <cell r="H574">
            <v>0</v>
          </cell>
          <cell r="I574">
            <v>0</v>
          </cell>
          <cell r="J574">
            <v>0</v>
          </cell>
          <cell r="K574">
            <v>0</v>
          </cell>
          <cell r="L574">
            <v>0</v>
          </cell>
          <cell r="M574">
            <v>0</v>
          </cell>
          <cell r="N574">
            <v>0</v>
          </cell>
          <cell r="O574">
            <v>0</v>
          </cell>
          <cell r="P574">
            <v>0</v>
          </cell>
          <cell r="R574">
            <v>0</v>
          </cell>
        </row>
        <row r="575">
          <cell r="C575" t="str">
            <v>tbc</v>
          </cell>
          <cell r="E575">
            <v>0</v>
          </cell>
          <cell r="F575">
            <v>0</v>
          </cell>
          <cell r="G575">
            <v>0</v>
          </cell>
          <cell r="H575">
            <v>0</v>
          </cell>
          <cell r="I575">
            <v>0</v>
          </cell>
          <cell r="J575">
            <v>0</v>
          </cell>
          <cell r="K575">
            <v>0</v>
          </cell>
          <cell r="L575">
            <v>0</v>
          </cell>
          <cell r="M575">
            <v>0</v>
          </cell>
          <cell r="N575">
            <v>0</v>
          </cell>
          <cell r="O575">
            <v>0</v>
          </cell>
          <cell r="P575">
            <v>0</v>
          </cell>
          <cell r="R575">
            <v>0</v>
          </cell>
        </row>
        <row r="576">
          <cell r="C576" t="str">
            <v>tbc</v>
          </cell>
          <cell r="E576">
            <v>0</v>
          </cell>
          <cell r="F576">
            <v>0</v>
          </cell>
          <cell r="G576">
            <v>0</v>
          </cell>
          <cell r="H576">
            <v>0</v>
          </cell>
          <cell r="I576">
            <v>0</v>
          </cell>
          <cell r="J576">
            <v>0</v>
          </cell>
          <cell r="K576">
            <v>0</v>
          </cell>
          <cell r="L576">
            <v>0</v>
          </cell>
          <cell r="M576">
            <v>0</v>
          </cell>
          <cell r="N576">
            <v>0</v>
          </cell>
          <cell r="O576">
            <v>0</v>
          </cell>
          <cell r="P576">
            <v>0</v>
          </cell>
          <cell r="R576">
            <v>0</v>
          </cell>
        </row>
        <row r="578">
          <cell r="C578" t="str">
            <v>Total Direct</v>
          </cell>
          <cell r="E578">
            <v>15593</v>
          </cell>
          <cell r="F578">
            <v>18674</v>
          </cell>
          <cell r="G578">
            <v>24318</v>
          </cell>
          <cell r="H578">
            <v>0</v>
          </cell>
          <cell r="I578">
            <v>0</v>
          </cell>
          <cell r="J578">
            <v>0</v>
          </cell>
          <cell r="K578">
            <v>0</v>
          </cell>
          <cell r="L578">
            <v>0</v>
          </cell>
          <cell r="M578">
            <v>0</v>
          </cell>
          <cell r="N578">
            <v>0</v>
          </cell>
          <cell r="O578">
            <v>0</v>
          </cell>
          <cell r="P578">
            <v>0</v>
          </cell>
          <cell r="R578">
            <v>58585</v>
          </cell>
        </row>
        <row r="580">
          <cell r="C580" t="str">
            <v>TOTAL BUSINESS</v>
          </cell>
          <cell r="E580">
            <v>23869</v>
          </cell>
          <cell r="F580">
            <v>27865</v>
          </cell>
          <cell r="G580">
            <v>40312</v>
          </cell>
          <cell r="H580">
            <v>0</v>
          </cell>
          <cell r="I580">
            <v>0</v>
          </cell>
          <cell r="J580">
            <v>0</v>
          </cell>
          <cell r="K580">
            <v>0</v>
          </cell>
          <cell r="L580">
            <v>0</v>
          </cell>
          <cell r="M580">
            <v>0</v>
          </cell>
          <cell r="N580">
            <v>0</v>
          </cell>
          <cell r="O580">
            <v>0</v>
          </cell>
          <cell r="P580">
            <v>0</v>
          </cell>
          <cell r="R580">
            <v>92046</v>
          </cell>
        </row>
        <row r="582">
          <cell r="C582" t="str">
            <v>O2 ONLINE (A. Benham)</v>
          </cell>
        </row>
        <row r="584">
          <cell r="C584" t="str">
            <v>O2 Online</v>
          </cell>
          <cell r="E584">
            <v>16849.089809843652</v>
          </cell>
          <cell r="F584">
            <v>18625</v>
          </cell>
          <cell r="G584">
            <v>29341</v>
          </cell>
          <cell r="H584">
            <v>0</v>
          </cell>
          <cell r="I584">
            <v>0</v>
          </cell>
          <cell r="J584">
            <v>0</v>
          </cell>
          <cell r="K584">
            <v>0</v>
          </cell>
          <cell r="L584">
            <v>0</v>
          </cell>
          <cell r="M584">
            <v>0</v>
          </cell>
          <cell r="N584">
            <v>0</v>
          </cell>
          <cell r="O584">
            <v>0</v>
          </cell>
          <cell r="P584">
            <v>0</v>
          </cell>
          <cell r="R584">
            <v>64815.089809843652</v>
          </cell>
        </row>
        <row r="585">
          <cell r="C585" t="str">
            <v>O2 Telesales</v>
          </cell>
          <cell r="E585">
            <v>13629.910190156348</v>
          </cell>
          <cell r="F585">
            <v>12112</v>
          </cell>
          <cell r="G585">
            <v>18412</v>
          </cell>
          <cell r="H585">
            <v>0</v>
          </cell>
          <cell r="I585">
            <v>0</v>
          </cell>
          <cell r="J585">
            <v>0</v>
          </cell>
          <cell r="K585">
            <v>0</v>
          </cell>
          <cell r="L585">
            <v>0</v>
          </cell>
          <cell r="M585">
            <v>0</v>
          </cell>
          <cell r="N585">
            <v>0</v>
          </cell>
          <cell r="O585">
            <v>0</v>
          </cell>
          <cell r="P585">
            <v>0</v>
          </cell>
          <cell r="R585">
            <v>44153.910190156348</v>
          </cell>
        </row>
        <row r="586">
          <cell r="C586" t="str">
            <v>tbc</v>
          </cell>
          <cell r="E586">
            <v>0</v>
          </cell>
          <cell r="F586">
            <v>0</v>
          </cell>
          <cell r="G586">
            <v>0</v>
          </cell>
          <cell r="H586">
            <v>0</v>
          </cell>
          <cell r="I586">
            <v>0</v>
          </cell>
          <cell r="J586">
            <v>0</v>
          </cell>
          <cell r="K586">
            <v>0</v>
          </cell>
          <cell r="L586">
            <v>0</v>
          </cell>
          <cell r="M586">
            <v>0</v>
          </cell>
          <cell r="N586">
            <v>0</v>
          </cell>
          <cell r="O586">
            <v>0</v>
          </cell>
          <cell r="P586">
            <v>0</v>
          </cell>
          <cell r="R586">
            <v>0</v>
          </cell>
        </row>
        <row r="587">
          <cell r="C587" t="str">
            <v>tbc</v>
          </cell>
          <cell r="E587">
            <v>0</v>
          </cell>
          <cell r="F587">
            <v>0</v>
          </cell>
          <cell r="G587">
            <v>0</v>
          </cell>
          <cell r="H587">
            <v>0</v>
          </cell>
          <cell r="I587">
            <v>0</v>
          </cell>
          <cell r="J587">
            <v>0</v>
          </cell>
          <cell r="K587">
            <v>0</v>
          </cell>
          <cell r="L587">
            <v>0</v>
          </cell>
          <cell r="M587">
            <v>0</v>
          </cell>
          <cell r="N587">
            <v>0</v>
          </cell>
          <cell r="O587">
            <v>0</v>
          </cell>
          <cell r="P587">
            <v>0</v>
          </cell>
          <cell r="R587">
            <v>0</v>
          </cell>
        </row>
        <row r="588">
          <cell r="C588" t="str">
            <v>tbc</v>
          </cell>
          <cell r="E588">
            <v>0</v>
          </cell>
          <cell r="F588">
            <v>0</v>
          </cell>
          <cell r="G588">
            <v>0</v>
          </cell>
          <cell r="H588">
            <v>0</v>
          </cell>
          <cell r="I588">
            <v>0</v>
          </cell>
          <cell r="J588">
            <v>0</v>
          </cell>
          <cell r="K588">
            <v>0</v>
          </cell>
          <cell r="L588">
            <v>0</v>
          </cell>
          <cell r="M588">
            <v>0</v>
          </cell>
          <cell r="N588">
            <v>0</v>
          </cell>
          <cell r="O588">
            <v>0</v>
          </cell>
          <cell r="P588">
            <v>0</v>
          </cell>
          <cell r="R588">
            <v>0</v>
          </cell>
        </row>
        <row r="589">
          <cell r="C589" t="str">
            <v>tbc</v>
          </cell>
          <cell r="E589">
            <v>0</v>
          </cell>
          <cell r="F589">
            <v>0</v>
          </cell>
          <cell r="G589">
            <v>0</v>
          </cell>
          <cell r="H589">
            <v>0</v>
          </cell>
          <cell r="I589">
            <v>0</v>
          </cell>
          <cell r="J589">
            <v>0</v>
          </cell>
          <cell r="K589">
            <v>0</v>
          </cell>
          <cell r="L589">
            <v>0</v>
          </cell>
          <cell r="M589">
            <v>0</v>
          </cell>
          <cell r="N589">
            <v>0</v>
          </cell>
          <cell r="O589">
            <v>0</v>
          </cell>
          <cell r="P589">
            <v>0</v>
          </cell>
          <cell r="R589">
            <v>0</v>
          </cell>
        </row>
        <row r="591">
          <cell r="C591" t="str">
            <v>TOTAL O2 ONLINE</v>
          </cell>
          <cell r="E591">
            <v>30479</v>
          </cell>
          <cell r="F591">
            <v>30737</v>
          </cell>
          <cell r="G591">
            <v>47753</v>
          </cell>
          <cell r="H591">
            <v>0</v>
          </cell>
          <cell r="I591">
            <v>0</v>
          </cell>
          <cell r="J591">
            <v>0</v>
          </cell>
          <cell r="K591">
            <v>0</v>
          </cell>
          <cell r="L591">
            <v>0</v>
          </cell>
          <cell r="M591">
            <v>0</v>
          </cell>
          <cell r="N591">
            <v>0</v>
          </cell>
          <cell r="O591">
            <v>0</v>
          </cell>
          <cell r="P591">
            <v>0</v>
          </cell>
          <cell r="R591">
            <v>108969</v>
          </cell>
        </row>
        <row r="593">
          <cell r="C593" t="str">
            <v>O2 RETAIL (P. Cave)</v>
          </cell>
        </row>
        <row r="595">
          <cell r="C595" t="str">
            <v>O2 Retail</v>
          </cell>
          <cell r="E595">
            <v>26838</v>
          </cell>
          <cell r="F595">
            <v>24266</v>
          </cell>
          <cell r="G595">
            <v>32532</v>
          </cell>
          <cell r="H595">
            <v>0</v>
          </cell>
          <cell r="I595">
            <v>0</v>
          </cell>
          <cell r="J595">
            <v>0</v>
          </cell>
          <cell r="K595">
            <v>0</v>
          </cell>
          <cell r="L595">
            <v>0</v>
          </cell>
          <cell r="M595">
            <v>0</v>
          </cell>
          <cell r="N595">
            <v>0</v>
          </cell>
          <cell r="O595">
            <v>0</v>
          </cell>
          <cell r="P595">
            <v>0</v>
          </cell>
          <cell r="R595">
            <v>83636</v>
          </cell>
        </row>
        <row r="596">
          <cell r="C596" t="str">
            <v>O2 Franchise</v>
          </cell>
          <cell r="E596">
            <v>5630</v>
          </cell>
          <cell r="F596">
            <v>5233</v>
          </cell>
          <cell r="G596">
            <v>6702</v>
          </cell>
          <cell r="H596">
            <v>0</v>
          </cell>
          <cell r="I596">
            <v>0</v>
          </cell>
          <cell r="J596">
            <v>0</v>
          </cell>
          <cell r="K596">
            <v>0</v>
          </cell>
          <cell r="L596">
            <v>0</v>
          </cell>
          <cell r="M596">
            <v>0</v>
          </cell>
          <cell r="N596">
            <v>0</v>
          </cell>
          <cell r="O596">
            <v>0</v>
          </cell>
          <cell r="P596">
            <v>0</v>
          </cell>
          <cell r="R596">
            <v>17565</v>
          </cell>
        </row>
        <row r="597">
          <cell r="C597" t="str">
            <v>tbc</v>
          </cell>
          <cell r="E597">
            <v>0</v>
          </cell>
          <cell r="F597">
            <v>0</v>
          </cell>
          <cell r="G597">
            <v>0</v>
          </cell>
          <cell r="H597">
            <v>0</v>
          </cell>
          <cell r="I597">
            <v>0</v>
          </cell>
          <cell r="J597">
            <v>0</v>
          </cell>
          <cell r="K597">
            <v>0</v>
          </cell>
          <cell r="L597">
            <v>0</v>
          </cell>
          <cell r="M597">
            <v>0</v>
          </cell>
          <cell r="N597">
            <v>0</v>
          </cell>
          <cell r="O597">
            <v>0</v>
          </cell>
          <cell r="P597">
            <v>0</v>
          </cell>
          <cell r="R597">
            <v>0</v>
          </cell>
        </row>
        <row r="598">
          <cell r="C598" t="str">
            <v>tbc</v>
          </cell>
          <cell r="E598">
            <v>0</v>
          </cell>
          <cell r="F598">
            <v>0</v>
          </cell>
          <cell r="G598">
            <v>0</v>
          </cell>
          <cell r="H598">
            <v>0</v>
          </cell>
          <cell r="I598">
            <v>0</v>
          </cell>
          <cell r="J598">
            <v>0</v>
          </cell>
          <cell r="K598">
            <v>0</v>
          </cell>
          <cell r="L598">
            <v>0</v>
          </cell>
          <cell r="M598">
            <v>0</v>
          </cell>
          <cell r="N598">
            <v>0</v>
          </cell>
          <cell r="O598">
            <v>0</v>
          </cell>
          <cell r="P598">
            <v>0</v>
          </cell>
          <cell r="R598">
            <v>0</v>
          </cell>
        </row>
        <row r="599">
          <cell r="C599" t="str">
            <v>tbc</v>
          </cell>
          <cell r="E599">
            <v>0</v>
          </cell>
          <cell r="F599">
            <v>0</v>
          </cell>
          <cell r="G599">
            <v>0</v>
          </cell>
          <cell r="H599">
            <v>0</v>
          </cell>
          <cell r="I599">
            <v>0</v>
          </cell>
          <cell r="J599">
            <v>0</v>
          </cell>
          <cell r="K599">
            <v>0</v>
          </cell>
          <cell r="L599">
            <v>0</v>
          </cell>
          <cell r="M599">
            <v>0</v>
          </cell>
          <cell r="N599">
            <v>0</v>
          </cell>
          <cell r="O599">
            <v>0</v>
          </cell>
          <cell r="P599">
            <v>0</v>
          </cell>
          <cell r="R599">
            <v>0</v>
          </cell>
        </row>
        <row r="600">
          <cell r="C600" t="str">
            <v>tbc</v>
          </cell>
          <cell r="E600">
            <v>0</v>
          </cell>
          <cell r="F600">
            <v>0</v>
          </cell>
          <cell r="G600">
            <v>0</v>
          </cell>
          <cell r="H600">
            <v>0</v>
          </cell>
          <cell r="I600">
            <v>0</v>
          </cell>
          <cell r="J600">
            <v>0</v>
          </cell>
          <cell r="K600">
            <v>0</v>
          </cell>
          <cell r="L600">
            <v>0</v>
          </cell>
          <cell r="M600">
            <v>0</v>
          </cell>
          <cell r="N600">
            <v>0</v>
          </cell>
          <cell r="O600">
            <v>0</v>
          </cell>
          <cell r="P600">
            <v>0</v>
          </cell>
          <cell r="R600">
            <v>0</v>
          </cell>
        </row>
        <row r="601">
          <cell r="C601" t="str">
            <v>tbc</v>
          </cell>
          <cell r="E601">
            <v>0</v>
          </cell>
          <cell r="F601">
            <v>0</v>
          </cell>
          <cell r="G601">
            <v>0</v>
          </cell>
          <cell r="H601">
            <v>0</v>
          </cell>
          <cell r="I601">
            <v>0</v>
          </cell>
          <cell r="J601">
            <v>0</v>
          </cell>
          <cell r="K601">
            <v>0</v>
          </cell>
          <cell r="L601">
            <v>0</v>
          </cell>
          <cell r="M601">
            <v>0</v>
          </cell>
          <cell r="N601">
            <v>0</v>
          </cell>
          <cell r="O601">
            <v>0</v>
          </cell>
          <cell r="P601">
            <v>0</v>
          </cell>
          <cell r="R601">
            <v>0</v>
          </cell>
        </row>
        <row r="603">
          <cell r="C603" t="str">
            <v>TOTAL O2 RETAIL</v>
          </cell>
          <cell r="E603">
            <v>32468</v>
          </cell>
          <cell r="F603">
            <v>29499</v>
          </cell>
          <cell r="G603">
            <v>39234</v>
          </cell>
          <cell r="H603">
            <v>0</v>
          </cell>
          <cell r="I603">
            <v>0</v>
          </cell>
          <cell r="J603">
            <v>0</v>
          </cell>
          <cell r="K603">
            <v>0</v>
          </cell>
          <cell r="L603">
            <v>0</v>
          </cell>
          <cell r="M603">
            <v>0</v>
          </cell>
          <cell r="N603">
            <v>0</v>
          </cell>
          <cell r="O603">
            <v>0</v>
          </cell>
          <cell r="P603">
            <v>0</v>
          </cell>
          <cell r="R603">
            <v>101201</v>
          </cell>
        </row>
        <row r="605">
          <cell r="C605" t="str">
            <v>OTHER CHANNELS</v>
          </cell>
        </row>
        <row r="607">
          <cell r="C607" t="str">
            <v>Other</v>
          </cell>
          <cell r="E607">
            <v>587</v>
          </cell>
          <cell r="F607">
            <v>-60</v>
          </cell>
          <cell r="G607">
            <v>347</v>
          </cell>
          <cell r="H607">
            <v>0</v>
          </cell>
          <cell r="I607">
            <v>0</v>
          </cell>
          <cell r="J607">
            <v>0</v>
          </cell>
          <cell r="K607">
            <v>0</v>
          </cell>
          <cell r="L607">
            <v>0</v>
          </cell>
          <cell r="M607">
            <v>0</v>
          </cell>
          <cell r="N607">
            <v>0</v>
          </cell>
          <cell r="O607">
            <v>0</v>
          </cell>
          <cell r="P607">
            <v>0</v>
          </cell>
          <cell r="R607">
            <v>874</v>
          </cell>
        </row>
        <row r="608">
          <cell r="C608" t="str">
            <v>tbc</v>
          </cell>
          <cell r="E608">
            <v>0</v>
          </cell>
          <cell r="F608">
            <v>0</v>
          </cell>
          <cell r="G608">
            <v>0</v>
          </cell>
          <cell r="H608">
            <v>0</v>
          </cell>
          <cell r="I608">
            <v>0</v>
          </cell>
          <cell r="J608">
            <v>0</v>
          </cell>
          <cell r="K608">
            <v>0</v>
          </cell>
          <cell r="L608">
            <v>0</v>
          </cell>
          <cell r="M608">
            <v>0</v>
          </cell>
          <cell r="N608">
            <v>0</v>
          </cell>
          <cell r="O608">
            <v>0</v>
          </cell>
          <cell r="P608">
            <v>0</v>
          </cell>
          <cell r="R608">
            <v>0</v>
          </cell>
        </row>
        <row r="609">
          <cell r="C609" t="str">
            <v>tbc</v>
          </cell>
          <cell r="E609">
            <v>0</v>
          </cell>
          <cell r="F609">
            <v>0</v>
          </cell>
          <cell r="G609">
            <v>0</v>
          </cell>
          <cell r="H609">
            <v>0</v>
          </cell>
          <cell r="I609">
            <v>0</v>
          </cell>
          <cell r="J609">
            <v>0</v>
          </cell>
          <cell r="K609">
            <v>0</v>
          </cell>
          <cell r="L609">
            <v>0</v>
          </cell>
          <cell r="M609">
            <v>0</v>
          </cell>
          <cell r="N609">
            <v>0</v>
          </cell>
          <cell r="O609">
            <v>0</v>
          </cell>
          <cell r="P609">
            <v>0</v>
          </cell>
          <cell r="R609">
            <v>0</v>
          </cell>
        </row>
        <row r="610">
          <cell r="C610" t="str">
            <v>tbc</v>
          </cell>
          <cell r="E610">
            <v>0</v>
          </cell>
          <cell r="F610">
            <v>0</v>
          </cell>
          <cell r="G610">
            <v>0</v>
          </cell>
          <cell r="H610">
            <v>0</v>
          </cell>
          <cell r="I610">
            <v>0</v>
          </cell>
          <cell r="J610">
            <v>0</v>
          </cell>
          <cell r="K610">
            <v>0</v>
          </cell>
          <cell r="L610">
            <v>0</v>
          </cell>
          <cell r="M610">
            <v>0</v>
          </cell>
          <cell r="N610">
            <v>0</v>
          </cell>
          <cell r="O610">
            <v>0</v>
          </cell>
          <cell r="P610">
            <v>0</v>
          </cell>
          <cell r="R610">
            <v>0</v>
          </cell>
        </row>
        <row r="611">
          <cell r="C611" t="str">
            <v>tbc</v>
          </cell>
          <cell r="E611">
            <v>0</v>
          </cell>
          <cell r="F611">
            <v>0</v>
          </cell>
          <cell r="G611">
            <v>0</v>
          </cell>
          <cell r="H611">
            <v>0</v>
          </cell>
          <cell r="I611">
            <v>0</v>
          </cell>
          <cell r="J611">
            <v>0</v>
          </cell>
          <cell r="K611">
            <v>0</v>
          </cell>
          <cell r="L611">
            <v>0</v>
          </cell>
          <cell r="M611">
            <v>0</v>
          </cell>
          <cell r="N611">
            <v>0</v>
          </cell>
          <cell r="O611">
            <v>0</v>
          </cell>
          <cell r="P611">
            <v>0</v>
          </cell>
          <cell r="R611">
            <v>0</v>
          </cell>
        </row>
        <row r="612">
          <cell r="C612" t="str">
            <v>tbc</v>
          </cell>
          <cell r="E612">
            <v>0</v>
          </cell>
          <cell r="F612">
            <v>0</v>
          </cell>
          <cell r="G612">
            <v>0</v>
          </cell>
          <cell r="H612">
            <v>0</v>
          </cell>
          <cell r="I612">
            <v>0</v>
          </cell>
          <cell r="J612">
            <v>0</v>
          </cell>
          <cell r="K612">
            <v>0</v>
          </cell>
          <cell r="L612">
            <v>0</v>
          </cell>
          <cell r="M612">
            <v>0</v>
          </cell>
          <cell r="N612">
            <v>0</v>
          </cell>
          <cell r="O612">
            <v>0</v>
          </cell>
          <cell r="P612">
            <v>0</v>
          </cell>
          <cell r="R612">
            <v>0</v>
          </cell>
        </row>
        <row r="614">
          <cell r="C614" t="str">
            <v>TOTAL OTHER CHANNELS</v>
          </cell>
          <cell r="E614">
            <v>587</v>
          </cell>
          <cell r="F614">
            <v>-60</v>
          </cell>
          <cell r="G614">
            <v>347</v>
          </cell>
          <cell r="H614">
            <v>0</v>
          </cell>
          <cell r="I614">
            <v>0</v>
          </cell>
          <cell r="J614">
            <v>0</v>
          </cell>
          <cell r="K614">
            <v>0</v>
          </cell>
          <cell r="L614">
            <v>0</v>
          </cell>
          <cell r="M614">
            <v>0</v>
          </cell>
          <cell r="N614">
            <v>0</v>
          </cell>
          <cell r="O614">
            <v>0</v>
          </cell>
          <cell r="P614">
            <v>0</v>
          </cell>
          <cell r="R614">
            <v>874</v>
          </cell>
        </row>
        <row r="616">
          <cell r="C616" t="str">
            <v>TOTAL POSTPAY GROSS CONNS (Excl. Renum)</v>
          </cell>
          <cell r="E616">
            <v>122168</v>
          </cell>
          <cell r="F616">
            <v>121025</v>
          </cell>
          <cell r="G616">
            <v>163742</v>
          </cell>
          <cell r="H616">
            <v>0</v>
          </cell>
          <cell r="I616">
            <v>0</v>
          </cell>
          <cell r="J616">
            <v>0</v>
          </cell>
          <cell r="K616">
            <v>0</v>
          </cell>
          <cell r="L616">
            <v>0</v>
          </cell>
          <cell r="M616">
            <v>0</v>
          </cell>
          <cell r="N616">
            <v>0</v>
          </cell>
          <cell r="O616">
            <v>0</v>
          </cell>
          <cell r="P616">
            <v>0</v>
          </cell>
          <cell r="R616">
            <v>406935</v>
          </cell>
        </row>
        <row r="618">
          <cell r="B618" t="str">
            <v>Renumbering   Traditional</v>
          </cell>
          <cell r="C618" t="str">
            <v>Renumbering</v>
          </cell>
          <cell r="E618">
            <v>0</v>
          </cell>
          <cell r="F618">
            <v>0</v>
          </cell>
          <cell r="G618">
            <v>0</v>
          </cell>
          <cell r="H618">
            <v>0</v>
          </cell>
          <cell r="I618">
            <v>0</v>
          </cell>
          <cell r="J618">
            <v>0</v>
          </cell>
          <cell r="K618">
            <v>0</v>
          </cell>
          <cell r="L618">
            <v>0</v>
          </cell>
          <cell r="M618">
            <v>0</v>
          </cell>
          <cell r="N618">
            <v>0</v>
          </cell>
          <cell r="O618">
            <v>0</v>
          </cell>
          <cell r="P618">
            <v>0</v>
          </cell>
          <cell r="R618">
            <v>0</v>
          </cell>
        </row>
        <row r="620">
          <cell r="C620" t="str">
            <v>TOTAL POSTPAY GROSS CONNS (Incl. Renum)</v>
          </cell>
          <cell r="E620">
            <v>122168</v>
          </cell>
          <cell r="F620">
            <v>121025</v>
          </cell>
          <cell r="G620">
            <v>163742</v>
          </cell>
          <cell r="H620">
            <v>0</v>
          </cell>
          <cell r="I620">
            <v>0</v>
          </cell>
          <cell r="J620">
            <v>0</v>
          </cell>
          <cell r="K620">
            <v>0</v>
          </cell>
          <cell r="L620">
            <v>0</v>
          </cell>
          <cell r="M620">
            <v>0</v>
          </cell>
          <cell r="N620">
            <v>0</v>
          </cell>
          <cell r="O620">
            <v>0</v>
          </cell>
          <cell r="P620">
            <v>0</v>
          </cell>
          <cell r="R620">
            <v>406935</v>
          </cell>
        </row>
        <row r="621">
          <cell r="C621" t="str">
            <v>Check</v>
          </cell>
          <cell r="E621" t="str">
            <v>Ok</v>
          </cell>
          <cell r="F621" t="str">
            <v>Ok</v>
          </cell>
          <cell r="G621" t="str">
            <v>Ok</v>
          </cell>
          <cell r="H621" t="str">
            <v>Ok</v>
          </cell>
          <cell r="I621" t="str">
            <v>Ok</v>
          </cell>
          <cell r="J621" t="str">
            <v>Ok</v>
          </cell>
          <cell r="K621" t="str">
            <v>Ok</v>
          </cell>
          <cell r="L621" t="str">
            <v>Ok</v>
          </cell>
          <cell r="M621" t="str">
            <v>Ok</v>
          </cell>
          <cell r="N621" t="str">
            <v>Ok</v>
          </cell>
          <cell r="O621" t="str">
            <v>Ok</v>
          </cell>
          <cell r="P621" t="str">
            <v>Ok</v>
          </cell>
        </row>
      </sheetData>
      <sheetData sheetId="29" refreshError="1">
        <row r="2">
          <cell r="C2" t="str">
            <v>PREPAY Traditional</v>
          </cell>
          <cell r="E2">
            <v>40179</v>
          </cell>
          <cell r="F2">
            <v>40210</v>
          </cell>
          <cell r="G2">
            <v>40238</v>
          </cell>
          <cell r="H2">
            <v>40269</v>
          </cell>
          <cell r="I2">
            <v>40299</v>
          </cell>
          <cell r="J2">
            <v>40330</v>
          </cell>
          <cell r="K2">
            <v>40360</v>
          </cell>
          <cell r="L2">
            <v>40391</v>
          </cell>
          <cell r="M2">
            <v>40422</v>
          </cell>
          <cell r="N2">
            <v>40452</v>
          </cell>
          <cell r="O2">
            <v>40483</v>
          </cell>
          <cell r="P2">
            <v>40513</v>
          </cell>
          <cell r="R2" t="str">
            <v>Year to Date</v>
          </cell>
        </row>
        <row r="4">
          <cell r="E4" t="str">
            <v>Actual</v>
          </cell>
          <cell r="F4" t="str">
            <v>Actual</v>
          </cell>
          <cell r="G4" t="str">
            <v>Actual</v>
          </cell>
          <cell r="H4" t="str">
            <v/>
          </cell>
          <cell r="I4" t="str">
            <v/>
          </cell>
          <cell r="J4" t="str">
            <v/>
          </cell>
          <cell r="K4" t="str">
            <v/>
          </cell>
          <cell r="L4" t="str">
            <v/>
          </cell>
          <cell r="M4" t="str">
            <v/>
          </cell>
          <cell r="N4" t="str">
            <v/>
          </cell>
          <cell r="O4" t="str">
            <v/>
          </cell>
          <cell r="P4" t="str">
            <v/>
          </cell>
        </row>
        <row r="6">
          <cell r="C6" t="str">
            <v>MASS RETAIL (S. Shurrock)</v>
          </cell>
        </row>
        <row r="8">
          <cell r="B8" t="str">
            <v>Carphone Warehouse - CPW Managed   Traditional</v>
          </cell>
          <cell r="C8" t="str">
            <v>Carphone Warehouse - CPW Managed</v>
          </cell>
          <cell r="E8">
            <v>0</v>
          </cell>
          <cell r="F8">
            <v>0</v>
          </cell>
          <cell r="G8">
            <v>0</v>
          </cell>
          <cell r="H8">
            <v>0</v>
          </cell>
          <cell r="I8">
            <v>0</v>
          </cell>
          <cell r="J8">
            <v>0</v>
          </cell>
          <cell r="K8">
            <v>0</v>
          </cell>
          <cell r="L8">
            <v>0</v>
          </cell>
          <cell r="M8">
            <v>0</v>
          </cell>
          <cell r="N8">
            <v>0</v>
          </cell>
          <cell r="O8">
            <v>0</v>
          </cell>
          <cell r="P8">
            <v>0</v>
          </cell>
          <cell r="R8">
            <v>0</v>
          </cell>
        </row>
        <row r="9">
          <cell r="B9" t="str">
            <v>Carphone Warehouse - O2 managed   Traditional</v>
          </cell>
          <cell r="C9" t="str">
            <v>Carphone Warehouse - O2 managed</v>
          </cell>
          <cell r="E9">
            <v>29708</v>
          </cell>
          <cell r="F9">
            <v>50379</v>
          </cell>
          <cell r="G9">
            <v>80483</v>
          </cell>
          <cell r="H9">
            <v>0</v>
          </cell>
          <cell r="I9">
            <v>0</v>
          </cell>
          <cell r="J9">
            <v>0</v>
          </cell>
          <cell r="K9">
            <v>0</v>
          </cell>
          <cell r="L9">
            <v>0</v>
          </cell>
          <cell r="M9">
            <v>0</v>
          </cell>
          <cell r="N9">
            <v>0</v>
          </cell>
          <cell r="O9">
            <v>0</v>
          </cell>
          <cell r="P9">
            <v>0</v>
          </cell>
          <cell r="R9">
            <v>160570</v>
          </cell>
        </row>
        <row r="10">
          <cell r="B10" t="str">
            <v>tbc   Traditional</v>
          </cell>
          <cell r="C10" t="str">
            <v>tbc</v>
          </cell>
          <cell r="E10">
            <v>0</v>
          </cell>
          <cell r="F10">
            <v>0</v>
          </cell>
          <cell r="G10">
            <v>0</v>
          </cell>
          <cell r="H10">
            <v>0</v>
          </cell>
          <cell r="I10">
            <v>0</v>
          </cell>
          <cell r="J10">
            <v>0</v>
          </cell>
          <cell r="K10">
            <v>0</v>
          </cell>
          <cell r="L10">
            <v>0</v>
          </cell>
          <cell r="M10">
            <v>0</v>
          </cell>
          <cell r="N10">
            <v>0</v>
          </cell>
          <cell r="O10">
            <v>0</v>
          </cell>
          <cell r="P10">
            <v>0</v>
          </cell>
          <cell r="R10">
            <v>0</v>
          </cell>
        </row>
        <row r="11">
          <cell r="B11" t="str">
            <v>tbc   Traditional</v>
          </cell>
          <cell r="C11" t="str">
            <v>tbc</v>
          </cell>
          <cell r="E11">
            <v>0</v>
          </cell>
          <cell r="F11">
            <v>0</v>
          </cell>
          <cell r="G11">
            <v>0</v>
          </cell>
          <cell r="H11">
            <v>0</v>
          </cell>
          <cell r="I11">
            <v>0</v>
          </cell>
          <cell r="J11">
            <v>0</v>
          </cell>
          <cell r="K11">
            <v>0</v>
          </cell>
          <cell r="L11">
            <v>0</v>
          </cell>
          <cell r="M11">
            <v>0</v>
          </cell>
          <cell r="N11">
            <v>0</v>
          </cell>
          <cell r="O11">
            <v>0</v>
          </cell>
          <cell r="P11">
            <v>0</v>
          </cell>
          <cell r="R11">
            <v>0</v>
          </cell>
        </row>
        <row r="12">
          <cell r="B12" t="str">
            <v>Phones 4 You   Traditional</v>
          </cell>
          <cell r="C12" t="str">
            <v>Phones 4 You</v>
          </cell>
          <cell r="E12">
            <v>23543</v>
          </cell>
          <cell r="F12">
            <v>15492</v>
          </cell>
          <cell r="G12">
            <v>21611</v>
          </cell>
          <cell r="H12">
            <v>0</v>
          </cell>
          <cell r="I12">
            <v>0</v>
          </cell>
          <cell r="J12">
            <v>0</v>
          </cell>
          <cell r="K12">
            <v>0</v>
          </cell>
          <cell r="L12">
            <v>0</v>
          </cell>
          <cell r="M12">
            <v>0</v>
          </cell>
          <cell r="N12">
            <v>0</v>
          </cell>
          <cell r="O12">
            <v>0</v>
          </cell>
          <cell r="P12">
            <v>0</v>
          </cell>
          <cell r="R12">
            <v>60646</v>
          </cell>
        </row>
        <row r="13">
          <cell r="B13" t="str">
            <v>Dixons Stores Group   Traditional</v>
          </cell>
          <cell r="C13" t="str">
            <v>Dixons Stores Group</v>
          </cell>
          <cell r="E13">
            <v>2053</v>
          </cell>
          <cell r="F13">
            <v>1181</v>
          </cell>
          <cell r="G13">
            <v>1240</v>
          </cell>
          <cell r="H13">
            <v>0</v>
          </cell>
          <cell r="I13">
            <v>0</v>
          </cell>
          <cell r="J13">
            <v>0</v>
          </cell>
          <cell r="K13">
            <v>0</v>
          </cell>
          <cell r="L13">
            <v>0</v>
          </cell>
          <cell r="M13">
            <v>0</v>
          </cell>
          <cell r="N13">
            <v>0</v>
          </cell>
          <cell r="O13">
            <v>0</v>
          </cell>
          <cell r="P13">
            <v>0</v>
          </cell>
          <cell r="R13">
            <v>4474</v>
          </cell>
        </row>
        <row r="14">
          <cell r="B14" t="str">
            <v>tbc   Traditional</v>
          </cell>
          <cell r="C14" t="str">
            <v>tbc</v>
          </cell>
          <cell r="E14">
            <v>0</v>
          </cell>
          <cell r="F14">
            <v>0</v>
          </cell>
          <cell r="G14">
            <v>0</v>
          </cell>
          <cell r="H14">
            <v>0</v>
          </cell>
          <cell r="I14">
            <v>0</v>
          </cell>
          <cell r="J14">
            <v>0</v>
          </cell>
          <cell r="K14">
            <v>0</v>
          </cell>
          <cell r="L14">
            <v>0</v>
          </cell>
          <cell r="M14">
            <v>0</v>
          </cell>
          <cell r="N14">
            <v>0</v>
          </cell>
          <cell r="O14">
            <v>0</v>
          </cell>
          <cell r="P14">
            <v>0</v>
          </cell>
          <cell r="R14">
            <v>0</v>
          </cell>
        </row>
        <row r="15">
          <cell r="B15" t="str">
            <v>Dial a Phone   Traditional</v>
          </cell>
          <cell r="C15" t="str">
            <v>Dial a Phone</v>
          </cell>
          <cell r="E15">
            <v>1</v>
          </cell>
          <cell r="F15">
            <v>0</v>
          </cell>
          <cell r="G15">
            <v>0</v>
          </cell>
          <cell r="H15">
            <v>0</v>
          </cell>
          <cell r="I15">
            <v>0</v>
          </cell>
          <cell r="J15">
            <v>0</v>
          </cell>
          <cell r="K15">
            <v>0</v>
          </cell>
          <cell r="L15">
            <v>0</v>
          </cell>
          <cell r="M15">
            <v>0</v>
          </cell>
          <cell r="N15">
            <v>0</v>
          </cell>
          <cell r="O15">
            <v>0</v>
          </cell>
          <cell r="P15">
            <v>0</v>
          </cell>
          <cell r="R15">
            <v>1</v>
          </cell>
        </row>
        <row r="16">
          <cell r="B16" t="str">
            <v>Argos   Traditional</v>
          </cell>
          <cell r="C16" t="str">
            <v>Argos</v>
          </cell>
          <cell r="E16">
            <v>5351</v>
          </cell>
          <cell r="F16">
            <v>6307</v>
          </cell>
          <cell r="G16">
            <v>8444</v>
          </cell>
          <cell r="H16">
            <v>0</v>
          </cell>
          <cell r="I16">
            <v>0</v>
          </cell>
          <cell r="J16">
            <v>0</v>
          </cell>
          <cell r="K16">
            <v>0</v>
          </cell>
          <cell r="L16">
            <v>0</v>
          </cell>
          <cell r="M16">
            <v>0</v>
          </cell>
          <cell r="N16">
            <v>0</v>
          </cell>
          <cell r="O16">
            <v>0</v>
          </cell>
          <cell r="P16">
            <v>0</v>
          </cell>
          <cell r="R16">
            <v>20102</v>
          </cell>
        </row>
        <row r="17">
          <cell r="B17" t="str">
            <v>Tesco   Traditional</v>
          </cell>
          <cell r="C17" t="str">
            <v>Tesco</v>
          </cell>
          <cell r="E17">
            <v>6436</v>
          </cell>
          <cell r="F17">
            <v>5904</v>
          </cell>
          <cell r="G17">
            <v>7184</v>
          </cell>
          <cell r="H17">
            <v>0</v>
          </cell>
          <cell r="I17">
            <v>0</v>
          </cell>
          <cell r="J17">
            <v>0</v>
          </cell>
          <cell r="K17">
            <v>0</v>
          </cell>
          <cell r="L17">
            <v>0</v>
          </cell>
          <cell r="M17">
            <v>0</v>
          </cell>
          <cell r="N17">
            <v>0</v>
          </cell>
          <cell r="O17">
            <v>0</v>
          </cell>
          <cell r="P17">
            <v>0</v>
          </cell>
          <cell r="R17">
            <v>19524</v>
          </cell>
        </row>
        <row r="18">
          <cell r="B18" t="str">
            <v>Woolworths   Traditional</v>
          </cell>
          <cell r="C18" t="str">
            <v>Woolworths</v>
          </cell>
          <cell r="E18">
            <v>100</v>
          </cell>
          <cell r="F18">
            <v>61</v>
          </cell>
          <cell r="G18">
            <v>37</v>
          </cell>
          <cell r="H18">
            <v>0</v>
          </cell>
          <cell r="I18">
            <v>0</v>
          </cell>
          <cell r="J18">
            <v>0</v>
          </cell>
          <cell r="K18">
            <v>0</v>
          </cell>
          <cell r="L18">
            <v>0</v>
          </cell>
          <cell r="M18">
            <v>0</v>
          </cell>
          <cell r="N18">
            <v>0</v>
          </cell>
          <cell r="O18">
            <v>0</v>
          </cell>
          <cell r="P18">
            <v>0</v>
          </cell>
          <cell r="R18">
            <v>198</v>
          </cell>
        </row>
        <row r="19">
          <cell r="B19" t="str">
            <v>Littlewoods   Traditional</v>
          </cell>
          <cell r="C19" t="str">
            <v>Littlewoods</v>
          </cell>
          <cell r="E19">
            <v>6550</v>
          </cell>
          <cell r="F19">
            <v>4660</v>
          </cell>
          <cell r="G19">
            <v>5366</v>
          </cell>
          <cell r="H19">
            <v>0</v>
          </cell>
          <cell r="I19">
            <v>0</v>
          </cell>
          <cell r="J19">
            <v>0</v>
          </cell>
          <cell r="K19">
            <v>0</v>
          </cell>
          <cell r="L19">
            <v>0</v>
          </cell>
          <cell r="M19">
            <v>0</v>
          </cell>
          <cell r="N19">
            <v>0</v>
          </cell>
          <cell r="O19">
            <v>0</v>
          </cell>
          <cell r="P19">
            <v>0</v>
          </cell>
          <cell r="R19">
            <v>16576</v>
          </cell>
        </row>
        <row r="20">
          <cell r="B20" t="str">
            <v>Comet   Traditional</v>
          </cell>
          <cell r="C20" t="str">
            <v>Comet</v>
          </cell>
          <cell r="E20">
            <v>1</v>
          </cell>
          <cell r="F20">
            <v>3</v>
          </cell>
          <cell r="G20">
            <v>1</v>
          </cell>
          <cell r="H20">
            <v>0</v>
          </cell>
          <cell r="I20">
            <v>0</v>
          </cell>
          <cell r="J20">
            <v>0</v>
          </cell>
          <cell r="K20">
            <v>0</v>
          </cell>
          <cell r="L20">
            <v>0</v>
          </cell>
          <cell r="M20">
            <v>0</v>
          </cell>
          <cell r="N20">
            <v>0</v>
          </cell>
          <cell r="O20">
            <v>0</v>
          </cell>
          <cell r="P20">
            <v>0</v>
          </cell>
          <cell r="R20">
            <v>5</v>
          </cell>
        </row>
        <row r="21">
          <cell r="B21" t="str">
            <v>MobileShop   Traditional</v>
          </cell>
          <cell r="C21" t="str">
            <v>MobileShop</v>
          </cell>
          <cell r="E21">
            <v>0</v>
          </cell>
          <cell r="F21">
            <v>0</v>
          </cell>
          <cell r="G21">
            <v>0</v>
          </cell>
          <cell r="H21">
            <v>0</v>
          </cell>
          <cell r="I21">
            <v>0</v>
          </cell>
          <cell r="J21">
            <v>0</v>
          </cell>
          <cell r="K21">
            <v>0</v>
          </cell>
          <cell r="L21">
            <v>0</v>
          </cell>
          <cell r="M21">
            <v>0</v>
          </cell>
          <cell r="N21">
            <v>0</v>
          </cell>
          <cell r="O21">
            <v>0</v>
          </cell>
          <cell r="P21">
            <v>0</v>
          </cell>
          <cell r="R21">
            <v>0</v>
          </cell>
        </row>
        <row r="22">
          <cell r="B22" t="str">
            <v>Apple   Traditional</v>
          </cell>
          <cell r="C22" t="str">
            <v>Apple</v>
          </cell>
          <cell r="E22">
            <v>0</v>
          </cell>
          <cell r="F22">
            <v>0</v>
          </cell>
          <cell r="G22">
            <v>0</v>
          </cell>
          <cell r="H22">
            <v>0</v>
          </cell>
          <cell r="I22">
            <v>0</v>
          </cell>
          <cell r="J22">
            <v>0</v>
          </cell>
          <cell r="K22">
            <v>0</v>
          </cell>
          <cell r="L22">
            <v>0</v>
          </cell>
          <cell r="M22">
            <v>0</v>
          </cell>
          <cell r="N22">
            <v>0</v>
          </cell>
          <cell r="O22">
            <v>0</v>
          </cell>
          <cell r="P22">
            <v>0</v>
          </cell>
          <cell r="R22">
            <v>0</v>
          </cell>
        </row>
        <row r="23">
          <cell r="B23" t="str">
            <v>Other Mass Retail   Traditional</v>
          </cell>
          <cell r="C23" t="str">
            <v>Other Mass Retail</v>
          </cell>
          <cell r="E23">
            <v>536</v>
          </cell>
          <cell r="F23">
            <v>344</v>
          </cell>
          <cell r="G23">
            <v>297</v>
          </cell>
          <cell r="H23">
            <v>0</v>
          </cell>
          <cell r="I23">
            <v>0</v>
          </cell>
          <cell r="J23">
            <v>0</v>
          </cell>
          <cell r="K23">
            <v>0</v>
          </cell>
          <cell r="L23">
            <v>0</v>
          </cell>
          <cell r="M23">
            <v>0</v>
          </cell>
          <cell r="N23">
            <v>0</v>
          </cell>
          <cell r="O23">
            <v>0</v>
          </cell>
          <cell r="P23">
            <v>0</v>
          </cell>
          <cell r="R23">
            <v>1177</v>
          </cell>
        </row>
        <row r="24">
          <cell r="B24" t="str">
            <v>Prepay Distributors   Traditional</v>
          </cell>
          <cell r="C24" t="str">
            <v>Prepay Distributors</v>
          </cell>
          <cell r="E24">
            <v>759</v>
          </cell>
          <cell r="F24">
            <v>536</v>
          </cell>
          <cell r="G24">
            <v>751</v>
          </cell>
          <cell r="H24">
            <v>0</v>
          </cell>
          <cell r="I24">
            <v>0</v>
          </cell>
          <cell r="J24">
            <v>0</v>
          </cell>
          <cell r="K24">
            <v>0</v>
          </cell>
          <cell r="L24">
            <v>0</v>
          </cell>
          <cell r="M24">
            <v>0</v>
          </cell>
          <cell r="N24">
            <v>0</v>
          </cell>
          <cell r="O24">
            <v>0</v>
          </cell>
          <cell r="P24">
            <v>0</v>
          </cell>
          <cell r="R24">
            <v>2046</v>
          </cell>
        </row>
        <row r="25">
          <cell r="B25" t="str">
            <v>Asda   Traditional</v>
          </cell>
          <cell r="C25" t="str">
            <v>Asda</v>
          </cell>
          <cell r="E25">
            <v>6865</v>
          </cell>
          <cell r="F25">
            <v>5653</v>
          </cell>
          <cell r="G25">
            <v>5227</v>
          </cell>
          <cell r="H25">
            <v>0</v>
          </cell>
          <cell r="I25">
            <v>0</v>
          </cell>
          <cell r="J25">
            <v>0</v>
          </cell>
          <cell r="K25">
            <v>0</v>
          </cell>
          <cell r="L25">
            <v>0</v>
          </cell>
          <cell r="M25">
            <v>0</v>
          </cell>
          <cell r="N25">
            <v>0</v>
          </cell>
          <cell r="O25">
            <v>0</v>
          </cell>
          <cell r="P25">
            <v>0</v>
          </cell>
          <cell r="R25">
            <v>17745</v>
          </cell>
        </row>
        <row r="26">
          <cell r="B26" t="str">
            <v>Next   Traditional</v>
          </cell>
          <cell r="C26" t="str">
            <v>Next</v>
          </cell>
          <cell r="E26">
            <v>360</v>
          </cell>
          <cell r="F26">
            <v>275</v>
          </cell>
          <cell r="G26">
            <v>236</v>
          </cell>
          <cell r="H26">
            <v>0</v>
          </cell>
          <cell r="I26">
            <v>0</v>
          </cell>
          <cell r="J26">
            <v>0</v>
          </cell>
          <cell r="K26">
            <v>0</v>
          </cell>
          <cell r="L26">
            <v>0</v>
          </cell>
          <cell r="M26">
            <v>0</v>
          </cell>
          <cell r="N26">
            <v>0</v>
          </cell>
          <cell r="O26">
            <v>0</v>
          </cell>
          <cell r="P26">
            <v>0</v>
          </cell>
          <cell r="R26">
            <v>871</v>
          </cell>
        </row>
        <row r="27">
          <cell r="B27" t="str">
            <v>Morrisons   Traditional</v>
          </cell>
          <cell r="C27" t="str">
            <v>Morrisons</v>
          </cell>
          <cell r="E27">
            <v>1668</v>
          </cell>
          <cell r="F27">
            <v>1445</v>
          </cell>
          <cell r="G27">
            <v>2186</v>
          </cell>
          <cell r="H27">
            <v>0</v>
          </cell>
          <cell r="I27">
            <v>0</v>
          </cell>
          <cell r="J27">
            <v>0</v>
          </cell>
          <cell r="K27">
            <v>0</v>
          </cell>
          <cell r="L27">
            <v>0</v>
          </cell>
          <cell r="M27">
            <v>0</v>
          </cell>
          <cell r="N27">
            <v>0</v>
          </cell>
          <cell r="O27">
            <v>0</v>
          </cell>
          <cell r="P27">
            <v>0</v>
          </cell>
          <cell r="R27">
            <v>5299</v>
          </cell>
        </row>
        <row r="28">
          <cell r="B28" t="str">
            <v>tbc   Traditional</v>
          </cell>
          <cell r="C28" t="str">
            <v>tbc</v>
          </cell>
          <cell r="E28">
            <v>0</v>
          </cell>
          <cell r="F28">
            <v>0</v>
          </cell>
          <cell r="G28">
            <v>0</v>
          </cell>
          <cell r="H28">
            <v>0</v>
          </cell>
          <cell r="I28">
            <v>0</v>
          </cell>
          <cell r="J28">
            <v>0</v>
          </cell>
          <cell r="K28">
            <v>0</v>
          </cell>
          <cell r="L28">
            <v>0</v>
          </cell>
          <cell r="M28">
            <v>0</v>
          </cell>
          <cell r="N28">
            <v>0</v>
          </cell>
          <cell r="O28">
            <v>0</v>
          </cell>
          <cell r="P28">
            <v>0</v>
          </cell>
          <cell r="R28">
            <v>0</v>
          </cell>
        </row>
        <row r="30">
          <cell r="C30" t="str">
            <v>TOTAL MASS RETAIL</v>
          </cell>
          <cell r="E30">
            <v>83931</v>
          </cell>
          <cell r="F30">
            <v>92240</v>
          </cell>
          <cell r="G30">
            <v>133063</v>
          </cell>
          <cell r="H30">
            <v>0</v>
          </cell>
          <cell r="I30">
            <v>0</v>
          </cell>
          <cell r="J30">
            <v>0</v>
          </cell>
          <cell r="K30">
            <v>0</v>
          </cell>
          <cell r="L30">
            <v>0</v>
          </cell>
          <cell r="M30">
            <v>0</v>
          </cell>
          <cell r="N30">
            <v>0</v>
          </cell>
          <cell r="O30">
            <v>0</v>
          </cell>
          <cell r="P30">
            <v>0</v>
          </cell>
          <cell r="R30">
            <v>309234</v>
          </cell>
        </row>
        <row r="32">
          <cell r="C32" t="str">
            <v>BUSINESS (B. Dowd)</v>
          </cell>
        </row>
        <row r="34">
          <cell r="B34" t="str">
            <v>Exclusive Partners   Traditional</v>
          </cell>
          <cell r="C34" t="str">
            <v>Exclusive Partners</v>
          </cell>
          <cell r="E34">
            <v>0</v>
          </cell>
          <cell r="F34">
            <v>0</v>
          </cell>
          <cell r="G34">
            <v>0</v>
          </cell>
          <cell r="H34">
            <v>0</v>
          </cell>
          <cell r="I34">
            <v>0</v>
          </cell>
          <cell r="J34">
            <v>0</v>
          </cell>
          <cell r="K34">
            <v>0</v>
          </cell>
          <cell r="L34">
            <v>0</v>
          </cell>
          <cell r="M34">
            <v>0</v>
          </cell>
          <cell r="N34">
            <v>0</v>
          </cell>
          <cell r="O34">
            <v>0</v>
          </cell>
          <cell r="P34">
            <v>0</v>
          </cell>
          <cell r="R34">
            <v>0</v>
          </cell>
        </row>
        <row r="36">
          <cell r="C36" t="str">
            <v>Business Partners</v>
          </cell>
        </row>
        <row r="38">
          <cell r="B38" t="str">
            <v>Direct Independents   Traditional</v>
          </cell>
          <cell r="C38" t="str">
            <v>Direct Independents</v>
          </cell>
          <cell r="E38">
            <v>65</v>
          </cell>
          <cell r="F38">
            <v>77</v>
          </cell>
          <cell r="G38">
            <v>87</v>
          </cell>
          <cell r="H38">
            <v>0</v>
          </cell>
          <cell r="I38">
            <v>0</v>
          </cell>
          <cell r="J38">
            <v>0</v>
          </cell>
          <cell r="K38">
            <v>0</v>
          </cell>
          <cell r="L38">
            <v>0</v>
          </cell>
          <cell r="M38">
            <v>0</v>
          </cell>
          <cell r="N38">
            <v>0</v>
          </cell>
          <cell r="O38">
            <v>0</v>
          </cell>
          <cell r="P38">
            <v>0</v>
          </cell>
          <cell r="R38">
            <v>229</v>
          </cell>
        </row>
        <row r="39">
          <cell r="B39" t="str">
            <v>Distributors   Traditional</v>
          </cell>
          <cell r="C39" t="str">
            <v>Distributors</v>
          </cell>
          <cell r="E39">
            <v>852</v>
          </cell>
          <cell r="F39">
            <v>988</v>
          </cell>
          <cell r="G39">
            <v>330</v>
          </cell>
          <cell r="H39">
            <v>0</v>
          </cell>
          <cell r="I39">
            <v>0</v>
          </cell>
          <cell r="J39">
            <v>0</v>
          </cell>
          <cell r="K39">
            <v>0</v>
          </cell>
          <cell r="L39">
            <v>0</v>
          </cell>
          <cell r="M39">
            <v>0</v>
          </cell>
          <cell r="N39">
            <v>0</v>
          </cell>
          <cell r="O39">
            <v>0</v>
          </cell>
          <cell r="P39">
            <v>0</v>
          </cell>
          <cell r="R39">
            <v>2170</v>
          </cell>
        </row>
        <row r="40">
          <cell r="B40" t="str">
            <v>Data Centre of Excellence   Traditional</v>
          </cell>
          <cell r="C40" t="str">
            <v>Data Centre of Excellence</v>
          </cell>
          <cell r="E40">
            <v>0</v>
          </cell>
          <cell r="F40">
            <v>0</v>
          </cell>
          <cell r="G40">
            <v>0</v>
          </cell>
          <cell r="H40">
            <v>0</v>
          </cell>
          <cell r="I40">
            <v>0</v>
          </cell>
          <cell r="J40">
            <v>0</v>
          </cell>
          <cell r="K40">
            <v>0</v>
          </cell>
          <cell r="L40">
            <v>0</v>
          </cell>
          <cell r="M40">
            <v>0</v>
          </cell>
          <cell r="N40">
            <v>0</v>
          </cell>
          <cell r="O40">
            <v>0</v>
          </cell>
          <cell r="P40">
            <v>0</v>
          </cell>
          <cell r="R40">
            <v>0</v>
          </cell>
        </row>
        <row r="41">
          <cell r="B41" t="str">
            <v>Vodafone   Traditional</v>
          </cell>
          <cell r="C41" t="str">
            <v>Vodafone</v>
          </cell>
          <cell r="E41">
            <v>0</v>
          </cell>
          <cell r="F41">
            <v>0</v>
          </cell>
          <cell r="G41">
            <v>0</v>
          </cell>
          <cell r="H41">
            <v>0</v>
          </cell>
          <cell r="I41">
            <v>0</v>
          </cell>
          <cell r="J41">
            <v>0</v>
          </cell>
          <cell r="K41">
            <v>0</v>
          </cell>
          <cell r="L41">
            <v>0</v>
          </cell>
          <cell r="M41">
            <v>0</v>
          </cell>
          <cell r="N41">
            <v>0</v>
          </cell>
          <cell r="O41">
            <v>0</v>
          </cell>
          <cell r="P41">
            <v>0</v>
          </cell>
          <cell r="R41">
            <v>0</v>
          </cell>
        </row>
        <row r="42">
          <cell r="B42" t="str">
            <v>Managed Partners   Traditional</v>
          </cell>
          <cell r="C42" t="str">
            <v>Managed Partners</v>
          </cell>
          <cell r="E42">
            <v>0</v>
          </cell>
          <cell r="F42">
            <v>0</v>
          </cell>
          <cell r="G42">
            <v>0</v>
          </cell>
          <cell r="H42">
            <v>0</v>
          </cell>
          <cell r="I42">
            <v>0</v>
          </cell>
          <cell r="J42">
            <v>0</v>
          </cell>
          <cell r="K42">
            <v>0</v>
          </cell>
          <cell r="L42">
            <v>0</v>
          </cell>
          <cell r="M42">
            <v>0</v>
          </cell>
          <cell r="N42">
            <v>0</v>
          </cell>
          <cell r="O42">
            <v>0</v>
          </cell>
          <cell r="P42">
            <v>0</v>
          </cell>
          <cell r="R42">
            <v>0</v>
          </cell>
        </row>
        <row r="43">
          <cell r="B43" t="str">
            <v>BT SP   Traditional</v>
          </cell>
          <cell r="C43" t="str">
            <v>BT SP</v>
          </cell>
          <cell r="E43">
            <v>6</v>
          </cell>
          <cell r="F43">
            <v>3</v>
          </cell>
          <cell r="G43">
            <v>2</v>
          </cell>
          <cell r="H43">
            <v>0</v>
          </cell>
          <cell r="I43">
            <v>0</v>
          </cell>
          <cell r="J43">
            <v>0</v>
          </cell>
          <cell r="K43">
            <v>0</v>
          </cell>
          <cell r="L43">
            <v>0</v>
          </cell>
          <cell r="M43">
            <v>0</v>
          </cell>
          <cell r="N43">
            <v>0</v>
          </cell>
          <cell r="O43">
            <v>0</v>
          </cell>
          <cell r="P43">
            <v>0</v>
          </cell>
          <cell r="R43">
            <v>11</v>
          </cell>
        </row>
        <row r="44">
          <cell r="B44" t="str">
            <v>Billing Partners - ISPs   Traditional</v>
          </cell>
          <cell r="C44" t="str">
            <v>Billing Partners - ISPs</v>
          </cell>
          <cell r="E44">
            <v>1</v>
          </cell>
          <cell r="F44">
            <v>0</v>
          </cell>
          <cell r="G44">
            <v>0</v>
          </cell>
          <cell r="H44">
            <v>0</v>
          </cell>
          <cell r="I44">
            <v>0</v>
          </cell>
          <cell r="J44">
            <v>0</v>
          </cell>
          <cell r="K44">
            <v>0</v>
          </cell>
          <cell r="L44">
            <v>0</v>
          </cell>
          <cell r="M44">
            <v>0</v>
          </cell>
          <cell r="N44">
            <v>0</v>
          </cell>
          <cell r="O44">
            <v>0</v>
          </cell>
          <cell r="P44">
            <v>0</v>
          </cell>
          <cell r="R44">
            <v>1</v>
          </cell>
        </row>
        <row r="45">
          <cell r="B45" t="str">
            <v>Genesis   Traditional</v>
          </cell>
          <cell r="C45" t="str">
            <v>Genesis</v>
          </cell>
          <cell r="E45">
            <v>0</v>
          </cell>
          <cell r="F45">
            <v>0</v>
          </cell>
          <cell r="G45">
            <v>0</v>
          </cell>
          <cell r="H45">
            <v>0</v>
          </cell>
          <cell r="I45">
            <v>0</v>
          </cell>
          <cell r="J45">
            <v>0</v>
          </cell>
          <cell r="K45">
            <v>0</v>
          </cell>
          <cell r="L45">
            <v>0</v>
          </cell>
          <cell r="M45">
            <v>0</v>
          </cell>
          <cell r="N45">
            <v>0</v>
          </cell>
          <cell r="O45">
            <v>0</v>
          </cell>
          <cell r="P45">
            <v>0</v>
          </cell>
          <cell r="R45">
            <v>0</v>
          </cell>
        </row>
        <row r="46">
          <cell r="B46" t="str">
            <v>tbc   Traditional</v>
          </cell>
          <cell r="C46" t="str">
            <v>tbc</v>
          </cell>
          <cell r="E46">
            <v>0</v>
          </cell>
          <cell r="F46">
            <v>0</v>
          </cell>
          <cell r="G46">
            <v>0</v>
          </cell>
          <cell r="H46">
            <v>0</v>
          </cell>
          <cell r="I46">
            <v>0</v>
          </cell>
          <cell r="J46">
            <v>0</v>
          </cell>
          <cell r="K46">
            <v>0</v>
          </cell>
          <cell r="L46">
            <v>0</v>
          </cell>
          <cell r="M46">
            <v>0</v>
          </cell>
          <cell r="N46">
            <v>0</v>
          </cell>
          <cell r="O46">
            <v>0</v>
          </cell>
          <cell r="P46">
            <v>0</v>
          </cell>
          <cell r="R46">
            <v>0</v>
          </cell>
        </row>
        <row r="47">
          <cell r="B47" t="str">
            <v>Ceased Independents   Traditional</v>
          </cell>
          <cell r="C47" t="str">
            <v>Ceased Independents</v>
          </cell>
          <cell r="E47">
            <v>0</v>
          </cell>
          <cell r="F47">
            <v>0</v>
          </cell>
          <cell r="G47">
            <v>0</v>
          </cell>
          <cell r="H47">
            <v>0</v>
          </cell>
          <cell r="I47">
            <v>0</v>
          </cell>
          <cell r="J47">
            <v>0</v>
          </cell>
          <cell r="K47">
            <v>0</v>
          </cell>
          <cell r="L47">
            <v>0</v>
          </cell>
          <cell r="M47">
            <v>0</v>
          </cell>
          <cell r="N47">
            <v>0</v>
          </cell>
          <cell r="O47">
            <v>0</v>
          </cell>
          <cell r="P47">
            <v>0</v>
          </cell>
          <cell r="R47">
            <v>0</v>
          </cell>
        </row>
        <row r="48">
          <cell r="B48" t="str">
            <v>tbc   Traditional</v>
          </cell>
          <cell r="C48" t="str">
            <v>tbc</v>
          </cell>
          <cell r="E48">
            <v>0</v>
          </cell>
          <cell r="F48">
            <v>0</v>
          </cell>
          <cell r="G48">
            <v>0</v>
          </cell>
          <cell r="H48">
            <v>0</v>
          </cell>
          <cell r="I48">
            <v>0</v>
          </cell>
          <cell r="J48">
            <v>0</v>
          </cell>
          <cell r="K48">
            <v>0</v>
          </cell>
          <cell r="L48">
            <v>0</v>
          </cell>
          <cell r="M48">
            <v>0</v>
          </cell>
          <cell r="N48">
            <v>0</v>
          </cell>
          <cell r="O48">
            <v>0</v>
          </cell>
          <cell r="P48">
            <v>0</v>
          </cell>
          <cell r="R48">
            <v>0</v>
          </cell>
        </row>
        <row r="50">
          <cell r="B50" t="str">
            <v>Total Business Partners   Traditional</v>
          </cell>
          <cell r="C50" t="str">
            <v>Total Business Partners</v>
          </cell>
          <cell r="E50">
            <v>924</v>
          </cell>
          <cell r="F50">
            <v>1068</v>
          </cell>
          <cell r="G50">
            <v>419</v>
          </cell>
          <cell r="H50">
            <v>0</v>
          </cell>
          <cell r="I50">
            <v>0</v>
          </cell>
          <cell r="J50">
            <v>0</v>
          </cell>
          <cell r="K50">
            <v>0</v>
          </cell>
          <cell r="L50">
            <v>0</v>
          </cell>
          <cell r="M50">
            <v>0</v>
          </cell>
          <cell r="N50">
            <v>0</v>
          </cell>
          <cell r="O50">
            <v>0</v>
          </cell>
          <cell r="P50">
            <v>0</v>
          </cell>
          <cell r="R50">
            <v>2411</v>
          </cell>
        </row>
        <row r="52">
          <cell r="C52" t="str">
            <v>Direct</v>
          </cell>
        </row>
        <row r="54">
          <cell r="B54" t="str">
            <v>O2 Direct Sales - Corporate   Traditional</v>
          </cell>
          <cell r="C54" t="str">
            <v>O2 Direct Sales - Corporate</v>
          </cell>
          <cell r="E54">
            <v>0</v>
          </cell>
          <cell r="F54">
            <v>0</v>
          </cell>
          <cell r="G54">
            <v>0</v>
          </cell>
          <cell r="H54">
            <v>0</v>
          </cell>
          <cell r="I54">
            <v>0</v>
          </cell>
          <cell r="J54">
            <v>0</v>
          </cell>
          <cell r="K54">
            <v>0</v>
          </cell>
          <cell r="L54">
            <v>0</v>
          </cell>
          <cell r="M54">
            <v>0</v>
          </cell>
          <cell r="N54">
            <v>0</v>
          </cell>
          <cell r="O54">
            <v>0</v>
          </cell>
          <cell r="P54">
            <v>0</v>
          </cell>
          <cell r="R54">
            <v>0</v>
          </cell>
        </row>
        <row r="55">
          <cell r="B55" t="str">
            <v>O2 Direct Sales - SME   Traditional</v>
          </cell>
          <cell r="C55" t="str">
            <v>O2 Direct Sales - SME</v>
          </cell>
          <cell r="E55">
            <v>0</v>
          </cell>
          <cell r="F55">
            <v>0</v>
          </cell>
          <cell r="G55">
            <v>0</v>
          </cell>
          <cell r="H55">
            <v>0</v>
          </cell>
          <cell r="I55">
            <v>0</v>
          </cell>
          <cell r="J55">
            <v>0</v>
          </cell>
          <cell r="K55">
            <v>0</v>
          </cell>
          <cell r="L55">
            <v>0</v>
          </cell>
          <cell r="M55">
            <v>0</v>
          </cell>
          <cell r="N55">
            <v>0</v>
          </cell>
          <cell r="O55">
            <v>0</v>
          </cell>
          <cell r="P55">
            <v>0</v>
          </cell>
          <cell r="R55">
            <v>0</v>
          </cell>
        </row>
        <row r="56">
          <cell r="B56" t="str">
            <v>tbc   Traditional</v>
          </cell>
          <cell r="C56" t="str">
            <v>tbc</v>
          </cell>
          <cell r="E56">
            <v>0</v>
          </cell>
          <cell r="F56">
            <v>0</v>
          </cell>
          <cell r="G56">
            <v>0</v>
          </cell>
          <cell r="H56">
            <v>0</v>
          </cell>
          <cell r="I56">
            <v>0</v>
          </cell>
          <cell r="J56">
            <v>0</v>
          </cell>
          <cell r="K56">
            <v>0</v>
          </cell>
          <cell r="L56">
            <v>0</v>
          </cell>
          <cell r="M56">
            <v>0</v>
          </cell>
          <cell r="N56">
            <v>0</v>
          </cell>
          <cell r="O56">
            <v>0</v>
          </cell>
          <cell r="P56">
            <v>0</v>
          </cell>
          <cell r="R56">
            <v>0</v>
          </cell>
        </row>
        <row r="57">
          <cell r="B57" t="str">
            <v>tbc   Traditional</v>
          </cell>
          <cell r="C57" t="str">
            <v>tbc</v>
          </cell>
          <cell r="E57">
            <v>0</v>
          </cell>
          <cell r="F57">
            <v>0</v>
          </cell>
          <cell r="G57">
            <v>0</v>
          </cell>
          <cell r="H57">
            <v>0</v>
          </cell>
          <cell r="I57">
            <v>0</v>
          </cell>
          <cell r="J57">
            <v>0</v>
          </cell>
          <cell r="K57">
            <v>0</v>
          </cell>
          <cell r="L57">
            <v>0</v>
          </cell>
          <cell r="M57">
            <v>0</v>
          </cell>
          <cell r="N57">
            <v>0</v>
          </cell>
          <cell r="O57">
            <v>0</v>
          </cell>
          <cell r="P57">
            <v>0</v>
          </cell>
          <cell r="R57">
            <v>0</v>
          </cell>
        </row>
        <row r="58">
          <cell r="B58" t="str">
            <v>tbc   Traditional</v>
          </cell>
          <cell r="C58" t="str">
            <v>tbc</v>
          </cell>
          <cell r="E58">
            <v>0</v>
          </cell>
          <cell r="F58">
            <v>0</v>
          </cell>
          <cell r="G58">
            <v>0</v>
          </cell>
          <cell r="H58">
            <v>0</v>
          </cell>
          <cell r="I58">
            <v>0</v>
          </cell>
          <cell r="J58">
            <v>0</v>
          </cell>
          <cell r="K58">
            <v>0</v>
          </cell>
          <cell r="L58">
            <v>0</v>
          </cell>
          <cell r="M58">
            <v>0</v>
          </cell>
          <cell r="N58">
            <v>0</v>
          </cell>
          <cell r="O58">
            <v>0</v>
          </cell>
          <cell r="P58">
            <v>0</v>
          </cell>
          <cell r="R58">
            <v>0</v>
          </cell>
        </row>
        <row r="59">
          <cell r="B59" t="str">
            <v>tbc   Traditional</v>
          </cell>
          <cell r="C59" t="str">
            <v>tbc</v>
          </cell>
          <cell r="E59">
            <v>0</v>
          </cell>
          <cell r="F59">
            <v>0</v>
          </cell>
          <cell r="G59">
            <v>0</v>
          </cell>
          <cell r="H59">
            <v>0</v>
          </cell>
          <cell r="I59">
            <v>0</v>
          </cell>
          <cell r="J59">
            <v>0</v>
          </cell>
          <cell r="K59">
            <v>0</v>
          </cell>
          <cell r="L59">
            <v>0</v>
          </cell>
          <cell r="M59">
            <v>0</v>
          </cell>
          <cell r="N59">
            <v>0</v>
          </cell>
          <cell r="O59">
            <v>0</v>
          </cell>
          <cell r="P59">
            <v>0</v>
          </cell>
          <cell r="R59">
            <v>0</v>
          </cell>
        </row>
        <row r="60">
          <cell r="B60" t="str">
            <v>tbc   Traditional</v>
          </cell>
          <cell r="C60" t="str">
            <v>tbc</v>
          </cell>
          <cell r="E60">
            <v>0</v>
          </cell>
          <cell r="F60">
            <v>0</v>
          </cell>
          <cell r="G60">
            <v>0</v>
          </cell>
          <cell r="H60">
            <v>0</v>
          </cell>
          <cell r="I60">
            <v>0</v>
          </cell>
          <cell r="J60">
            <v>0</v>
          </cell>
          <cell r="K60">
            <v>0</v>
          </cell>
          <cell r="L60">
            <v>0</v>
          </cell>
          <cell r="M60">
            <v>0</v>
          </cell>
          <cell r="N60">
            <v>0</v>
          </cell>
          <cell r="O60">
            <v>0</v>
          </cell>
          <cell r="P60">
            <v>0</v>
          </cell>
          <cell r="R60">
            <v>0</v>
          </cell>
        </row>
        <row r="61">
          <cell r="B61" t="str">
            <v>tbc   Traditional</v>
          </cell>
          <cell r="C61" t="str">
            <v>tbc</v>
          </cell>
          <cell r="E61">
            <v>0</v>
          </cell>
          <cell r="F61">
            <v>0</v>
          </cell>
          <cell r="G61">
            <v>0</v>
          </cell>
          <cell r="H61">
            <v>0</v>
          </cell>
          <cell r="I61">
            <v>0</v>
          </cell>
          <cell r="J61">
            <v>0</v>
          </cell>
          <cell r="K61">
            <v>0</v>
          </cell>
          <cell r="L61">
            <v>0</v>
          </cell>
          <cell r="M61">
            <v>0</v>
          </cell>
          <cell r="N61">
            <v>0</v>
          </cell>
          <cell r="O61">
            <v>0</v>
          </cell>
          <cell r="P61">
            <v>0</v>
          </cell>
          <cell r="R61">
            <v>0</v>
          </cell>
        </row>
        <row r="62">
          <cell r="B62" t="str">
            <v>tbc   Traditional</v>
          </cell>
          <cell r="C62" t="str">
            <v>tbc</v>
          </cell>
          <cell r="E62">
            <v>0</v>
          </cell>
          <cell r="F62">
            <v>0</v>
          </cell>
          <cell r="G62">
            <v>0</v>
          </cell>
          <cell r="H62">
            <v>0</v>
          </cell>
          <cell r="I62">
            <v>0</v>
          </cell>
          <cell r="J62">
            <v>0</v>
          </cell>
          <cell r="K62">
            <v>0</v>
          </cell>
          <cell r="L62">
            <v>0</v>
          </cell>
          <cell r="M62">
            <v>0</v>
          </cell>
          <cell r="N62">
            <v>0</v>
          </cell>
          <cell r="O62">
            <v>0</v>
          </cell>
          <cell r="P62">
            <v>0</v>
          </cell>
          <cell r="R62">
            <v>0</v>
          </cell>
        </row>
        <row r="64">
          <cell r="C64" t="str">
            <v>Total Direct</v>
          </cell>
          <cell r="E64">
            <v>0</v>
          </cell>
          <cell r="F64">
            <v>0</v>
          </cell>
          <cell r="G64">
            <v>0</v>
          </cell>
          <cell r="H64">
            <v>0</v>
          </cell>
          <cell r="I64">
            <v>0</v>
          </cell>
          <cell r="J64">
            <v>0</v>
          </cell>
          <cell r="K64">
            <v>0</v>
          </cell>
          <cell r="L64">
            <v>0</v>
          </cell>
          <cell r="M64">
            <v>0</v>
          </cell>
          <cell r="N64">
            <v>0</v>
          </cell>
          <cell r="O64">
            <v>0</v>
          </cell>
          <cell r="P64">
            <v>0</v>
          </cell>
          <cell r="R64">
            <v>0</v>
          </cell>
        </row>
        <row r="66">
          <cell r="C66" t="str">
            <v>TOTAL BUSINESS</v>
          </cell>
          <cell r="E66">
            <v>924</v>
          </cell>
          <cell r="F66">
            <v>1068</v>
          </cell>
          <cell r="G66">
            <v>419</v>
          </cell>
          <cell r="H66">
            <v>0</v>
          </cell>
          <cell r="I66">
            <v>0</v>
          </cell>
          <cell r="J66">
            <v>0</v>
          </cell>
          <cell r="K66">
            <v>0</v>
          </cell>
          <cell r="L66">
            <v>0</v>
          </cell>
          <cell r="M66">
            <v>0</v>
          </cell>
          <cell r="N66">
            <v>0</v>
          </cell>
          <cell r="O66">
            <v>0</v>
          </cell>
          <cell r="P66">
            <v>0</v>
          </cell>
          <cell r="R66">
            <v>2411</v>
          </cell>
        </row>
        <row r="68">
          <cell r="C68" t="str">
            <v>O2 ONLINE (A. Benham)</v>
          </cell>
        </row>
        <row r="70">
          <cell r="B70" t="str">
            <v>O2 Online   Traditional</v>
          </cell>
          <cell r="C70" t="str">
            <v>O2 Online</v>
          </cell>
          <cell r="E70">
            <v>6020</v>
          </cell>
          <cell r="F70">
            <v>4103</v>
          </cell>
          <cell r="G70">
            <v>3609</v>
          </cell>
          <cell r="H70">
            <v>0</v>
          </cell>
          <cell r="I70">
            <v>0</v>
          </cell>
          <cell r="J70">
            <v>0</v>
          </cell>
          <cell r="K70">
            <v>0</v>
          </cell>
          <cell r="L70">
            <v>0</v>
          </cell>
          <cell r="M70">
            <v>0</v>
          </cell>
          <cell r="N70">
            <v>0</v>
          </cell>
          <cell r="O70">
            <v>0</v>
          </cell>
          <cell r="P70">
            <v>0</v>
          </cell>
          <cell r="R70">
            <v>13732</v>
          </cell>
        </row>
        <row r="71">
          <cell r="B71" t="str">
            <v>O2 Telesales   Traditional</v>
          </cell>
          <cell r="C71" t="str">
            <v>O2 Telesales</v>
          </cell>
          <cell r="E71">
            <v>0</v>
          </cell>
          <cell r="F71">
            <v>0</v>
          </cell>
          <cell r="G71">
            <v>0</v>
          </cell>
          <cell r="H71">
            <v>0</v>
          </cell>
          <cell r="I71">
            <v>0</v>
          </cell>
          <cell r="J71">
            <v>0</v>
          </cell>
          <cell r="K71">
            <v>0</v>
          </cell>
          <cell r="L71">
            <v>0</v>
          </cell>
          <cell r="M71">
            <v>0</v>
          </cell>
          <cell r="N71">
            <v>0</v>
          </cell>
          <cell r="O71">
            <v>0</v>
          </cell>
          <cell r="P71">
            <v>0</v>
          </cell>
          <cell r="R71">
            <v>0</v>
          </cell>
        </row>
        <row r="72">
          <cell r="B72" t="str">
            <v>tbc   Traditional</v>
          </cell>
          <cell r="C72" t="str">
            <v>tbc</v>
          </cell>
          <cell r="E72">
            <v>0</v>
          </cell>
          <cell r="F72">
            <v>0</v>
          </cell>
          <cell r="G72">
            <v>0</v>
          </cell>
          <cell r="H72">
            <v>0</v>
          </cell>
          <cell r="I72">
            <v>0</v>
          </cell>
          <cell r="J72">
            <v>0</v>
          </cell>
          <cell r="K72">
            <v>0</v>
          </cell>
          <cell r="L72">
            <v>0</v>
          </cell>
          <cell r="M72">
            <v>0</v>
          </cell>
          <cell r="N72">
            <v>0</v>
          </cell>
          <cell r="O72">
            <v>0</v>
          </cell>
          <cell r="P72">
            <v>0</v>
          </cell>
          <cell r="R72">
            <v>0</v>
          </cell>
        </row>
        <row r="73">
          <cell r="B73" t="str">
            <v>tbc   Traditional</v>
          </cell>
          <cell r="C73" t="str">
            <v>tbc</v>
          </cell>
          <cell r="E73">
            <v>0</v>
          </cell>
          <cell r="F73">
            <v>0</v>
          </cell>
          <cell r="G73">
            <v>0</v>
          </cell>
          <cell r="H73">
            <v>0</v>
          </cell>
          <cell r="I73">
            <v>0</v>
          </cell>
          <cell r="J73">
            <v>0</v>
          </cell>
          <cell r="K73">
            <v>0</v>
          </cell>
          <cell r="L73">
            <v>0</v>
          </cell>
          <cell r="M73">
            <v>0</v>
          </cell>
          <cell r="N73">
            <v>0</v>
          </cell>
          <cell r="O73">
            <v>0</v>
          </cell>
          <cell r="P73">
            <v>0</v>
          </cell>
          <cell r="R73">
            <v>0</v>
          </cell>
        </row>
        <row r="74">
          <cell r="B74" t="str">
            <v>tbc   Traditional</v>
          </cell>
          <cell r="C74" t="str">
            <v>tbc</v>
          </cell>
          <cell r="E74">
            <v>0</v>
          </cell>
          <cell r="F74">
            <v>0</v>
          </cell>
          <cell r="G74">
            <v>0</v>
          </cell>
          <cell r="H74">
            <v>0</v>
          </cell>
          <cell r="I74">
            <v>0</v>
          </cell>
          <cell r="J74">
            <v>0</v>
          </cell>
          <cell r="K74">
            <v>0</v>
          </cell>
          <cell r="L74">
            <v>0</v>
          </cell>
          <cell r="M74">
            <v>0</v>
          </cell>
          <cell r="N74">
            <v>0</v>
          </cell>
          <cell r="O74">
            <v>0</v>
          </cell>
          <cell r="P74">
            <v>0</v>
          </cell>
          <cell r="R74">
            <v>0</v>
          </cell>
        </row>
        <row r="75">
          <cell r="B75" t="str">
            <v>tbc   Traditional</v>
          </cell>
          <cell r="C75" t="str">
            <v>tbc</v>
          </cell>
          <cell r="E75">
            <v>0</v>
          </cell>
          <cell r="F75">
            <v>0</v>
          </cell>
          <cell r="G75">
            <v>0</v>
          </cell>
          <cell r="H75">
            <v>0</v>
          </cell>
          <cell r="I75">
            <v>0</v>
          </cell>
          <cell r="J75">
            <v>0</v>
          </cell>
          <cell r="K75">
            <v>0</v>
          </cell>
          <cell r="L75">
            <v>0</v>
          </cell>
          <cell r="M75">
            <v>0</v>
          </cell>
          <cell r="N75">
            <v>0</v>
          </cell>
          <cell r="O75">
            <v>0</v>
          </cell>
          <cell r="P75">
            <v>0</v>
          </cell>
          <cell r="R75">
            <v>0</v>
          </cell>
        </row>
        <row r="77">
          <cell r="C77" t="str">
            <v>TOTAL O2 ONLINE</v>
          </cell>
          <cell r="E77">
            <v>6020</v>
          </cell>
          <cell r="F77">
            <v>4103</v>
          </cell>
          <cell r="G77">
            <v>3609</v>
          </cell>
          <cell r="H77">
            <v>0</v>
          </cell>
          <cell r="I77">
            <v>0</v>
          </cell>
          <cell r="J77">
            <v>0</v>
          </cell>
          <cell r="K77">
            <v>0</v>
          </cell>
          <cell r="L77">
            <v>0</v>
          </cell>
          <cell r="M77">
            <v>0</v>
          </cell>
          <cell r="N77">
            <v>0</v>
          </cell>
          <cell r="O77">
            <v>0</v>
          </cell>
          <cell r="P77">
            <v>0</v>
          </cell>
          <cell r="R77">
            <v>13732</v>
          </cell>
        </row>
        <row r="79">
          <cell r="C79" t="str">
            <v>O2 RETAIL (P. Cave)</v>
          </cell>
        </row>
        <row r="81">
          <cell r="B81" t="str">
            <v>O2 Retail   Traditional</v>
          </cell>
          <cell r="C81" t="str">
            <v>O2 Retail</v>
          </cell>
          <cell r="E81">
            <v>36953</v>
          </cell>
          <cell r="F81">
            <v>33165</v>
          </cell>
          <cell r="G81">
            <v>31149</v>
          </cell>
          <cell r="H81">
            <v>0</v>
          </cell>
          <cell r="I81">
            <v>0</v>
          </cell>
          <cell r="J81">
            <v>0</v>
          </cell>
          <cell r="K81">
            <v>0</v>
          </cell>
          <cell r="L81">
            <v>0</v>
          </cell>
          <cell r="M81">
            <v>0</v>
          </cell>
          <cell r="N81">
            <v>0</v>
          </cell>
          <cell r="O81">
            <v>0</v>
          </cell>
          <cell r="P81">
            <v>0</v>
          </cell>
          <cell r="R81">
            <v>101267</v>
          </cell>
        </row>
        <row r="82">
          <cell r="B82" t="str">
            <v>O2 Franchise   Traditional</v>
          </cell>
          <cell r="C82" t="str">
            <v>O2 Franchise</v>
          </cell>
          <cell r="E82">
            <v>5744</v>
          </cell>
          <cell r="F82">
            <v>5224</v>
          </cell>
          <cell r="G82">
            <v>4912</v>
          </cell>
          <cell r="H82">
            <v>0</v>
          </cell>
          <cell r="I82">
            <v>0</v>
          </cell>
          <cell r="J82">
            <v>0</v>
          </cell>
          <cell r="K82">
            <v>0</v>
          </cell>
          <cell r="L82">
            <v>0</v>
          </cell>
          <cell r="M82">
            <v>0</v>
          </cell>
          <cell r="N82">
            <v>0</v>
          </cell>
          <cell r="O82">
            <v>0</v>
          </cell>
          <cell r="P82">
            <v>0</v>
          </cell>
          <cell r="R82">
            <v>15880</v>
          </cell>
        </row>
        <row r="83">
          <cell r="B83" t="str">
            <v>tbc   Traditional</v>
          </cell>
          <cell r="C83" t="str">
            <v>tbc</v>
          </cell>
          <cell r="E83">
            <v>0</v>
          </cell>
          <cell r="F83">
            <v>0</v>
          </cell>
          <cell r="G83">
            <v>0</v>
          </cell>
          <cell r="H83">
            <v>0</v>
          </cell>
          <cell r="I83">
            <v>0</v>
          </cell>
          <cell r="J83">
            <v>0</v>
          </cell>
          <cell r="K83">
            <v>0</v>
          </cell>
          <cell r="L83">
            <v>0</v>
          </cell>
          <cell r="M83">
            <v>0</v>
          </cell>
          <cell r="N83">
            <v>0</v>
          </cell>
          <cell r="O83">
            <v>0</v>
          </cell>
          <cell r="P83">
            <v>0</v>
          </cell>
          <cell r="R83">
            <v>0</v>
          </cell>
        </row>
        <row r="84">
          <cell r="B84" t="str">
            <v>tbc   Traditional</v>
          </cell>
          <cell r="C84" t="str">
            <v>tbc</v>
          </cell>
          <cell r="E84">
            <v>0</v>
          </cell>
          <cell r="F84">
            <v>0</v>
          </cell>
          <cell r="G84">
            <v>0</v>
          </cell>
          <cell r="H84">
            <v>0</v>
          </cell>
          <cell r="I84">
            <v>0</v>
          </cell>
          <cell r="J84">
            <v>0</v>
          </cell>
          <cell r="K84">
            <v>0</v>
          </cell>
          <cell r="L84">
            <v>0</v>
          </cell>
          <cell r="M84">
            <v>0</v>
          </cell>
          <cell r="N84">
            <v>0</v>
          </cell>
          <cell r="O84">
            <v>0</v>
          </cell>
          <cell r="P84">
            <v>0</v>
          </cell>
          <cell r="R84">
            <v>0</v>
          </cell>
        </row>
        <row r="85">
          <cell r="B85" t="str">
            <v>tbc   Traditional</v>
          </cell>
          <cell r="C85" t="str">
            <v>tbc</v>
          </cell>
          <cell r="E85">
            <v>0</v>
          </cell>
          <cell r="F85">
            <v>0</v>
          </cell>
          <cell r="G85">
            <v>0</v>
          </cell>
          <cell r="H85">
            <v>0</v>
          </cell>
          <cell r="I85">
            <v>0</v>
          </cell>
          <cell r="J85">
            <v>0</v>
          </cell>
          <cell r="K85">
            <v>0</v>
          </cell>
          <cell r="L85">
            <v>0</v>
          </cell>
          <cell r="M85">
            <v>0</v>
          </cell>
          <cell r="N85">
            <v>0</v>
          </cell>
          <cell r="O85">
            <v>0</v>
          </cell>
          <cell r="P85">
            <v>0</v>
          </cell>
          <cell r="R85">
            <v>0</v>
          </cell>
        </row>
        <row r="86">
          <cell r="B86" t="str">
            <v>tbc   Traditional</v>
          </cell>
          <cell r="C86" t="str">
            <v>tbc</v>
          </cell>
          <cell r="E86">
            <v>0</v>
          </cell>
          <cell r="F86">
            <v>0</v>
          </cell>
          <cell r="G86">
            <v>0</v>
          </cell>
          <cell r="H86">
            <v>0</v>
          </cell>
          <cell r="I86">
            <v>0</v>
          </cell>
          <cell r="J86">
            <v>0</v>
          </cell>
          <cell r="K86">
            <v>0</v>
          </cell>
          <cell r="L86">
            <v>0</v>
          </cell>
          <cell r="M86">
            <v>0</v>
          </cell>
          <cell r="N86">
            <v>0</v>
          </cell>
          <cell r="O86">
            <v>0</v>
          </cell>
          <cell r="P86">
            <v>0</v>
          </cell>
          <cell r="R86">
            <v>0</v>
          </cell>
        </row>
        <row r="87">
          <cell r="B87" t="str">
            <v>tbc   Traditional</v>
          </cell>
          <cell r="C87" t="str">
            <v>tbc</v>
          </cell>
          <cell r="E87">
            <v>0</v>
          </cell>
          <cell r="F87">
            <v>0</v>
          </cell>
          <cell r="G87">
            <v>0</v>
          </cell>
          <cell r="H87">
            <v>0</v>
          </cell>
          <cell r="I87">
            <v>0</v>
          </cell>
          <cell r="J87">
            <v>0</v>
          </cell>
          <cell r="K87">
            <v>0</v>
          </cell>
          <cell r="L87">
            <v>0</v>
          </cell>
          <cell r="M87">
            <v>0</v>
          </cell>
          <cell r="N87">
            <v>0</v>
          </cell>
          <cell r="O87">
            <v>0</v>
          </cell>
          <cell r="P87">
            <v>0</v>
          </cell>
          <cell r="R87">
            <v>0</v>
          </cell>
        </row>
        <row r="89">
          <cell r="C89" t="str">
            <v>TOTAL O2 RETAIL</v>
          </cell>
          <cell r="E89">
            <v>42697</v>
          </cell>
          <cell r="F89">
            <v>38389</v>
          </cell>
          <cell r="G89">
            <v>36061</v>
          </cell>
          <cell r="H89">
            <v>0</v>
          </cell>
          <cell r="I89">
            <v>0</v>
          </cell>
          <cell r="J89">
            <v>0</v>
          </cell>
          <cell r="K89">
            <v>0</v>
          </cell>
          <cell r="L89">
            <v>0</v>
          </cell>
          <cell r="M89">
            <v>0</v>
          </cell>
          <cell r="N89">
            <v>0</v>
          </cell>
          <cell r="O89">
            <v>0</v>
          </cell>
          <cell r="P89">
            <v>0</v>
          </cell>
          <cell r="R89">
            <v>117147</v>
          </cell>
        </row>
        <row r="91">
          <cell r="C91" t="str">
            <v>OTHER CHANNELS</v>
          </cell>
        </row>
        <row r="93">
          <cell r="B93" t="str">
            <v>Other   Traditional</v>
          </cell>
          <cell r="C93" t="str">
            <v>Other</v>
          </cell>
          <cell r="E93">
            <v>1867</v>
          </cell>
          <cell r="F93">
            <v>1325</v>
          </cell>
          <cell r="G93">
            <v>1413</v>
          </cell>
          <cell r="H93">
            <v>0</v>
          </cell>
          <cell r="I93">
            <v>0</v>
          </cell>
          <cell r="J93">
            <v>0</v>
          </cell>
          <cell r="K93">
            <v>0</v>
          </cell>
          <cell r="L93">
            <v>0</v>
          </cell>
          <cell r="M93">
            <v>0</v>
          </cell>
          <cell r="N93">
            <v>0</v>
          </cell>
          <cell r="O93">
            <v>0</v>
          </cell>
          <cell r="P93">
            <v>0</v>
          </cell>
          <cell r="R93">
            <v>4605</v>
          </cell>
        </row>
        <row r="94">
          <cell r="B94" t="str">
            <v>tbc   Traditional</v>
          </cell>
          <cell r="C94" t="str">
            <v>tbc</v>
          </cell>
          <cell r="E94">
            <v>0</v>
          </cell>
          <cell r="F94">
            <v>0</v>
          </cell>
          <cell r="G94">
            <v>0</v>
          </cell>
          <cell r="H94">
            <v>0</v>
          </cell>
          <cell r="I94">
            <v>0</v>
          </cell>
          <cell r="J94">
            <v>0</v>
          </cell>
          <cell r="K94">
            <v>0</v>
          </cell>
          <cell r="L94">
            <v>0</v>
          </cell>
          <cell r="M94">
            <v>0</v>
          </cell>
          <cell r="N94">
            <v>0</v>
          </cell>
          <cell r="O94">
            <v>0</v>
          </cell>
          <cell r="P94">
            <v>0</v>
          </cell>
          <cell r="R94">
            <v>0</v>
          </cell>
        </row>
        <row r="95">
          <cell r="B95" t="str">
            <v>tbc   Traditional</v>
          </cell>
          <cell r="C95" t="str">
            <v>tbc</v>
          </cell>
          <cell r="E95">
            <v>0</v>
          </cell>
          <cell r="F95">
            <v>0</v>
          </cell>
          <cell r="G95">
            <v>0</v>
          </cell>
          <cell r="H95">
            <v>0</v>
          </cell>
          <cell r="I95">
            <v>0</v>
          </cell>
          <cell r="J95">
            <v>0</v>
          </cell>
          <cell r="K95">
            <v>0</v>
          </cell>
          <cell r="L95">
            <v>0</v>
          </cell>
          <cell r="M95">
            <v>0</v>
          </cell>
          <cell r="N95">
            <v>0</v>
          </cell>
          <cell r="O95">
            <v>0</v>
          </cell>
          <cell r="P95">
            <v>0</v>
          </cell>
          <cell r="R95">
            <v>0</v>
          </cell>
        </row>
        <row r="96">
          <cell r="B96" t="str">
            <v>tbc   Traditional</v>
          </cell>
          <cell r="C96" t="str">
            <v>tbc</v>
          </cell>
          <cell r="E96">
            <v>0</v>
          </cell>
          <cell r="F96">
            <v>0</v>
          </cell>
          <cell r="G96">
            <v>0</v>
          </cell>
          <cell r="H96">
            <v>0</v>
          </cell>
          <cell r="I96">
            <v>0</v>
          </cell>
          <cell r="J96">
            <v>0</v>
          </cell>
          <cell r="K96">
            <v>0</v>
          </cell>
          <cell r="L96">
            <v>0</v>
          </cell>
          <cell r="M96">
            <v>0</v>
          </cell>
          <cell r="N96">
            <v>0</v>
          </cell>
          <cell r="O96">
            <v>0</v>
          </cell>
          <cell r="P96">
            <v>0</v>
          </cell>
          <cell r="R96">
            <v>0</v>
          </cell>
        </row>
        <row r="97">
          <cell r="B97" t="str">
            <v>tbc   Traditional</v>
          </cell>
          <cell r="C97" t="str">
            <v>tbc</v>
          </cell>
          <cell r="E97">
            <v>0</v>
          </cell>
          <cell r="F97">
            <v>0</v>
          </cell>
          <cell r="G97">
            <v>0</v>
          </cell>
          <cell r="H97">
            <v>0</v>
          </cell>
          <cell r="I97">
            <v>0</v>
          </cell>
          <cell r="J97">
            <v>0</v>
          </cell>
          <cell r="K97">
            <v>0</v>
          </cell>
          <cell r="L97">
            <v>0</v>
          </cell>
          <cell r="M97">
            <v>0</v>
          </cell>
          <cell r="N97">
            <v>0</v>
          </cell>
          <cell r="O97">
            <v>0</v>
          </cell>
          <cell r="P97">
            <v>0</v>
          </cell>
          <cell r="R97">
            <v>0</v>
          </cell>
        </row>
        <row r="98">
          <cell r="B98" t="str">
            <v>tbc   Traditional</v>
          </cell>
          <cell r="C98" t="str">
            <v>tbc</v>
          </cell>
          <cell r="E98">
            <v>0</v>
          </cell>
          <cell r="F98">
            <v>0</v>
          </cell>
          <cell r="G98">
            <v>0</v>
          </cell>
          <cell r="H98">
            <v>0</v>
          </cell>
          <cell r="I98">
            <v>0</v>
          </cell>
          <cell r="J98">
            <v>0</v>
          </cell>
          <cell r="K98">
            <v>0</v>
          </cell>
          <cell r="L98">
            <v>0</v>
          </cell>
          <cell r="M98">
            <v>0</v>
          </cell>
          <cell r="N98">
            <v>0</v>
          </cell>
          <cell r="O98">
            <v>0</v>
          </cell>
          <cell r="P98">
            <v>0</v>
          </cell>
          <cell r="R98">
            <v>0</v>
          </cell>
        </row>
        <row r="99">
          <cell r="B99" t="str">
            <v>tbc   Traditional</v>
          </cell>
          <cell r="C99" t="str">
            <v>tbc</v>
          </cell>
          <cell r="E99">
            <v>0</v>
          </cell>
          <cell r="F99">
            <v>0</v>
          </cell>
          <cell r="G99">
            <v>0</v>
          </cell>
          <cell r="H99">
            <v>0</v>
          </cell>
          <cell r="I99">
            <v>0</v>
          </cell>
          <cell r="J99">
            <v>0</v>
          </cell>
          <cell r="K99">
            <v>0</v>
          </cell>
          <cell r="L99">
            <v>0</v>
          </cell>
          <cell r="M99">
            <v>0</v>
          </cell>
          <cell r="N99">
            <v>0</v>
          </cell>
          <cell r="O99">
            <v>0</v>
          </cell>
          <cell r="P99">
            <v>0</v>
          </cell>
          <cell r="R99">
            <v>0</v>
          </cell>
        </row>
        <row r="101">
          <cell r="C101" t="str">
            <v>TOTAL OTHER CHANNELS</v>
          </cell>
          <cell r="E101">
            <v>1867</v>
          </cell>
          <cell r="F101">
            <v>1325</v>
          </cell>
          <cell r="G101">
            <v>1413</v>
          </cell>
          <cell r="H101">
            <v>0</v>
          </cell>
          <cell r="I101">
            <v>0</v>
          </cell>
          <cell r="J101">
            <v>0</v>
          </cell>
          <cell r="K101">
            <v>0</v>
          </cell>
          <cell r="L101">
            <v>0</v>
          </cell>
          <cell r="M101">
            <v>0</v>
          </cell>
          <cell r="N101">
            <v>0</v>
          </cell>
          <cell r="O101">
            <v>0</v>
          </cell>
          <cell r="P101">
            <v>0</v>
          </cell>
          <cell r="R101">
            <v>4605</v>
          </cell>
        </row>
        <row r="103">
          <cell r="C103" t="str">
            <v>TRADITIONAL POSTPAY GROSS CONNECTIONS</v>
          </cell>
          <cell r="E103">
            <v>135439</v>
          </cell>
          <cell r="F103">
            <v>137125</v>
          </cell>
          <cell r="G103">
            <v>174565</v>
          </cell>
          <cell r="H103">
            <v>0</v>
          </cell>
          <cell r="I103">
            <v>0</v>
          </cell>
          <cell r="J103">
            <v>0</v>
          </cell>
          <cell r="K103">
            <v>0</v>
          </cell>
          <cell r="L103">
            <v>0</v>
          </cell>
          <cell r="M103">
            <v>0</v>
          </cell>
          <cell r="N103">
            <v>0</v>
          </cell>
          <cell r="O103">
            <v>0</v>
          </cell>
          <cell r="P103">
            <v>0</v>
          </cell>
          <cell r="R103">
            <v>447129</v>
          </cell>
        </row>
        <row r="105">
          <cell r="C105" t="str">
            <v>PREPAY SIMO</v>
          </cell>
          <cell r="E105">
            <v>39814</v>
          </cell>
          <cell r="F105">
            <v>39845</v>
          </cell>
          <cell r="G105">
            <v>39873</v>
          </cell>
          <cell r="H105">
            <v>39904</v>
          </cell>
          <cell r="I105">
            <v>39934</v>
          </cell>
          <cell r="J105">
            <v>39965</v>
          </cell>
          <cell r="K105">
            <v>39995</v>
          </cell>
          <cell r="L105">
            <v>40026</v>
          </cell>
          <cell r="M105">
            <v>40057</v>
          </cell>
          <cell r="N105">
            <v>40087</v>
          </cell>
          <cell r="O105">
            <v>40118</v>
          </cell>
          <cell r="P105">
            <v>40148</v>
          </cell>
          <cell r="R105" t="str">
            <v>Year to Date</v>
          </cell>
        </row>
        <row r="107">
          <cell r="E107" t="str">
            <v>Actual</v>
          </cell>
          <cell r="F107" t="str">
            <v>Actual</v>
          </cell>
          <cell r="G107" t="str">
            <v>Actual</v>
          </cell>
          <cell r="H107" t="str">
            <v/>
          </cell>
          <cell r="I107" t="str">
            <v/>
          </cell>
          <cell r="J107" t="str">
            <v/>
          </cell>
          <cell r="K107" t="str">
            <v/>
          </cell>
          <cell r="L107" t="str">
            <v/>
          </cell>
          <cell r="M107" t="str">
            <v/>
          </cell>
          <cell r="N107" t="str">
            <v/>
          </cell>
          <cell r="O107" t="str">
            <v/>
          </cell>
          <cell r="P107" t="str">
            <v/>
          </cell>
        </row>
        <row r="109">
          <cell r="C109" t="str">
            <v>MASS RETAIL (S. Shurrock)</v>
          </cell>
        </row>
        <row r="111">
          <cell r="B111" t="str">
            <v>Carphone Warehouse - CPW Managed   SIMO</v>
          </cell>
          <cell r="C111" t="str">
            <v>Carphone Warehouse - CPW Managed</v>
          </cell>
          <cell r="E111">
            <v>0</v>
          </cell>
          <cell r="F111">
            <v>0</v>
          </cell>
          <cell r="G111">
            <v>0</v>
          </cell>
          <cell r="H111">
            <v>0</v>
          </cell>
          <cell r="I111">
            <v>0</v>
          </cell>
          <cell r="J111">
            <v>0</v>
          </cell>
          <cell r="K111">
            <v>0</v>
          </cell>
          <cell r="L111">
            <v>0</v>
          </cell>
          <cell r="M111">
            <v>0</v>
          </cell>
          <cell r="N111">
            <v>0</v>
          </cell>
          <cell r="O111">
            <v>0</v>
          </cell>
          <cell r="P111">
            <v>0</v>
          </cell>
          <cell r="R111">
            <v>0</v>
          </cell>
        </row>
        <row r="112">
          <cell r="B112" t="str">
            <v>Carphone Warehouse - O2 managed   SIMO</v>
          </cell>
          <cell r="C112" t="str">
            <v>Carphone Warehouse - O2 managed</v>
          </cell>
          <cell r="E112">
            <v>6697</v>
          </cell>
          <cell r="F112">
            <v>6501</v>
          </cell>
          <cell r="G112">
            <v>7125</v>
          </cell>
          <cell r="H112">
            <v>0</v>
          </cell>
          <cell r="I112">
            <v>0</v>
          </cell>
          <cell r="J112">
            <v>0</v>
          </cell>
          <cell r="K112">
            <v>0</v>
          </cell>
          <cell r="L112">
            <v>0</v>
          </cell>
          <cell r="M112">
            <v>0</v>
          </cell>
          <cell r="N112">
            <v>0</v>
          </cell>
          <cell r="O112">
            <v>0</v>
          </cell>
          <cell r="P112">
            <v>0</v>
          </cell>
          <cell r="R112">
            <v>20323</v>
          </cell>
        </row>
        <row r="113">
          <cell r="B113" t="str">
            <v>tbc   SIMO</v>
          </cell>
          <cell r="C113" t="str">
            <v>tbc</v>
          </cell>
          <cell r="E113">
            <v>0</v>
          </cell>
          <cell r="F113">
            <v>0</v>
          </cell>
          <cell r="G113">
            <v>0</v>
          </cell>
          <cell r="H113">
            <v>0</v>
          </cell>
          <cell r="I113">
            <v>0</v>
          </cell>
          <cell r="J113">
            <v>0</v>
          </cell>
          <cell r="K113">
            <v>0</v>
          </cell>
          <cell r="L113">
            <v>0</v>
          </cell>
          <cell r="M113">
            <v>0</v>
          </cell>
          <cell r="N113">
            <v>0</v>
          </cell>
          <cell r="O113">
            <v>0</v>
          </cell>
          <cell r="P113">
            <v>0</v>
          </cell>
          <cell r="R113">
            <v>0</v>
          </cell>
        </row>
        <row r="114">
          <cell r="B114" t="str">
            <v>tbc   SIMO</v>
          </cell>
          <cell r="C114" t="str">
            <v>tbc</v>
          </cell>
          <cell r="E114">
            <v>0</v>
          </cell>
          <cell r="F114">
            <v>0</v>
          </cell>
          <cell r="G114">
            <v>0</v>
          </cell>
          <cell r="H114">
            <v>0</v>
          </cell>
          <cell r="I114">
            <v>0</v>
          </cell>
          <cell r="J114">
            <v>0</v>
          </cell>
          <cell r="K114">
            <v>0</v>
          </cell>
          <cell r="L114">
            <v>0</v>
          </cell>
          <cell r="M114">
            <v>0</v>
          </cell>
          <cell r="N114">
            <v>0</v>
          </cell>
          <cell r="O114">
            <v>0</v>
          </cell>
          <cell r="P114">
            <v>0</v>
          </cell>
          <cell r="R114">
            <v>0</v>
          </cell>
        </row>
        <row r="115">
          <cell r="B115" t="str">
            <v>Phones 4 You   SIMO</v>
          </cell>
          <cell r="C115" t="str">
            <v>Phones 4 You</v>
          </cell>
          <cell r="E115">
            <v>1697</v>
          </cell>
          <cell r="F115">
            <v>1115</v>
          </cell>
          <cell r="G115">
            <v>1675</v>
          </cell>
          <cell r="H115">
            <v>0</v>
          </cell>
          <cell r="I115">
            <v>0</v>
          </cell>
          <cell r="J115">
            <v>0</v>
          </cell>
          <cell r="K115">
            <v>0</v>
          </cell>
          <cell r="L115">
            <v>0</v>
          </cell>
          <cell r="M115">
            <v>0</v>
          </cell>
          <cell r="N115">
            <v>0</v>
          </cell>
          <cell r="O115">
            <v>0</v>
          </cell>
          <cell r="P115">
            <v>0</v>
          </cell>
          <cell r="R115">
            <v>4487</v>
          </cell>
        </row>
        <row r="116">
          <cell r="B116" t="str">
            <v>Dixons Stores Group   SIMO</v>
          </cell>
          <cell r="C116" t="str">
            <v>Dixons Stores Group</v>
          </cell>
          <cell r="E116">
            <v>87</v>
          </cell>
          <cell r="F116">
            <v>45</v>
          </cell>
          <cell r="G116">
            <v>44</v>
          </cell>
          <cell r="H116">
            <v>0</v>
          </cell>
          <cell r="I116">
            <v>0</v>
          </cell>
          <cell r="J116">
            <v>0</v>
          </cell>
          <cell r="K116">
            <v>0</v>
          </cell>
          <cell r="L116">
            <v>0</v>
          </cell>
          <cell r="M116">
            <v>0</v>
          </cell>
          <cell r="N116">
            <v>0</v>
          </cell>
          <cell r="O116">
            <v>0</v>
          </cell>
          <cell r="P116">
            <v>0</v>
          </cell>
          <cell r="R116">
            <v>176</v>
          </cell>
        </row>
        <row r="117">
          <cell r="B117" t="str">
            <v>tbc   SIMO</v>
          </cell>
          <cell r="C117" t="str">
            <v>tbc</v>
          </cell>
          <cell r="E117">
            <v>0</v>
          </cell>
          <cell r="F117">
            <v>0</v>
          </cell>
          <cell r="G117">
            <v>0</v>
          </cell>
          <cell r="H117">
            <v>0</v>
          </cell>
          <cell r="I117">
            <v>0</v>
          </cell>
          <cell r="J117">
            <v>0</v>
          </cell>
          <cell r="K117">
            <v>0</v>
          </cell>
          <cell r="L117">
            <v>0</v>
          </cell>
          <cell r="M117">
            <v>0</v>
          </cell>
          <cell r="N117">
            <v>0</v>
          </cell>
          <cell r="O117">
            <v>0</v>
          </cell>
          <cell r="P117">
            <v>0</v>
          </cell>
          <cell r="R117">
            <v>0</v>
          </cell>
        </row>
        <row r="118">
          <cell r="B118" t="str">
            <v>Dial a Phone   SIMO</v>
          </cell>
          <cell r="C118" t="str">
            <v>Dial a Phone</v>
          </cell>
          <cell r="E118">
            <v>0</v>
          </cell>
          <cell r="F118">
            <v>0</v>
          </cell>
          <cell r="G118">
            <v>0</v>
          </cell>
          <cell r="H118">
            <v>0</v>
          </cell>
          <cell r="I118">
            <v>0</v>
          </cell>
          <cell r="J118">
            <v>0</v>
          </cell>
          <cell r="K118">
            <v>0</v>
          </cell>
          <cell r="L118">
            <v>0</v>
          </cell>
          <cell r="M118">
            <v>0</v>
          </cell>
          <cell r="N118">
            <v>0</v>
          </cell>
          <cell r="O118">
            <v>0</v>
          </cell>
          <cell r="P118">
            <v>0</v>
          </cell>
          <cell r="R118">
            <v>0</v>
          </cell>
        </row>
        <row r="119">
          <cell r="B119" t="str">
            <v>Argos   SIMO</v>
          </cell>
          <cell r="C119" t="str">
            <v>Argos</v>
          </cell>
          <cell r="E119">
            <v>1585</v>
          </cell>
          <cell r="F119">
            <v>937</v>
          </cell>
          <cell r="G119">
            <v>1266</v>
          </cell>
          <cell r="H119">
            <v>0</v>
          </cell>
          <cell r="I119">
            <v>0</v>
          </cell>
          <cell r="J119">
            <v>0</v>
          </cell>
          <cell r="K119">
            <v>0</v>
          </cell>
          <cell r="L119">
            <v>0</v>
          </cell>
          <cell r="M119">
            <v>0</v>
          </cell>
          <cell r="N119">
            <v>0</v>
          </cell>
          <cell r="O119">
            <v>0</v>
          </cell>
          <cell r="P119">
            <v>0</v>
          </cell>
          <cell r="R119">
            <v>3788</v>
          </cell>
        </row>
        <row r="120">
          <cell r="B120" t="str">
            <v>Tesco   SIMO</v>
          </cell>
          <cell r="C120" t="str">
            <v>Tesco</v>
          </cell>
          <cell r="E120">
            <v>1814</v>
          </cell>
          <cell r="F120">
            <v>1423</v>
          </cell>
          <cell r="G120">
            <v>1608</v>
          </cell>
          <cell r="H120">
            <v>0</v>
          </cell>
          <cell r="I120">
            <v>0</v>
          </cell>
          <cell r="J120">
            <v>0</v>
          </cell>
          <cell r="K120">
            <v>0</v>
          </cell>
          <cell r="L120">
            <v>0</v>
          </cell>
          <cell r="M120">
            <v>0</v>
          </cell>
          <cell r="N120">
            <v>0</v>
          </cell>
          <cell r="O120">
            <v>0</v>
          </cell>
          <cell r="P120">
            <v>0</v>
          </cell>
          <cell r="R120">
            <v>4845</v>
          </cell>
        </row>
        <row r="121">
          <cell r="B121" t="str">
            <v>Woolworths   SIMO</v>
          </cell>
          <cell r="C121" t="str">
            <v>Woolworths</v>
          </cell>
          <cell r="E121">
            <v>17</v>
          </cell>
          <cell r="F121">
            <v>13</v>
          </cell>
          <cell r="G121">
            <v>6</v>
          </cell>
          <cell r="H121">
            <v>0</v>
          </cell>
          <cell r="I121">
            <v>0</v>
          </cell>
          <cell r="J121">
            <v>0</v>
          </cell>
          <cell r="K121">
            <v>0</v>
          </cell>
          <cell r="L121">
            <v>0</v>
          </cell>
          <cell r="M121">
            <v>0</v>
          </cell>
          <cell r="N121">
            <v>0</v>
          </cell>
          <cell r="O121">
            <v>0</v>
          </cell>
          <cell r="P121">
            <v>0</v>
          </cell>
          <cell r="R121">
            <v>36</v>
          </cell>
        </row>
        <row r="122">
          <cell r="B122" t="str">
            <v>Littlewoods   SIMO</v>
          </cell>
          <cell r="C122" t="str">
            <v>Littlewoods</v>
          </cell>
          <cell r="E122">
            <v>0</v>
          </cell>
          <cell r="F122">
            <v>0</v>
          </cell>
          <cell r="G122">
            <v>1</v>
          </cell>
          <cell r="H122">
            <v>0</v>
          </cell>
          <cell r="I122">
            <v>0</v>
          </cell>
          <cell r="J122">
            <v>0</v>
          </cell>
          <cell r="K122">
            <v>0</v>
          </cell>
          <cell r="L122">
            <v>0</v>
          </cell>
          <cell r="M122">
            <v>0</v>
          </cell>
          <cell r="N122">
            <v>0</v>
          </cell>
          <cell r="O122">
            <v>0</v>
          </cell>
          <cell r="P122">
            <v>0</v>
          </cell>
          <cell r="R122">
            <v>1</v>
          </cell>
        </row>
        <row r="123">
          <cell r="B123" t="str">
            <v>Comet   SIMO</v>
          </cell>
          <cell r="C123" t="str">
            <v>Comet</v>
          </cell>
          <cell r="E123">
            <v>0</v>
          </cell>
          <cell r="F123">
            <v>0</v>
          </cell>
          <cell r="G123">
            <v>0</v>
          </cell>
          <cell r="H123">
            <v>0</v>
          </cell>
          <cell r="I123">
            <v>0</v>
          </cell>
          <cell r="J123">
            <v>0</v>
          </cell>
          <cell r="K123">
            <v>0</v>
          </cell>
          <cell r="L123">
            <v>0</v>
          </cell>
          <cell r="M123">
            <v>0</v>
          </cell>
          <cell r="N123">
            <v>0</v>
          </cell>
          <cell r="O123">
            <v>0</v>
          </cell>
          <cell r="P123">
            <v>0</v>
          </cell>
          <cell r="R123">
            <v>0</v>
          </cell>
        </row>
        <row r="124">
          <cell r="B124" t="str">
            <v>MobileShop   SIMO</v>
          </cell>
          <cell r="C124" t="str">
            <v>MobileShop</v>
          </cell>
          <cell r="E124">
            <v>0</v>
          </cell>
          <cell r="F124">
            <v>0</v>
          </cell>
          <cell r="G124">
            <v>0</v>
          </cell>
          <cell r="H124">
            <v>0</v>
          </cell>
          <cell r="I124">
            <v>0</v>
          </cell>
          <cell r="J124">
            <v>0</v>
          </cell>
          <cell r="K124">
            <v>0</v>
          </cell>
          <cell r="L124">
            <v>0</v>
          </cell>
          <cell r="M124">
            <v>0</v>
          </cell>
          <cell r="N124">
            <v>0</v>
          </cell>
          <cell r="O124">
            <v>0</v>
          </cell>
          <cell r="P124">
            <v>0</v>
          </cell>
          <cell r="R124">
            <v>0</v>
          </cell>
        </row>
        <row r="125">
          <cell r="B125" t="str">
            <v>Apple   SIMO</v>
          </cell>
          <cell r="C125" t="str">
            <v>Apple</v>
          </cell>
          <cell r="E125">
            <v>0</v>
          </cell>
          <cell r="F125">
            <v>0</v>
          </cell>
          <cell r="G125">
            <v>0</v>
          </cell>
          <cell r="H125">
            <v>0</v>
          </cell>
          <cell r="I125">
            <v>0</v>
          </cell>
          <cell r="J125">
            <v>0</v>
          </cell>
          <cell r="K125">
            <v>0</v>
          </cell>
          <cell r="L125">
            <v>0</v>
          </cell>
          <cell r="M125">
            <v>0</v>
          </cell>
          <cell r="N125">
            <v>0</v>
          </cell>
          <cell r="O125">
            <v>0</v>
          </cell>
          <cell r="P125">
            <v>0</v>
          </cell>
          <cell r="R125">
            <v>0</v>
          </cell>
        </row>
        <row r="126">
          <cell r="B126" t="str">
            <v>Other Mass Retail   SIMO</v>
          </cell>
          <cell r="C126" t="str">
            <v>Other Mass Retail</v>
          </cell>
          <cell r="E126">
            <v>0</v>
          </cell>
          <cell r="F126">
            <v>0</v>
          </cell>
          <cell r="G126">
            <v>1</v>
          </cell>
          <cell r="H126">
            <v>0</v>
          </cell>
          <cell r="I126">
            <v>0</v>
          </cell>
          <cell r="J126">
            <v>0</v>
          </cell>
          <cell r="K126">
            <v>0</v>
          </cell>
          <cell r="L126">
            <v>0</v>
          </cell>
          <cell r="M126">
            <v>0</v>
          </cell>
          <cell r="N126">
            <v>0</v>
          </cell>
          <cell r="O126">
            <v>0</v>
          </cell>
          <cell r="P126">
            <v>0</v>
          </cell>
          <cell r="R126">
            <v>1</v>
          </cell>
        </row>
        <row r="127">
          <cell r="B127" t="str">
            <v>Prepay Distributors   SIMO</v>
          </cell>
          <cell r="C127" t="str">
            <v>Prepay Distributors</v>
          </cell>
          <cell r="E127">
            <v>53702</v>
          </cell>
          <cell r="F127">
            <v>54573</v>
          </cell>
          <cell r="G127">
            <v>65664</v>
          </cell>
          <cell r="H127">
            <v>0</v>
          </cell>
          <cell r="I127">
            <v>0</v>
          </cell>
          <cell r="J127">
            <v>0</v>
          </cell>
          <cell r="K127">
            <v>0</v>
          </cell>
          <cell r="L127">
            <v>0</v>
          </cell>
          <cell r="M127">
            <v>0</v>
          </cell>
          <cell r="N127">
            <v>0</v>
          </cell>
          <cell r="O127">
            <v>0</v>
          </cell>
          <cell r="P127">
            <v>0</v>
          </cell>
          <cell r="R127">
            <v>173939</v>
          </cell>
        </row>
        <row r="128">
          <cell r="B128" t="str">
            <v>Asda   SIMO</v>
          </cell>
          <cell r="C128" t="str">
            <v>Asda</v>
          </cell>
          <cell r="E128">
            <v>57</v>
          </cell>
          <cell r="F128">
            <v>281</v>
          </cell>
          <cell r="G128">
            <v>675</v>
          </cell>
          <cell r="H128">
            <v>0</v>
          </cell>
          <cell r="I128">
            <v>0</v>
          </cell>
          <cell r="J128">
            <v>0</v>
          </cell>
          <cell r="K128">
            <v>0</v>
          </cell>
          <cell r="L128">
            <v>0</v>
          </cell>
          <cell r="M128">
            <v>0</v>
          </cell>
          <cell r="N128">
            <v>0</v>
          </cell>
          <cell r="O128">
            <v>0</v>
          </cell>
          <cell r="P128">
            <v>0</v>
          </cell>
          <cell r="R128">
            <v>1013</v>
          </cell>
        </row>
        <row r="129">
          <cell r="B129" t="str">
            <v>Next   SIMO</v>
          </cell>
          <cell r="C129" t="str">
            <v>Next</v>
          </cell>
          <cell r="E129">
            <v>0</v>
          </cell>
          <cell r="F129">
            <v>0</v>
          </cell>
          <cell r="G129">
            <v>0</v>
          </cell>
          <cell r="H129">
            <v>0</v>
          </cell>
          <cell r="I129">
            <v>0</v>
          </cell>
          <cell r="J129">
            <v>0</v>
          </cell>
          <cell r="K129">
            <v>0</v>
          </cell>
          <cell r="L129">
            <v>0</v>
          </cell>
          <cell r="M129">
            <v>0</v>
          </cell>
          <cell r="N129">
            <v>0</v>
          </cell>
          <cell r="O129">
            <v>0</v>
          </cell>
          <cell r="P129">
            <v>0</v>
          </cell>
          <cell r="R129">
            <v>0</v>
          </cell>
        </row>
        <row r="130">
          <cell r="B130" t="str">
            <v>Morrisons   SIMO</v>
          </cell>
          <cell r="C130" t="str">
            <v>Morrisons</v>
          </cell>
          <cell r="E130">
            <v>66</v>
          </cell>
          <cell r="F130">
            <v>84</v>
          </cell>
          <cell r="G130">
            <v>108</v>
          </cell>
          <cell r="H130">
            <v>0</v>
          </cell>
          <cell r="I130">
            <v>0</v>
          </cell>
          <cell r="J130">
            <v>0</v>
          </cell>
          <cell r="K130">
            <v>0</v>
          </cell>
          <cell r="L130">
            <v>0</v>
          </cell>
          <cell r="M130">
            <v>0</v>
          </cell>
          <cell r="N130">
            <v>0</v>
          </cell>
          <cell r="O130">
            <v>0</v>
          </cell>
          <cell r="P130">
            <v>0</v>
          </cell>
          <cell r="R130">
            <v>258</v>
          </cell>
        </row>
        <row r="131">
          <cell r="B131" t="str">
            <v>tbc   SIMO</v>
          </cell>
          <cell r="C131" t="str">
            <v>tbc</v>
          </cell>
          <cell r="E131">
            <v>0</v>
          </cell>
          <cell r="F131">
            <v>0</v>
          </cell>
          <cell r="G131">
            <v>0</v>
          </cell>
          <cell r="H131">
            <v>0</v>
          </cell>
          <cell r="I131">
            <v>0</v>
          </cell>
          <cell r="J131">
            <v>0</v>
          </cell>
          <cell r="K131">
            <v>0</v>
          </cell>
          <cell r="L131">
            <v>0</v>
          </cell>
          <cell r="M131">
            <v>0</v>
          </cell>
          <cell r="N131">
            <v>0</v>
          </cell>
          <cell r="O131">
            <v>0</v>
          </cell>
          <cell r="P131">
            <v>0</v>
          </cell>
          <cell r="R131">
            <v>0</v>
          </cell>
        </row>
        <row r="133">
          <cell r="C133" t="str">
            <v>TOTAL MASS RETAIL</v>
          </cell>
          <cell r="E133">
            <v>65722</v>
          </cell>
          <cell r="F133">
            <v>64972</v>
          </cell>
          <cell r="G133">
            <v>78173</v>
          </cell>
          <cell r="H133">
            <v>0</v>
          </cell>
          <cell r="I133">
            <v>0</v>
          </cell>
          <cell r="J133">
            <v>0</v>
          </cell>
          <cell r="K133">
            <v>0</v>
          </cell>
          <cell r="L133">
            <v>0</v>
          </cell>
          <cell r="M133">
            <v>0</v>
          </cell>
          <cell r="N133">
            <v>0</v>
          </cell>
          <cell r="O133">
            <v>0</v>
          </cell>
          <cell r="P133">
            <v>0</v>
          </cell>
          <cell r="R133">
            <v>208867</v>
          </cell>
        </row>
        <row r="135">
          <cell r="C135" t="str">
            <v>BUSINESS (B. Dowd)</v>
          </cell>
        </row>
        <row r="137">
          <cell r="B137" t="str">
            <v>Exclusive Partners   SIMO</v>
          </cell>
          <cell r="C137" t="str">
            <v>Exclusive Partners</v>
          </cell>
          <cell r="E137">
            <v>0</v>
          </cell>
          <cell r="F137">
            <v>0</v>
          </cell>
          <cell r="G137">
            <v>0</v>
          </cell>
          <cell r="H137">
            <v>0</v>
          </cell>
          <cell r="I137">
            <v>0</v>
          </cell>
          <cell r="J137">
            <v>0</v>
          </cell>
          <cell r="K137">
            <v>0</v>
          </cell>
          <cell r="L137">
            <v>0</v>
          </cell>
          <cell r="M137">
            <v>0</v>
          </cell>
          <cell r="N137">
            <v>0</v>
          </cell>
          <cell r="O137">
            <v>0</v>
          </cell>
          <cell r="P137">
            <v>0</v>
          </cell>
          <cell r="R137">
            <v>0</v>
          </cell>
        </row>
        <row r="139">
          <cell r="C139" t="str">
            <v>Business Partners</v>
          </cell>
        </row>
        <row r="141">
          <cell r="B141" t="str">
            <v>Direct Independents   SIMO</v>
          </cell>
          <cell r="C141" t="str">
            <v>Direct Independents</v>
          </cell>
          <cell r="E141">
            <v>13</v>
          </cell>
          <cell r="F141">
            <v>19</v>
          </cell>
          <cell r="G141">
            <v>11</v>
          </cell>
          <cell r="H141">
            <v>0</v>
          </cell>
          <cell r="I141">
            <v>0</v>
          </cell>
          <cell r="J141">
            <v>0</v>
          </cell>
          <cell r="K141">
            <v>0</v>
          </cell>
          <cell r="L141">
            <v>0</v>
          </cell>
          <cell r="M141">
            <v>0</v>
          </cell>
          <cell r="N141">
            <v>0</v>
          </cell>
          <cell r="O141">
            <v>0</v>
          </cell>
          <cell r="P141">
            <v>0</v>
          </cell>
          <cell r="R141">
            <v>43</v>
          </cell>
        </row>
        <row r="142">
          <cell r="B142" t="str">
            <v>Distributors   SIMO</v>
          </cell>
          <cell r="C142" t="str">
            <v>Distributors</v>
          </cell>
          <cell r="E142">
            <v>2513</v>
          </cell>
          <cell r="F142">
            <v>2500</v>
          </cell>
          <cell r="G142">
            <v>2388</v>
          </cell>
          <cell r="H142">
            <v>0</v>
          </cell>
          <cell r="I142">
            <v>0</v>
          </cell>
          <cell r="J142">
            <v>0</v>
          </cell>
          <cell r="K142">
            <v>0</v>
          </cell>
          <cell r="L142">
            <v>0</v>
          </cell>
          <cell r="M142">
            <v>0</v>
          </cell>
          <cell r="N142">
            <v>0</v>
          </cell>
          <cell r="O142">
            <v>0</v>
          </cell>
          <cell r="P142">
            <v>0</v>
          </cell>
          <cell r="R142">
            <v>7401</v>
          </cell>
        </row>
        <row r="143">
          <cell r="B143" t="str">
            <v>Data Centre of Excellence   SIMO</v>
          </cell>
          <cell r="C143" t="str">
            <v>Data Centre of Excellence</v>
          </cell>
          <cell r="E143">
            <v>0</v>
          </cell>
          <cell r="F143">
            <v>0</v>
          </cell>
          <cell r="G143">
            <v>0</v>
          </cell>
          <cell r="H143">
            <v>0</v>
          </cell>
          <cell r="I143">
            <v>0</v>
          </cell>
          <cell r="J143">
            <v>0</v>
          </cell>
          <cell r="K143">
            <v>0</v>
          </cell>
          <cell r="L143">
            <v>0</v>
          </cell>
          <cell r="M143">
            <v>0</v>
          </cell>
          <cell r="N143">
            <v>0</v>
          </cell>
          <cell r="O143">
            <v>0</v>
          </cell>
          <cell r="P143">
            <v>0</v>
          </cell>
          <cell r="R143">
            <v>0</v>
          </cell>
        </row>
        <row r="144">
          <cell r="B144" t="str">
            <v>Vodafone   SIMO</v>
          </cell>
          <cell r="C144" t="str">
            <v>Vodafone</v>
          </cell>
          <cell r="E144">
            <v>0</v>
          </cell>
          <cell r="F144">
            <v>0</v>
          </cell>
          <cell r="G144">
            <v>0</v>
          </cell>
          <cell r="H144">
            <v>0</v>
          </cell>
          <cell r="I144">
            <v>0</v>
          </cell>
          <cell r="J144">
            <v>0</v>
          </cell>
          <cell r="K144">
            <v>0</v>
          </cell>
          <cell r="L144">
            <v>0</v>
          </cell>
          <cell r="M144">
            <v>0</v>
          </cell>
          <cell r="N144">
            <v>0</v>
          </cell>
          <cell r="O144">
            <v>0</v>
          </cell>
          <cell r="P144">
            <v>0</v>
          </cell>
          <cell r="R144">
            <v>0</v>
          </cell>
        </row>
        <row r="145">
          <cell r="B145" t="str">
            <v>Managed Partners   SIMO</v>
          </cell>
          <cell r="C145" t="str">
            <v>Managed Partners</v>
          </cell>
          <cell r="E145">
            <v>0</v>
          </cell>
          <cell r="F145">
            <v>0</v>
          </cell>
          <cell r="G145">
            <v>0</v>
          </cell>
          <cell r="H145">
            <v>0</v>
          </cell>
          <cell r="I145">
            <v>0</v>
          </cell>
          <cell r="J145">
            <v>0</v>
          </cell>
          <cell r="K145">
            <v>0</v>
          </cell>
          <cell r="L145">
            <v>0</v>
          </cell>
          <cell r="M145">
            <v>0</v>
          </cell>
          <cell r="N145">
            <v>0</v>
          </cell>
          <cell r="O145">
            <v>0</v>
          </cell>
          <cell r="P145">
            <v>0</v>
          </cell>
          <cell r="R145">
            <v>0</v>
          </cell>
        </row>
        <row r="146">
          <cell r="B146" t="str">
            <v>BT SP   SIMO</v>
          </cell>
          <cell r="C146" t="str">
            <v>BT SP</v>
          </cell>
          <cell r="E146">
            <v>7</v>
          </cell>
          <cell r="F146">
            <v>13</v>
          </cell>
          <cell r="G146">
            <v>19</v>
          </cell>
          <cell r="H146">
            <v>0</v>
          </cell>
          <cell r="I146">
            <v>0</v>
          </cell>
          <cell r="J146">
            <v>0</v>
          </cell>
          <cell r="K146">
            <v>0</v>
          </cell>
          <cell r="L146">
            <v>0</v>
          </cell>
          <cell r="M146">
            <v>0</v>
          </cell>
          <cell r="N146">
            <v>0</v>
          </cell>
          <cell r="O146">
            <v>0</v>
          </cell>
          <cell r="P146">
            <v>0</v>
          </cell>
          <cell r="R146">
            <v>39</v>
          </cell>
        </row>
        <row r="147">
          <cell r="B147" t="str">
            <v>Billing Partners - ISPs   SIMO</v>
          </cell>
          <cell r="C147" t="str">
            <v>Billing Partners - ISPs</v>
          </cell>
          <cell r="E147">
            <v>0</v>
          </cell>
          <cell r="F147">
            <v>0</v>
          </cell>
          <cell r="G147">
            <v>0</v>
          </cell>
          <cell r="H147">
            <v>0</v>
          </cell>
          <cell r="I147">
            <v>0</v>
          </cell>
          <cell r="J147">
            <v>0</v>
          </cell>
          <cell r="K147">
            <v>0</v>
          </cell>
          <cell r="L147">
            <v>0</v>
          </cell>
          <cell r="M147">
            <v>0</v>
          </cell>
          <cell r="N147">
            <v>0</v>
          </cell>
          <cell r="O147">
            <v>0</v>
          </cell>
          <cell r="P147">
            <v>0</v>
          </cell>
          <cell r="R147">
            <v>0</v>
          </cell>
        </row>
        <row r="148">
          <cell r="B148" t="str">
            <v>Genesis   SIMO</v>
          </cell>
          <cell r="C148" t="str">
            <v>Genesis</v>
          </cell>
          <cell r="E148">
            <v>0</v>
          </cell>
          <cell r="F148">
            <v>0</v>
          </cell>
          <cell r="G148">
            <v>0</v>
          </cell>
          <cell r="H148">
            <v>0</v>
          </cell>
          <cell r="I148">
            <v>0</v>
          </cell>
          <cell r="J148">
            <v>0</v>
          </cell>
          <cell r="K148">
            <v>0</v>
          </cell>
          <cell r="L148">
            <v>0</v>
          </cell>
          <cell r="M148">
            <v>0</v>
          </cell>
          <cell r="N148">
            <v>0</v>
          </cell>
          <cell r="O148">
            <v>0</v>
          </cell>
          <cell r="P148">
            <v>0</v>
          </cell>
          <cell r="R148">
            <v>0</v>
          </cell>
        </row>
        <row r="149">
          <cell r="B149" t="str">
            <v>tbc   SIMO</v>
          </cell>
          <cell r="C149" t="str">
            <v>tbc</v>
          </cell>
          <cell r="E149">
            <v>0</v>
          </cell>
          <cell r="F149">
            <v>0</v>
          </cell>
          <cell r="G149">
            <v>0</v>
          </cell>
          <cell r="H149">
            <v>0</v>
          </cell>
          <cell r="I149">
            <v>0</v>
          </cell>
          <cell r="J149">
            <v>0</v>
          </cell>
          <cell r="K149">
            <v>0</v>
          </cell>
          <cell r="L149">
            <v>0</v>
          </cell>
          <cell r="M149">
            <v>0</v>
          </cell>
          <cell r="N149">
            <v>0</v>
          </cell>
          <cell r="O149">
            <v>0</v>
          </cell>
          <cell r="P149">
            <v>0</v>
          </cell>
          <cell r="R149">
            <v>0</v>
          </cell>
        </row>
        <row r="150">
          <cell r="B150" t="str">
            <v>Ceased Independents   SIMO</v>
          </cell>
          <cell r="C150" t="str">
            <v>Ceased Independents</v>
          </cell>
          <cell r="E150">
            <v>0</v>
          </cell>
          <cell r="F150">
            <v>0</v>
          </cell>
          <cell r="G150">
            <v>0</v>
          </cell>
          <cell r="H150">
            <v>0</v>
          </cell>
          <cell r="I150">
            <v>0</v>
          </cell>
          <cell r="J150">
            <v>0</v>
          </cell>
          <cell r="K150">
            <v>0</v>
          </cell>
          <cell r="L150">
            <v>0</v>
          </cell>
          <cell r="M150">
            <v>0</v>
          </cell>
          <cell r="N150">
            <v>0</v>
          </cell>
          <cell r="O150">
            <v>0</v>
          </cell>
          <cell r="P150">
            <v>0</v>
          </cell>
          <cell r="R150">
            <v>0</v>
          </cell>
        </row>
        <row r="151">
          <cell r="B151" t="str">
            <v>tbc   SIMO</v>
          </cell>
          <cell r="C151" t="str">
            <v>tbc</v>
          </cell>
          <cell r="E151">
            <v>0</v>
          </cell>
          <cell r="F151">
            <v>0</v>
          </cell>
          <cell r="G151">
            <v>0</v>
          </cell>
          <cell r="H151">
            <v>0</v>
          </cell>
          <cell r="I151">
            <v>0</v>
          </cell>
          <cell r="J151">
            <v>0</v>
          </cell>
          <cell r="K151">
            <v>0</v>
          </cell>
          <cell r="L151">
            <v>0</v>
          </cell>
          <cell r="M151">
            <v>0</v>
          </cell>
          <cell r="N151">
            <v>0</v>
          </cell>
          <cell r="O151">
            <v>0</v>
          </cell>
          <cell r="P151">
            <v>0</v>
          </cell>
          <cell r="R151">
            <v>0</v>
          </cell>
        </row>
        <row r="153">
          <cell r="C153" t="str">
            <v>Total Business Partners</v>
          </cell>
          <cell r="E153">
            <v>2533</v>
          </cell>
          <cell r="F153">
            <v>2532</v>
          </cell>
          <cell r="G153">
            <v>2418</v>
          </cell>
          <cell r="H153">
            <v>0</v>
          </cell>
          <cell r="I153">
            <v>0</v>
          </cell>
          <cell r="J153">
            <v>0</v>
          </cell>
          <cell r="K153">
            <v>0</v>
          </cell>
          <cell r="L153">
            <v>0</v>
          </cell>
          <cell r="M153">
            <v>0</v>
          </cell>
          <cell r="N153">
            <v>0</v>
          </cell>
          <cell r="O153">
            <v>0</v>
          </cell>
          <cell r="P153">
            <v>0</v>
          </cell>
          <cell r="R153">
            <v>7483</v>
          </cell>
        </row>
        <row r="155">
          <cell r="C155" t="str">
            <v>Direct</v>
          </cell>
        </row>
        <row r="157">
          <cell r="B157" t="str">
            <v>O2 Direct Sales - Corporate   SIMO</v>
          </cell>
          <cell r="C157" t="str">
            <v>O2 Direct Sales - Corporate</v>
          </cell>
          <cell r="E157">
            <v>0</v>
          </cell>
          <cell r="F157">
            <v>0</v>
          </cell>
          <cell r="G157">
            <v>0</v>
          </cell>
          <cell r="H157">
            <v>0</v>
          </cell>
          <cell r="I157">
            <v>0</v>
          </cell>
          <cell r="J157">
            <v>0</v>
          </cell>
          <cell r="K157">
            <v>0</v>
          </cell>
          <cell r="L157">
            <v>0</v>
          </cell>
          <cell r="M157">
            <v>0</v>
          </cell>
          <cell r="N157">
            <v>0</v>
          </cell>
          <cell r="O157">
            <v>0</v>
          </cell>
          <cell r="P157">
            <v>0</v>
          </cell>
          <cell r="R157">
            <v>0</v>
          </cell>
        </row>
        <row r="158">
          <cell r="B158" t="str">
            <v>O2 Direct Sales - SME   SIMO</v>
          </cell>
          <cell r="C158" t="str">
            <v>O2 Direct Sales - SME</v>
          </cell>
          <cell r="E158">
            <v>0</v>
          </cell>
          <cell r="F158">
            <v>0</v>
          </cell>
          <cell r="G158">
            <v>0</v>
          </cell>
          <cell r="H158">
            <v>0</v>
          </cell>
          <cell r="I158">
            <v>0</v>
          </cell>
          <cell r="J158">
            <v>0</v>
          </cell>
          <cell r="K158">
            <v>0</v>
          </cell>
          <cell r="L158">
            <v>0</v>
          </cell>
          <cell r="M158">
            <v>0</v>
          </cell>
          <cell r="N158">
            <v>0</v>
          </cell>
          <cell r="O158">
            <v>0</v>
          </cell>
          <cell r="P158">
            <v>0</v>
          </cell>
          <cell r="R158">
            <v>0</v>
          </cell>
        </row>
        <row r="159">
          <cell r="B159" t="str">
            <v>tbc   SIMO</v>
          </cell>
          <cell r="C159" t="str">
            <v>tbc</v>
          </cell>
          <cell r="E159">
            <v>0</v>
          </cell>
          <cell r="F159">
            <v>0</v>
          </cell>
          <cell r="G159">
            <v>0</v>
          </cell>
          <cell r="H159">
            <v>0</v>
          </cell>
          <cell r="I159">
            <v>0</v>
          </cell>
          <cell r="J159">
            <v>0</v>
          </cell>
          <cell r="K159">
            <v>0</v>
          </cell>
          <cell r="L159">
            <v>0</v>
          </cell>
          <cell r="M159">
            <v>0</v>
          </cell>
          <cell r="N159">
            <v>0</v>
          </cell>
          <cell r="O159">
            <v>0</v>
          </cell>
          <cell r="P159">
            <v>0</v>
          </cell>
          <cell r="R159">
            <v>0</v>
          </cell>
        </row>
        <row r="160">
          <cell r="B160" t="str">
            <v>tbc   SIMO</v>
          </cell>
          <cell r="C160" t="str">
            <v>tbc</v>
          </cell>
          <cell r="E160">
            <v>0</v>
          </cell>
          <cell r="F160">
            <v>0</v>
          </cell>
          <cell r="G160">
            <v>0</v>
          </cell>
          <cell r="H160">
            <v>0</v>
          </cell>
          <cell r="I160">
            <v>0</v>
          </cell>
          <cell r="J160">
            <v>0</v>
          </cell>
          <cell r="K160">
            <v>0</v>
          </cell>
          <cell r="L160">
            <v>0</v>
          </cell>
          <cell r="M160">
            <v>0</v>
          </cell>
          <cell r="N160">
            <v>0</v>
          </cell>
          <cell r="O160">
            <v>0</v>
          </cell>
          <cell r="P160">
            <v>0</v>
          </cell>
          <cell r="R160">
            <v>0</v>
          </cell>
        </row>
        <row r="161">
          <cell r="B161" t="str">
            <v>tbc   SIMO</v>
          </cell>
          <cell r="C161" t="str">
            <v>tbc</v>
          </cell>
          <cell r="E161">
            <v>0</v>
          </cell>
          <cell r="F161">
            <v>0</v>
          </cell>
          <cell r="G161">
            <v>0</v>
          </cell>
          <cell r="H161">
            <v>0</v>
          </cell>
          <cell r="I161">
            <v>0</v>
          </cell>
          <cell r="J161">
            <v>0</v>
          </cell>
          <cell r="K161">
            <v>0</v>
          </cell>
          <cell r="L161">
            <v>0</v>
          </cell>
          <cell r="M161">
            <v>0</v>
          </cell>
          <cell r="N161">
            <v>0</v>
          </cell>
          <cell r="O161">
            <v>0</v>
          </cell>
          <cell r="P161">
            <v>0</v>
          </cell>
          <cell r="R161">
            <v>0</v>
          </cell>
        </row>
        <row r="162">
          <cell r="B162" t="str">
            <v>tbc   SIMO</v>
          </cell>
          <cell r="C162" t="str">
            <v>tbc</v>
          </cell>
          <cell r="E162">
            <v>0</v>
          </cell>
          <cell r="F162">
            <v>0</v>
          </cell>
          <cell r="G162">
            <v>0</v>
          </cell>
          <cell r="H162">
            <v>0</v>
          </cell>
          <cell r="I162">
            <v>0</v>
          </cell>
          <cell r="J162">
            <v>0</v>
          </cell>
          <cell r="K162">
            <v>0</v>
          </cell>
          <cell r="L162">
            <v>0</v>
          </cell>
          <cell r="M162">
            <v>0</v>
          </cell>
          <cell r="N162">
            <v>0</v>
          </cell>
          <cell r="O162">
            <v>0</v>
          </cell>
          <cell r="P162">
            <v>0</v>
          </cell>
          <cell r="R162">
            <v>0</v>
          </cell>
        </row>
        <row r="163">
          <cell r="B163" t="str">
            <v>tbc   SIMO</v>
          </cell>
          <cell r="C163" t="str">
            <v>tbc</v>
          </cell>
          <cell r="E163">
            <v>0</v>
          </cell>
          <cell r="F163">
            <v>0</v>
          </cell>
          <cell r="G163">
            <v>0</v>
          </cell>
          <cell r="H163">
            <v>0</v>
          </cell>
          <cell r="I163">
            <v>0</v>
          </cell>
          <cell r="J163">
            <v>0</v>
          </cell>
          <cell r="K163">
            <v>0</v>
          </cell>
          <cell r="L163">
            <v>0</v>
          </cell>
          <cell r="M163">
            <v>0</v>
          </cell>
          <cell r="N163">
            <v>0</v>
          </cell>
          <cell r="O163">
            <v>0</v>
          </cell>
          <cell r="P163">
            <v>0</v>
          </cell>
          <cell r="R163">
            <v>0</v>
          </cell>
        </row>
        <row r="164">
          <cell r="B164" t="str">
            <v>tbc   SIMO</v>
          </cell>
          <cell r="C164" t="str">
            <v>tbc</v>
          </cell>
          <cell r="E164">
            <v>0</v>
          </cell>
          <cell r="F164">
            <v>0</v>
          </cell>
          <cell r="G164">
            <v>0</v>
          </cell>
          <cell r="H164">
            <v>0</v>
          </cell>
          <cell r="I164">
            <v>0</v>
          </cell>
          <cell r="J164">
            <v>0</v>
          </cell>
          <cell r="K164">
            <v>0</v>
          </cell>
          <cell r="L164">
            <v>0</v>
          </cell>
          <cell r="M164">
            <v>0</v>
          </cell>
          <cell r="N164">
            <v>0</v>
          </cell>
          <cell r="O164">
            <v>0</v>
          </cell>
          <cell r="P164">
            <v>0</v>
          </cell>
          <cell r="R164">
            <v>0</v>
          </cell>
        </row>
        <row r="165">
          <cell r="B165" t="str">
            <v>tbc   SIMO</v>
          </cell>
          <cell r="C165" t="str">
            <v>tbc</v>
          </cell>
          <cell r="E165">
            <v>0</v>
          </cell>
          <cell r="F165">
            <v>0</v>
          </cell>
          <cell r="G165">
            <v>0</v>
          </cell>
          <cell r="H165">
            <v>0</v>
          </cell>
          <cell r="I165">
            <v>0</v>
          </cell>
          <cell r="J165">
            <v>0</v>
          </cell>
          <cell r="K165">
            <v>0</v>
          </cell>
          <cell r="L165">
            <v>0</v>
          </cell>
          <cell r="M165">
            <v>0</v>
          </cell>
          <cell r="N165">
            <v>0</v>
          </cell>
          <cell r="O165">
            <v>0</v>
          </cell>
          <cell r="P165">
            <v>0</v>
          </cell>
          <cell r="R165">
            <v>0</v>
          </cell>
        </row>
        <row r="167">
          <cell r="C167" t="str">
            <v>Total Direct</v>
          </cell>
          <cell r="E167">
            <v>0</v>
          </cell>
          <cell r="F167">
            <v>0</v>
          </cell>
          <cell r="G167">
            <v>0</v>
          </cell>
          <cell r="H167">
            <v>0</v>
          </cell>
          <cell r="I167">
            <v>0</v>
          </cell>
          <cell r="J167">
            <v>0</v>
          </cell>
          <cell r="K167">
            <v>0</v>
          </cell>
          <cell r="L167">
            <v>0</v>
          </cell>
          <cell r="M167">
            <v>0</v>
          </cell>
          <cell r="N167">
            <v>0</v>
          </cell>
          <cell r="O167">
            <v>0</v>
          </cell>
          <cell r="P167">
            <v>0</v>
          </cell>
          <cell r="R167">
            <v>0</v>
          </cell>
        </row>
        <row r="169">
          <cell r="C169" t="str">
            <v>TOTAL BUSINESS</v>
          </cell>
          <cell r="E169">
            <v>2533</v>
          </cell>
          <cell r="F169">
            <v>2532</v>
          </cell>
          <cell r="G169">
            <v>2418</v>
          </cell>
          <cell r="H169">
            <v>0</v>
          </cell>
          <cell r="I169">
            <v>0</v>
          </cell>
          <cell r="J169">
            <v>0</v>
          </cell>
          <cell r="K169">
            <v>0</v>
          </cell>
          <cell r="L169">
            <v>0</v>
          </cell>
          <cell r="M169">
            <v>0</v>
          </cell>
          <cell r="N169">
            <v>0</v>
          </cell>
          <cell r="O169">
            <v>0</v>
          </cell>
          <cell r="P169">
            <v>0</v>
          </cell>
          <cell r="R169">
            <v>7483</v>
          </cell>
        </row>
        <row r="171">
          <cell r="C171" t="str">
            <v>O2 ONLINE (A. Benham)</v>
          </cell>
        </row>
        <row r="173">
          <cell r="B173" t="str">
            <v>O2 Online   SIMO</v>
          </cell>
          <cell r="C173" t="str">
            <v>O2 Online</v>
          </cell>
          <cell r="E173">
            <v>129163</v>
          </cell>
          <cell r="F173">
            <v>106362</v>
          </cell>
          <cell r="G173">
            <v>109451</v>
          </cell>
          <cell r="H173">
            <v>0</v>
          </cell>
          <cell r="I173">
            <v>0</v>
          </cell>
          <cell r="J173">
            <v>0</v>
          </cell>
          <cell r="K173">
            <v>0</v>
          </cell>
          <cell r="L173">
            <v>0</v>
          </cell>
          <cell r="M173">
            <v>0</v>
          </cell>
          <cell r="N173">
            <v>0</v>
          </cell>
          <cell r="O173">
            <v>0</v>
          </cell>
          <cell r="P173">
            <v>0</v>
          </cell>
          <cell r="R173">
            <v>344976</v>
          </cell>
        </row>
        <row r="174">
          <cell r="B174" t="str">
            <v>O2 Telesales   SIMO</v>
          </cell>
          <cell r="C174" t="str">
            <v>O2 Telesales</v>
          </cell>
          <cell r="E174">
            <v>0</v>
          </cell>
          <cell r="F174">
            <v>0</v>
          </cell>
          <cell r="G174">
            <v>0</v>
          </cell>
          <cell r="H174">
            <v>0</v>
          </cell>
          <cell r="I174">
            <v>0</v>
          </cell>
          <cell r="J174">
            <v>0</v>
          </cell>
          <cell r="K174">
            <v>0</v>
          </cell>
          <cell r="L174">
            <v>0</v>
          </cell>
          <cell r="M174">
            <v>0</v>
          </cell>
          <cell r="N174">
            <v>0</v>
          </cell>
          <cell r="O174">
            <v>0</v>
          </cell>
          <cell r="P174">
            <v>0</v>
          </cell>
          <cell r="R174">
            <v>0</v>
          </cell>
        </row>
        <row r="175">
          <cell r="B175" t="str">
            <v>tbc   SIMO</v>
          </cell>
          <cell r="C175" t="str">
            <v>tbc</v>
          </cell>
          <cell r="E175">
            <v>0</v>
          </cell>
          <cell r="F175">
            <v>0</v>
          </cell>
          <cell r="G175">
            <v>0</v>
          </cell>
          <cell r="H175">
            <v>0</v>
          </cell>
          <cell r="I175">
            <v>0</v>
          </cell>
          <cell r="J175">
            <v>0</v>
          </cell>
          <cell r="K175">
            <v>0</v>
          </cell>
          <cell r="L175">
            <v>0</v>
          </cell>
          <cell r="M175">
            <v>0</v>
          </cell>
          <cell r="N175">
            <v>0</v>
          </cell>
          <cell r="O175">
            <v>0</v>
          </cell>
          <cell r="P175">
            <v>0</v>
          </cell>
          <cell r="R175">
            <v>0</v>
          </cell>
        </row>
        <row r="176">
          <cell r="B176" t="str">
            <v>tbc   SIMO</v>
          </cell>
          <cell r="C176" t="str">
            <v>tbc</v>
          </cell>
          <cell r="E176">
            <v>0</v>
          </cell>
          <cell r="F176">
            <v>0</v>
          </cell>
          <cell r="G176">
            <v>0</v>
          </cell>
          <cell r="H176">
            <v>0</v>
          </cell>
          <cell r="I176">
            <v>0</v>
          </cell>
          <cell r="J176">
            <v>0</v>
          </cell>
          <cell r="K176">
            <v>0</v>
          </cell>
          <cell r="L176">
            <v>0</v>
          </cell>
          <cell r="M176">
            <v>0</v>
          </cell>
          <cell r="N176">
            <v>0</v>
          </cell>
          <cell r="O176">
            <v>0</v>
          </cell>
          <cell r="P176">
            <v>0</v>
          </cell>
          <cell r="R176">
            <v>0</v>
          </cell>
        </row>
        <row r="177">
          <cell r="B177" t="str">
            <v>tbc   SIMO</v>
          </cell>
          <cell r="C177" t="str">
            <v>tbc</v>
          </cell>
          <cell r="E177">
            <v>0</v>
          </cell>
          <cell r="F177">
            <v>0</v>
          </cell>
          <cell r="G177">
            <v>0</v>
          </cell>
          <cell r="H177">
            <v>0</v>
          </cell>
          <cell r="I177">
            <v>0</v>
          </cell>
          <cell r="J177">
            <v>0</v>
          </cell>
          <cell r="K177">
            <v>0</v>
          </cell>
          <cell r="L177">
            <v>0</v>
          </cell>
          <cell r="M177">
            <v>0</v>
          </cell>
          <cell r="N177">
            <v>0</v>
          </cell>
          <cell r="O177">
            <v>0</v>
          </cell>
          <cell r="P177">
            <v>0</v>
          </cell>
          <cell r="R177">
            <v>0</v>
          </cell>
        </row>
        <row r="178">
          <cell r="B178" t="str">
            <v>tbc   SIMO</v>
          </cell>
          <cell r="C178" t="str">
            <v>tbc</v>
          </cell>
          <cell r="E178">
            <v>0</v>
          </cell>
          <cell r="F178">
            <v>0</v>
          </cell>
          <cell r="G178">
            <v>0</v>
          </cell>
          <cell r="H178">
            <v>0</v>
          </cell>
          <cell r="I178">
            <v>0</v>
          </cell>
          <cell r="J178">
            <v>0</v>
          </cell>
          <cell r="K178">
            <v>0</v>
          </cell>
          <cell r="L178">
            <v>0</v>
          </cell>
          <cell r="M178">
            <v>0</v>
          </cell>
          <cell r="N178">
            <v>0</v>
          </cell>
          <cell r="O178">
            <v>0</v>
          </cell>
          <cell r="P178">
            <v>0</v>
          </cell>
          <cell r="R178">
            <v>0</v>
          </cell>
        </row>
        <row r="180">
          <cell r="C180" t="str">
            <v>TOTAL O2 ONLINE</v>
          </cell>
          <cell r="E180">
            <v>129163</v>
          </cell>
          <cell r="F180">
            <v>106362</v>
          </cell>
          <cell r="G180">
            <v>109451</v>
          </cell>
          <cell r="H180">
            <v>0</v>
          </cell>
          <cell r="I180">
            <v>0</v>
          </cell>
          <cell r="J180">
            <v>0</v>
          </cell>
          <cell r="K180">
            <v>0</v>
          </cell>
          <cell r="L180">
            <v>0</v>
          </cell>
          <cell r="M180">
            <v>0</v>
          </cell>
          <cell r="N180">
            <v>0</v>
          </cell>
          <cell r="O180">
            <v>0</v>
          </cell>
          <cell r="P180">
            <v>0</v>
          </cell>
          <cell r="R180">
            <v>344976</v>
          </cell>
        </row>
        <row r="182">
          <cell r="C182" t="str">
            <v>O2 RETAIL (P. Cave)</v>
          </cell>
        </row>
        <row r="184">
          <cell r="B184" t="str">
            <v>O2 Retail   SIMO</v>
          </cell>
          <cell r="C184" t="str">
            <v>O2 Retail</v>
          </cell>
          <cell r="E184">
            <v>42201</v>
          </cell>
          <cell r="F184">
            <v>36930</v>
          </cell>
          <cell r="G184">
            <v>40647</v>
          </cell>
          <cell r="H184">
            <v>0</v>
          </cell>
          <cell r="I184">
            <v>0</v>
          </cell>
          <cell r="J184">
            <v>0</v>
          </cell>
          <cell r="K184">
            <v>0</v>
          </cell>
          <cell r="L184">
            <v>0</v>
          </cell>
          <cell r="M184">
            <v>0</v>
          </cell>
          <cell r="N184">
            <v>0</v>
          </cell>
          <cell r="O184">
            <v>0</v>
          </cell>
          <cell r="P184">
            <v>0</v>
          </cell>
          <cell r="R184">
            <v>119778</v>
          </cell>
        </row>
        <row r="185">
          <cell r="B185" t="str">
            <v>O2 Franchise   SIMO</v>
          </cell>
          <cell r="C185" t="str">
            <v>O2 Franchise</v>
          </cell>
          <cell r="E185">
            <v>6761</v>
          </cell>
          <cell r="F185">
            <v>6197</v>
          </cell>
          <cell r="G185">
            <v>7362</v>
          </cell>
          <cell r="H185">
            <v>0</v>
          </cell>
          <cell r="I185">
            <v>0</v>
          </cell>
          <cell r="J185">
            <v>0</v>
          </cell>
          <cell r="K185">
            <v>0</v>
          </cell>
          <cell r="L185">
            <v>0</v>
          </cell>
          <cell r="M185">
            <v>0</v>
          </cell>
          <cell r="N185">
            <v>0</v>
          </cell>
          <cell r="O185">
            <v>0</v>
          </cell>
          <cell r="P185">
            <v>0</v>
          </cell>
          <cell r="R185">
            <v>20320</v>
          </cell>
        </row>
        <row r="186">
          <cell r="B186" t="str">
            <v>tbc   SIMO</v>
          </cell>
          <cell r="C186" t="str">
            <v>tbc</v>
          </cell>
          <cell r="E186">
            <v>0</v>
          </cell>
          <cell r="F186">
            <v>0</v>
          </cell>
          <cell r="G186">
            <v>0</v>
          </cell>
          <cell r="H186">
            <v>0</v>
          </cell>
          <cell r="I186">
            <v>0</v>
          </cell>
          <cell r="J186">
            <v>0</v>
          </cell>
          <cell r="K186">
            <v>0</v>
          </cell>
          <cell r="L186">
            <v>0</v>
          </cell>
          <cell r="M186">
            <v>0</v>
          </cell>
          <cell r="N186">
            <v>0</v>
          </cell>
          <cell r="O186">
            <v>0</v>
          </cell>
          <cell r="P186">
            <v>0</v>
          </cell>
          <cell r="R186">
            <v>0</v>
          </cell>
        </row>
        <row r="187">
          <cell r="B187" t="str">
            <v>tbc   SIMO</v>
          </cell>
          <cell r="C187" t="str">
            <v>tbc</v>
          </cell>
          <cell r="E187">
            <v>0</v>
          </cell>
          <cell r="F187">
            <v>0</v>
          </cell>
          <cell r="G187">
            <v>0</v>
          </cell>
          <cell r="H187">
            <v>0</v>
          </cell>
          <cell r="I187">
            <v>0</v>
          </cell>
          <cell r="J187">
            <v>0</v>
          </cell>
          <cell r="K187">
            <v>0</v>
          </cell>
          <cell r="L187">
            <v>0</v>
          </cell>
          <cell r="M187">
            <v>0</v>
          </cell>
          <cell r="N187">
            <v>0</v>
          </cell>
          <cell r="O187">
            <v>0</v>
          </cell>
          <cell r="P187">
            <v>0</v>
          </cell>
          <cell r="R187">
            <v>0</v>
          </cell>
        </row>
        <row r="188">
          <cell r="B188" t="str">
            <v>tbc   SIMO</v>
          </cell>
          <cell r="C188" t="str">
            <v>tbc</v>
          </cell>
          <cell r="E188">
            <v>0</v>
          </cell>
          <cell r="F188">
            <v>0</v>
          </cell>
          <cell r="G188">
            <v>0</v>
          </cell>
          <cell r="H188">
            <v>0</v>
          </cell>
          <cell r="I188">
            <v>0</v>
          </cell>
          <cell r="J188">
            <v>0</v>
          </cell>
          <cell r="K188">
            <v>0</v>
          </cell>
          <cell r="L188">
            <v>0</v>
          </cell>
          <cell r="M188">
            <v>0</v>
          </cell>
          <cell r="N188">
            <v>0</v>
          </cell>
          <cell r="O188">
            <v>0</v>
          </cell>
          <cell r="P188">
            <v>0</v>
          </cell>
          <cell r="R188">
            <v>0</v>
          </cell>
        </row>
        <row r="189">
          <cell r="B189" t="str">
            <v>tbc   SIMO</v>
          </cell>
          <cell r="C189" t="str">
            <v>tbc</v>
          </cell>
          <cell r="E189">
            <v>0</v>
          </cell>
          <cell r="F189">
            <v>0</v>
          </cell>
          <cell r="G189">
            <v>0</v>
          </cell>
          <cell r="H189">
            <v>0</v>
          </cell>
          <cell r="I189">
            <v>0</v>
          </cell>
          <cell r="J189">
            <v>0</v>
          </cell>
          <cell r="K189">
            <v>0</v>
          </cell>
          <cell r="L189">
            <v>0</v>
          </cell>
          <cell r="M189">
            <v>0</v>
          </cell>
          <cell r="N189">
            <v>0</v>
          </cell>
          <cell r="O189">
            <v>0</v>
          </cell>
          <cell r="P189">
            <v>0</v>
          </cell>
          <cell r="R189">
            <v>0</v>
          </cell>
        </row>
        <row r="190">
          <cell r="B190" t="str">
            <v>tbc   SIMO</v>
          </cell>
          <cell r="C190" t="str">
            <v>tbc</v>
          </cell>
          <cell r="E190">
            <v>0</v>
          </cell>
          <cell r="F190">
            <v>0</v>
          </cell>
          <cell r="G190">
            <v>0</v>
          </cell>
          <cell r="H190">
            <v>0</v>
          </cell>
          <cell r="I190">
            <v>0</v>
          </cell>
          <cell r="J190">
            <v>0</v>
          </cell>
          <cell r="K190">
            <v>0</v>
          </cell>
          <cell r="L190">
            <v>0</v>
          </cell>
          <cell r="M190">
            <v>0</v>
          </cell>
          <cell r="N190">
            <v>0</v>
          </cell>
          <cell r="O190">
            <v>0</v>
          </cell>
          <cell r="P190">
            <v>0</v>
          </cell>
          <cell r="R190">
            <v>0</v>
          </cell>
        </row>
        <row r="192">
          <cell r="C192" t="str">
            <v>TOTAL O2 RETAIL</v>
          </cell>
          <cell r="E192">
            <v>48962</v>
          </cell>
          <cell r="F192">
            <v>43127</v>
          </cell>
          <cell r="G192">
            <v>48009</v>
          </cell>
          <cell r="H192">
            <v>0</v>
          </cell>
          <cell r="I192">
            <v>0</v>
          </cell>
          <cell r="J192">
            <v>0</v>
          </cell>
          <cell r="K192">
            <v>0</v>
          </cell>
          <cell r="L192">
            <v>0</v>
          </cell>
          <cell r="M192">
            <v>0</v>
          </cell>
          <cell r="N192">
            <v>0</v>
          </cell>
          <cell r="O192">
            <v>0</v>
          </cell>
          <cell r="P192">
            <v>0</v>
          </cell>
          <cell r="R192">
            <v>140098</v>
          </cell>
        </row>
        <row r="194">
          <cell r="C194" t="str">
            <v>OTHER CHANNELS</v>
          </cell>
        </row>
        <row r="196">
          <cell r="B196" t="str">
            <v>Other   SIMO</v>
          </cell>
          <cell r="C196" t="str">
            <v>Other</v>
          </cell>
          <cell r="E196">
            <v>1857</v>
          </cell>
          <cell r="F196">
            <v>1750</v>
          </cell>
          <cell r="G196">
            <v>1646</v>
          </cell>
          <cell r="H196">
            <v>0</v>
          </cell>
          <cell r="I196">
            <v>0</v>
          </cell>
          <cell r="J196">
            <v>0</v>
          </cell>
          <cell r="K196">
            <v>0</v>
          </cell>
          <cell r="L196">
            <v>0</v>
          </cell>
          <cell r="M196">
            <v>0</v>
          </cell>
          <cell r="N196">
            <v>0</v>
          </cell>
          <cell r="O196">
            <v>0</v>
          </cell>
          <cell r="P196">
            <v>0</v>
          </cell>
          <cell r="R196">
            <v>5253</v>
          </cell>
        </row>
        <row r="197">
          <cell r="B197" t="str">
            <v>tbc   SIMO</v>
          </cell>
          <cell r="C197" t="str">
            <v>tbc</v>
          </cell>
          <cell r="E197">
            <v>0</v>
          </cell>
          <cell r="F197">
            <v>0</v>
          </cell>
          <cell r="G197">
            <v>0</v>
          </cell>
          <cell r="H197">
            <v>0</v>
          </cell>
          <cell r="I197">
            <v>0</v>
          </cell>
          <cell r="J197">
            <v>0</v>
          </cell>
          <cell r="K197">
            <v>0</v>
          </cell>
          <cell r="L197">
            <v>0</v>
          </cell>
          <cell r="M197">
            <v>0</v>
          </cell>
          <cell r="N197">
            <v>0</v>
          </cell>
          <cell r="O197">
            <v>0</v>
          </cell>
          <cell r="P197">
            <v>0</v>
          </cell>
          <cell r="R197">
            <v>0</v>
          </cell>
        </row>
        <row r="198">
          <cell r="B198" t="str">
            <v>tbc   SIMO</v>
          </cell>
          <cell r="C198" t="str">
            <v>tbc</v>
          </cell>
          <cell r="E198">
            <v>0</v>
          </cell>
          <cell r="F198">
            <v>0</v>
          </cell>
          <cell r="G198">
            <v>0</v>
          </cell>
          <cell r="H198">
            <v>0</v>
          </cell>
          <cell r="I198">
            <v>0</v>
          </cell>
          <cell r="J198">
            <v>0</v>
          </cell>
          <cell r="K198">
            <v>0</v>
          </cell>
          <cell r="L198">
            <v>0</v>
          </cell>
          <cell r="M198">
            <v>0</v>
          </cell>
          <cell r="N198">
            <v>0</v>
          </cell>
          <cell r="O198">
            <v>0</v>
          </cell>
          <cell r="P198">
            <v>0</v>
          </cell>
          <cell r="R198">
            <v>0</v>
          </cell>
        </row>
        <row r="199">
          <cell r="B199" t="str">
            <v>tbc   SIMO</v>
          </cell>
          <cell r="C199" t="str">
            <v>tbc</v>
          </cell>
          <cell r="E199">
            <v>0</v>
          </cell>
          <cell r="F199">
            <v>0</v>
          </cell>
          <cell r="G199">
            <v>0</v>
          </cell>
          <cell r="H199">
            <v>0</v>
          </cell>
          <cell r="I199">
            <v>0</v>
          </cell>
          <cell r="J199">
            <v>0</v>
          </cell>
          <cell r="K199">
            <v>0</v>
          </cell>
          <cell r="L199">
            <v>0</v>
          </cell>
          <cell r="M199">
            <v>0</v>
          </cell>
          <cell r="N199">
            <v>0</v>
          </cell>
          <cell r="O199">
            <v>0</v>
          </cell>
          <cell r="P199">
            <v>0</v>
          </cell>
          <cell r="R199">
            <v>0</v>
          </cell>
        </row>
        <row r="200">
          <cell r="B200" t="str">
            <v>tbc   SIMO</v>
          </cell>
          <cell r="C200" t="str">
            <v>tbc</v>
          </cell>
          <cell r="E200">
            <v>0</v>
          </cell>
          <cell r="F200">
            <v>0</v>
          </cell>
          <cell r="G200">
            <v>0</v>
          </cell>
          <cell r="H200">
            <v>0</v>
          </cell>
          <cell r="I200">
            <v>0</v>
          </cell>
          <cell r="J200">
            <v>0</v>
          </cell>
          <cell r="K200">
            <v>0</v>
          </cell>
          <cell r="L200">
            <v>0</v>
          </cell>
          <cell r="M200">
            <v>0</v>
          </cell>
          <cell r="N200">
            <v>0</v>
          </cell>
          <cell r="O200">
            <v>0</v>
          </cell>
          <cell r="P200">
            <v>0</v>
          </cell>
          <cell r="R200">
            <v>0</v>
          </cell>
        </row>
        <row r="201">
          <cell r="B201" t="str">
            <v>tbc   SIMO</v>
          </cell>
          <cell r="C201" t="str">
            <v>tbc</v>
          </cell>
          <cell r="E201">
            <v>0</v>
          </cell>
          <cell r="F201">
            <v>0</v>
          </cell>
          <cell r="G201">
            <v>0</v>
          </cell>
          <cell r="H201">
            <v>0</v>
          </cell>
          <cell r="I201">
            <v>0</v>
          </cell>
          <cell r="J201">
            <v>0</v>
          </cell>
          <cell r="K201">
            <v>0</v>
          </cell>
          <cell r="L201">
            <v>0</v>
          </cell>
          <cell r="M201">
            <v>0</v>
          </cell>
          <cell r="N201">
            <v>0</v>
          </cell>
          <cell r="O201">
            <v>0</v>
          </cell>
          <cell r="P201">
            <v>0</v>
          </cell>
          <cell r="R201">
            <v>0</v>
          </cell>
        </row>
        <row r="202">
          <cell r="B202" t="str">
            <v>tbc   SIMO</v>
          </cell>
          <cell r="C202" t="str">
            <v>tbc</v>
          </cell>
          <cell r="E202">
            <v>0</v>
          </cell>
          <cell r="F202">
            <v>0</v>
          </cell>
          <cell r="G202">
            <v>0</v>
          </cell>
          <cell r="H202">
            <v>0</v>
          </cell>
          <cell r="I202">
            <v>0</v>
          </cell>
          <cell r="J202">
            <v>0</v>
          </cell>
          <cell r="K202">
            <v>0</v>
          </cell>
          <cell r="L202">
            <v>0</v>
          </cell>
          <cell r="M202">
            <v>0</v>
          </cell>
          <cell r="N202">
            <v>0</v>
          </cell>
          <cell r="O202">
            <v>0</v>
          </cell>
          <cell r="P202">
            <v>0</v>
          </cell>
          <cell r="R202">
            <v>0</v>
          </cell>
        </row>
        <row r="204">
          <cell r="C204" t="str">
            <v>TOTAL OTHER CHANNELS</v>
          </cell>
          <cell r="E204">
            <v>1857</v>
          </cell>
          <cell r="F204">
            <v>1750</v>
          </cell>
          <cell r="G204">
            <v>1646</v>
          </cell>
          <cell r="H204">
            <v>0</v>
          </cell>
          <cell r="I204">
            <v>0</v>
          </cell>
          <cell r="J204">
            <v>0</v>
          </cell>
          <cell r="K204">
            <v>0</v>
          </cell>
          <cell r="L204">
            <v>0</v>
          </cell>
          <cell r="M204">
            <v>0</v>
          </cell>
          <cell r="N204">
            <v>0</v>
          </cell>
          <cell r="O204">
            <v>0</v>
          </cell>
          <cell r="P204">
            <v>0</v>
          </cell>
          <cell r="R204">
            <v>5253</v>
          </cell>
        </row>
        <row r="206">
          <cell r="C206" t="str">
            <v>SIMO PREPAY GROSS CONNECTIONS</v>
          </cell>
          <cell r="E206">
            <v>248237</v>
          </cell>
          <cell r="F206">
            <v>218743</v>
          </cell>
          <cell r="G206">
            <v>239697</v>
          </cell>
          <cell r="H206">
            <v>0</v>
          </cell>
          <cell r="I206">
            <v>0</v>
          </cell>
          <cell r="J206">
            <v>0</v>
          </cell>
          <cell r="K206">
            <v>0</v>
          </cell>
          <cell r="L206">
            <v>0</v>
          </cell>
          <cell r="M206">
            <v>0</v>
          </cell>
          <cell r="N206">
            <v>0</v>
          </cell>
          <cell r="O206">
            <v>0</v>
          </cell>
          <cell r="P206">
            <v>0</v>
          </cell>
          <cell r="R206">
            <v>706677</v>
          </cell>
        </row>
        <row r="208">
          <cell r="C208" t="str">
            <v>PREPAY iPHONE</v>
          </cell>
          <cell r="E208">
            <v>39814</v>
          </cell>
          <cell r="F208">
            <v>39845</v>
          </cell>
          <cell r="G208">
            <v>39873</v>
          </cell>
          <cell r="H208">
            <v>39904</v>
          </cell>
          <cell r="I208">
            <v>39934</v>
          </cell>
          <cell r="J208">
            <v>39965</v>
          </cell>
          <cell r="K208">
            <v>39995</v>
          </cell>
          <cell r="L208">
            <v>40026</v>
          </cell>
          <cell r="M208">
            <v>40057</v>
          </cell>
          <cell r="N208">
            <v>40087</v>
          </cell>
          <cell r="O208">
            <v>40118</v>
          </cell>
          <cell r="P208">
            <v>40148</v>
          </cell>
          <cell r="R208" t="str">
            <v>Year to Date</v>
          </cell>
        </row>
        <row r="210">
          <cell r="E210" t="str">
            <v>Actual</v>
          </cell>
          <cell r="F210" t="str">
            <v>Actual</v>
          </cell>
          <cell r="G210" t="str">
            <v>Actual</v>
          </cell>
          <cell r="H210" t="str">
            <v/>
          </cell>
          <cell r="I210" t="str">
            <v/>
          </cell>
          <cell r="J210" t="str">
            <v/>
          </cell>
          <cell r="K210" t="str">
            <v/>
          </cell>
          <cell r="L210" t="str">
            <v/>
          </cell>
          <cell r="M210" t="str">
            <v/>
          </cell>
          <cell r="N210" t="str">
            <v/>
          </cell>
          <cell r="O210" t="str">
            <v/>
          </cell>
          <cell r="P210" t="str">
            <v/>
          </cell>
        </row>
        <row r="212">
          <cell r="C212" t="str">
            <v>MASS RETAIL (S. Shurrock)</v>
          </cell>
        </row>
        <row r="214">
          <cell r="B214" t="str">
            <v>Carphone Warehouse - CPW Managed   iPhone</v>
          </cell>
          <cell r="C214" t="str">
            <v>Carphone Warehouse - CPW Managed</v>
          </cell>
          <cell r="E214">
            <v>0</v>
          </cell>
          <cell r="F214">
            <v>0</v>
          </cell>
          <cell r="G214">
            <v>0</v>
          </cell>
          <cell r="H214">
            <v>0</v>
          </cell>
          <cell r="I214">
            <v>0</v>
          </cell>
          <cell r="J214">
            <v>0</v>
          </cell>
          <cell r="K214">
            <v>0</v>
          </cell>
          <cell r="L214">
            <v>0</v>
          </cell>
          <cell r="M214">
            <v>0</v>
          </cell>
          <cell r="N214">
            <v>0</v>
          </cell>
          <cell r="O214">
            <v>0</v>
          </cell>
          <cell r="P214">
            <v>0</v>
          </cell>
          <cell r="R214">
            <v>0</v>
          </cell>
        </row>
        <row r="215">
          <cell r="B215" t="str">
            <v>Carphone Warehouse - O2 managed   iPhone</v>
          </cell>
          <cell r="C215" t="str">
            <v>Carphone Warehouse - O2 managed</v>
          </cell>
          <cell r="E215">
            <v>3594</v>
          </cell>
          <cell r="F215">
            <v>2819</v>
          </cell>
          <cell r="G215">
            <v>1623</v>
          </cell>
          <cell r="H215">
            <v>0</v>
          </cell>
          <cell r="I215">
            <v>0</v>
          </cell>
          <cell r="J215">
            <v>0</v>
          </cell>
          <cell r="K215">
            <v>0</v>
          </cell>
          <cell r="L215">
            <v>0</v>
          </cell>
          <cell r="M215">
            <v>0</v>
          </cell>
          <cell r="N215">
            <v>0</v>
          </cell>
          <cell r="O215">
            <v>0</v>
          </cell>
          <cell r="P215">
            <v>0</v>
          </cell>
          <cell r="R215">
            <v>8036</v>
          </cell>
        </row>
        <row r="216">
          <cell r="B216" t="str">
            <v>tbc   iPhone</v>
          </cell>
          <cell r="C216" t="str">
            <v>tbc</v>
          </cell>
          <cell r="E216">
            <v>0</v>
          </cell>
          <cell r="F216">
            <v>0</v>
          </cell>
          <cell r="G216">
            <v>0</v>
          </cell>
          <cell r="H216">
            <v>0</v>
          </cell>
          <cell r="I216">
            <v>0</v>
          </cell>
          <cell r="J216">
            <v>0</v>
          </cell>
          <cell r="K216">
            <v>0</v>
          </cell>
          <cell r="L216">
            <v>0</v>
          </cell>
          <cell r="M216">
            <v>0</v>
          </cell>
          <cell r="N216">
            <v>0</v>
          </cell>
          <cell r="O216">
            <v>0</v>
          </cell>
          <cell r="P216">
            <v>0</v>
          </cell>
          <cell r="R216">
            <v>0</v>
          </cell>
        </row>
        <row r="217">
          <cell r="B217" t="str">
            <v>tbc   iPhone</v>
          </cell>
          <cell r="C217" t="str">
            <v>tbc</v>
          </cell>
          <cell r="E217">
            <v>0</v>
          </cell>
          <cell r="F217">
            <v>0</v>
          </cell>
          <cell r="G217">
            <v>0</v>
          </cell>
          <cell r="H217">
            <v>0</v>
          </cell>
          <cell r="I217">
            <v>0</v>
          </cell>
          <cell r="J217">
            <v>0</v>
          </cell>
          <cell r="K217">
            <v>0</v>
          </cell>
          <cell r="L217">
            <v>0</v>
          </cell>
          <cell r="M217">
            <v>0</v>
          </cell>
          <cell r="N217">
            <v>0</v>
          </cell>
          <cell r="O217">
            <v>0</v>
          </cell>
          <cell r="P217">
            <v>0</v>
          </cell>
          <cell r="R217">
            <v>0</v>
          </cell>
        </row>
        <row r="218">
          <cell r="B218" t="str">
            <v>Phones 4 You   iPhone</v>
          </cell>
          <cell r="C218" t="str">
            <v>Phones 4 You</v>
          </cell>
          <cell r="E218">
            <v>0</v>
          </cell>
          <cell r="F218">
            <v>0</v>
          </cell>
          <cell r="G218">
            <v>0</v>
          </cell>
          <cell r="H218">
            <v>0</v>
          </cell>
          <cell r="I218">
            <v>0</v>
          </cell>
          <cell r="J218">
            <v>0</v>
          </cell>
          <cell r="K218">
            <v>0</v>
          </cell>
          <cell r="L218">
            <v>0</v>
          </cell>
          <cell r="M218">
            <v>0</v>
          </cell>
          <cell r="N218">
            <v>0</v>
          </cell>
          <cell r="O218">
            <v>0</v>
          </cell>
          <cell r="P218">
            <v>0</v>
          </cell>
          <cell r="R218">
            <v>0</v>
          </cell>
        </row>
        <row r="219">
          <cell r="B219" t="str">
            <v>Dixons Stores Group   iPhone</v>
          </cell>
          <cell r="C219" t="str">
            <v>Dixons Stores Group</v>
          </cell>
          <cell r="E219">
            <v>0</v>
          </cell>
          <cell r="F219">
            <v>0</v>
          </cell>
          <cell r="G219">
            <v>0</v>
          </cell>
          <cell r="H219">
            <v>0</v>
          </cell>
          <cell r="I219">
            <v>0</v>
          </cell>
          <cell r="J219">
            <v>0</v>
          </cell>
          <cell r="K219">
            <v>0</v>
          </cell>
          <cell r="L219">
            <v>0</v>
          </cell>
          <cell r="M219">
            <v>0</v>
          </cell>
          <cell r="N219">
            <v>0</v>
          </cell>
          <cell r="O219">
            <v>0</v>
          </cell>
          <cell r="P219">
            <v>0</v>
          </cell>
          <cell r="R219">
            <v>0</v>
          </cell>
        </row>
        <row r="220">
          <cell r="B220" t="str">
            <v>tbc   iPhone</v>
          </cell>
          <cell r="C220" t="str">
            <v>tbc</v>
          </cell>
          <cell r="E220">
            <v>0</v>
          </cell>
          <cell r="F220">
            <v>0</v>
          </cell>
          <cell r="G220">
            <v>0</v>
          </cell>
          <cell r="H220">
            <v>0</v>
          </cell>
          <cell r="I220">
            <v>0</v>
          </cell>
          <cell r="J220">
            <v>0</v>
          </cell>
          <cell r="K220">
            <v>0</v>
          </cell>
          <cell r="L220">
            <v>0</v>
          </cell>
          <cell r="M220">
            <v>0</v>
          </cell>
          <cell r="N220">
            <v>0</v>
          </cell>
          <cell r="O220">
            <v>0</v>
          </cell>
          <cell r="P220">
            <v>0</v>
          </cell>
          <cell r="R220">
            <v>0</v>
          </cell>
        </row>
        <row r="221">
          <cell r="B221" t="str">
            <v>Dial a Phone   iPhone</v>
          </cell>
          <cell r="C221" t="str">
            <v>Dial a Phone</v>
          </cell>
          <cell r="E221">
            <v>0</v>
          </cell>
          <cell r="F221">
            <v>0</v>
          </cell>
          <cell r="G221">
            <v>0</v>
          </cell>
          <cell r="H221">
            <v>0</v>
          </cell>
          <cell r="I221">
            <v>0</v>
          </cell>
          <cell r="J221">
            <v>0</v>
          </cell>
          <cell r="K221">
            <v>0</v>
          </cell>
          <cell r="L221">
            <v>0</v>
          </cell>
          <cell r="M221">
            <v>0</v>
          </cell>
          <cell r="N221">
            <v>0</v>
          </cell>
          <cell r="O221">
            <v>0</v>
          </cell>
          <cell r="P221">
            <v>0</v>
          </cell>
          <cell r="R221">
            <v>0</v>
          </cell>
        </row>
        <row r="222">
          <cell r="B222" t="str">
            <v>Argos   iPhone</v>
          </cell>
          <cell r="C222" t="str">
            <v>Argos</v>
          </cell>
          <cell r="E222">
            <v>0</v>
          </cell>
          <cell r="F222">
            <v>0</v>
          </cell>
          <cell r="G222">
            <v>0</v>
          </cell>
          <cell r="H222">
            <v>0</v>
          </cell>
          <cell r="I222">
            <v>0</v>
          </cell>
          <cell r="J222">
            <v>0</v>
          </cell>
          <cell r="K222">
            <v>0</v>
          </cell>
          <cell r="L222">
            <v>0</v>
          </cell>
          <cell r="M222">
            <v>0</v>
          </cell>
          <cell r="N222">
            <v>0</v>
          </cell>
          <cell r="O222">
            <v>0</v>
          </cell>
          <cell r="P222">
            <v>0</v>
          </cell>
          <cell r="R222">
            <v>0</v>
          </cell>
        </row>
        <row r="223">
          <cell r="B223" t="str">
            <v>Tesco   iPhone</v>
          </cell>
          <cell r="C223" t="str">
            <v>Tesco</v>
          </cell>
          <cell r="E223">
            <v>0</v>
          </cell>
          <cell r="F223">
            <v>0</v>
          </cell>
          <cell r="G223">
            <v>0</v>
          </cell>
          <cell r="H223">
            <v>0</v>
          </cell>
          <cell r="I223">
            <v>0</v>
          </cell>
          <cell r="J223">
            <v>0</v>
          </cell>
          <cell r="K223">
            <v>0</v>
          </cell>
          <cell r="L223">
            <v>0</v>
          </cell>
          <cell r="M223">
            <v>0</v>
          </cell>
          <cell r="N223">
            <v>0</v>
          </cell>
          <cell r="O223">
            <v>0</v>
          </cell>
          <cell r="P223">
            <v>0</v>
          </cell>
          <cell r="R223">
            <v>0</v>
          </cell>
        </row>
        <row r="224">
          <cell r="B224" t="str">
            <v>Woolworths   iPhone</v>
          </cell>
          <cell r="C224" t="str">
            <v>Woolworths</v>
          </cell>
          <cell r="E224">
            <v>0</v>
          </cell>
          <cell r="F224">
            <v>0</v>
          </cell>
          <cell r="G224">
            <v>0</v>
          </cell>
          <cell r="H224">
            <v>0</v>
          </cell>
          <cell r="I224">
            <v>0</v>
          </cell>
          <cell r="J224">
            <v>0</v>
          </cell>
          <cell r="K224">
            <v>0</v>
          </cell>
          <cell r="L224">
            <v>0</v>
          </cell>
          <cell r="M224">
            <v>0</v>
          </cell>
          <cell r="N224">
            <v>0</v>
          </cell>
          <cell r="O224">
            <v>0</v>
          </cell>
          <cell r="P224">
            <v>0</v>
          </cell>
          <cell r="R224">
            <v>0</v>
          </cell>
        </row>
        <row r="225">
          <cell r="B225" t="str">
            <v>Littlewoods   iPhone</v>
          </cell>
          <cell r="C225" t="str">
            <v>Littlewoods</v>
          </cell>
          <cell r="E225">
            <v>0</v>
          </cell>
          <cell r="F225">
            <v>0</v>
          </cell>
          <cell r="G225">
            <v>0</v>
          </cell>
          <cell r="H225">
            <v>0</v>
          </cell>
          <cell r="I225">
            <v>0</v>
          </cell>
          <cell r="J225">
            <v>0</v>
          </cell>
          <cell r="K225">
            <v>0</v>
          </cell>
          <cell r="L225">
            <v>0</v>
          </cell>
          <cell r="M225">
            <v>0</v>
          </cell>
          <cell r="N225">
            <v>0</v>
          </cell>
          <cell r="O225">
            <v>0</v>
          </cell>
          <cell r="P225">
            <v>0</v>
          </cell>
          <cell r="R225">
            <v>0</v>
          </cell>
        </row>
        <row r="226">
          <cell r="B226" t="str">
            <v>Comet   iPhone</v>
          </cell>
          <cell r="C226" t="str">
            <v>Comet</v>
          </cell>
          <cell r="E226">
            <v>0</v>
          </cell>
          <cell r="F226">
            <v>0</v>
          </cell>
          <cell r="G226">
            <v>0</v>
          </cell>
          <cell r="H226">
            <v>0</v>
          </cell>
          <cell r="I226">
            <v>0</v>
          </cell>
          <cell r="J226">
            <v>0</v>
          </cell>
          <cell r="K226">
            <v>0</v>
          </cell>
          <cell r="L226">
            <v>0</v>
          </cell>
          <cell r="M226">
            <v>0</v>
          </cell>
          <cell r="N226">
            <v>0</v>
          </cell>
          <cell r="O226">
            <v>0</v>
          </cell>
          <cell r="P226">
            <v>0</v>
          </cell>
          <cell r="R226">
            <v>0</v>
          </cell>
        </row>
        <row r="227">
          <cell r="B227" t="str">
            <v>MobileShop   iPhone</v>
          </cell>
          <cell r="C227" t="str">
            <v>MobileShop</v>
          </cell>
          <cell r="E227">
            <v>0</v>
          </cell>
          <cell r="F227">
            <v>0</v>
          </cell>
          <cell r="G227">
            <v>0</v>
          </cell>
          <cell r="H227">
            <v>0</v>
          </cell>
          <cell r="I227">
            <v>0</v>
          </cell>
          <cell r="J227">
            <v>0</v>
          </cell>
          <cell r="K227">
            <v>0</v>
          </cell>
          <cell r="L227">
            <v>0</v>
          </cell>
          <cell r="M227">
            <v>0</v>
          </cell>
          <cell r="N227">
            <v>0</v>
          </cell>
          <cell r="O227">
            <v>0</v>
          </cell>
          <cell r="P227">
            <v>0</v>
          </cell>
          <cell r="R227">
            <v>0</v>
          </cell>
        </row>
        <row r="228">
          <cell r="B228" t="str">
            <v>Apple   iPhone</v>
          </cell>
          <cell r="C228" t="str">
            <v>Apple</v>
          </cell>
          <cell r="E228">
            <v>4015</v>
          </cell>
          <cell r="F228">
            <v>3232</v>
          </cell>
          <cell r="G228">
            <v>4209</v>
          </cell>
          <cell r="H228">
            <v>0</v>
          </cell>
          <cell r="I228">
            <v>0</v>
          </cell>
          <cell r="J228">
            <v>0</v>
          </cell>
          <cell r="K228">
            <v>0</v>
          </cell>
          <cell r="L228">
            <v>0</v>
          </cell>
          <cell r="M228">
            <v>0</v>
          </cell>
          <cell r="N228">
            <v>0</v>
          </cell>
          <cell r="O228">
            <v>0</v>
          </cell>
          <cell r="P228">
            <v>0</v>
          </cell>
          <cell r="R228">
            <v>11456</v>
          </cell>
        </row>
        <row r="229">
          <cell r="B229" t="str">
            <v>Other Mass Retail   iPhone</v>
          </cell>
          <cell r="C229" t="str">
            <v>Other Mass Retail</v>
          </cell>
          <cell r="E229">
            <v>13</v>
          </cell>
          <cell r="F229">
            <v>11</v>
          </cell>
          <cell r="G229">
            <v>22</v>
          </cell>
          <cell r="H229">
            <v>0</v>
          </cell>
          <cell r="I229">
            <v>0</v>
          </cell>
          <cell r="J229">
            <v>0</v>
          </cell>
          <cell r="K229">
            <v>0</v>
          </cell>
          <cell r="L229">
            <v>0</v>
          </cell>
          <cell r="M229">
            <v>0</v>
          </cell>
          <cell r="N229">
            <v>0</v>
          </cell>
          <cell r="O229">
            <v>0</v>
          </cell>
          <cell r="P229">
            <v>0</v>
          </cell>
          <cell r="R229">
            <v>46</v>
          </cell>
        </row>
        <row r="230">
          <cell r="B230" t="str">
            <v>Prepay Distributors   iPhone</v>
          </cell>
          <cell r="C230" t="str">
            <v>Prepay Distributors</v>
          </cell>
          <cell r="E230">
            <v>0</v>
          </cell>
          <cell r="F230">
            <v>0</v>
          </cell>
          <cell r="G230">
            <v>0</v>
          </cell>
          <cell r="H230">
            <v>0</v>
          </cell>
          <cell r="I230">
            <v>0</v>
          </cell>
          <cell r="J230">
            <v>0</v>
          </cell>
          <cell r="K230">
            <v>0</v>
          </cell>
          <cell r="L230">
            <v>0</v>
          </cell>
          <cell r="M230">
            <v>0</v>
          </cell>
          <cell r="N230">
            <v>0</v>
          </cell>
          <cell r="O230">
            <v>0</v>
          </cell>
          <cell r="P230">
            <v>0</v>
          </cell>
          <cell r="R230">
            <v>0</v>
          </cell>
        </row>
        <row r="231">
          <cell r="B231" t="str">
            <v>Asda   iPhone</v>
          </cell>
          <cell r="C231" t="str">
            <v>Asda</v>
          </cell>
          <cell r="E231">
            <v>0</v>
          </cell>
          <cell r="F231">
            <v>0</v>
          </cell>
          <cell r="G231">
            <v>0</v>
          </cell>
          <cell r="H231">
            <v>0</v>
          </cell>
          <cell r="I231">
            <v>0</v>
          </cell>
          <cell r="J231">
            <v>0</v>
          </cell>
          <cell r="K231">
            <v>0</v>
          </cell>
          <cell r="L231">
            <v>0</v>
          </cell>
          <cell r="M231">
            <v>0</v>
          </cell>
          <cell r="N231">
            <v>0</v>
          </cell>
          <cell r="O231">
            <v>0</v>
          </cell>
          <cell r="P231">
            <v>0</v>
          </cell>
          <cell r="R231">
            <v>0</v>
          </cell>
        </row>
        <row r="232">
          <cell r="B232" t="str">
            <v>Next   iPhone</v>
          </cell>
          <cell r="C232" t="str">
            <v>Next</v>
          </cell>
          <cell r="E232">
            <v>0</v>
          </cell>
          <cell r="F232">
            <v>0</v>
          </cell>
          <cell r="G232">
            <v>0</v>
          </cell>
          <cell r="H232">
            <v>0</v>
          </cell>
          <cell r="I232">
            <v>0</v>
          </cell>
          <cell r="J232">
            <v>0</v>
          </cell>
          <cell r="K232">
            <v>0</v>
          </cell>
          <cell r="L232">
            <v>0</v>
          </cell>
          <cell r="M232">
            <v>0</v>
          </cell>
          <cell r="N232">
            <v>0</v>
          </cell>
          <cell r="O232">
            <v>0</v>
          </cell>
          <cell r="P232">
            <v>0</v>
          </cell>
          <cell r="R232">
            <v>0</v>
          </cell>
        </row>
        <row r="233">
          <cell r="B233" t="str">
            <v>Morrisons   iPhone</v>
          </cell>
          <cell r="C233" t="str">
            <v>Morrisons</v>
          </cell>
          <cell r="E233">
            <v>0</v>
          </cell>
          <cell r="F233">
            <v>0</v>
          </cell>
          <cell r="G233">
            <v>0</v>
          </cell>
          <cell r="H233">
            <v>0</v>
          </cell>
          <cell r="I233">
            <v>0</v>
          </cell>
          <cell r="J233">
            <v>0</v>
          </cell>
          <cell r="K233">
            <v>0</v>
          </cell>
          <cell r="L233">
            <v>0</v>
          </cell>
          <cell r="M233">
            <v>0</v>
          </cell>
          <cell r="N233">
            <v>0</v>
          </cell>
          <cell r="O233">
            <v>0</v>
          </cell>
          <cell r="P233">
            <v>0</v>
          </cell>
          <cell r="R233">
            <v>0</v>
          </cell>
        </row>
        <row r="234">
          <cell r="B234" t="str">
            <v>tbc   iPhone</v>
          </cell>
          <cell r="C234" t="str">
            <v>tbc</v>
          </cell>
          <cell r="E234">
            <v>0</v>
          </cell>
          <cell r="F234">
            <v>0</v>
          </cell>
          <cell r="G234">
            <v>0</v>
          </cell>
          <cell r="H234">
            <v>0</v>
          </cell>
          <cell r="I234">
            <v>0</v>
          </cell>
          <cell r="J234">
            <v>0</v>
          </cell>
          <cell r="K234">
            <v>0</v>
          </cell>
          <cell r="L234">
            <v>0</v>
          </cell>
          <cell r="M234">
            <v>0</v>
          </cell>
          <cell r="N234">
            <v>0</v>
          </cell>
          <cell r="O234">
            <v>0</v>
          </cell>
          <cell r="P234">
            <v>0</v>
          </cell>
          <cell r="R234">
            <v>0</v>
          </cell>
        </row>
        <row r="236">
          <cell r="C236" t="str">
            <v>TOTAL MASS RETAIL</v>
          </cell>
          <cell r="E236">
            <v>7622</v>
          </cell>
          <cell r="F236">
            <v>6062</v>
          </cell>
          <cell r="G236">
            <v>5854</v>
          </cell>
          <cell r="H236">
            <v>0</v>
          </cell>
          <cell r="I236">
            <v>0</v>
          </cell>
          <cell r="J236">
            <v>0</v>
          </cell>
          <cell r="K236">
            <v>0</v>
          </cell>
          <cell r="L236">
            <v>0</v>
          </cell>
          <cell r="M236">
            <v>0</v>
          </cell>
          <cell r="N236">
            <v>0</v>
          </cell>
          <cell r="O236">
            <v>0</v>
          </cell>
          <cell r="P236">
            <v>0</v>
          </cell>
          <cell r="R236">
            <v>19538</v>
          </cell>
        </row>
        <row r="238">
          <cell r="C238" t="str">
            <v>BUSINESS (B. Dowd)</v>
          </cell>
        </row>
        <row r="240">
          <cell r="B240" t="str">
            <v>Exclusive Partners   iPhone</v>
          </cell>
          <cell r="C240" t="str">
            <v>Exclusive Partners</v>
          </cell>
          <cell r="E240">
            <v>0</v>
          </cell>
          <cell r="F240">
            <v>0</v>
          </cell>
          <cell r="G240">
            <v>0</v>
          </cell>
          <cell r="H240">
            <v>0</v>
          </cell>
          <cell r="I240">
            <v>0</v>
          </cell>
          <cell r="J240">
            <v>0</v>
          </cell>
          <cell r="K240">
            <v>0</v>
          </cell>
          <cell r="L240">
            <v>0</v>
          </cell>
          <cell r="M240">
            <v>0</v>
          </cell>
          <cell r="N240">
            <v>0</v>
          </cell>
          <cell r="O240">
            <v>0</v>
          </cell>
          <cell r="P240">
            <v>0</v>
          </cell>
          <cell r="R240">
            <v>0</v>
          </cell>
        </row>
        <row r="242">
          <cell r="C242" t="str">
            <v>Business Partners</v>
          </cell>
        </row>
        <row r="244">
          <cell r="B244" t="str">
            <v>Direct Independents   iPhone</v>
          </cell>
          <cell r="C244" t="str">
            <v>Direct Independents</v>
          </cell>
          <cell r="E244">
            <v>0</v>
          </cell>
          <cell r="F244">
            <v>0</v>
          </cell>
          <cell r="G244">
            <v>0</v>
          </cell>
          <cell r="H244">
            <v>0</v>
          </cell>
          <cell r="I244">
            <v>0</v>
          </cell>
          <cell r="J244">
            <v>0</v>
          </cell>
          <cell r="K244">
            <v>0</v>
          </cell>
          <cell r="L244">
            <v>0</v>
          </cell>
          <cell r="M244">
            <v>0</v>
          </cell>
          <cell r="N244">
            <v>0</v>
          </cell>
          <cell r="O244">
            <v>0</v>
          </cell>
          <cell r="P244">
            <v>0</v>
          </cell>
          <cell r="R244">
            <v>0</v>
          </cell>
        </row>
        <row r="245">
          <cell r="B245" t="str">
            <v>Distributors   iPhone</v>
          </cell>
          <cell r="C245" t="str">
            <v>Distributors</v>
          </cell>
          <cell r="E245">
            <v>0</v>
          </cell>
          <cell r="F245">
            <v>0</v>
          </cell>
          <cell r="G245">
            <v>0</v>
          </cell>
          <cell r="H245">
            <v>0</v>
          </cell>
          <cell r="I245">
            <v>0</v>
          </cell>
          <cell r="J245">
            <v>0</v>
          </cell>
          <cell r="K245">
            <v>0</v>
          </cell>
          <cell r="L245">
            <v>0</v>
          </cell>
          <cell r="M245">
            <v>0</v>
          </cell>
          <cell r="N245">
            <v>0</v>
          </cell>
          <cell r="O245">
            <v>0</v>
          </cell>
          <cell r="P245">
            <v>0</v>
          </cell>
          <cell r="R245">
            <v>0</v>
          </cell>
        </row>
        <row r="246">
          <cell r="B246" t="str">
            <v>Data Centre of Excellence   iPhone</v>
          </cell>
          <cell r="C246" t="str">
            <v>Data Centre of Excellence</v>
          </cell>
          <cell r="E246">
            <v>0</v>
          </cell>
          <cell r="F246">
            <v>0</v>
          </cell>
          <cell r="G246">
            <v>0</v>
          </cell>
          <cell r="H246">
            <v>0</v>
          </cell>
          <cell r="I246">
            <v>0</v>
          </cell>
          <cell r="J246">
            <v>0</v>
          </cell>
          <cell r="K246">
            <v>0</v>
          </cell>
          <cell r="L246">
            <v>0</v>
          </cell>
          <cell r="M246">
            <v>0</v>
          </cell>
          <cell r="N246">
            <v>0</v>
          </cell>
          <cell r="O246">
            <v>0</v>
          </cell>
          <cell r="P246">
            <v>0</v>
          </cell>
          <cell r="R246">
            <v>0</v>
          </cell>
        </row>
        <row r="247">
          <cell r="B247" t="str">
            <v>Vodafone   iPhone</v>
          </cell>
          <cell r="C247" t="str">
            <v>Vodafone</v>
          </cell>
          <cell r="E247">
            <v>0</v>
          </cell>
          <cell r="F247">
            <v>0</v>
          </cell>
          <cell r="G247">
            <v>0</v>
          </cell>
          <cell r="H247">
            <v>0</v>
          </cell>
          <cell r="I247">
            <v>0</v>
          </cell>
          <cell r="J247">
            <v>0</v>
          </cell>
          <cell r="K247">
            <v>0</v>
          </cell>
          <cell r="L247">
            <v>0</v>
          </cell>
          <cell r="M247">
            <v>0</v>
          </cell>
          <cell r="N247">
            <v>0</v>
          </cell>
          <cell r="O247">
            <v>0</v>
          </cell>
          <cell r="P247">
            <v>0</v>
          </cell>
          <cell r="R247">
            <v>0</v>
          </cell>
        </row>
        <row r="248">
          <cell r="B248" t="str">
            <v>Managed Partners   iPhone</v>
          </cell>
          <cell r="C248" t="str">
            <v>Managed Partners</v>
          </cell>
          <cell r="E248">
            <v>0</v>
          </cell>
          <cell r="F248">
            <v>0</v>
          </cell>
          <cell r="G248">
            <v>0</v>
          </cell>
          <cell r="H248">
            <v>0</v>
          </cell>
          <cell r="I248">
            <v>0</v>
          </cell>
          <cell r="J248">
            <v>0</v>
          </cell>
          <cell r="K248">
            <v>0</v>
          </cell>
          <cell r="L248">
            <v>0</v>
          </cell>
          <cell r="M248">
            <v>0</v>
          </cell>
          <cell r="N248">
            <v>0</v>
          </cell>
          <cell r="O248">
            <v>0</v>
          </cell>
          <cell r="P248">
            <v>0</v>
          </cell>
          <cell r="R248">
            <v>0</v>
          </cell>
        </row>
        <row r="249">
          <cell r="B249" t="str">
            <v>BT SP   iPhone</v>
          </cell>
          <cell r="C249" t="str">
            <v>BT SP</v>
          </cell>
          <cell r="E249">
            <v>3</v>
          </cell>
          <cell r="F249">
            <v>0</v>
          </cell>
          <cell r="G249">
            <v>1</v>
          </cell>
          <cell r="H249">
            <v>0</v>
          </cell>
          <cell r="I249">
            <v>0</v>
          </cell>
          <cell r="J249">
            <v>0</v>
          </cell>
          <cell r="K249">
            <v>0</v>
          </cell>
          <cell r="L249">
            <v>0</v>
          </cell>
          <cell r="M249">
            <v>0</v>
          </cell>
          <cell r="N249">
            <v>0</v>
          </cell>
          <cell r="O249">
            <v>0</v>
          </cell>
          <cell r="P249">
            <v>0</v>
          </cell>
          <cell r="R249">
            <v>4</v>
          </cell>
        </row>
        <row r="250">
          <cell r="B250" t="str">
            <v>Billing Partners - ISPs   iPhone</v>
          </cell>
          <cell r="C250" t="str">
            <v>Billing Partners - ISPs</v>
          </cell>
          <cell r="E250">
            <v>0</v>
          </cell>
          <cell r="F250">
            <v>0</v>
          </cell>
          <cell r="G250">
            <v>0</v>
          </cell>
          <cell r="H250">
            <v>0</v>
          </cell>
          <cell r="I250">
            <v>0</v>
          </cell>
          <cell r="J250">
            <v>0</v>
          </cell>
          <cell r="K250">
            <v>0</v>
          </cell>
          <cell r="L250">
            <v>0</v>
          </cell>
          <cell r="M250">
            <v>0</v>
          </cell>
          <cell r="N250">
            <v>0</v>
          </cell>
          <cell r="O250">
            <v>0</v>
          </cell>
          <cell r="P250">
            <v>0</v>
          </cell>
          <cell r="R250">
            <v>0</v>
          </cell>
        </row>
        <row r="251">
          <cell r="B251" t="str">
            <v>Genesis   iPhone</v>
          </cell>
          <cell r="C251" t="str">
            <v>Genesis</v>
          </cell>
          <cell r="E251">
            <v>0</v>
          </cell>
          <cell r="F251">
            <v>0</v>
          </cell>
          <cell r="G251">
            <v>0</v>
          </cell>
          <cell r="H251">
            <v>0</v>
          </cell>
          <cell r="I251">
            <v>0</v>
          </cell>
          <cell r="J251">
            <v>0</v>
          </cell>
          <cell r="K251">
            <v>0</v>
          </cell>
          <cell r="L251">
            <v>0</v>
          </cell>
          <cell r="M251">
            <v>0</v>
          </cell>
          <cell r="N251">
            <v>0</v>
          </cell>
          <cell r="O251">
            <v>0</v>
          </cell>
          <cell r="P251">
            <v>0</v>
          </cell>
          <cell r="R251">
            <v>0</v>
          </cell>
        </row>
        <row r="252">
          <cell r="B252" t="str">
            <v>tbc   iPhone</v>
          </cell>
          <cell r="C252" t="str">
            <v>tbc</v>
          </cell>
          <cell r="E252">
            <v>0</v>
          </cell>
          <cell r="F252">
            <v>0</v>
          </cell>
          <cell r="G252">
            <v>0</v>
          </cell>
          <cell r="H252">
            <v>0</v>
          </cell>
          <cell r="I252">
            <v>0</v>
          </cell>
          <cell r="J252">
            <v>0</v>
          </cell>
          <cell r="K252">
            <v>0</v>
          </cell>
          <cell r="L252">
            <v>0</v>
          </cell>
          <cell r="M252">
            <v>0</v>
          </cell>
          <cell r="N252">
            <v>0</v>
          </cell>
          <cell r="O252">
            <v>0</v>
          </cell>
          <cell r="P252">
            <v>0</v>
          </cell>
          <cell r="R252">
            <v>0</v>
          </cell>
        </row>
        <row r="253">
          <cell r="B253" t="str">
            <v>Ceased Independents   iPhone</v>
          </cell>
          <cell r="C253" t="str">
            <v>Ceased Independents</v>
          </cell>
          <cell r="E253">
            <v>0</v>
          </cell>
          <cell r="F253">
            <v>0</v>
          </cell>
          <cell r="G253">
            <v>0</v>
          </cell>
          <cell r="H253">
            <v>0</v>
          </cell>
          <cell r="I253">
            <v>0</v>
          </cell>
          <cell r="J253">
            <v>0</v>
          </cell>
          <cell r="K253">
            <v>0</v>
          </cell>
          <cell r="L253">
            <v>0</v>
          </cell>
          <cell r="M253">
            <v>0</v>
          </cell>
          <cell r="N253">
            <v>0</v>
          </cell>
          <cell r="O253">
            <v>0</v>
          </cell>
          <cell r="P253">
            <v>0</v>
          </cell>
          <cell r="R253">
            <v>0</v>
          </cell>
        </row>
        <row r="254">
          <cell r="B254" t="str">
            <v>tbc   iPhone</v>
          </cell>
          <cell r="C254" t="str">
            <v>tbc</v>
          </cell>
          <cell r="E254">
            <v>0</v>
          </cell>
          <cell r="F254">
            <v>0</v>
          </cell>
          <cell r="G254">
            <v>0</v>
          </cell>
          <cell r="H254">
            <v>0</v>
          </cell>
          <cell r="I254">
            <v>0</v>
          </cell>
          <cell r="J254">
            <v>0</v>
          </cell>
          <cell r="K254">
            <v>0</v>
          </cell>
          <cell r="L254">
            <v>0</v>
          </cell>
          <cell r="M254">
            <v>0</v>
          </cell>
          <cell r="N254">
            <v>0</v>
          </cell>
          <cell r="O254">
            <v>0</v>
          </cell>
          <cell r="P254">
            <v>0</v>
          </cell>
          <cell r="R254">
            <v>0</v>
          </cell>
        </row>
        <row r="256">
          <cell r="C256" t="str">
            <v>Total Business Partners</v>
          </cell>
          <cell r="E256">
            <v>3</v>
          </cell>
          <cell r="F256">
            <v>0</v>
          </cell>
          <cell r="G256">
            <v>1</v>
          </cell>
          <cell r="H256">
            <v>0</v>
          </cell>
          <cell r="I256">
            <v>0</v>
          </cell>
          <cell r="J256">
            <v>0</v>
          </cell>
          <cell r="K256">
            <v>0</v>
          </cell>
          <cell r="L256">
            <v>0</v>
          </cell>
          <cell r="M256">
            <v>0</v>
          </cell>
          <cell r="N256">
            <v>0</v>
          </cell>
          <cell r="O256">
            <v>0</v>
          </cell>
          <cell r="P256">
            <v>0</v>
          </cell>
          <cell r="R256">
            <v>4</v>
          </cell>
        </row>
        <row r="258">
          <cell r="C258" t="str">
            <v>Direct</v>
          </cell>
        </row>
        <row r="260">
          <cell r="B260" t="str">
            <v>O2 Direct Sales - Corporate   iPhone</v>
          </cell>
          <cell r="C260" t="str">
            <v>O2 Direct Sales - Corporate</v>
          </cell>
          <cell r="E260">
            <v>0</v>
          </cell>
          <cell r="F260">
            <v>0</v>
          </cell>
          <cell r="G260">
            <v>0</v>
          </cell>
          <cell r="H260">
            <v>0</v>
          </cell>
          <cell r="I260">
            <v>0</v>
          </cell>
          <cell r="J260">
            <v>0</v>
          </cell>
          <cell r="K260">
            <v>0</v>
          </cell>
          <cell r="L260">
            <v>0</v>
          </cell>
          <cell r="M260">
            <v>0</v>
          </cell>
          <cell r="N260">
            <v>0</v>
          </cell>
          <cell r="O260">
            <v>0</v>
          </cell>
          <cell r="P260">
            <v>0</v>
          </cell>
          <cell r="R260">
            <v>0</v>
          </cell>
        </row>
        <row r="261">
          <cell r="B261" t="str">
            <v>O2 Direct Sales - SME   iPhone</v>
          </cell>
          <cell r="C261" t="str">
            <v>O2 Direct Sales - SME</v>
          </cell>
          <cell r="E261">
            <v>0</v>
          </cell>
          <cell r="F261">
            <v>0</v>
          </cell>
          <cell r="G261">
            <v>0</v>
          </cell>
          <cell r="H261">
            <v>0</v>
          </cell>
          <cell r="I261">
            <v>0</v>
          </cell>
          <cell r="J261">
            <v>0</v>
          </cell>
          <cell r="K261">
            <v>0</v>
          </cell>
          <cell r="L261">
            <v>0</v>
          </cell>
          <cell r="M261">
            <v>0</v>
          </cell>
          <cell r="N261">
            <v>0</v>
          </cell>
          <cell r="O261">
            <v>0</v>
          </cell>
          <cell r="P261">
            <v>0</v>
          </cell>
          <cell r="R261">
            <v>0</v>
          </cell>
        </row>
        <row r="262">
          <cell r="B262" t="str">
            <v>tbc   iPhone</v>
          </cell>
          <cell r="C262" t="str">
            <v>tbc</v>
          </cell>
          <cell r="E262">
            <v>0</v>
          </cell>
          <cell r="F262">
            <v>0</v>
          </cell>
          <cell r="G262">
            <v>0</v>
          </cell>
          <cell r="H262">
            <v>0</v>
          </cell>
          <cell r="I262">
            <v>0</v>
          </cell>
          <cell r="J262">
            <v>0</v>
          </cell>
          <cell r="K262">
            <v>0</v>
          </cell>
          <cell r="L262">
            <v>0</v>
          </cell>
          <cell r="M262">
            <v>0</v>
          </cell>
          <cell r="N262">
            <v>0</v>
          </cell>
          <cell r="O262">
            <v>0</v>
          </cell>
          <cell r="P262">
            <v>0</v>
          </cell>
          <cell r="R262">
            <v>0</v>
          </cell>
        </row>
        <row r="263">
          <cell r="B263" t="str">
            <v>tbc   iPhone</v>
          </cell>
          <cell r="C263" t="str">
            <v>tbc</v>
          </cell>
          <cell r="E263">
            <v>0</v>
          </cell>
          <cell r="F263">
            <v>0</v>
          </cell>
          <cell r="G263">
            <v>0</v>
          </cell>
          <cell r="H263">
            <v>0</v>
          </cell>
          <cell r="I263">
            <v>0</v>
          </cell>
          <cell r="J263">
            <v>0</v>
          </cell>
          <cell r="K263">
            <v>0</v>
          </cell>
          <cell r="L263">
            <v>0</v>
          </cell>
          <cell r="M263">
            <v>0</v>
          </cell>
          <cell r="N263">
            <v>0</v>
          </cell>
          <cell r="O263">
            <v>0</v>
          </cell>
          <cell r="P263">
            <v>0</v>
          </cell>
          <cell r="R263">
            <v>0</v>
          </cell>
        </row>
        <row r="264">
          <cell r="B264" t="str">
            <v>tbc   iPhone</v>
          </cell>
          <cell r="C264" t="str">
            <v>tbc</v>
          </cell>
          <cell r="E264">
            <v>0</v>
          </cell>
          <cell r="F264">
            <v>0</v>
          </cell>
          <cell r="G264">
            <v>0</v>
          </cell>
          <cell r="H264">
            <v>0</v>
          </cell>
          <cell r="I264">
            <v>0</v>
          </cell>
          <cell r="J264">
            <v>0</v>
          </cell>
          <cell r="K264">
            <v>0</v>
          </cell>
          <cell r="L264">
            <v>0</v>
          </cell>
          <cell r="M264">
            <v>0</v>
          </cell>
          <cell r="N264">
            <v>0</v>
          </cell>
          <cell r="O264">
            <v>0</v>
          </cell>
          <cell r="P264">
            <v>0</v>
          </cell>
          <cell r="R264">
            <v>0</v>
          </cell>
        </row>
        <row r="265">
          <cell r="B265" t="str">
            <v>tbc   iPhone</v>
          </cell>
          <cell r="C265" t="str">
            <v>tbc</v>
          </cell>
          <cell r="E265">
            <v>0</v>
          </cell>
          <cell r="F265">
            <v>0</v>
          </cell>
          <cell r="G265">
            <v>0</v>
          </cell>
          <cell r="H265">
            <v>0</v>
          </cell>
          <cell r="I265">
            <v>0</v>
          </cell>
          <cell r="J265">
            <v>0</v>
          </cell>
          <cell r="K265">
            <v>0</v>
          </cell>
          <cell r="L265">
            <v>0</v>
          </cell>
          <cell r="M265">
            <v>0</v>
          </cell>
          <cell r="N265">
            <v>0</v>
          </cell>
          <cell r="O265">
            <v>0</v>
          </cell>
          <cell r="P265">
            <v>0</v>
          </cell>
          <cell r="R265">
            <v>0</v>
          </cell>
        </row>
        <row r="266">
          <cell r="B266" t="str">
            <v>tbc   iPhone</v>
          </cell>
          <cell r="C266" t="str">
            <v>tbc</v>
          </cell>
          <cell r="E266">
            <v>0</v>
          </cell>
          <cell r="F266">
            <v>0</v>
          </cell>
          <cell r="G266">
            <v>0</v>
          </cell>
          <cell r="H266">
            <v>0</v>
          </cell>
          <cell r="I266">
            <v>0</v>
          </cell>
          <cell r="J266">
            <v>0</v>
          </cell>
          <cell r="K266">
            <v>0</v>
          </cell>
          <cell r="L266">
            <v>0</v>
          </cell>
          <cell r="M266">
            <v>0</v>
          </cell>
          <cell r="N266">
            <v>0</v>
          </cell>
          <cell r="O266">
            <v>0</v>
          </cell>
          <cell r="P266">
            <v>0</v>
          </cell>
          <cell r="R266">
            <v>0</v>
          </cell>
        </row>
        <row r="267">
          <cell r="B267" t="str">
            <v>tbc   iPhone</v>
          </cell>
          <cell r="C267" t="str">
            <v>tbc</v>
          </cell>
          <cell r="E267">
            <v>0</v>
          </cell>
          <cell r="F267">
            <v>0</v>
          </cell>
          <cell r="G267">
            <v>0</v>
          </cell>
          <cell r="H267">
            <v>0</v>
          </cell>
          <cell r="I267">
            <v>0</v>
          </cell>
          <cell r="J267">
            <v>0</v>
          </cell>
          <cell r="K267">
            <v>0</v>
          </cell>
          <cell r="L267">
            <v>0</v>
          </cell>
          <cell r="M267">
            <v>0</v>
          </cell>
          <cell r="N267">
            <v>0</v>
          </cell>
          <cell r="O267">
            <v>0</v>
          </cell>
          <cell r="P267">
            <v>0</v>
          </cell>
          <cell r="R267">
            <v>0</v>
          </cell>
        </row>
        <row r="268">
          <cell r="B268" t="str">
            <v>tbc   iPhone</v>
          </cell>
          <cell r="C268" t="str">
            <v>tbc</v>
          </cell>
          <cell r="E268">
            <v>0</v>
          </cell>
          <cell r="F268">
            <v>0</v>
          </cell>
          <cell r="G268">
            <v>0</v>
          </cell>
          <cell r="H268">
            <v>0</v>
          </cell>
          <cell r="I268">
            <v>0</v>
          </cell>
          <cell r="J268">
            <v>0</v>
          </cell>
          <cell r="K268">
            <v>0</v>
          </cell>
          <cell r="L268">
            <v>0</v>
          </cell>
          <cell r="M268">
            <v>0</v>
          </cell>
          <cell r="N268">
            <v>0</v>
          </cell>
          <cell r="O268">
            <v>0</v>
          </cell>
          <cell r="P268">
            <v>0</v>
          </cell>
          <cell r="R268">
            <v>0</v>
          </cell>
        </row>
        <row r="270">
          <cell r="C270" t="str">
            <v>Total Direct</v>
          </cell>
          <cell r="E270">
            <v>0</v>
          </cell>
          <cell r="F270">
            <v>0</v>
          </cell>
          <cell r="G270">
            <v>0</v>
          </cell>
          <cell r="H270">
            <v>0</v>
          </cell>
          <cell r="I270">
            <v>0</v>
          </cell>
          <cell r="J270">
            <v>0</v>
          </cell>
          <cell r="K270">
            <v>0</v>
          </cell>
          <cell r="L270">
            <v>0</v>
          </cell>
          <cell r="M270">
            <v>0</v>
          </cell>
          <cell r="N270">
            <v>0</v>
          </cell>
          <cell r="O270">
            <v>0</v>
          </cell>
          <cell r="P270">
            <v>0</v>
          </cell>
          <cell r="R270">
            <v>0</v>
          </cell>
        </row>
        <row r="272">
          <cell r="C272" t="str">
            <v>TOTAL BUSINESS</v>
          </cell>
          <cell r="E272">
            <v>3</v>
          </cell>
          <cell r="F272">
            <v>0</v>
          </cell>
          <cell r="G272">
            <v>1</v>
          </cell>
          <cell r="H272">
            <v>0</v>
          </cell>
          <cell r="I272">
            <v>0</v>
          </cell>
          <cell r="J272">
            <v>0</v>
          </cell>
          <cell r="K272">
            <v>0</v>
          </cell>
          <cell r="L272">
            <v>0</v>
          </cell>
          <cell r="M272">
            <v>0</v>
          </cell>
          <cell r="N272">
            <v>0</v>
          </cell>
          <cell r="O272">
            <v>0</v>
          </cell>
          <cell r="P272">
            <v>0</v>
          </cell>
          <cell r="R272">
            <v>4</v>
          </cell>
        </row>
        <row r="274">
          <cell r="C274" t="str">
            <v>O2 ONLINE (A. Benham)</v>
          </cell>
        </row>
        <row r="276">
          <cell r="B276" t="str">
            <v>O2 Online   iPhone</v>
          </cell>
          <cell r="C276" t="str">
            <v>O2 Online</v>
          </cell>
          <cell r="E276">
            <v>369</v>
          </cell>
          <cell r="F276">
            <v>287</v>
          </cell>
          <cell r="G276">
            <v>269</v>
          </cell>
          <cell r="H276">
            <v>0</v>
          </cell>
          <cell r="I276">
            <v>0</v>
          </cell>
          <cell r="J276">
            <v>0</v>
          </cell>
          <cell r="K276">
            <v>0</v>
          </cell>
          <cell r="L276">
            <v>0</v>
          </cell>
          <cell r="M276">
            <v>0</v>
          </cell>
          <cell r="N276">
            <v>0</v>
          </cell>
          <cell r="O276">
            <v>0</v>
          </cell>
          <cell r="P276">
            <v>0</v>
          </cell>
          <cell r="R276">
            <v>925</v>
          </cell>
        </row>
        <row r="277">
          <cell r="B277" t="str">
            <v>O2 Telesales   iPhone</v>
          </cell>
          <cell r="C277" t="str">
            <v>O2 Telesales</v>
          </cell>
          <cell r="E277">
            <v>0</v>
          </cell>
          <cell r="F277">
            <v>0</v>
          </cell>
          <cell r="G277">
            <v>0</v>
          </cell>
          <cell r="H277">
            <v>0</v>
          </cell>
          <cell r="I277">
            <v>0</v>
          </cell>
          <cell r="J277">
            <v>0</v>
          </cell>
          <cell r="K277">
            <v>0</v>
          </cell>
          <cell r="L277">
            <v>0</v>
          </cell>
          <cell r="M277">
            <v>0</v>
          </cell>
          <cell r="N277">
            <v>0</v>
          </cell>
          <cell r="O277">
            <v>0</v>
          </cell>
          <cell r="P277">
            <v>0</v>
          </cell>
          <cell r="R277">
            <v>0</v>
          </cell>
        </row>
        <row r="278">
          <cell r="B278" t="str">
            <v>tbc   iPhone</v>
          </cell>
          <cell r="C278" t="str">
            <v>tbc</v>
          </cell>
          <cell r="E278">
            <v>0</v>
          </cell>
          <cell r="F278">
            <v>0</v>
          </cell>
          <cell r="G278">
            <v>0</v>
          </cell>
          <cell r="H278">
            <v>0</v>
          </cell>
          <cell r="I278">
            <v>0</v>
          </cell>
          <cell r="J278">
            <v>0</v>
          </cell>
          <cell r="K278">
            <v>0</v>
          </cell>
          <cell r="L278">
            <v>0</v>
          </cell>
          <cell r="M278">
            <v>0</v>
          </cell>
          <cell r="N278">
            <v>0</v>
          </cell>
          <cell r="O278">
            <v>0</v>
          </cell>
          <cell r="P278">
            <v>0</v>
          </cell>
          <cell r="R278">
            <v>0</v>
          </cell>
        </row>
        <row r="279">
          <cell r="B279" t="str">
            <v>tbc   iPhone</v>
          </cell>
          <cell r="C279" t="str">
            <v>tbc</v>
          </cell>
          <cell r="E279">
            <v>0</v>
          </cell>
          <cell r="F279">
            <v>0</v>
          </cell>
          <cell r="G279">
            <v>0</v>
          </cell>
          <cell r="H279">
            <v>0</v>
          </cell>
          <cell r="I279">
            <v>0</v>
          </cell>
          <cell r="J279">
            <v>0</v>
          </cell>
          <cell r="K279">
            <v>0</v>
          </cell>
          <cell r="L279">
            <v>0</v>
          </cell>
          <cell r="M279">
            <v>0</v>
          </cell>
          <cell r="N279">
            <v>0</v>
          </cell>
          <cell r="O279">
            <v>0</v>
          </cell>
          <cell r="P279">
            <v>0</v>
          </cell>
          <cell r="R279">
            <v>0</v>
          </cell>
        </row>
        <row r="280">
          <cell r="B280" t="str">
            <v>tbc   iPhone</v>
          </cell>
          <cell r="C280" t="str">
            <v>tbc</v>
          </cell>
          <cell r="E280">
            <v>0</v>
          </cell>
          <cell r="F280">
            <v>0</v>
          </cell>
          <cell r="G280">
            <v>0</v>
          </cell>
          <cell r="H280">
            <v>0</v>
          </cell>
          <cell r="I280">
            <v>0</v>
          </cell>
          <cell r="J280">
            <v>0</v>
          </cell>
          <cell r="K280">
            <v>0</v>
          </cell>
          <cell r="L280">
            <v>0</v>
          </cell>
          <cell r="M280">
            <v>0</v>
          </cell>
          <cell r="N280">
            <v>0</v>
          </cell>
          <cell r="O280">
            <v>0</v>
          </cell>
          <cell r="P280">
            <v>0</v>
          </cell>
          <cell r="R280">
            <v>0</v>
          </cell>
        </row>
        <row r="281">
          <cell r="B281" t="str">
            <v>tbc   iPhone</v>
          </cell>
          <cell r="C281" t="str">
            <v>tbc</v>
          </cell>
          <cell r="E281">
            <v>0</v>
          </cell>
          <cell r="F281">
            <v>0</v>
          </cell>
          <cell r="G281">
            <v>0</v>
          </cell>
          <cell r="H281">
            <v>0</v>
          </cell>
          <cell r="I281">
            <v>0</v>
          </cell>
          <cell r="J281">
            <v>0</v>
          </cell>
          <cell r="K281">
            <v>0</v>
          </cell>
          <cell r="L281">
            <v>0</v>
          </cell>
          <cell r="M281">
            <v>0</v>
          </cell>
          <cell r="N281">
            <v>0</v>
          </cell>
          <cell r="O281">
            <v>0</v>
          </cell>
          <cell r="P281">
            <v>0</v>
          </cell>
          <cell r="R281">
            <v>0</v>
          </cell>
        </row>
        <row r="283">
          <cell r="C283" t="str">
            <v>TOTAL O2 ONLINE</v>
          </cell>
          <cell r="E283">
            <v>369</v>
          </cell>
          <cell r="F283">
            <v>287</v>
          </cell>
          <cell r="G283">
            <v>269</v>
          </cell>
          <cell r="H283">
            <v>0</v>
          </cell>
          <cell r="I283">
            <v>0</v>
          </cell>
          <cell r="J283">
            <v>0</v>
          </cell>
          <cell r="K283">
            <v>0</v>
          </cell>
          <cell r="L283">
            <v>0</v>
          </cell>
          <cell r="M283">
            <v>0</v>
          </cell>
          <cell r="N283">
            <v>0</v>
          </cell>
          <cell r="O283">
            <v>0</v>
          </cell>
          <cell r="P283">
            <v>0</v>
          </cell>
          <cell r="R283">
            <v>925</v>
          </cell>
        </row>
        <row r="285">
          <cell r="C285" t="str">
            <v>O2 RETAIL (P. Cave)</v>
          </cell>
        </row>
        <row r="287">
          <cell r="B287" t="str">
            <v>O2 Retail   iPhone</v>
          </cell>
          <cell r="C287" t="str">
            <v>O2 Retail</v>
          </cell>
          <cell r="E287">
            <v>5693</v>
          </cell>
          <cell r="F287">
            <v>6193</v>
          </cell>
          <cell r="G287">
            <v>6781</v>
          </cell>
          <cell r="H287">
            <v>0</v>
          </cell>
          <cell r="I287">
            <v>0</v>
          </cell>
          <cell r="J287">
            <v>0</v>
          </cell>
          <cell r="K287">
            <v>0</v>
          </cell>
          <cell r="L287">
            <v>0</v>
          </cell>
          <cell r="M287">
            <v>0</v>
          </cell>
          <cell r="N287">
            <v>0</v>
          </cell>
          <cell r="O287">
            <v>0</v>
          </cell>
          <cell r="P287">
            <v>0</v>
          </cell>
          <cell r="R287">
            <v>18667</v>
          </cell>
        </row>
        <row r="288">
          <cell r="B288" t="str">
            <v>O2 Franchise   iPhone</v>
          </cell>
          <cell r="C288" t="str">
            <v>O2 Franchise</v>
          </cell>
          <cell r="E288">
            <v>657</v>
          </cell>
          <cell r="F288">
            <v>568</v>
          </cell>
          <cell r="G288">
            <v>664</v>
          </cell>
          <cell r="H288">
            <v>0</v>
          </cell>
          <cell r="I288">
            <v>0</v>
          </cell>
          <cell r="J288">
            <v>0</v>
          </cell>
          <cell r="K288">
            <v>0</v>
          </cell>
          <cell r="L288">
            <v>0</v>
          </cell>
          <cell r="M288">
            <v>0</v>
          </cell>
          <cell r="N288">
            <v>0</v>
          </cell>
          <cell r="O288">
            <v>0</v>
          </cell>
          <cell r="P288">
            <v>0</v>
          </cell>
          <cell r="R288">
            <v>1889</v>
          </cell>
        </row>
        <row r="289">
          <cell r="B289" t="str">
            <v>tbc   iPhone</v>
          </cell>
          <cell r="C289" t="str">
            <v>tbc</v>
          </cell>
          <cell r="E289">
            <v>0</v>
          </cell>
          <cell r="F289">
            <v>0</v>
          </cell>
          <cell r="G289">
            <v>0</v>
          </cell>
          <cell r="H289">
            <v>0</v>
          </cell>
          <cell r="I289">
            <v>0</v>
          </cell>
          <cell r="J289">
            <v>0</v>
          </cell>
          <cell r="K289">
            <v>0</v>
          </cell>
          <cell r="L289">
            <v>0</v>
          </cell>
          <cell r="M289">
            <v>0</v>
          </cell>
          <cell r="N289">
            <v>0</v>
          </cell>
          <cell r="O289">
            <v>0</v>
          </cell>
          <cell r="P289">
            <v>0</v>
          </cell>
          <cell r="R289">
            <v>0</v>
          </cell>
        </row>
        <row r="290">
          <cell r="B290" t="str">
            <v>tbc   iPhone</v>
          </cell>
          <cell r="C290" t="str">
            <v>tbc</v>
          </cell>
          <cell r="E290">
            <v>0</v>
          </cell>
          <cell r="F290">
            <v>0</v>
          </cell>
          <cell r="G290">
            <v>0</v>
          </cell>
          <cell r="H290">
            <v>0</v>
          </cell>
          <cell r="I290">
            <v>0</v>
          </cell>
          <cell r="J290">
            <v>0</v>
          </cell>
          <cell r="K290">
            <v>0</v>
          </cell>
          <cell r="L290">
            <v>0</v>
          </cell>
          <cell r="M290">
            <v>0</v>
          </cell>
          <cell r="N290">
            <v>0</v>
          </cell>
          <cell r="O290">
            <v>0</v>
          </cell>
          <cell r="P290">
            <v>0</v>
          </cell>
          <cell r="R290">
            <v>0</v>
          </cell>
        </row>
        <row r="291">
          <cell r="B291" t="str">
            <v>tbc   iPhone</v>
          </cell>
          <cell r="C291" t="str">
            <v>tbc</v>
          </cell>
          <cell r="E291">
            <v>0</v>
          </cell>
          <cell r="F291">
            <v>0</v>
          </cell>
          <cell r="G291">
            <v>0</v>
          </cell>
          <cell r="H291">
            <v>0</v>
          </cell>
          <cell r="I291">
            <v>0</v>
          </cell>
          <cell r="J291">
            <v>0</v>
          </cell>
          <cell r="K291">
            <v>0</v>
          </cell>
          <cell r="L291">
            <v>0</v>
          </cell>
          <cell r="M291">
            <v>0</v>
          </cell>
          <cell r="N291">
            <v>0</v>
          </cell>
          <cell r="O291">
            <v>0</v>
          </cell>
          <cell r="P291">
            <v>0</v>
          </cell>
          <cell r="R291">
            <v>0</v>
          </cell>
        </row>
        <row r="292">
          <cell r="B292" t="str">
            <v>tbc   iPhone</v>
          </cell>
          <cell r="C292" t="str">
            <v>tbc</v>
          </cell>
          <cell r="E292">
            <v>0</v>
          </cell>
          <cell r="F292">
            <v>0</v>
          </cell>
          <cell r="G292">
            <v>0</v>
          </cell>
          <cell r="H292">
            <v>0</v>
          </cell>
          <cell r="I292">
            <v>0</v>
          </cell>
          <cell r="J292">
            <v>0</v>
          </cell>
          <cell r="K292">
            <v>0</v>
          </cell>
          <cell r="L292">
            <v>0</v>
          </cell>
          <cell r="M292">
            <v>0</v>
          </cell>
          <cell r="N292">
            <v>0</v>
          </cell>
          <cell r="O292">
            <v>0</v>
          </cell>
          <cell r="P292">
            <v>0</v>
          </cell>
          <cell r="R292">
            <v>0</v>
          </cell>
        </row>
        <row r="293">
          <cell r="B293" t="str">
            <v>tbc   iPhone</v>
          </cell>
          <cell r="C293" t="str">
            <v>tbc</v>
          </cell>
          <cell r="E293">
            <v>0</v>
          </cell>
          <cell r="F293">
            <v>0</v>
          </cell>
          <cell r="G293">
            <v>0</v>
          </cell>
          <cell r="H293">
            <v>0</v>
          </cell>
          <cell r="I293">
            <v>0</v>
          </cell>
          <cell r="J293">
            <v>0</v>
          </cell>
          <cell r="K293">
            <v>0</v>
          </cell>
          <cell r="L293">
            <v>0</v>
          </cell>
          <cell r="M293">
            <v>0</v>
          </cell>
          <cell r="N293">
            <v>0</v>
          </cell>
          <cell r="O293">
            <v>0</v>
          </cell>
          <cell r="P293">
            <v>0</v>
          </cell>
          <cell r="R293">
            <v>0</v>
          </cell>
        </row>
        <row r="295">
          <cell r="C295" t="str">
            <v>TOTAL O2 RETAIL</v>
          </cell>
          <cell r="E295">
            <v>6350</v>
          </cell>
          <cell r="F295">
            <v>6761</v>
          </cell>
          <cell r="G295">
            <v>7445</v>
          </cell>
          <cell r="H295">
            <v>0</v>
          </cell>
          <cell r="I295">
            <v>0</v>
          </cell>
          <cell r="J295">
            <v>0</v>
          </cell>
          <cell r="K295">
            <v>0</v>
          </cell>
          <cell r="L295">
            <v>0</v>
          </cell>
          <cell r="M295">
            <v>0</v>
          </cell>
          <cell r="N295">
            <v>0</v>
          </cell>
          <cell r="O295">
            <v>0</v>
          </cell>
          <cell r="P295">
            <v>0</v>
          </cell>
          <cell r="R295">
            <v>20556</v>
          </cell>
        </row>
        <row r="297">
          <cell r="C297" t="str">
            <v>OTHER CHANNELS</v>
          </cell>
        </row>
        <row r="299">
          <cell r="B299" t="str">
            <v>Other   iPhone</v>
          </cell>
          <cell r="C299" t="str">
            <v>Other</v>
          </cell>
          <cell r="E299">
            <v>135</v>
          </cell>
          <cell r="F299">
            <v>347</v>
          </cell>
          <cell r="G299">
            <v>540</v>
          </cell>
          <cell r="H299">
            <v>0</v>
          </cell>
          <cell r="I299">
            <v>0</v>
          </cell>
          <cell r="J299">
            <v>0</v>
          </cell>
          <cell r="K299">
            <v>0</v>
          </cell>
          <cell r="L299">
            <v>0</v>
          </cell>
          <cell r="M299">
            <v>0</v>
          </cell>
          <cell r="N299">
            <v>0</v>
          </cell>
          <cell r="O299">
            <v>0</v>
          </cell>
          <cell r="P299">
            <v>0</v>
          </cell>
          <cell r="R299">
            <v>1022</v>
          </cell>
        </row>
        <row r="300">
          <cell r="B300" t="str">
            <v>tbc   iPhone</v>
          </cell>
          <cell r="C300" t="str">
            <v>tbc</v>
          </cell>
          <cell r="E300">
            <v>0</v>
          </cell>
          <cell r="F300">
            <v>0</v>
          </cell>
          <cell r="G300">
            <v>0</v>
          </cell>
          <cell r="H300">
            <v>0</v>
          </cell>
          <cell r="I300">
            <v>0</v>
          </cell>
          <cell r="J300">
            <v>0</v>
          </cell>
          <cell r="K300">
            <v>0</v>
          </cell>
          <cell r="L300">
            <v>0</v>
          </cell>
          <cell r="M300">
            <v>0</v>
          </cell>
          <cell r="N300">
            <v>0</v>
          </cell>
          <cell r="O300">
            <v>0</v>
          </cell>
          <cell r="P300">
            <v>0</v>
          </cell>
          <cell r="R300">
            <v>0</v>
          </cell>
        </row>
        <row r="301">
          <cell r="B301" t="str">
            <v>tbc   iPhone</v>
          </cell>
          <cell r="C301" t="str">
            <v>tbc</v>
          </cell>
          <cell r="E301">
            <v>0</v>
          </cell>
          <cell r="F301">
            <v>0</v>
          </cell>
          <cell r="G301">
            <v>0</v>
          </cell>
          <cell r="H301">
            <v>0</v>
          </cell>
          <cell r="I301">
            <v>0</v>
          </cell>
          <cell r="J301">
            <v>0</v>
          </cell>
          <cell r="K301">
            <v>0</v>
          </cell>
          <cell r="L301">
            <v>0</v>
          </cell>
          <cell r="M301">
            <v>0</v>
          </cell>
          <cell r="N301">
            <v>0</v>
          </cell>
          <cell r="O301">
            <v>0</v>
          </cell>
          <cell r="P301">
            <v>0</v>
          </cell>
          <cell r="R301">
            <v>0</v>
          </cell>
        </row>
        <row r="302">
          <cell r="B302" t="str">
            <v>tbc   iPhone</v>
          </cell>
          <cell r="C302" t="str">
            <v>tbc</v>
          </cell>
          <cell r="E302">
            <v>0</v>
          </cell>
          <cell r="F302">
            <v>0</v>
          </cell>
          <cell r="G302">
            <v>0</v>
          </cell>
          <cell r="H302">
            <v>0</v>
          </cell>
          <cell r="I302">
            <v>0</v>
          </cell>
          <cell r="J302">
            <v>0</v>
          </cell>
          <cell r="K302">
            <v>0</v>
          </cell>
          <cell r="L302">
            <v>0</v>
          </cell>
          <cell r="M302">
            <v>0</v>
          </cell>
          <cell r="N302">
            <v>0</v>
          </cell>
          <cell r="O302">
            <v>0</v>
          </cell>
          <cell r="P302">
            <v>0</v>
          </cell>
          <cell r="R302">
            <v>0</v>
          </cell>
        </row>
        <row r="303">
          <cell r="B303" t="str">
            <v>tbc   iPhone</v>
          </cell>
          <cell r="C303" t="str">
            <v>tbc</v>
          </cell>
          <cell r="E303">
            <v>0</v>
          </cell>
          <cell r="F303">
            <v>0</v>
          </cell>
          <cell r="G303">
            <v>0</v>
          </cell>
          <cell r="H303">
            <v>0</v>
          </cell>
          <cell r="I303">
            <v>0</v>
          </cell>
          <cell r="J303">
            <v>0</v>
          </cell>
          <cell r="K303">
            <v>0</v>
          </cell>
          <cell r="L303">
            <v>0</v>
          </cell>
          <cell r="M303">
            <v>0</v>
          </cell>
          <cell r="N303">
            <v>0</v>
          </cell>
          <cell r="O303">
            <v>0</v>
          </cell>
          <cell r="P303">
            <v>0</v>
          </cell>
          <cell r="R303">
            <v>0</v>
          </cell>
        </row>
        <row r="304">
          <cell r="B304" t="str">
            <v>tbc   iPhone</v>
          </cell>
          <cell r="C304" t="str">
            <v>tbc</v>
          </cell>
          <cell r="E304">
            <v>0</v>
          </cell>
          <cell r="F304">
            <v>0</v>
          </cell>
          <cell r="G304">
            <v>0</v>
          </cell>
          <cell r="H304">
            <v>0</v>
          </cell>
          <cell r="I304">
            <v>0</v>
          </cell>
          <cell r="J304">
            <v>0</v>
          </cell>
          <cell r="K304">
            <v>0</v>
          </cell>
          <cell r="L304">
            <v>0</v>
          </cell>
          <cell r="M304">
            <v>0</v>
          </cell>
          <cell r="N304">
            <v>0</v>
          </cell>
          <cell r="O304">
            <v>0</v>
          </cell>
          <cell r="P304">
            <v>0</v>
          </cell>
          <cell r="R304">
            <v>0</v>
          </cell>
        </row>
        <row r="305">
          <cell r="B305" t="str">
            <v>tbc   iPhone</v>
          </cell>
          <cell r="C305" t="str">
            <v>tbc</v>
          </cell>
          <cell r="E305">
            <v>0</v>
          </cell>
          <cell r="F305">
            <v>0</v>
          </cell>
          <cell r="G305">
            <v>0</v>
          </cell>
          <cell r="H305">
            <v>0</v>
          </cell>
          <cell r="I305">
            <v>0</v>
          </cell>
          <cell r="J305">
            <v>0</v>
          </cell>
          <cell r="K305">
            <v>0</v>
          </cell>
          <cell r="L305">
            <v>0</v>
          </cell>
          <cell r="M305">
            <v>0</v>
          </cell>
          <cell r="N305">
            <v>0</v>
          </cell>
          <cell r="O305">
            <v>0</v>
          </cell>
          <cell r="P305">
            <v>0</v>
          </cell>
          <cell r="R305">
            <v>0</v>
          </cell>
        </row>
        <row r="307">
          <cell r="C307" t="str">
            <v>TOTAL OTHER CHANNELS</v>
          </cell>
          <cell r="E307">
            <v>135</v>
          </cell>
          <cell r="F307">
            <v>347</v>
          </cell>
          <cell r="G307">
            <v>540</v>
          </cell>
          <cell r="H307">
            <v>0</v>
          </cell>
          <cell r="I307">
            <v>0</v>
          </cell>
          <cell r="J307">
            <v>0</v>
          </cell>
          <cell r="K307">
            <v>0</v>
          </cell>
          <cell r="L307">
            <v>0</v>
          </cell>
          <cell r="M307">
            <v>0</v>
          </cell>
          <cell r="N307">
            <v>0</v>
          </cell>
          <cell r="O307">
            <v>0</v>
          </cell>
          <cell r="P307">
            <v>0</v>
          </cell>
          <cell r="R307">
            <v>1022</v>
          </cell>
        </row>
        <row r="309">
          <cell r="C309" t="str">
            <v>iPHONE PREPAY GROSS CONNECTIONS</v>
          </cell>
          <cell r="E309">
            <v>14479</v>
          </cell>
          <cell r="F309">
            <v>13457</v>
          </cell>
          <cell r="G309">
            <v>14109</v>
          </cell>
          <cell r="H309">
            <v>0</v>
          </cell>
          <cell r="I309">
            <v>0</v>
          </cell>
          <cell r="J309">
            <v>0</v>
          </cell>
          <cell r="K309">
            <v>0</v>
          </cell>
          <cell r="L309">
            <v>0</v>
          </cell>
          <cell r="M309">
            <v>0</v>
          </cell>
          <cell r="N309">
            <v>0</v>
          </cell>
          <cell r="O309">
            <v>0</v>
          </cell>
          <cell r="P309">
            <v>0</v>
          </cell>
          <cell r="R309">
            <v>42045</v>
          </cell>
        </row>
        <row r="311">
          <cell r="C311" t="str">
            <v>PREPAY Mobile BB</v>
          </cell>
          <cell r="E311">
            <v>39814</v>
          </cell>
          <cell r="F311">
            <v>39845</v>
          </cell>
          <cell r="G311">
            <v>39873</v>
          </cell>
          <cell r="H311">
            <v>39904</v>
          </cell>
          <cell r="I311">
            <v>39934</v>
          </cell>
          <cell r="J311">
            <v>39965</v>
          </cell>
          <cell r="K311">
            <v>39995</v>
          </cell>
          <cell r="L311">
            <v>40026</v>
          </cell>
          <cell r="M311">
            <v>40057</v>
          </cell>
          <cell r="N311">
            <v>40087</v>
          </cell>
          <cell r="O311">
            <v>40118</v>
          </cell>
          <cell r="P311">
            <v>40148</v>
          </cell>
          <cell r="R311" t="str">
            <v>Year to Date</v>
          </cell>
        </row>
        <row r="313">
          <cell r="E313" t="str">
            <v>Actual</v>
          </cell>
          <cell r="F313" t="str">
            <v>Actual</v>
          </cell>
          <cell r="G313" t="str">
            <v>Actual</v>
          </cell>
          <cell r="H313" t="str">
            <v/>
          </cell>
          <cell r="I313" t="str">
            <v/>
          </cell>
          <cell r="J313" t="str">
            <v/>
          </cell>
          <cell r="K313" t="str">
            <v/>
          </cell>
          <cell r="L313" t="str">
            <v/>
          </cell>
          <cell r="M313" t="str">
            <v/>
          </cell>
          <cell r="N313" t="str">
            <v/>
          </cell>
          <cell r="O313" t="str">
            <v/>
          </cell>
          <cell r="P313" t="str">
            <v/>
          </cell>
        </row>
        <row r="315">
          <cell r="C315" t="str">
            <v>MASS RETAIL (S. Shurrock)</v>
          </cell>
        </row>
        <row r="317">
          <cell r="B317" t="str">
            <v>Carphone Warehouse - CPW Managed   Mobile BB</v>
          </cell>
          <cell r="C317" t="str">
            <v>Carphone Warehouse - CPW Managed</v>
          </cell>
          <cell r="E317">
            <v>0</v>
          </cell>
          <cell r="F317">
            <v>0</v>
          </cell>
          <cell r="G317">
            <v>0</v>
          </cell>
          <cell r="H317">
            <v>0</v>
          </cell>
          <cell r="I317">
            <v>0</v>
          </cell>
          <cell r="J317">
            <v>0</v>
          </cell>
          <cell r="K317">
            <v>0</v>
          </cell>
          <cell r="L317">
            <v>0</v>
          </cell>
          <cell r="M317">
            <v>0</v>
          </cell>
          <cell r="N317">
            <v>0</v>
          </cell>
          <cell r="O317">
            <v>0</v>
          </cell>
          <cell r="P317">
            <v>0</v>
          </cell>
          <cell r="R317">
            <v>0</v>
          </cell>
        </row>
        <row r="318">
          <cell r="B318" t="str">
            <v>Carphone Warehouse - O2 managed   Mobile BB</v>
          </cell>
          <cell r="C318" t="str">
            <v>Carphone Warehouse - O2 managed</v>
          </cell>
          <cell r="E318">
            <v>2627</v>
          </cell>
          <cell r="F318">
            <v>2502</v>
          </cell>
          <cell r="G318">
            <v>2744</v>
          </cell>
          <cell r="H318">
            <v>0</v>
          </cell>
          <cell r="I318">
            <v>0</v>
          </cell>
          <cell r="J318">
            <v>0</v>
          </cell>
          <cell r="K318">
            <v>0</v>
          </cell>
          <cell r="L318">
            <v>0</v>
          </cell>
          <cell r="M318">
            <v>0</v>
          </cell>
          <cell r="N318">
            <v>0</v>
          </cell>
          <cell r="O318">
            <v>0</v>
          </cell>
          <cell r="P318">
            <v>0</v>
          </cell>
          <cell r="R318">
            <v>7873</v>
          </cell>
        </row>
        <row r="319">
          <cell r="B319" t="str">
            <v>tbc   Mobile BB</v>
          </cell>
          <cell r="C319" t="str">
            <v>tbc</v>
          </cell>
          <cell r="E319">
            <v>0</v>
          </cell>
          <cell r="F319">
            <v>0</v>
          </cell>
          <cell r="G319">
            <v>0</v>
          </cell>
          <cell r="H319">
            <v>0</v>
          </cell>
          <cell r="I319">
            <v>0</v>
          </cell>
          <cell r="J319">
            <v>0</v>
          </cell>
          <cell r="K319">
            <v>0</v>
          </cell>
          <cell r="L319">
            <v>0</v>
          </cell>
          <cell r="M319">
            <v>0</v>
          </cell>
          <cell r="N319">
            <v>0</v>
          </cell>
          <cell r="O319">
            <v>0</v>
          </cell>
          <cell r="P319">
            <v>0</v>
          </cell>
          <cell r="R319">
            <v>0</v>
          </cell>
        </row>
        <row r="320">
          <cell r="B320" t="str">
            <v>tbc   Mobile BB</v>
          </cell>
          <cell r="C320" t="str">
            <v>tbc</v>
          </cell>
          <cell r="E320">
            <v>0</v>
          </cell>
          <cell r="F320">
            <v>0</v>
          </cell>
          <cell r="G320">
            <v>0</v>
          </cell>
          <cell r="H320">
            <v>0</v>
          </cell>
          <cell r="I320">
            <v>0</v>
          </cell>
          <cell r="J320">
            <v>0</v>
          </cell>
          <cell r="K320">
            <v>0</v>
          </cell>
          <cell r="L320">
            <v>0</v>
          </cell>
          <cell r="M320">
            <v>0</v>
          </cell>
          <cell r="N320">
            <v>0</v>
          </cell>
          <cell r="O320">
            <v>0</v>
          </cell>
          <cell r="P320">
            <v>0</v>
          </cell>
          <cell r="R320">
            <v>0</v>
          </cell>
        </row>
        <row r="321">
          <cell r="B321" t="str">
            <v>Phones 4 You   Mobile BB</v>
          </cell>
          <cell r="C321" t="str">
            <v>Phones 4 You</v>
          </cell>
          <cell r="E321">
            <v>1309</v>
          </cell>
          <cell r="F321">
            <v>1019</v>
          </cell>
          <cell r="G321">
            <v>691</v>
          </cell>
          <cell r="H321">
            <v>0</v>
          </cell>
          <cell r="I321">
            <v>0</v>
          </cell>
          <cell r="J321">
            <v>0</v>
          </cell>
          <cell r="K321">
            <v>0</v>
          </cell>
          <cell r="L321">
            <v>0</v>
          </cell>
          <cell r="M321">
            <v>0</v>
          </cell>
          <cell r="N321">
            <v>0</v>
          </cell>
          <cell r="O321">
            <v>0</v>
          </cell>
          <cell r="P321">
            <v>0</v>
          </cell>
          <cell r="R321">
            <v>3019</v>
          </cell>
        </row>
        <row r="322">
          <cell r="B322" t="str">
            <v>Dixons Stores Group   Mobile BB</v>
          </cell>
          <cell r="C322" t="str">
            <v>Dixons Stores Group</v>
          </cell>
          <cell r="E322">
            <v>1301</v>
          </cell>
          <cell r="F322">
            <v>979</v>
          </cell>
          <cell r="G322">
            <v>924</v>
          </cell>
          <cell r="H322">
            <v>0</v>
          </cell>
          <cell r="I322">
            <v>0</v>
          </cell>
          <cell r="J322">
            <v>0</v>
          </cell>
          <cell r="K322">
            <v>0</v>
          </cell>
          <cell r="L322">
            <v>0</v>
          </cell>
          <cell r="M322">
            <v>0</v>
          </cell>
          <cell r="N322">
            <v>0</v>
          </cell>
          <cell r="O322">
            <v>0</v>
          </cell>
          <cell r="P322">
            <v>0</v>
          </cell>
          <cell r="R322">
            <v>3204</v>
          </cell>
        </row>
        <row r="323">
          <cell r="B323" t="str">
            <v>tbc   Mobile BB</v>
          </cell>
          <cell r="C323" t="str">
            <v>tbc</v>
          </cell>
          <cell r="E323">
            <v>0</v>
          </cell>
          <cell r="F323">
            <v>0</v>
          </cell>
          <cell r="G323">
            <v>0</v>
          </cell>
          <cell r="H323">
            <v>0</v>
          </cell>
          <cell r="I323">
            <v>0</v>
          </cell>
          <cell r="J323">
            <v>0</v>
          </cell>
          <cell r="K323">
            <v>0</v>
          </cell>
          <cell r="L323">
            <v>0</v>
          </cell>
          <cell r="M323">
            <v>0</v>
          </cell>
          <cell r="N323">
            <v>0</v>
          </cell>
          <cell r="O323">
            <v>0</v>
          </cell>
          <cell r="P323">
            <v>0</v>
          </cell>
          <cell r="R323">
            <v>0</v>
          </cell>
        </row>
        <row r="324">
          <cell r="B324" t="str">
            <v>Dial a Phone   Mobile BB</v>
          </cell>
          <cell r="C324" t="str">
            <v>Dial a Phone</v>
          </cell>
          <cell r="E324">
            <v>0</v>
          </cell>
          <cell r="F324">
            <v>0</v>
          </cell>
          <cell r="G324">
            <v>0</v>
          </cell>
          <cell r="H324">
            <v>0</v>
          </cell>
          <cell r="I324">
            <v>0</v>
          </cell>
          <cell r="J324">
            <v>0</v>
          </cell>
          <cell r="K324">
            <v>0</v>
          </cell>
          <cell r="L324">
            <v>0</v>
          </cell>
          <cell r="M324">
            <v>0</v>
          </cell>
          <cell r="N324">
            <v>0</v>
          </cell>
          <cell r="O324">
            <v>0</v>
          </cell>
          <cell r="P324">
            <v>0</v>
          </cell>
          <cell r="R324">
            <v>0</v>
          </cell>
        </row>
        <row r="325">
          <cell r="B325" t="str">
            <v>Argos   Mobile BB</v>
          </cell>
          <cell r="C325" t="str">
            <v>Argos</v>
          </cell>
          <cell r="E325">
            <v>2672</v>
          </cell>
          <cell r="F325">
            <v>1484</v>
          </cell>
          <cell r="G325">
            <v>1722</v>
          </cell>
          <cell r="H325">
            <v>0</v>
          </cell>
          <cell r="I325">
            <v>0</v>
          </cell>
          <cell r="J325">
            <v>0</v>
          </cell>
          <cell r="K325">
            <v>0</v>
          </cell>
          <cell r="L325">
            <v>0</v>
          </cell>
          <cell r="M325">
            <v>0</v>
          </cell>
          <cell r="N325">
            <v>0</v>
          </cell>
          <cell r="O325">
            <v>0</v>
          </cell>
          <cell r="P325">
            <v>0</v>
          </cell>
          <cell r="R325">
            <v>5878</v>
          </cell>
        </row>
        <row r="326">
          <cell r="B326" t="str">
            <v>Tesco   Mobile BB</v>
          </cell>
          <cell r="C326" t="str">
            <v>Tesco</v>
          </cell>
          <cell r="E326">
            <v>1072</v>
          </cell>
          <cell r="F326">
            <v>537</v>
          </cell>
          <cell r="G326">
            <v>1837</v>
          </cell>
          <cell r="H326">
            <v>0</v>
          </cell>
          <cell r="I326">
            <v>0</v>
          </cell>
          <cell r="J326">
            <v>0</v>
          </cell>
          <cell r="K326">
            <v>0</v>
          </cell>
          <cell r="L326">
            <v>0</v>
          </cell>
          <cell r="M326">
            <v>0</v>
          </cell>
          <cell r="N326">
            <v>0</v>
          </cell>
          <cell r="O326">
            <v>0</v>
          </cell>
          <cell r="P326">
            <v>0</v>
          </cell>
          <cell r="R326">
            <v>3446</v>
          </cell>
        </row>
        <row r="327">
          <cell r="B327" t="str">
            <v>Woolworths   Mobile BB</v>
          </cell>
          <cell r="C327" t="str">
            <v>Woolworths</v>
          </cell>
          <cell r="E327">
            <v>0</v>
          </cell>
          <cell r="F327">
            <v>0</v>
          </cell>
          <cell r="G327">
            <v>0</v>
          </cell>
          <cell r="H327">
            <v>0</v>
          </cell>
          <cell r="I327">
            <v>0</v>
          </cell>
          <cell r="J327">
            <v>0</v>
          </cell>
          <cell r="K327">
            <v>0</v>
          </cell>
          <cell r="L327">
            <v>0</v>
          </cell>
          <cell r="M327">
            <v>0</v>
          </cell>
          <cell r="N327">
            <v>0</v>
          </cell>
          <cell r="O327">
            <v>0</v>
          </cell>
          <cell r="P327">
            <v>0</v>
          </cell>
          <cell r="R327">
            <v>0</v>
          </cell>
        </row>
        <row r="328">
          <cell r="B328" t="str">
            <v>Littlewoods   Mobile BB</v>
          </cell>
          <cell r="C328" t="str">
            <v>Littlewoods</v>
          </cell>
          <cell r="E328">
            <v>360</v>
          </cell>
          <cell r="F328">
            <v>257</v>
          </cell>
          <cell r="G328">
            <v>230</v>
          </cell>
          <cell r="H328">
            <v>0</v>
          </cell>
          <cell r="I328">
            <v>0</v>
          </cell>
          <cell r="J328">
            <v>0</v>
          </cell>
          <cell r="K328">
            <v>0</v>
          </cell>
          <cell r="L328">
            <v>0</v>
          </cell>
          <cell r="M328">
            <v>0</v>
          </cell>
          <cell r="N328">
            <v>0</v>
          </cell>
          <cell r="O328">
            <v>0</v>
          </cell>
          <cell r="P328">
            <v>0</v>
          </cell>
          <cell r="R328">
            <v>847</v>
          </cell>
        </row>
        <row r="329">
          <cell r="B329" t="str">
            <v>Comet   Mobile BB</v>
          </cell>
          <cell r="C329" t="str">
            <v>Comet</v>
          </cell>
          <cell r="E329">
            <v>0</v>
          </cell>
          <cell r="F329">
            <v>0</v>
          </cell>
          <cell r="G329">
            <v>0</v>
          </cell>
          <cell r="H329">
            <v>0</v>
          </cell>
          <cell r="I329">
            <v>0</v>
          </cell>
          <cell r="J329">
            <v>0</v>
          </cell>
          <cell r="K329">
            <v>0</v>
          </cell>
          <cell r="L329">
            <v>0</v>
          </cell>
          <cell r="M329">
            <v>0</v>
          </cell>
          <cell r="N329">
            <v>0</v>
          </cell>
          <cell r="O329">
            <v>0</v>
          </cell>
          <cell r="P329">
            <v>0</v>
          </cell>
          <cell r="R329">
            <v>0</v>
          </cell>
        </row>
        <row r="330">
          <cell r="B330" t="str">
            <v>MobileShop   Mobile BB</v>
          </cell>
          <cell r="C330" t="str">
            <v>MobileShop</v>
          </cell>
          <cell r="E330">
            <v>0</v>
          </cell>
          <cell r="F330">
            <v>0</v>
          </cell>
          <cell r="G330">
            <v>0</v>
          </cell>
          <cell r="H330">
            <v>0</v>
          </cell>
          <cell r="I330">
            <v>0</v>
          </cell>
          <cell r="J330">
            <v>0</v>
          </cell>
          <cell r="K330">
            <v>0</v>
          </cell>
          <cell r="L330">
            <v>0</v>
          </cell>
          <cell r="M330">
            <v>0</v>
          </cell>
          <cell r="N330">
            <v>0</v>
          </cell>
          <cell r="O330">
            <v>0</v>
          </cell>
          <cell r="P330">
            <v>0</v>
          </cell>
          <cell r="R330">
            <v>0</v>
          </cell>
        </row>
        <row r="331">
          <cell r="B331" t="str">
            <v>Apple   Mobile BB</v>
          </cell>
          <cell r="C331" t="str">
            <v>Apple</v>
          </cell>
          <cell r="E331">
            <v>0</v>
          </cell>
          <cell r="F331">
            <v>0</v>
          </cell>
          <cell r="G331">
            <v>0</v>
          </cell>
          <cell r="H331">
            <v>0</v>
          </cell>
          <cell r="I331">
            <v>0</v>
          </cell>
          <cell r="J331">
            <v>0</v>
          </cell>
          <cell r="K331">
            <v>0</v>
          </cell>
          <cell r="L331">
            <v>0</v>
          </cell>
          <cell r="M331">
            <v>0</v>
          </cell>
          <cell r="N331">
            <v>0</v>
          </cell>
          <cell r="O331">
            <v>0</v>
          </cell>
          <cell r="P331">
            <v>0</v>
          </cell>
          <cell r="R331">
            <v>0</v>
          </cell>
        </row>
        <row r="332">
          <cell r="B332" t="str">
            <v>Other Mass Retail   Mobile BB</v>
          </cell>
          <cell r="C332" t="str">
            <v>Other Mass Retail</v>
          </cell>
          <cell r="E332">
            <v>23</v>
          </cell>
          <cell r="F332">
            <v>13</v>
          </cell>
          <cell r="G332">
            <v>11</v>
          </cell>
          <cell r="H332">
            <v>0</v>
          </cell>
          <cell r="I332">
            <v>0</v>
          </cell>
          <cell r="J332">
            <v>0</v>
          </cell>
          <cell r="K332">
            <v>0</v>
          </cell>
          <cell r="L332">
            <v>0</v>
          </cell>
          <cell r="M332">
            <v>0</v>
          </cell>
          <cell r="N332">
            <v>0</v>
          </cell>
          <cell r="O332">
            <v>0</v>
          </cell>
          <cell r="P332">
            <v>0</v>
          </cell>
          <cell r="R332">
            <v>47</v>
          </cell>
        </row>
        <row r="333">
          <cell r="B333" t="str">
            <v>Prepay Distributors   Mobile BB</v>
          </cell>
          <cell r="C333" t="str">
            <v>Prepay Distributors</v>
          </cell>
          <cell r="E333">
            <v>0</v>
          </cell>
          <cell r="F333">
            <v>1</v>
          </cell>
          <cell r="G333">
            <v>503</v>
          </cell>
          <cell r="H333">
            <v>0</v>
          </cell>
          <cell r="I333">
            <v>0</v>
          </cell>
          <cell r="J333">
            <v>0</v>
          </cell>
          <cell r="K333">
            <v>0</v>
          </cell>
          <cell r="L333">
            <v>0</v>
          </cell>
          <cell r="M333">
            <v>0</v>
          </cell>
          <cell r="N333">
            <v>0</v>
          </cell>
          <cell r="O333">
            <v>0</v>
          </cell>
          <cell r="P333">
            <v>0</v>
          </cell>
          <cell r="R333">
            <v>504</v>
          </cell>
        </row>
        <row r="334">
          <cell r="B334" t="str">
            <v>Asda   Mobile BB</v>
          </cell>
          <cell r="C334" t="str">
            <v>Asda</v>
          </cell>
          <cell r="E334">
            <v>1717</v>
          </cell>
          <cell r="F334">
            <v>1468</v>
          </cell>
          <cell r="G334">
            <v>1415</v>
          </cell>
          <cell r="H334">
            <v>0</v>
          </cell>
          <cell r="I334">
            <v>0</v>
          </cell>
          <cell r="J334">
            <v>0</v>
          </cell>
          <cell r="K334">
            <v>0</v>
          </cell>
          <cell r="L334">
            <v>0</v>
          </cell>
          <cell r="M334">
            <v>0</v>
          </cell>
          <cell r="N334">
            <v>0</v>
          </cell>
          <cell r="O334">
            <v>0</v>
          </cell>
          <cell r="P334">
            <v>0</v>
          </cell>
          <cell r="R334">
            <v>4600</v>
          </cell>
        </row>
        <row r="335">
          <cell r="B335" t="str">
            <v>Next   Mobile BB</v>
          </cell>
          <cell r="C335" t="str">
            <v>Next</v>
          </cell>
          <cell r="E335">
            <v>14</v>
          </cell>
          <cell r="F335">
            <v>2</v>
          </cell>
          <cell r="G335">
            <v>5</v>
          </cell>
          <cell r="H335">
            <v>0</v>
          </cell>
          <cell r="I335">
            <v>0</v>
          </cell>
          <cell r="J335">
            <v>0</v>
          </cell>
          <cell r="K335">
            <v>0</v>
          </cell>
          <cell r="L335">
            <v>0</v>
          </cell>
          <cell r="M335">
            <v>0</v>
          </cell>
          <cell r="N335">
            <v>0</v>
          </cell>
          <cell r="O335">
            <v>0</v>
          </cell>
          <cell r="P335">
            <v>0</v>
          </cell>
          <cell r="R335">
            <v>21</v>
          </cell>
        </row>
        <row r="336">
          <cell r="B336" t="str">
            <v>Morrisons   Mobile BB</v>
          </cell>
          <cell r="C336" t="str">
            <v>Morrisons</v>
          </cell>
          <cell r="E336">
            <v>394</v>
          </cell>
          <cell r="F336">
            <v>398</v>
          </cell>
          <cell r="G336">
            <v>392</v>
          </cell>
          <cell r="H336">
            <v>0</v>
          </cell>
          <cell r="I336">
            <v>0</v>
          </cell>
          <cell r="J336">
            <v>0</v>
          </cell>
          <cell r="K336">
            <v>0</v>
          </cell>
          <cell r="L336">
            <v>0</v>
          </cell>
          <cell r="M336">
            <v>0</v>
          </cell>
          <cell r="N336">
            <v>0</v>
          </cell>
          <cell r="O336">
            <v>0</v>
          </cell>
          <cell r="P336">
            <v>0</v>
          </cell>
          <cell r="R336">
            <v>1184</v>
          </cell>
        </row>
        <row r="337">
          <cell r="B337" t="str">
            <v>tbc   Mobile BB</v>
          </cell>
          <cell r="C337" t="str">
            <v>tbc</v>
          </cell>
          <cell r="E337">
            <v>0</v>
          </cell>
          <cell r="F337">
            <v>0</v>
          </cell>
          <cell r="G337">
            <v>0</v>
          </cell>
          <cell r="H337">
            <v>0</v>
          </cell>
          <cell r="I337">
            <v>0</v>
          </cell>
          <cell r="J337">
            <v>0</v>
          </cell>
          <cell r="K337">
            <v>0</v>
          </cell>
          <cell r="L337">
            <v>0</v>
          </cell>
          <cell r="M337">
            <v>0</v>
          </cell>
          <cell r="N337">
            <v>0</v>
          </cell>
          <cell r="O337">
            <v>0</v>
          </cell>
          <cell r="P337">
            <v>0</v>
          </cell>
          <cell r="R337">
            <v>0</v>
          </cell>
        </row>
        <row r="339">
          <cell r="C339" t="str">
            <v>TOTAL MASS RETAIL</v>
          </cell>
          <cell r="E339">
            <v>11489</v>
          </cell>
          <cell r="F339">
            <v>8660</v>
          </cell>
          <cell r="G339">
            <v>10474</v>
          </cell>
          <cell r="H339">
            <v>0</v>
          </cell>
          <cell r="I339">
            <v>0</v>
          </cell>
          <cell r="J339">
            <v>0</v>
          </cell>
          <cell r="K339">
            <v>0</v>
          </cell>
          <cell r="L339">
            <v>0</v>
          </cell>
          <cell r="M339">
            <v>0</v>
          </cell>
          <cell r="N339">
            <v>0</v>
          </cell>
          <cell r="O339">
            <v>0</v>
          </cell>
          <cell r="P339">
            <v>0</v>
          </cell>
          <cell r="R339">
            <v>30623</v>
          </cell>
        </row>
        <row r="341">
          <cell r="C341" t="str">
            <v>BUSINESS (B. Dowd)</v>
          </cell>
        </row>
        <row r="343">
          <cell r="B343" t="str">
            <v>Exclusive Partners   Mobile BB</v>
          </cell>
          <cell r="C343" t="str">
            <v>Exclusive Partners</v>
          </cell>
          <cell r="E343">
            <v>0</v>
          </cell>
          <cell r="F343">
            <v>0</v>
          </cell>
          <cell r="G343">
            <v>0</v>
          </cell>
          <cell r="H343">
            <v>0</v>
          </cell>
          <cell r="I343">
            <v>0</v>
          </cell>
          <cell r="J343">
            <v>0</v>
          </cell>
          <cell r="K343">
            <v>0</v>
          </cell>
          <cell r="L343">
            <v>0</v>
          </cell>
          <cell r="M343">
            <v>0</v>
          </cell>
          <cell r="N343">
            <v>0</v>
          </cell>
          <cell r="O343">
            <v>0</v>
          </cell>
          <cell r="P343">
            <v>0</v>
          </cell>
          <cell r="R343">
            <v>0</v>
          </cell>
        </row>
        <row r="345">
          <cell r="C345" t="str">
            <v>Business Partners</v>
          </cell>
        </row>
        <row r="347">
          <cell r="B347" t="str">
            <v>Direct Independents   Mobile BB</v>
          </cell>
          <cell r="C347" t="str">
            <v>Direct Independents</v>
          </cell>
          <cell r="E347">
            <v>38</v>
          </cell>
          <cell r="F347">
            <v>1030</v>
          </cell>
          <cell r="G347">
            <v>622</v>
          </cell>
          <cell r="H347">
            <v>0</v>
          </cell>
          <cell r="I347">
            <v>0</v>
          </cell>
          <cell r="J347">
            <v>0</v>
          </cell>
          <cell r="K347">
            <v>0</v>
          </cell>
          <cell r="L347">
            <v>0</v>
          </cell>
          <cell r="M347">
            <v>0</v>
          </cell>
          <cell r="N347">
            <v>0</v>
          </cell>
          <cell r="O347">
            <v>0</v>
          </cell>
          <cell r="P347">
            <v>0</v>
          </cell>
          <cell r="R347">
            <v>1690</v>
          </cell>
        </row>
        <row r="348">
          <cell r="B348" t="str">
            <v>Distributors   Mobile BB</v>
          </cell>
          <cell r="C348" t="str">
            <v>Distributors</v>
          </cell>
          <cell r="E348">
            <v>131</v>
          </cell>
          <cell r="F348">
            <v>73</v>
          </cell>
          <cell r="G348">
            <v>56</v>
          </cell>
          <cell r="H348">
            <v>0</v>
          </cell>
          <cell r="I348">
            <v>0</v>
          </cell>
          <cell r="J348">
            <v>0</v>
          </cell>
          <cell r="K348">
            <v>0</v>
          </cell>
          <cell r="L348">
            <v>0</v>
          </cell>
          <cell r="M348">
            <v>0</v>
          </cell>
          <cell r="N348">
            <v>0</v>
          </cell>
          <cell r="O348">
            <v>0</v>
          </cell>
          <cell r="P348">
            <v>0</v>
          </cell>
          <cell r="R348">
            <v>260</v>
          </cell>
        </row>
        <row r="349">
          <cell r="B349" t="str">
            <v>Data Centre of Excellence   Mobile BB</v>
          </cell>
          <cell r="C349" t="str">
            <v>Data Centre of Excellence</v>
          </cell>
          <cell r="E349">
            <v>0</v>
          </cell>
          <cell r="F349">
            <v>0</v>
          </cell>
          <cell r="G349">
            <v>0</v>
          </cell>
          <cell r="H349">
            <v>0</v>
          </cell>
          <cell r="I349">
            <v>0</v>
          </cell>
          <cell r="J349">
            <v>0</v>
          </cell>
          <cell r="K349">
            <v>0</v>
          </cell>
          <cell r="L349">
            <v>0</v>
          </cell>
          <cell r="M349">
            <v>0</v>
          </cell>
          <cell r="N349">
            <v>0</v>
          </cell>
          <cell r="O349">
            <v>0</v>
          </cell>
          <cell r="P349">
            <v>0</v>
          </cell>
          <cell r="R349">
            <v>0</v>
          </cell>
        </row>
        <row r="350">
          <cell r="B350" t="str">
            <v>Vodafone   Mobile BB</v>
          </cell>
          <cell r="C350" t="str">
            <v>Vodafone</v>
          </cell>
          <cell r="E350">
            <v>0</v>
          </cell>
          <cell r="F350">
            <v>0</v>
          </cell>
          <cell r="G350">
            <v>0</v>
          </cell>
          <cell r="H350">
            <v>0</v>
          </cell>
          <cell r="I350">
            <v>0</v>
          </cell>
          <cell r="J350">
            <v>0</v>
          </cell>
          <cell r="K350">
            <v>0</v>
          </cell>
          <cell r="L350">
            <v>0</v>
          </cell>
          <cell r="M350">
            <v>0</v>
          </cell>
          <cell r="N350">
            <v>0</v>
          </cell>
          <cell r="O350">
            <v>0</v>
          </cell>
          <cell r="P350">
            <v>0</v>
          </cell>
          <cell r="R350">
            <v>0</v>
          </cell>
        </row>
        <row r="351">
          <cell r="B351" t="str">
            <v>Managed Partners   Mobile BB</v>
          </cell>
          <cell r="C351" t="str">
            <v>Managed Partners</v>
          </cell>
          <cell r="E351">
            <v>0</v>
          </cell>
          <cell r="F351">
            <v>0</v>
          </cell>
          <cell r="G351">
            <v>0</v>
          </cell>
          <cell r="H351">
            <v>0</v>
          </cell>
          <cell r="I351">
            <v>0</v>
          </cell>
          <cell r="J351">
            <v>0</v>
          </cell>
          <cell r="K351">
            <v>0</v>
          </cell>
          <cell r="L351">
            <v>0</v>
          </cell>
          <cell r="M351">
            <v>0</v>
          </cell>
          <cell r="N351">
            <v>0</v>
          </cell>
          <cell r="O351">
            <v>0</v>
          </cell>
          <cell r="P351">
            <v>0</v>
          </cell>
          <cell r="R351">
            <v>0</v>
          </cell>
        </row>
        <row r="352">
          <cell r="B352" t="str">
            <v>BT SP   Mobile BB</v>
          </cell>
          <cell r="C352" t="str">
            <v>BT SP</v>
          </cell>
          <cell r="E352">
            <v>1</v>
          </cell>
          <cell r="F352">
            <v>1</v>
          </cell>
          <cell r="G352">
            <v>0</v>
          </cell>
          <cell r="H352">
            <v>0</v>
          </cell>
          <cell r="I352">
            <v>0</v>
          </cell>
          <cell r="J352">
            <v>0</v>
          </cell>
          <cell r="K352">
            <v>0</v>
          </cell>
          <cell r="L352">
            <v>0</v>
          </cell>
          <cell r="M352">
            <v>0</v>
          </cell>
          <cell r="N352">
            <v>0</v>
          </cell>
          <cell r="O352">
            <v>0</v>
          </cell>
          <cell r="P352">
            <v>0</v>
          </cell>
          <cell r="R352">
            <v>2</v>
          </cell>
        </row>
        <row r="353">
          <cell r="B353" t="str">
            <v>Billing Partners - ISPs   Mobile BB</v>
          </cell>
          <cell r="C353" t="str">
            <v>Billing Partners - ISPs</v>
          </cell>
          <cell r="E353">
            <v>0</v>
          </cell>
          <cell r="F353">
            <v>0</v>
          </cell>
          <cell r="G353">
            <v>0</v>
          </cell>
          <cell r="H353">
            <v>0</v>
          </cell>
          <cell r="I353">
            <v>0</v>
          </cell>
          <cell r="J353">
            <v>0</v>
          </cell>
          <cell r="K353">
            <v>0</v>
          </cell>
          <cell r="L353">
            <v>0</v>
          </cell>
          <cell r="M353">
            <v>0</v>
          </cell>
          <cell r="N353">
            <v>0</v>
          </cell>
          <cell r="O353">
            <v>0</v>
          </cell>
          <cell r="P353">
            <v>0</v>
          </cell>
          <cell r="R353">
            <v>0</v>
          </cell>
        </row>
        <row r="354">
          <cell r="B354" t="str">
            <v>Genesis   Mobile BB</v>
          </cell>
          <cell r="C354" t="str">
            <v>Genesis</v>
          </cell>
          <cell r="E354">
            <v>0</v>
          </cell>
          <cell r="F354">
            <v>0</v>
          </cell>
          <cell r="G354">
            <v>0</v>
          </cell>
          <cell r="H354">
            <v>0</v>
          </cell>
          <cell r="I354">
            <v>0</v>
          </cell>
          <cell r="J354">
            <v>0</v>
          </cell>
          <cell r="K354">
            <v>0</v>
          </cell>
          <cell r="L354">
            <v>0</v>
          </cell>
          <cell r="M354">
            <v>0</v>
          </cell>
          <cell r="N354">
            <v>0</v>
          </cell>
          <cell r="O354">
            <v>0</v>
          </cell>
          <cell r="P354">
            <v>0</v>
          </cell>
          <cell r="R354">
            <v>0</v>
          </cell>
        </row>
        <row r="355">
          <cell r="B355" t="str">
            <v>tbc   Mobile BB</v>
          </cell>
          <cell r="C355" t="str">
            <v>tbc</v>
          </cell>
          <cell r="E355">
            <v>0</v>
          </cell>
          <cell r="F355">
            <v>0</v>
          </cell>
          <cell r="G355">
            <v>0</v>
          </cell>
          <cell r="H355">
            <v>0</v>
          </cell>
          <cell r="I355">
            <v>0</v>
          </cell>
          <cell r="J355">
            <v>0</v>
          </cell>
          <cell r="K355">
            <v>0</v>
          </cell>
          <cell r="L355">
            <v>0</v>
          </cell>
          <cell r="M355">
            <v>0</v>
          </cell>
          <cell r="N355">
            <v>0</v>
          </cell>
          <cell r="O355">
            <v>0</v>
          </cell>
          <cell r="P355">
            <v>0</v>
          </cell>
          <cell r="R355">
            <v>0</v>
          </cell>
        </row>
        <row r="356">
          <cell r="B356" t="str">
            <v>Ceased Independents   Mobile BB</v>
          </cell>
          <cell r="C356" t="str">
            <v>Ceased Independents</v>
          </cell>
          <cell r="E356">
            <v>0</v>
          </cell>
          <cell r="F356">
            <v>0</v>
          </cell>
          <cell r="G356">
            <v>0</v>
          </cell>
          <cell r="H356">
            <v>0</v>
          </cell>
          <cell r="I356">
            <v>0</v>
          </cell>
          <cell r="J356">
            <v>0</v>
          </cell>
          <cell r="K356">
            <v>0</v>
          </cell>
          <cell r="L356">
            <v>0</v>
          </cell>
          <cell r="M356">
            <v>0</v>
          </cell>
          <cell r="N356">
            <v>0</v>
          </cell>
          <cell r="O356">
            <v>0</v>
          </cell>
          <cell r="P356">
            <v>0</v>
          </cell>
          <cell r="R356">
            <v>0</v>
          </cell>
        </row>
        <row r="357">
          <cell r="B357" t="str">
            <v>tbc   Mobile BB</v>
          </cell>
          <cell r="C357" t="str">
            <v>tbc</v>
          </cell>
          <cell r="E357">
            <v>0</v>
          </cell>
          <cell r="F357">
            <v>0</v>
          </cell>
          <cell r="G357">
            <v>0</v>
          </cell>
          <cell r="H357">
            <v>0</v>
          </cell>
          <cell r="I357">
            <v>0</v>
          </cell>
          <cell r="J357">
            <v>0</v>
          </cell>
          <cell r="K357">
            <v>0</v>
          </cell>
          <cell r="L357">
            <v>0</v>
          </cell>
          <cell r="M357">
            <v>0</v>
          </cell>
          <cell r="N357">
            <v>0</v>
          </cell>
          <cell r="O357">
            <v>0</v>
          </cell>
          <cell r="P357">
            <v>0</v>
          </cell>
          <cell r="R357">
            <v>0</v>
          </cell>
        </row>
        <row r="359">
          <cell r="C359" t="str">
            <v>Total Business Partners</v>
          </cell>
          <cell r="E359">
            <v>170</v>
          </cell>
          <cell r="F359">
            <v>1104</v>
          </cell>
          <cell r="G359">
            <v>678</v>
          </cell>
          <cell r="H359">
            <v>0</v>
          </cell>
          <cell r="I359">
            <v>0</v>
          </cell>
          <cell r="J359">
            <v>0</v>
          </cell>
          <cell r="K359">
            <v>0</v>
          </cell>
          <cell r="L359">
            <v>0</v>
          </cell>
          <cell r="M359">
            <v>0</v>
          </cell>
          <cell r="N359">
            <v>0</v>
          </cell>
          <cell r="O359">
            <v>0</v>
          </cell>
          <cell r="P359">
            <v>0</v>
          </cell>
          <cell r="R359">
            <v>1952</v>
          </cell>
        </row>
        <row r="361">
          <cell r="C361" t="str">
            <v>Direct</v>
          </cell>
        </row>
        <row r="363">
          <cell r="B363" t="str">
            <v>O2 Direct Sales - Corporate   Mobile BB</v>
          </cell>
          <cell r="C363" t="str">
            <v>O2 Direct Sales - Corporate</v>
          </cell>
          <cell r="E363">
            <v>0</v>
          </cell>
          <cell r="F363">
            <v>0</v>
          </cell>
          <cell r="G363">
            <v>0</v>
          </cell>
          <cell r="H363">
            <v>0</v>
          </cell>
          <cell r="I363">
            <v>0</v>
          </cell>
          <cell r="J363">
            <v>0</v>
          </cell>
          <cell r="K363">
            <v>0</v>
          </cell>
          <cell r="L363">
            <v>0</v>
          </cell>
          <cell r="M363">
            <v>0</v>
          </cell>
          <cell r="N363">
            <v>0</v>
          </cell>
          <cell r="O363">
            <v>0</v>
          </cell>
          <cell r="P363">
            <v>0</v>
          </cell>
          <cell r="R363">
            <v>0</v>
          </cell>
        </row>
        <row r="364">
          <cell r="B364" t="str">
            <v>O2 Direct Sales - SME   Mobile BB</v>
          </cell>
          <cell r="C364" t="str">
            <v>O2 Direct Sales - SME</v>
          </cell>
          <cell r="E364">
            <v>0</v>
          </cell>
          <cell r="F364">
            <v>0</v>
          </cell>
          <cell r="G364">
            <v>0</v>
          </cell>
          <cell r="H364">
            <v>0</v>
          </cell>
          <cell r="I364">
            <v>0</v>
          </cell>
          <cell r="J364">
            <v>0</v>
          </cell>
          <cell r="K364">
            <v>0</v>
          </cell>
          <cell r="L364">
            <v>0</v>
          </cell>
          <cell r="M364">
            <v>0</v>
          </cell>
          <cell r="N364">
            <v>0</v>
          </cell>
          <cell r="O364">
            <v>0</v>
          </cell>
          <cell r="P364">
            <v>0</v>
          </cell>
          <cell r="R364">
            <v>0</v>
          </cell>
        </row>
        <row r="365">
          <cell r="B365" t="str">
            <v>tbc   Mobile BB</v>
          </cell>
          <cell r="C365" t="str">
            <v>tbc</v>
          </cell>
          <cell r="E365">
            <v>0</v>
          </cell>
          <cell r="F365">
            <v>0</v>
          </cell>
          <cell r="G365">
            <v>0</v>
          </cell>
          <cell r="H365">
            <v>0</v>
          </cell>
          <cell r="I365">
            <v>0</v>
          </cell>
          <cell r="J365">
            <v>0</v>
          </cell>
          <cell r="K365">
            <v>0</v>
          </cell>
          <cell r="L365">
            <v>0</v>
          </cell>
          <cell r="M365">
            <v>0</v>
          </cell>
          <cell r="N365">
            <v>0</v>
          </cell>
          <cell r="O365">
            <v>0</v>
          </cell>
          <cell r="P365">
            <v>0</v>
          </cell>
          <cell r="R365">
            <v>0</v>
          </cell>
        </row>
        <row r="366">
          <cell r="B366" t="str">
            <v>tbc   Mobile BB</v>
          </cell>
          <cell r="C366" t="str">
            <v>tbc</v>
          </cell>
          <cell r="E366">
            <v>0</v>
          </cell>
          <cell r="F366">
            <v>0</v>
          </cell>
          <cell r="G366">
            <v>0</v>
          </cell>
          <cell r="H366">
            <v>0</v>
          </cell>
          <cell r="I366">
            <v>0</v>
          </cell>
          <cell r="J366">
            <v>0</v>
          </cell>
          <cell r="K366">
            <v>0</v>
          </cell>
          <cell r="L366">
            <v>0</v>
          </cell>
          <cell r="M366">
            <v>0</v>
          </cell>
          <cell r="N366">
            <v>0</v>
          </cell>
          <cell r="O366">
            <v>0</v>
          </cell>
          <cell r="P366">
            <v>0</v>
          </cell>
          <cell r="R366">
            <v>0</v>
          </cell>
        </row>
        <row r="367">
          <cell r="B367" t="str">
            <v>tbc   Mobile BB</v>
          </cell>
          <cell r="C367" t="str">
            <v>tbc</v>
          </cell>
          <cell r="E367">
            <v>0</v>
          </cell>
          <cell r="F367">
            <v>0</v>
          </cell>
          <cell r="G367">
            <v>0</v>
          </cell>
          <cell r="H367">
            <v>0</v>
          </cell>
          <cell r="I367">
            <v>0</v>
          </cell>
          <cell r="J367">
            <v>0</v>
          </cell>
          <cell r="K367">
            <v>0</v>
          </cell>
          <cell r="L367">
            <v>0</v>
          </cell>
          <cell r="M367">
            <v>0</v>
          </cell>
          <cell r="N367">
            <v>0</v>
          </cell>
          <cell r="O367">
            <v>0</v>
          </cell>
          <cell r="P367">
            <v>0</v>
          </cell>
          <cell r="R367">
            <v>0</v>
          </cell>
        </row>
        <row r="368">
          <cell r="B368" t="str">
            <v>tbc   Mobile BB</v>
          </cell>
          <cell r="C368" t="str">
            <v>tbc</v>
          </cell>
          <cell r="E368">
            <v>0</v>
          </cell>
          <cell r="F368">
            <v>0</v>
          </cell>
          <cell r="G368">
            <v>0</v>
          </cell>
          <cell r="H368">
            <v>0</v>
          </cell>
          <cell r="I368">
            <v>0</v>
          </cell>
          <cell r="J368">
            <v>0</v>
          </cell>
          <cell r="K368">
            <v>0</v>
          </cell>
          <cell r="L368">
            <v>0</v>
          </cell>
          <cell r="M368">
            <v>0</v>
          </cell>
          <cell r="N368">
            <v>0</v>
          </cell>
          <cell r="O368">
            <v>0</v>
          </cell>
          <cell r="P368">
            <v>0</v>
          </cell>
          <cell r="R368">
            <v>0</v>
          </cell>
        </row>
        <row r="369">
          <cell r="B369" t="str">
            <v>tbc   Mobile BB</v>
          </cell>
          <cell r="C369" t="str">
            <v>tbc</v>
          </cell>
          <cell r="E369">
            <v>0</v>
          </cell>
          <cell r="F369">
            <v>0</v>
          </cell>
          <cell r="G369">
            <v>0</v>
          </cell>
          <cell r="H369">
            <v>0</v>
          </cell>
          <cell r="I369">
            <v>0</v>
          </cell>
          <cell r="J369">
            <v>0</v>
          </cell>
          <cell r="K369">
            <v>0</v>
          </cell>
          <cell r="L369">
            <v>0</v>
          </cell>
          <cell r="M369">
            <v>0</v>
          </cell>
          <cell r="N369">
            <v>0</v>
          </cell>
          <cell r="O369">
            <v>0</v>
          </cell>
          <cell r="P369">
            <v>0</v>
          </cell>
          <cell r="R369">
            <v>0</v>
          </cell>
        </row>
        <row r="370">
          <cell r="B370" t="str">
            <v>tbc   Mobile BB</v>
          </cell>
          <cell r="C370" t="str">
            <v>tbc</v>
          </cell>
          <cell r="E370">
            <v>0</v>
          </cell>
          <cell r="F370">
            <v>0</v>
          </cell>
          <cell r="G370">
            <v>0</v>
          </cell>
          <cell r="H370">
            <v>0</v>
          </cell>
          <cell r="I370">
            <v>0</v>
          </cell>
          <cell r="J370">
            <v>0</v>
          </cell>
          <cell r="K370">
            <v>0</v>
          </cell>
          <cell r="L370">
            <v>0</v>
          </cell>
          <cell r="M370">
            <v>0</v>
          </cell>
          <cell r="N370">
            <v>0</v>
          </cell>
          <cell r="O370">
            <v>0</v>
          </cell>
          <cell r="P370">
            <v>0</v>
          </cell>
          <cell r="R370">
            <v>0</v>
          </cell>
        </row>
        <row r="371">
          <cell r="B371" t="str">
            <v>tbc   Mobile BB</v>
          </cell>
          <cell r="C371" t="str">
            <v>tbc</v>
          </cell>
          <cell r="E371">
            <v>0</v>
          </cell>
          <cell r="F371">
            <v>0</v>
          </cell>
          <cell r="G371">
            <v>0</v>
          </cell>
          <cell r="H371">
            <v>0</v>
          </cell>
          <cell r="I371">
            <v>0</v>
          </cell>
          <cell r="J371">
            <v>0</v>
          </cell>
          <cell r="K371">
            <v>0</v>
          </cell>
          <cell r="L371">
            <v>0</v>
          </cell>
          <cell r="M371">
            <v>0</v>
          </cell>
          <cell r="N371">
            <v>0</v>
          </cell>
          <cell r="O371">
            <v>0</v>
          </cell>
          <cell r="P371">
            <v>0</v>
          </cell>
          <cell r="R371">
            <v>0</v>
          </cell>
        </row>
        <row r="373">
          <cell r="C373" t="str">
            <v>Total Direct</v>
          </cell>
          <cell r="E373">
            <v>0</v>
          </cell>
          <cell r="F373">
            <v>0</v>
          </cell>
          <cell r="G373">
            <v>0</v>
          </cell>
          <cell r="H373">
            <v>0</v>
          </cell>
          <cell r="I373">
            <v>0</v>
          </cell>
          <cell r="J373">
            <v>0</v>
          </cell>
          <cell r="K373">
            <v>0</v>
          </cell>
          <cell r="L373">
            <v>0</v>
          </cell>
          <cell r="M373">
            <v>0</v>
          </cell>
          <cell r="N373">
            <v>0</v>
          </cell>
          <cell r="O373">
            <v>0</v>
          </cell>
          <cell r="P373">
            <v>0</v>
          </cell>
          <cell r="R373">
            <v>0</v>
          </cell>
        </row>
        <row r="375">
          <cell r="C375" t="str">
            <v>TOTAL BUSINESS</v>
          </cell>
          <cell r="E375">
            <v>170</v>
          </cell>
          <cell r="F375">
            <v>1104</v>
          </cell>
          <cell r="G375">
            <v>678</v>
          </cell>
          <cell r="H375">
            <v>0</v>
          </cell>
          <cell r="I375">
            <v>0</v>
          </cell>
          <cell r="J375">
            <v>0</v>
          </cell>
          <cell r="K375">
            <v>0</v>
          </cell>
          <cell r="L375">
            <v>0</v>
          </cell>
          <cell r="M375">
            <v>0</v>
          </cell>
          <cell r="N375">
            <v>0</v>
          </cell>
          <cell r="O375">
            <v>0</v>
          </cell>
          <cell r="P375">
            <v>0</v>
          </cell>
          <cell r="R375">
            <v>1952</v>
          </cell>
        </row>
        <row r="377">
          <cell r="C377" t="str">
            <v>O2 ONLINE (A. Benham)</v>
          </cell>
        </row>
        <row r="379">
          <cell r="B379" t="str">
            <v>O2 Online   Mobile BB</v>
          </cell>
          <cell r="C379" t="str">
            <v>O2 Online</v>
          </cell>
          <cell r="E379">
            <v>3122</v>
          </cell>
          <cell r="F379">
            <v>3361</v>
          </cell>
          <cell r="G379">
            <v>3742</v>
          </cell>
          <cell r="H379">
            <v>0</v>
          </cell>
          <cell r="I379">
            <v>0</v>
          </cell>
          <cell r="J379">
            <v>0</v>
          </cell>
          <cell r="K379">
            <v>0</v>
          </cell>
          <cell r="L379">
            <v>0</v>
          </cell>
          <cell r="M379">
            <v>0</v>
          </cell>
          <cell r="N379">
            <v>0</v>
          </cell>
          <cell r="O379">
            <v>0</v>
          </cell>
          <cell r="P379">
            <v>0</v>
          </cell>
          <cell r="R379">
            <v>10225</v>
          </cell>
        </row>
        <row r="380">
          <cell r="B380" t="str">
            <v>O2 Telesales   Mobile BB</v>
          </cell>
          <cell r="C380" t="str">
            <v>O2 Telesales</v>
          </cell>
          <cell r="E380">
            <v>0</v>
          </cell>
          <cell r="F380">
            <v>0</v>
          </cell>
          <cell r="G380">
            <v>0</v>
          </cell>
          <cell r="H380">
            <v>0</v>
          </cell>
          <cell r="I380">
            <v>0</v>
          </cell>
          <cell r="J380">
            <v>0</v>
          </cell>
          <cell r="K380">
            <v>0</v>
          </cell>
          <cell r="L380">
            <v>0</v>
          </cell>
          <cell r="M380">
            <v>0</v>
          </cell>
          <cell r="N380">
            <v>0</v>
          </cell>
          <cell r="O380">
            <v>0</v>
          </cell>
          <cell r="P380">
            <v>0</v>
          </cell>
          <cell r="R380">
            <v>0</v>
          </cell>
        </row>
        <row r="381">
          <cell r="B381" t="str">
            <v>tbc   Mobile BB</v>
          </cell>
          <cell r="C381" t="str">
            <v>tbc</v>
          </cell>
          <cell r="E381">
            <v>0</v>
          </cell>
          <cell r="F381">
            <v>0</v>
          </cell>
          <cell r="G381">
            <v>0</v>
          </cell>
          <cell r="H381">
            <v>0</v>
          </cell>
          <cell r="I381">
            <v>0</v>
          </cell>
          <cell r="J381">
            <v>0</v>
          </cell>
          <cell r="K381">
            <v>0</v>
          </cell>
          <cell r="L381">
            <v>0</v>
          </cell>
          <cell r="M381">
            <v>0</v>
          </cell>
          <cell r="N381">
            <v>0</v>
          </cell>
          <cell r="O381">
            <v>0</v>
          </cell>
          <cell r="P381">
            <v>0</v>
          </cell>
          <cell r="R381">
            <v>0</v>
          </cell>
        </row>
        <row r="382">
          <cell r="B382" t="str">
            <v>tbc   Mobile BB</v>
          </cell>
          <cell r="C382" t="str">
            <v>tbc</v>
          </cell>
          <cell r="E382">
            <v>0</v>
          </cell>
          <cell r="F382">
            <v>0</v>
          </cell>
          <cell r="G382">
            <v>0</v>
          </cell>
          <cell r="H382">
            <v>0</v>
          </cell>
          <cell r="I382">
            <v>0</v>
          </cell>
          <cell r="J382">
            <v>0</v>
          </cell>
          <cell r="K382">
            <v>0</v>
          </cell>
          <cell r="L382">
            <v>0</v>
          </cell>
          <cell r="M382">
            <v>0</v>
          </cell>
          <cell r="N382">
            <v>0</v>
          </cell>
          <cell r="O382">
            <v>0</v>
          </cell>
          <cell r="P382">
            <v>0</v>
          </cell>
          <cell r="R382">
            <v>0</v>
          </cell>
        </row>
        <row r="383">
          <cell r="B383" t="str">
            <v>tbc   Mobile BB</v>
          </cell>
          <cell r="C383" t="str">
            <v>tbc</v>
          </cell>
          <cell r="E383">
            <v>0</v>
          </cell>
          <cell r="F383">
            <v>0</v>
          </cell>
          <cell r="G383">
            <v>0</v>
          </cell>
          <cell r="H383">
            <v>0</v>
          </cell>
          <cell r="I383">
            <v>0</v>
          </cell>
          <cell r="J383">
            <v>0</v>
          </cell>
          <cell r="K383">
            <v>0</v>
          </cell>
          <cell r="L383">
            <v>0</v>
          </cell>
          <cell r="M383">
            <v>0</v>
          </cell>
          <cell r="N383">
            <v>0</v>
          </cell>
          <cell r="O383">
            <v>0</v>
          </cell>
          <cell r="P383">
            <v>0</v>
          </cell>
          <cell r="R383">
            <v>0</v>
          </cell>
        </row>
        <row r="384">
          <cell r="B384" t="str">
            <v>tbc   Mobile BB</v>
          </cell>
          <cell r="C384" t="str">
            <v>tbc</v>
          </cell>
          <cell r="E384">
            <v>0</v>
          </cell>
          <cell r="F384">
            <v>0</v>
          </cell>
          <cell r="G384">
            <v>0</v>
          </cell>
          <cell r="H384">
            <v>0</v>
          </cell>
          <cell r="I384">
            <v>0</v>
          </cell>
          <cell r="J384">
            <v>0</v>
          </cell>
          <cell r="K384">
            <v>0</v>
          </cell>
          <cell r="L384">
            <v>0</v>
          </cell>
          <cell r="M384">
            <v>0</v>
          </cell>
          <cell r="N384">
            <v>0</v>
          </cell>
          <cell r="O384">
            <v>0</v>
          </cell>
          <cell r="P384">
            <v>0</v>
          </cell>
          <cell r="R384">
            <v>0</v>
          </cell>
        </row>
        <row r="386">
          <cell r="C386" t="str">
            <v>TOTAL O2 ONLINE</v>
          </cell>
          <cell r="E386">
            <v>3122</v>
          </cell>
          <cell r="F386">
            <v>3361</v>
          </cell>
          <cell r="G386">
            <v>3742</v>
          </cell>
          <cell r="H386">
            <v>0</v>
          </cell>
          <cell r="I386">
            <v>0</v>
          </cell>
          <cell r="J386">
            <v>0</v>
          </cell>
          <cell r="K386">
            <v>0</v>
          </cell>
          <cell r="L386">
            <v>0</v>
          </cell>
          <cell r="M386">
            <v>0</v>
          </cell>
          <cell r="N386">
            <v>0</v>
          </cell>
          <cell r="O386">
            <v>0</v>
          </cell>
          <cell r="P386">
            <v>0</v>
          </cell>
          <cell r="R386">
            <v>10225</v>
          </cell>
        </row>
        <row r="388">
          <cell r="C388" t="str">
            <v>O2 RETAIL (P. Cave)</v>
          </cell>
        </row>
        <row r="390">
          <cell r="B390" t="str">
            <v>O2 Retail   Mobile BB</v>
          </cell>
          <cell r="C390" t="str">
            <v>O2 Retail</v>
          </cell>
          <cell r="E390">
            <v>14215</v>
          </cell>
          <cell r="F390">
            <v>12244</v>
          </cell>
          <cell r="G390">
            <v>13276</v>
          </cell>
          <cell r="H390">
            <v>0</v>
          </cell>
          <cell r="I390">
            <v>0</v>
          </cell>
          <cell r="J390">
            <v>0</v>
          </cell>
          <cell r="K390">
            <v>0</v>
          </cell>
          <cell r="L390">
            <v>0</v>
          </cell>
          <cell r="M390">
            <v>0</v>
          </cell>
          <cell r="N390">
            <v>0</v>
          </cell>
          <cell r="O390">
            <v>0</v>
          </cell>
          <cell r="P390">
            <v>0</v>
          </cell>
          <cell r="R390">
            <v>39735</v>
          </cell>
        </row>
        <row r="391">
          <cell r="B391" t="str">
            <v>O2 Franchise   Mobile BB</v>
          </cell>
          <cell r="C391" t="str">
            <v>O2 Franchise</v>
          </cell>
          <cell r="E391">
            <v>1697</v>
          </cell>
          <cell r="F391">
            <v>1527</v>
          </cell>
          <cell r="G391">
            <v>1514</v>
          </cell>
          <cell r="H391">
            <v>0</v>
          </cell>
          <cell r="I391">
            <v>0</v>
          </cell>
          <cell r="J391">
            <v>0</v>
          </cell>
          <cell r="K391">
            <v>0</v>
          </cell>
          <cell r="L391">
            <v>0</v>
          </cell>
          <cell r="M391">
            <v>0</v>
          </cell>
          <cell r="N391">
            <v>0</v>
          </cell>
          <cell r="O391">
            <v>0</v>
          </cell>
          <cell r="P391">
            <v>0</v>
          </cell>
          <cell r="R391">
            <v>4738</v>
          </cell>
        </row>
        <row r="392">
          <cell r="B392" t="str">
            <v>tbc   Mobile BB</v>
          </cell>
          <cell r="C392" t="str">
            <v>tbc</v>
          </cell>
          <cell r="E392">
            <v>0</v>
          </cell>
          <cell r="F392">
            <v>0</v>
          </cell>
          <cell r="G392">
            <v>0</v>
          </cell>
          <cell r="H392">
            <v>0</v>
          </cell>
          <cell r="I392">
            <v>0</v>
          </cell>
          <cell r="J392">
            <v>0</v>
          </cell>
          <cell r="K392">
            <v>0</v>
          </cell>
          <cell r="L392">
            <v>0</v>
          </cell>
          <cell r="M392">
            <v>0</v>
          </cell>
          <cell r="N392">
            <v>0</v>
          </cell>
          <cell r="O392">
            <v>0</v>
          </cell>
          <cell r="P392">
            <v>0</v>
          </cell>
          <cell r="R392">
            <v>0</v>
          </cell>
        </row>
        <row r="393">
          <cell r="B393" t="str">
            <v>tbc   Mobile BB</v>
          </cell>
          <cell r="C393" t="str">
            <v>tbc</v>
          </cell>
          <cell r="E393">
            <v>0</v>
          </cell>
          <cell r="F393">
            <v>0</v>
          </cell>
          <cell r="G393">
            <v>0</v>
          </cell>
          <cell r="H393">
            <v>0</v>
          </cell>
          <cell r="I393">
            <v>0</v>
          </cell>
          <cell r="J393">
            <v>0</v>
          </cell>
          <cell r="K393">
            <v>0</v>
          </cell>
          <cell r="L393">
            <v>0</v>
          </cell>
          <cell r="M393">
            <v>0</v>
          </cell>
          <cell r="N393">
            <v>0</v>
          </cell>
          <cell r="O393">
            <v>0</v>
          </cell>
          <cell r="P393">
            <v>0</v>
          </cell>
          <cell r="R393">
            <v>0</v>
          </cell>
        </row>
        <row r="394">
          <cell r="B394" t="str">
            <v>tbc   Mobile BB</v>
          </cell>
          <cell r="C394" t="str">
            <v>tbc</v>
          </cell>
          <cell r="E394">
            <v>0</v>
          </cell>
          <cell r="F394">
            <v>0</v>
          </cell>
          <cell r="G394">
            <v>0</v>
          </cell>
          <cell r="H394">
            <v>0</v>
          </cell>
          <cell r="I394">
            <v>0</v>
          </cell>
          <cell r="J394">
            <v>0</v>
          </cell>
          <cell r="K394">
            <v>0</v>
          </cell>
          <cell r="L394">
            <v>0</v>
          </cell>
          <cell r="M394">
            <v>0</v>
          </cell>
          <cell r="N394">
            <v>0</v>
          </cell>
          <cell r="O394">
            <v>0</v>
          </cell>
          <cell r="P394">
            <v>0</v>
          </cell>
          <cell r="R394">
            <v>0</v>
          </cell>
        </row>
        <row r="395">
          <cell r="B395" t="str">
            <v>tbc   Mobile BB</v>
          </cell>
          <cell r="C395" t="str">
            <v>tbc</v>
          </cell>
          <cell r="E395">
            <v>0</v>
          </cell>
          <cell r="F395">
            <v>0</v>
          </cell>
          <cell r="G395">
            <v>0</v>
          </cell>
          <cell r="H395">
            <v>0</v>
          </cell>
          <cell r="I395">
            <v>0</v>
          </cell>
          <cell r="J395">
            <v>0</v>
          </cell>
          <cell r="K395">
            <v>0</v>
          </cell>
          <cell r="L395">
            <v>0</v>
          </cell>
          <cell r="M395">
            <v>0</v>
          </cell>
          <cell r="N395">
            <v>0</v>
          </cell>
          <cell r="O395">
            <v>0</v>
          </cell>
          <cell r="P395">
            <v>0</v>
          </cell>
          <cell r="R395">
            <v>0</v>
          </cell>
        </row>
        <row r="396">
          <cell r="B396" t="str">
            <v>tbc   Mobile BB</v>
          </cell>
          <cell r="C396" t="str">
            <v>tbc</v>
          </cell>
          <cell r="E396">
            <v>0</v>
          </cell>
          <cell r="F396">
            <v>0</v>
          </cell>
          <cell r="G396">
            <v>0</v>
          </cell>
          <cell r="H396">
            <v>0</v>
          </cell>
          <cell r="I396">
            <v>0</v>
          </cell>
          <cell r="J396">
            <v>0</v>
          </cell>
          <cell r="K396">
            <v>0</v>
          </cell>
          <cell r="L396">
            <v>0</v>
          </cell>
          <cell r="M396">
            <v>0</v>
          </cell>
          <cell r="N396">
            <v>0</v>
          </cell>
          <cell r="O396">
            <v>0</v>
          </cell>
          <cell r="P396">
            <v>0</v>
          </cell>
          <cell r="R396">
            <v>0</v>
          </cell>
        </row>
        <row r="398">
          <cell r="C398" t="str">
            <v>TOTAL O2 RETAIL</v>
          </cell>
          <cell r="E398">
            <v>15912</v>
          </cell>
          <cell r="F398">
            <v>13771</v>
          </cell>
          <cell r="G398">
            <v>14790</v>
          </cell>
          <cell r="H398">
            <v>0</v>
          </cell>
          <cell r="I398">
            <v>0</v>
          </cell>
          <cell r="J398">
            <v>0</v>
          </cell>
          <cell r="K398">
            <v>0</v>
          </cell>
          <cell r="L398">
            <v>0</v>
          </cell>
          <cell r="M398">
            <v>0</v>
          </cell>
          <cell r="N398">
            <v>0</v>
          </cell>
          <cell r="O398">
            <v>0</v>
          </cell>
          <cell r="P398">
            <v>0</v>
          </cell>
          <cell r="R398">
            <v>44473</v>
          </cell>
        </row>
        <row r="400">
          <cell r="C400" t="str">
            <v>OTHER CHANNELS</v>
          </cell>
        </row>
        <row r="402">
          <cell r="B402" t="str">
            <v>Other   Mobile BB</v>
          </cell>
          <cell r="C402" t="str">
            <v>Other</v>
          </cell>
          <cell r="E402">
            <v>200</v>
          </cell>
          <cell r="F402">
            <v>294</v>
          </cell>
          <cell r="G402">
            <v>249</v>
          </cell>
          <cell r="H402">
            <v>0</v>
          </cell>
          <cell r="I402">
            <v>0</v>
          </cell>
          <cell r="J402">
            <v>0</v>
          </cell>
          <cell r="K402">
            <v>0</v>
          </cell>
          <cell r="L402">
            <v>0</v>
          </cell>
          <cell r="M402">
            <v>0</v>
          </cell>
          <cell r="N402">
            <v>0</v>
          </cell>
          <cell r="O402">
            <v>0</v>
          </cell>
          <cell r="P402">
            <v>0</v>
          </cell>
          <cell r="R402">
            <v>743</v>
          </cell>
        </row>
        <row r="403">
          <cell r="B403" t="str">
            <v>tbc   Mobile BB</v>
          </cell>
          <cell r="C403" t="str">
            <v>tbc</v>
          </cell>
          <cell r="E403">
            <v>0</v>
          </cell>
          <cell r="F403">
            <v>0</v>
          </cell>
          <cell r="G403">
            <v>0</v>
          </cell>
          <cell r="H403">
            <v>0</v>
          </cell>
          <cell r="I403">
            <v>0</v>
          </cell>
          <cell r="J403">
            <v>0</v>
          </cell>
          <cell r="K403">
            <v>0</v>
          </cell>
          <cell r="L403">
            <v>0</v>
          </cell>
          <cell r="M403">
            <v>0</v>
          </cell>
          <cell r="N403">
            <v>0</v>
          </cell>
          <cell r="O403">
            <v>0</v>
          </cell>
          <cell r="P403">
            <v>0</v>
          </cell>
          <cell r="R403">
            <v>0</v>
          </cell>
        </row>
        <row r="404">
          <cell r="B404" t="str">
            <v>tbc   Mobile BB</v>
          </cell>
          <cell r="C404" t="str">
            <v>tbc</v>
          </cell>
          <cell r="E404">
            <v>0</v>
          </cell>
          <cell r="F404">
            <v>0</v>
          </cell>
          <cell r="G404">
            <v>0</v>
          </cell>
          <cell r="H404">
            <v>0</v>
          </cell>
          <cell r="I404">
            <v>0</v>
          </cell>
          <cell r="J404">
            <v>0</v>
          </cell>
          <cell r="K404">
            <v>0</v>
          </cell>
          <cell r="L404">
            <v>0</v>
          </cell>
          <cell r="M404">
            <v>0</v>
          </cell>
          <cell r="N404">
            <v>0</v>
          </cell>
          <cell r="O404">
            <v>0</v>
          </cell>
          <cell r="P404">
            <v>0</v>
          </cell>
          <cell r="R404">
            <v>0</v>
          </cell>
        </row>
        <row r="405">
          <cell r="B405" t="str">
            <v>tbc   Mobile BB</v>
          </cell>
          <cell r="C405" t="str">
            <v>tbc</v>
          </cell>
          <cell r="E405">
            <v>0</v>
          </cell>
          <cell r="F405">
            <v>0</v>
          </cell>
          <cell r="G405">
            <v>0</v>
          </cell>
          <cell r="H405">
            <v>0</v>
          </cell>
          <cell r="I405">
            <v>0</v>
          </cell>
          <cell r="J405">
            <v>0</v>
          </cell>
          <cell r="K405">
            <v>0</v>
          </cell>
          <cell r="L405">
            <v>0</v>
          </cell>
          <cell r="M405">
            <v>0</v>
          </cell>
          <cell r="N405">
            <v>0</v>
          </cell>
          <cell r="O405">
            <v>0</v>
          </cell>
          <cell r="P405">
            <v>0</v>
          </cell>
          <cell r="R405">
            <v>0</v>
          </cell>
        </row>
        <row r="406">
          <cell r="B406" t="str">
            <v>tbc   Mobile BB</v>
          </cell>
          <cell r="C406" t="str">
            <v>tbc</v>
          </cell>
          <cell r="E406">
            <v>0</v>
          </cell>
          <cell r="F406">
            <v>0</v>
          </cell>
          <cell r="G406">
            <v>0</v>
          </cell>
          <cell r="H406">
            <v>0</v>
          </cell>
          <cell r="I406">
            <v>0</v>
          </cell>
          <cell r="J406">
            <v>0</v>
          </cell>
          <cell r="K406">
            <v>0</v>
          </cell>
          <cell r="L406">
            <v>0</v>
          </cell>
          <cell r="M406">
            <v>0</v>
          </cell>
          <cell r="N406">
            <v>0</v>
          </cell>
          <cell r="O406">
            <v>0</v>
          </cell>
          <cell r="P406">
            <v>0</v>
          </cell>
          <cell r="R406">
            <v>0</v>
          </cell>
        </row>
        <row r="407">
          <cell r="B407" t="str">
            <v>tbc   Mobile BB</v>
          </cell>
          <cell r="C407" t="str">
            <v>tbc</v>
          </cell>
          <cell r="E407">
            <v>0</v>
          </cell>
          <cell r="F407">
            <v>0</v>
          </cell>
          <cell r="G407">
            <v>0</v>
          </cell>
          <cell r="H407">
            <v>0</v>
          </cell>
          <cell r="I407">
            <v>0</v>
          </cell>
          <cell r="J407">
            <v>0</v>
          </cell>
          <cell r="K407">
            <v>0</v>
          </cell>
          <cell r="L407">
            <v>0</v>
          </cell>
          <cell r="M407">
            <v>0</v>
          </cell>
          <cell r="N407">
            <v>0</v>
          </cell>
          <cell r="O407">
            <v>0</v>
          </cell>
          <cell r="P407">
            <v>0</v>
          </cell>
          <cell r="R407">
            <v>0</v>
          </cell>
        </row>
        <row r="408">
          <cell r="B408" t="str">
            <v>tbc   Mobile BB</v>
          </cell>
          <cell r="C408" t="str">
            <v>tbc</v>
          </cell>
          <cell r="E408">
            <v>0</v>
          </cell>
          <cell r="F408">
            <v>0</v>
          </cell>
          <cell r="G408">
            <v>0</v>
          </cell>
          <cell r="H408">
            <v>0</v>
          </cell>
          <cell r="I408">
            <v>0</v>
          </cell>
          <cell r="J408">
            <v>0</v>
          </cell>
          <cell r="K408">
            <v>0</v>
          </cell>
          <cell r="L408">
            <v>0</v>
          </cell>
          <cell r="M408">
            <v>0</v>
          </cell>
          <cell r="N408">
            <v>0</v>
          </cell>
          <cell r="O408">
            <v>0</v>
          </cell>
          <cell r="P408">
            <v>0</v>
          </cell>
          <cell r="R408">
            <v>0</v>
          </cell>
        </row>
        <row r="410">
          <cell r="C410" t="str">
            <v>TOTAL OTHER CHANNELS</v>
          </cell>
          <cell r="E410">
            <v>200</v>
          </cell>
          <cell r="F410">
            <v>294</v>
          </cell>
          <cell r="G410">
            <v>249</v>
          </cell>
          <cell r="H410">
            <v>0</v>
          </cell>
          <cell r="I410">
            <v>0</v>
          </cell>
          <cell r="J410">
            <v>0</v>
          </cell>
          <cell r="K410">
            <v>0</v>
          </cell>
          <cell r="L410">
            <v>0</v>
          </cell>
          <cell r="M410">
            <v>0</v>
          </cell>
          <cell r="N410">
            <v>0</v>
          </cell>
          <cell r="O410">
            <v>0</v>
          </cell>
          <cell r="P410">
            <v>0</v>
          </cell>
          <cell r="R410">
            <v>743</v>
          </cell>
        </row>
        <row r="412">
          <cell r="C412" t="str">
            <v>Mobile BB PREPAY GROSS CONNECTIONS</v>
          </cell>
          <cell r="E412">
            <v>30893</v>
          </cell>
          <cell r="F412">
            <v>27190</v>
          </cell>
          <cell r="G412">
            <v>29933</v>
          </cell>
          <cell r="H412">
            <v>0</v>
          </cell>
          <cell r="I412">
            <v>0</v>
          </cell>
          <cell r="J412">
            <v>0</v>
          </cell>
          <cell r="K412">
            <v>0</v>
          </cell>
          <cell r="L412">
            <v>0</v>
          </cell>
          <cell r="M412">
            <v>0</v>
          </cell>
          <cell r="N412">
            <v>0</v>
          </cell>
          <cell r="O412">
            <v>0</v>
          </cell>
          <cell r="P412">
            <v>0</v>
          </cell>
          <cell r="R412">
            <v>88016</v>
          </cell>
        </row>
        <row r="414">
          <cell r="C414" t="str">
            <v>TOTAL PREPAY</v>
          </cell>
          <cell r="E414">
            <v>39814</v>
          </cell>
          <cell r="F414">
            <v>39845</v>
          </cell>
          <cell r="G414">
            <v>39873</v>
          </cell>
          <cell r="H414">
            <v>39904</v>
          </cell>
          <cell r="I414">
            <v>39934</v>
          </cell>
          <cell r="J414">
            <v>39965</v>
          </cell>
          <cell r="K414">
            <v>39995</v>
          </cell>
          <cell r="L414">
            <v>40026</v>
          </cell>
          <cell r="M414">
            <v>40057</v>
          </cell>
          <cell r="N414">
            <v>40087</v>
          </cell>
          <cell r="O414">
            <v>40118</v>
          </cell>
          <cell r="P414">
            <v>40148</v>
          </cell>
          <cell r="R414" t="str">
            <v>Year to Date</v>
          </cell>
        </row>
        <row r="416">
          <cell r="E416" t="str">
            <v>Actual</v>
          </cell>
          <cell r="F416" t="str">
            <v>Actual</v>
          </cell>
          <cell r="G416" t="str">
            <v>Actual</v>
          </cell>
          <cell r="H416" t="str">
            <v/>
          </cell>
          <cell r="I416" t="str">
            <v/>
          </cell>
          <cell r="J416" t="str">
            <v/>
          </cell>
          <cell r="K416" t="str">
            <v/>
          </cell>
          <cell r="L416" t="str">
            <v/>
          </cell>
          <cell r="M416" t="str">
            <v/>
          </cell>
          <cell r="N416" t="str">
            <v/>
          </cell>
          <cell r="O416" t="str">
            <v/>
          </cell>
          <cell r="P416" t="str">
            <v/>
          </cell>
        </row>
        <row r="418">
          <cell r="C418" t="str">
            <v>MASS RETAIL (S. Shurrock)</v>
          </cell>
        </row>
        <row r="420">
          <cell r="C420" t="str">
            <v>Carphone Warehouse - CPW Managed</v>
          </cell>
          <cell r="E420">
            <v>0</v>
          </cell>
          <cell r="F420">
            <v>0</v>
          </cell>
          <cell r="G420">
            <v>0</v>
          </cell>
          <cell r="H420">
            <v>0</v>
          </cell>
          <cell r="I420">
            <v>0</v>
          </cell>
          <cell r="J420">
            <v>0</v>
          </cell>
          <cell r="K420">
            <v>0</v>
          </cell>
          <cell r="L420">
            <v>0</v>
          </cell>
          <cell r="M420">
            <v>0</v>
          </cell>
          <cell r="N420">
            <v>0</v>
          </cell>
          <cell r="O420">
            <v>0</v>
          </cell>
          <cell r="P420">
            <v>0</v>
          </cell>
          <cell r="R420">
            <v>0</v>
          </cell>
        </row>
        <row r="421">
          <cell r="C421" t="str">
            <v>Carphone Warehouse - O2 managed</v>
          </cell>
          <cell r="E421">
            <v>42626</v>
          </cell>
          <cell r="F421">
            <v>62201</v>
          </cell>
          <cell r="G421">
            <v>91975</v>
          </cell>
          <cell r="H421">
            <v>0</v>
          </cell>
          <cell r="I421">
            <v>0</v>
          </cell>
          <cell r="J421">
            <v>0</v>
          </cell>
          <cell r="K421">
            <v>0</v>
          </cell>
          <cell r="L421">
            <v>0</v>
          </cell>
          <cell r="M421">
            <v>0</v>
          </cell>
          <cell r="N421">
            <v>0</v>
          </cell>
          <cell r="O421">
            <v>0</v>
          </cell>
          <cell r="P421">
            <v>0</v>
          </cell>
          <cell r="R421">
            <v>196802</v>
          </cell>
        </row>
        <row r="422">
          <cell r="C422" t="str">
            <v>tbc</v>
          </cell>
          <cell r="E422">
            <v>0</v>
          </cell>
          <cell r="F422">
            <v>0</v>
          </cell>
          <cell r="G422">
            <v>0</v>
          </cell>
          <cell r="H422">
            <v>0</v>
          </cell>
          <cell r="I422">
            <v>0</v>
          </cell>
          <cell r="J422">
            <v>0</v>
          </cell>
          <cell r="K422">
            <v>0</v>
          </cell>
          <cell r="L422">
            <v>0</v>
          </cell>
          <cell r="M422">
            <v>0</v>
          </cell>
          <cell r="N422">
            <v>0</v>
          </cell>
          <cell r="O422">
            <v>0</v>
          </cell>
          <cell r="P422">
            <v>0</v>
          </cell>
          <cell r="R422">
            <v>0</v>
          </cell>
        </row>
        <row r="423">
          <cell r="C423" t="str">
            <v>tbc</v>
          </cell>
          <cell r="E423">
            <v>0</v>
          </cell>
          <cell r="F423">
            <v>0</v>
          </cell>
          <cell r="G423">
            <v>0</v>
          </cell>
          <cell r="H423">
            <v>0</v>
          </cell>
          <cell r="I423">
            <v>0</v>
          </cell>
          <cell r="J423">
            <v>0</v>
          </cell>
          <cell r="K423">
            <v>0</v>
          </cell>
          <cell r="L423">
            <v>0</v>
          </cell>
          <cell r="M423">
            <v>0</v>
          </cell>
          <cell r="N423">
            <v>0</v>
          </cell>
          <cell r="O423">
            <v>0</v>
          </cell>
          <cell r="P423">
            <v>0</v>
          </cell>
          <cell r="R423">
            <v>0</v>
          </cell>
        </row>
        <row r="424">
          <cell r="C424" t="str">
            <v>Phones 4 You</v>
          </cell>
          <cell r="E424">
            <v>26549</v>
          </cell>
          <cell r="F424">
            <v>17626</v>
          </cell>
          <cell r="G424">
            <v>23977</v>
          </cell>
          <cell r="H424">
            <v>0</v>
          </cell>
          <cell r="I424">
            <v>0</v>
          </cell>
          <cell r="J424">
            <v>0</v>
          </cell>
          <cell r="K424">
            <v>0</v>
          </cell>
          <cell r="L424">
            <v>0</v>
          </cell>
          <cell r="M424">
            <v>0</v>
          </cell>
          <cell r="N424">
            <v>0</v>
          </cell>
          <cell r="O424">
            <v>0</v>
          </cell>
          <cell r="P424">
            <v>0</v>
          </cell>
          <cell r="R424">
            <v>68152</v>
          </cell>
        </row>
        <row r="425">
          <cell r="C425" t="str">
            <v>Dixons Stores Group</v>
          </cell>
          <cell r="E425">
            <v>3441</v>
          </cell>
          <cell r="F425">
            <v>2205</v>
          </cell>
          <cell r="G425">
            <v>2208</v>
          </cell>
          <cell r="H425">
            <v>0</v>
          </cell>
          <cell r="I425">
            <v>0</v>
          </cell>
          <cell r="J425">
            <v>0</v>
          </cell>
          <cell r="K425">
            <v>0</v>
          </cell>
          <cell r="L425">
            <v>0</v>
          </cell>
          <cell r="M425">
            <v>0</v>
          </cell>
          <cell r="N425">
            <v>0</v>
          </cell>
          <cell r="O425">
            <v>0</v>
          </cell>
          <cell r="P425">
            <v>0</v>
          </cell>
          <cell r="R425">
            <v>7854</v>
          </cell>
        </row>
        <row r="426">
          <cell r="C426" t="str">
            <v>tbc</v>
          </cell>
          <cell r="E426">
            <v>0</v>
          </cell>
          <cell r="F426">
            <v>0</v>
          </cell>
          <cell r="G426">
            <v>0</v>
          </cell>
          <cell r="H426">
            <v>0</v>
          </cell>
          <cell r="I426">
            <v>0</v>
          </cell>
          <cell r="J426">
            <v>0</v>
          </cell>
          <cell r="K426">
            <v>0</v>
          </cell>
          <cell r="L426">
            <v>0</v>
          </cell>
          <cell r="M426">
            <v>0</v>
          </cell>
          <cell r="N426">
            <v>0</v>
          </cell>
          <cell r="O426">
            <v>0</v>
          </cell>
          <cell r="P426">
            <v>0</v>
          </cell>
          <cell r="R426">
            <v>0</v>
          </cell>
        </row>
        <row r="427">
          <cell r="C427" t="str">
            <v>Dial a Phone</v>
          </cell>
          <cell r="E427">
            <v>1</v>
          </cell>
          <cell r="F427">
            <v>0</v>
          </cell>
          <cell r="G427">
            <v>0</v>
          </cell>
          <cell r="H427">
            <v>0</v>
          </cell>
          <cell r="I427">
            <v>0</v>
          </cell>
          <cell r="J427">
            <v>0</v>
          </cell>
          <cell r="K427">
            <v>0</v>
          </cell>
          <cell r="L427">
            <v>0</v>
          </cell>
          <cell r="M427">
            <v>0</v>
          </cell>
          <cell r="N427">
            <v>0</v>
          </cell>
          <cell r="O427">
            <v>0</v>
          </cell>
          <cell r="P427">
            <v>0</v>
          </cell>
          <cell r="R427">
            <v>1</v>
          </cell>
        </row>
        <row r="428">
          <cell r="C428" t="str">
            <v>Argos</v>
          </cell>
          <cell r="E428">
            <v>9608</v>
          </cell>
          <cell r="F428">
            <v>8728</v>
          </cell>
          <cell r="G428">
            <v>11432</v>
          </cell>
          <cell r="H428">
            <v>0</v>
          </cell>
          <cell r="I428">
            <v>0</v>
          </cell>
          <cell r="J428">
            <v>0</v>
          </cell>
          <cell r="K428">
            <v>0</v>
          </cell>
          <cell r="L428">
            <v>0</v>
          </cell>
          <cell r="M428">
            <v>0</v>
          </cell>
          <cell r="N428">
            <v>0</v>
          </cell>
          <cell r="O428">
            <v>0</v>
          </cell>
          <cell r="P428">
            <v>0</v>
          </cell>
          <cell r="R428">
            <v>29768</v>
          </cell>
        </row>
        <row r="429">
          <cell r="C429" t="str">
            <v>Tesco</v>
          </cell>
          <cell r="E429">
            <v>9322</v>
          </cell>
          <cell r="F429">
            <v>7864</v>
          </cell>
          <cell r="G429">
            <v>10629</v>
          </cell>
          <cell r="H429">
            <v>0</v>
          </cell>
          <cell r="I429">
            <v>0</v>
          </cell>
          <cell r="J429">
            <v>0</v>
          </cell>
          <cell r="K429">
            <v>0</v>
          </cell>
          <cell r="L429">
            <v>0</v>
          </cell>
          <cell r="M429">
            <v>0</v>
          </cell>
          <cell r="N429">
            <v>0</v>
          </cell>
          <cell r="O429">
            <v>0</v>
          </cell>
          <cell r="P429">
            <v>0</v>
          </cell>
          <cell r="R429">
            <v>27815</v>
          </cell>
        </row>
        <row r="430">
          <cell r="C430" t="str">
            <v>Woolworths</v>
          </cell>
          <cell r="E430">
            <v>117</v>
          </cell>
          <cell r="F430">
            <v>74</v>
          </cell>
          <cell r="G430">
            <v>43</v>
          </cell>
          <cell r="H430">
            <v>0</v>
          </cell>
          <cell r="I430">
            <v>0</v>
          </cell>
          <cell r="J430">
            <v>0</v>
          </cell>
          <cell r="K430">
            <v>0</v>
          </cell>
          <cell r="L430">
            <v>0</v>
          </cell>
          <cell r="M430">
            <v>0</v>
          </cell>
          <cell r="N430">
            <v>0</v>
          </cell>
          <cell r="O430">
            <v>0</v>
          </cell>
          <cell r="P430">
            <v>0</v>
          </cell>
          <cell r="R430">
            <v>234</v>
          </cell>
        </row>
        <row r="431">
          <cell r="C431" t="str">
            <v>Littlewoods</v>
          </cell>
          <cell r="E431">
            <v>6910</v>
          </cell>
          <cell r="F431">
            <v>4917</v>
          </cell>
          <cell r="G431">
            <v>5597</v>
          </cell>
          <cell r="H431">
            <v>0</v>
          </cell>
          <cell r="I431">
            <v>0</v>
          </cell>
          <cell r="J431">
            <v>0</v>
          </cell>
          <cell r="K431">
            <v>0</v>
          </cell>
          <cell r="L431">
            <v>0</v>
          </cell>
          <cell r="M431">
            <v>0</v>
          </cell>
          <cell r="N431">
            <v>0</v>
          </cell>
          <cell r="O431">
            <v>0</v>
          </cell>
          <cell r="P431">
            <v>0</v>
          </cell>
          <cell r="R431">
            <v>17424</v>
          </cell>
        </row>
        <row r="432">
          <cell r="C432" t="str">
            <v>Comet</v>
          </cell>
          <cell r="E432">
            <v>1</v>
          </cell>
          <cell r="F432">
            <v>3</v>
          </cell>
          <cell r="G432">
            <v>1</v>
          </cell>
          <cell r="H432">
            <v>0</v>
          </cell>
          <cell r="I432">
            <v>0</v>
          </cell>
          <cell r="J432">
            <v>0</v>
          </cell>
          <cell r="K432">
            <v>0</v>
          </cell>
          <cell r="L432">
            <v>0</v>
          </cell>
          <cell r="M432">
            <v>0</v>
          </cell>
          <cell r="N432">
            <v>0</v>
          </cell>
          <cell r="O432">
            <v>0</v>
          </cell>
          <cell r="P432">
            <v>0</v>
          </cell>
          <cell r="R432">
            <v>5</v>
          </cell>
        </row>
        <row r="433">
          <cell r="C433" t="str">
            <v>MobileShop</v>
          </cell>
          <cell r="E433">
            <v>0</v>
          </cell>
          <cell r="F433">
            <v>0</v>
          </cell>
          <cell r="G433">
            <v>0</v>
          </cell>
          <cell r="H433">
            <v>0</v>
          </cell>
          <cell r="I433">
            <v>0</v>
          </cell>
          <cell r="J433">
            <v>0</v>
          </cell>
          <cell r="K433">
            <v>0</v>
          </cell>
          <cell r="L433">
            <v>0</v>
          </cell>
          <cell r="M433">
            <v>0</v>
          </cell>
          <cell r="N433">
            <v>0</v>
          </cell>
          <cell r="O433">
            <v>0</v>
          </cell>
          <cell r="P433">
            <v>0</v>
          </cell>
          <cell r="R433">
            <v>0</v>
          </cell>
        </row>
        <row r="434">
          <cell r="C434" t="str">
            <v>Apple</v>
          </cell>
          <cell r="E434">
            <v>4015</v>
          </cell>
          <cell r="F434">
            <v>3232</v>
          </cell>
          <cell r="G434">
            <v>4209</v>
          </cell>
          <cell r="H434">
            <v>0</v>
          </cell>
          <cell r="I434">
            <v>0</v>
          </cell>
          <cell r="J434">
            <v>0</v>
          </cell>
          <cell r="K434">
            <v>0</v>
          </cell>
          <cell r="L434">
            <v>0</v>
          </cell>
          <cell r="M434">
            <v>0</v>
          </cell>
          <cell r="N434">
            <v>0</v>
          </cell>
          <cell r="O434">
            <v>0</v>
          </cell>
          <cell r="P434">
            <v>0</v>
          </cell>
          <cell r="R434">
            <v>11456</v>
          </cell>
        </row>
        <row r="435">
          <cell r="C435" t="str">
            <v>Other Mass Retail</v>
          </cell>
          <cell r="E435">
            <v>572</v>
          </cell>
          <cell r="F435">
            <v>368</v>
          </cell>
          <cell r="G435">
            <v>331</v>
          </cell>
          <cell r="H435">
            <v>0</v>
          </cell>
          <cell r="I435">
            <v>0</v>
          </cell>
          <cell r="J435">
            <v>0</v>
          </cell>
          <cell r="K435">
            <v>0</v>
          </cell>
          <cell r="L435">
            <v>0</v>
          </cell>
          <cell r="M435">
            <v>0</v>
          </cell>
          <cell r="N435">
            <v>0</v>
          </cell>
          <cell r="O435">
            <v>0</v>
          </cell>
          <cell r="P435">
            <v>0</v>
          </cell>
          <cell r="R435">
            <v>1271</v>
          </cell>
        </row>
        <row r="436">
          <cell r="C436" t="str">
            <v>Prepay Distributors</v>
          </cell>
          <cell r="E436">
            <v>54461</v>
          </cell>
          <cell r="F436">
            <v>55110</v>
          </cell>
          <cell r="G436">
            <v>66918</v>
          </cell>
          <cell r="H436">
            <v>0</v>
          </cell>
          <cell r="I436">
            <v>0</v>
          </cell>
          <cell r="J436">
            <v>0</v>
          </cell>
          <cell r="K436">
            <v>0</v>
          </cell>
          <cell r="L436">
            <v>0</v>
          </cell>
          <cell r="M436">
            <v>0</v>
          </cell>
          <cell r="N436">
            <v>0</v>
          </cell>
          <cell r="O436">
            <v>0</v>
          </cell>
          <cell r="P436">
            <v>0</v>
          </cell>
          <cell r="R436">
            <v>176489</v>
          </cell>
        </row>
        <row r="437">
          <cell r="C437" t="str">
            <v>Asda</v>
          </cell>
          <cell r="E437">
            <v>8639</v>
          </cell>
          <cell r="F437">
            <v>7402</v>
          </cell>
          <cell r="G437">
            <v>7317</v>
          </cell>
          <cell r="H437">
            <v>0</v>
          </cell>
          <cell r="I437">
            <v>0</v>
          </cell>
          <cell r="J437">
            <v>0</v>
          </cell>
          <cell r="K437">
            <v>0</v>
          </cell>
          <cell r="L437">
            <v>0</v>
          </cell>
          <cell r="M437">
            <v>0</v>
          </cell>
          <cell r="N437">
            <v>0</v>
          </cell>
          <cell r="O437">
            <v>0</v>
          </cell>
          <cell r="P437">
            <v>0</v>
          </cell>
          <cell r="R437">
            <v>23358</v>
          </cell>
        </row>
        <row r="438">
          <cell r="C438" t="str">
            <v>Next</v>
          </cell>
          <cell r="E438">
            <v>374</v>
          </cell>
          <cell r="F438">
            <v>277</v>
          </cell>
          <cell r="G438">
            <v>241</v>
          </cell>
          <cell r="H438">
            <v>0</v>
          </cell>
          <cell r="I438">
            <v>0</v>
          </cell>
          <cell r="J438">
            <v>0</v>
          </cell>
          <cell r="K438">
            <v>0</v>
          </cell>
          <cell r="L438">
            <v>0</v>
          </cell>
          <cell r="M438">
            <v>0</v>
          </cell>
          <cell r="N438">
            <v>0</v>
          </cell>
          <cell r="O438">
            <v>0</v>
          </cell>
          <cell r="P438">
            <v>0</v>
          </cell>
          <cell r="R438">
            <v>892</v>
          </cell>
        </row>
        <row r="439">
          <cell r="C439" t="str">
            <v>Morrisons</v>
          </cell>
          <cell r="E439">
            <v>2128</v>
          </cell>
          <cell r="F439">
            <v>1927</v>
          </cell>
          <cell r="G439">
            <v>2686</v>
          </cell>
          <cell r="H439">
            <v>0</v>
          </cell>
          <cell r="I439">
            <v>0</v>
          </cell>
          <cell r="J439">
            <v>0</v>
          </cell>
          <cell r="K439">
            <v>0</v>
          </cell>
          <cell r="L439">
            <v>0</v>
          </cell>
          <cell r="M439">
            <v>0</v>
          </cell>
          <cell r="N439">
            <v>0</v>
          </cell>
          <cell r="O439">
            <v>0</v>
          </cell>
          <cell r="P439">
            <v>0</v>
          </cell>
          <cell r="R439">
            <v>6741</v>
          </cell>
        </row>
        <row r="440">
          <cell r="C440" t="str">
            <v>tbc</v>
          </cell>
          <cell r="E440">
            <v>0</v>
          </cell>
          <cell r="F440">
            <v>0</v>
          </cell>
          <cell r="G440">
            <v>0</v>
          </cell>
          <cell r="H440">
            <v>0</v>
          </cell>
          <cell r="I440">
            <v>0</v>
          </cell>
          <cell r="J440">
            <v>0</v>
          </cell>
          <cell r="K440">
            <v>0</v>
          </cell>
          <cell r="L440">
            <v>0</v>
          </cell>
          <cell r="M440">
            <v>0</v>
          </cell>
          <cell r="N440">
            <v>0</v>
          </cell>
          <cell r="O440">
            <v>0</v>
          </cell>
          <cell r="P440">
            <v>0</v>
          </cell>
          <cell r="R440">
            <v>0</v>
          </cell>
        </row>
        <row r="442">
          <cell r="C442" t="str">
            <v>TOTAL MASS RETAIL</v>
          </cell>
          <cell r="E442">
            <v>168764</v>
          </cell>
          <cell r="F442">
            <v>171934</v>
          </cell>
          <cell r="G442">
            <v>227564</v>
          </cell>
          <cell r="H442">
            <v>0</v>
          </cell>
          <cell r="I442">
            <v>0</v>
          </cell>
          <cell r="J442">
            <v>0</v>
          </cell>
          <cell r="K442">
            <v>0</v>
          </cell>
          <cell r="L442">
            <v>0</v>
          </cell>
          <cell r="M442">
            <v>0</v>
          </cell>
          <cell r="N442">
            <v>0</v>
          </cell>
          <cell r="O442">
            <v>0</v>
          </cell>
          <cell r="P442">
            <v>0</v>
          </cell>
          <cell r="R442">
            <v>568262</v>
          </cell>
        </row>
        <row r="444">
          <cell r="C444" t="str">
            <v>BUSINESS (B. Dowd)</v>
          </cell>
        </row>
        <row r="446">
          <cell r="C446" t="str">
            <v>Exclusive Partners</v>
          </cell>
          <cell r="E446">
            <v>0</v>
          </cell>
          <cell r="F446">
            <v>0</v>
          </cell>
          <cell r="G446">
            <v>0</v>
          </cell>
          <cell r="H446">
            <v>0</v>
          </cell>
          <cell r="I446">
            <v>0</v>
          </cell>
          <cell r="J446">
            <v>0</v>
          </cell>
          <cell r="K446">
            <v>0</v>
          </cell>
          <cell r="L446">
            <v>0</v>
          </cell>
          <cell r="M446">
            <v>0</v>
          </cell>
          <cell r="N446">
            <v>0</v>
          </cell>
          <cell r="O446">
            <v>0</v>
          </cell>
          <cell r="P446">
            <v>0</v>
          </cell>
          <cell r="R446">
            <v>0</v>
          </cell>
        </row>
        <row r="448">
          <cell r="C448" t="str">
            <v>Business Partners</v>
          </cell>
        </row>
        <row r="450">
          <cell r="C450" t="str">
            <v>Direct Independents</v>
          </cell>
          <cell r="E450">
            <v>116</v>
          </cell>
          <cell r="F450">
            <v>1126</v>
          </cell>
          <cell r="G450">
            <v>720</v>
          </cell>
          <cell r="H450">
            <v>0</v>
          </cell>
          <cell r="I450">
            <v>0</v>
          </cell>
          <cell r="J450">
            <v>0</v>
          </cell>
          <cell r="K450">
            <v>0</v>
          </cell>
          <cell r="L450">
            <v>0</v>
          </cell>
          <cell r="M450">
            <v>0</v>
          </cell>
          <cell r="N450">
            <v>0</v>
          </cell>
          <cell r="O450">
            <v>0</v>
          </cell>
          <cell r="P450">
            <v>0</v>
          </cell>
          <cell r="R450">
            <v>1962</v>
          </cell>
        </row>
        <row r="451">
          <cell r="C451" t="str">
            <v>Distributors</v>
          </cell>
          <cell r="E451">
            <v>3496</v>
          </cell>
          <cell r="F451">
            <v>3561</v>
          </cell>
          <cell r="G451">
            <v>2774</v>
          </cell>
          <cell r="H451">
            <v>0</v>
          </cell>
          <cell r="I451">
            <v>0</v>
          </cell>
          <cell r="J451">
            <v>0</v>
          </cell>
          <cell r="K451">
            <v>0</v>
          </cell>
          <cell r="L451">
            <v>0</v>
          </cell>
          <cell r="M451">
            <v>0</v>
          </cell>
          <cell r="N451">
            <v>0</v>
          </cell>
          <cell r="O451">
            <v>0</v>
          </cell>
          <cell r="P451">
            <v>0</v>
          </cell>
          <cell r="R451">
            <v>9831</v>
          </cell>
        </row>
        <row r="452">
          <cell r="C452" t="str">
            <v>Data Centre of Excellence</v>
          </cell>
          <cell r="E452">
            <v>0</v>
          </cell>
          <cell r="F452">
            <v>0</v>
          </cell>
          <cell r="G452">
            <v>0</v>
          </cell>
          <cell r="H452">
            <v>0</v>
          </cell>
          <cell r="I452">
            <v>0</v>
          </cell>
          <cell r="J452">
            <v>0</v>
          </cell>
          <cell r="K452">
            <v>0</v>
          </cell>
          <cell r="L452">
            <v>0</v>
          </cell>
          <cell r="M452">
            <v>0</v>
          </cell>
          <cell r="N452">
            <v>0</v>
          </cell>
          <cell r="O452">
            <v>0</v>
          </cell>
          <cell r="P452">
            <v>0</v>
          </cell>
          <cell r="R452">
            <v>0</v>
          </cell>
        </row>
        <row r="453">
          <cell r="C453" t="str">
            <v>Vodafone</v>
          </cell>
          <cell r="E453">
            <v>0</v>
          </cell>
          <cell r="F453">
            <v>0</v>
          </cell>
          <cell r="G453">
            <v>0</v>
          </cell>
          <cell r="H453">
            <v>0</v>
          </cell>
          <cell r="I453">
            <v>0</v>
          </cell>
          <cell r="J453">
            <v>0</v>
          </cell>
          <cell r="K453">
            <v>0</v>
          </cell>
          <cell r="L453">
            <v>0</v>
          </cell>
          <cell r="M453">
            <v>0</v>
          </cell>
          <cell r="N453">
            <v>0</v>
          </cell>
          <cell r="O453">
            <v>0</v>
          </cell>
          <cell r="P453">
            <v>0</v>
          </cell>
          <cell r="R453">
            <v>0</v>
          </cell>
        </row>
        <row r="454">
          <cell r="C454" t="str">
            <v>Managed Partners</v>
          </cell>
          <cell r="E454">
            <v>0</v>
          </cell>
          <cell r="F454">
            <v>0</v>
          </cell>
          <cell r="G454">
            <v>0</v>
          </cell>
          <cell r="H454">
            <v>0</v>
          </cell>
          <cell r="I454">
            <v>0</v>
          </cell>
          <cell r="J454">
            <v>0</v>
          </cell>
          <cell r="K454">
            <v>0</v>
          </cell>
          <cell r="L454">
            <v>0</v>
          </cell>
          <cell r="M454">
            <v>0</v>
          </cell>
          <cell r="N454">
            <v>0</v>
          </cell>
          <cell r="O454">
            <v>0</v>
          </cell>
          <cell r="P454">
            <v>0</v>
          </cell>
          <cell r="R454">
            <v>0</v>
          </cell>
        </row>
        <row r="455">
          <cell r="C455" t="str">
            <v>BT SP</v>
          </cell>
          <cell r="E455">
            <v>17</v>
          </cell>
          <cell r="F455">
            <v>17</v>
          </cell>
          <cell r="G455">
            <v>22</v>
          </cell>
          <cell r="H455">
            <v>0</v>
          </cell>
          <cell r="I455">
            <v>0</v>
          </cell>
          <cell r="J455">
            <v>0</v>
          </cell>
          <cell r="K455">
            <v>0</v>
          </cell>
          <cell r="L455">
            <v>0</v>
          </cell>
          <cell r="M455">
            <v>0</v>
          </cell>
          <cell r="N455">
            <v>0</v>
          </cell>
          <cell r="O455">
            <v>0</v>
          </cell>
          <cell r="P455">
            <v>0</v>
          </cell>
          <cell r="R455">
            <v>56</v>
          </cell>
        </row>
        <row r="456">
          <cell r="C456" t="str">
            <v>Billing Partners - ISPs</v>
          </cell>
          <cell r="E456">
            <v>1</v>
          </cell>
          <cell r="F456">
            <v>0</v>
          </cell>
          <cell r="G456">
            <v>0</v>
          </cell>
          <cell r="H456">
            <v>0</v>
          </cell>
          <cell r="I456">
            <v>0</v>
          </cell>
          <cell r="J456">
            <v>0</v>
          </cell>
          <cell r="K456">
            <v>0</v>
          </cell>
          <cell r="L456">
            <v>0</v>
          </cell>
          <cell r="M456">
            <v>0</v>
          </cell>
          <cell r="N456">
            <v>0</v>
          </cell>
          <cell r="O456">
            <v>0</v>
          </cell>
          <cell r="P456">
            <v>0</v>
          </cell>
          <cell r="R456">
            <v>1</v>
          </cell>
        </row>
        <row r="457">
          <cell r="C457" t="str">
            <v>Genesis</v>
          </cell>
          <cell r="E457">
            <v>0</v>
          </cell>
          <cell r="F457">
            <v>0</v>
          </cell>
          <cell r="G457">
            <v>0</v>
          </cell>
          <cell r="H457">
            <v>0</v>
          </cell>
          <cell r="I457">
            <v>0</v>
          </cell>
          <cell r="J457">
            <v>0</v>
          </cell>
          <cell r="K457">
            <v>0</v>
          </cell>
          <cell r="L457">
            <v>0</v>
          </cell>
          <cell r="M457">
            <v>0</v>
          </cell>
          <cell r="N457">
            <v>0</v>
          </cell>
          <cell r="O457">
            <v>0</v>
          </cell>
          <cell r="P457">
            <v>0</v>
          </cell>
          <cell r="R457">
            <v>0</v>
          </cell>
        </row>
        <row r="458">
          <cell r="C458" t="str">
            <v>tbc</v>
          </cell>
          <cell r="E458">
            <v>0</v>
          </cell>
          <cell r="F458">
            <v>0</v>
          </cell>
          <cell r="G458">
            <v>0</v>
          </cell>
          <cell r="H458">
            <v>0</v>
          </cell>
          <cell r="I458">
            <v>0</v>
          </cell>
          <cell r="J458">
            <v>0</v>
          </cell>
          <cell r="K458">
            <v>0</v>
          </cell>
          <cell r="L458">
            <v>0</v>
          </cell>
          <cell r="M458">
            <v>0</v>
          </cell>
          <cell r="N458">
            <v>0</v>
          </cell>
          <cell r="O458">
            <v>0</v>
          </cell>
          <cell r="P458">
            <v>0</v>
          </cell>
          <cell r="R458">
            <v>0</v>
          </cell>
        </row>
        <row r="459">
          <cell r="C459" t="str">
            <v>Ceased Independents</v>
          </cell>
          <cell r="E459">
            <v>0</v>
          </cell>
          <cell r="F459">
            <v>0</v>
          </cell>
          <cell r="G459">
            <v>0</v>
          </cell>
          <cell r="H459">
            <v>0</v>
          </cell>
          <cell r="I459">
            <v>0</v>
          </cell>
          <cell r="J459">
            <v>0</v>
          </cell>
          <cell r="K459">
            <v>0</v>
          </cell>
          <cell r="L459">
            <v>0</v>
          </cell>
          <cell r="M459">
            <v>0</v>
          </cell>
          <cell r="N459">
            <v>0</v>
          </cell>
          <cell r="O459">
            <v>0</v>
          </cell>
          <cell r="P459">
            <v>0</v>
          </cell>
          <cell r="R459">
            <v>0</v>
          </cell>
        </row>
        <row r="460">
          <cell r="C460" t="str">
            <v>tbc</v>
          </cell>
          <cell r="E460">
            <v>0</v>
          </cell>
          <cell r="F460">
            <v>0</v>
          </cell>
          <cell r="G460">
            <v>0</v>
          </cell>
          <cell r="H460">
            <v>0</v>
          </cell>
          <cell r="I460">
            <v>0</v>
          </cell>
          <cell r="J460">
            <v>0</v>
          </cell>
          <cell r="K460">
            <v>0</v>
          </cell>
          <cell r="L460">
            <v>0</v>
          </cell>
          <cell r="M460">
            <v>0</v>
          </cell>
          <cell r="N460">
            <v>0</v>
          </cell>
          <cell r="O460">
            <v>0</v>
          </cell>
          <cell r="P460">
            <v>0</v>
          </cell>
          <cell r="R460">
            <v>0</v>
          </cell>
        </row>
        <row r="462">
          <cell r="C462" t="str">
            <v>Total Business Partners</v>
          </cell>
          <cell r="E462">
            <v>3630</v>
          </cell>
          <cell r="F462">
            <v>4704</v>
          </cell>
          <cell r="G462">
            <v>3516</v>
          </cell>
          <cell r="H462">
            <v>0</v>
          </cell>
          <cell r="I462">
            <v>0</v>
          </cell>
          <cell r="J462">
            <v>0</v>
          </cell>
          <cell r="K462">
            <v>0</v>
          </cell>
          <cell r="L462">
            <v>0</v>
          </cell>
          <cell r="M462">
            <v>0</v>
          </cell>
          <cell r="N462">
            <v>0</v>
          </cell>
          <cell r="O462">
            <v>0</v>
          </cell>
          <cell r="P462">
            <v>0</v>
          </cell>
          <cell r="R462">
            <v>11850</v>
          </cell>
        </row>
        <row r="464">
          <cell r="C464" t="str">
            <v>Direct</v>
          </cell>
        </row>
        <row r="466">
          <cell r="C466" t="str">
            <v>O2 Direct Sales - Corporate</v>
          </cell>
          <cell r="E466">
            <v>0</v>
          </cell>
          <cell r="F466">
            <v>0</v>
          </cell>
          <cell r="G466">
            <v>0</v>
          </cell>
          <cell r="H466">
            <v>0</v>
          </cell>
          <cell r="I466">
            <v>0</v>
          </cell>
          <cell r="J466">
            <v>0</v>
          </cell>
          <cell r="K466">
            <v>0</v>
          </cell>
          <cell r="L466">
            <v>0</v>
          </cell>
          <cell r="M466">
            <v>0</v>
          </cell>
          <cell r="N466">
            <v>0</v>
          </cell>
          <cell r="O466">
            <v>0</v>
          </cell>
          <cell r="P466">
            <v>0</v>
          </cell>
          <cell r="R466">
            <v>0</v>
          </cell>
        </row>
        <row r="467">
          <cell r="C467" t="str">
            <v>O2 Direct Sales - SME</v>
          </cell>
          <cell r="E467">
            <v>0</v>
          </cell>
          <cell r="F467">
            <v>0</v>
          </cell>
          <cell r="G467">
            <v>0</v>
          </cell>
          <cell r="H467">
            <v>0</v>
          </cell>
          <cell r="I467">
            <v>0</v>
          </cell>
          <cell r="J467">
            <v>0</v>
          </cell>
          <cell r="K467">
            <v>0</v>
          </cell>
          <cell r="L467">
            <v>0</v>
          </cell>
          <cell r="M467">
            <v>0</v>
          </cell>
          <cell r="N467">
            <v>0</v>
          </cell>
          <cell r="O467">
            <v>0</v>
          </cell>
          <cell r="P467">
            <v>0</v>
          </cell>
          <cell r="R467">
            <v>0</v>
          </cell>
        </row>
        <row r="468">
          <cell r="C468" t="str">
            <v>tbc</v>
          </cell>
          <cell r="E468">
            <v>0</v>
          </cell>
          <cell r="F468">
            <v>0</v>
          </cell>
          <cell r="G468">
            <v>0</v>
          </cell>
          <cell r="H468">
            <v>0</v>
          </cell>
          <cell r="I468">
            <v>0</v>
          </cell>
          <cell r="J468">
            <v>0</v>
          </cell>
          <cell r="K468">
            <v>0</v>
          </cell>
          <cell r="L468">
            <v>0</v>
          </cell>
          <cell r="M468">
            <v>0</v>
          </cell>
          <cell r="N468">
            <v>0</v>
          </cell>
          <cell r="O468">
            <v>0</v>
          </cell>
          <cell r="P468">
            <v>0</v>
          </cell>
          <cell r="R468">
            <v>0</v>
          </cell>
        </row>
        <row r="469">
          <cell r="C469" t="str">
            <v>tbc</v>
          </cell>
          <cell r="E469">
            <v>0</v>
          </cell>
          <cell r="F469">
            <v>0</v>
          </cell>
          <cell r="G469">
            <v>0</v>
          </cell>
          <cell r="H469">
            <v>0</v>
          </cell>
          <cell r="I469">
            <v>0</v>
          </cell>
          <cell r="J469">
            <v>0</v>
          </cell>
          <cell r="K469">
            <v>0</v>
          </cell>
          <cell r="L469">
            <v>0</v>
          </cell>
          <cell r="M469">
            <v>0</v>
          </cell>
          <cell r="N469">
            <v>0</v>
          </cell>
          <cell r="O469">
            <v>0</v>
          </cell>
          <cell r="P469">
            <v>0</v>
          </cell>
          <cell r="R469">
            <v>0</v>
          </cell>
        </row>
        <row r="470">
          <cell r="C470" t="str">
            <v>tbc</v>
          </cell>
          <cell r="E470">
            <v>0</v>
          </cell>
          <cell r="F470">
            <v>0</v>
          </cell>
          <cell r="G470">
            <v>0</v>
          </cell>
          <cell r="H470">
            <v>0</v>
          </cell>
          <cell r="I470">
            <v>0</v>
          </cell>
          <cell r="J470">
            <v>0</v>
          </cell>
          <cell r="K470">
            <v>0</v>
          </cell>
          <cell r="L470">
            <v>0</v>
          </cell>
          <cell r="M470">
            <v>0</v>
          </cell>
          <cell r="N470">
            <v>0</v>
          </cell>
          <cell r="O470">
            <v>0</v>
          </cell>
          <cell r="P470">
            <v>0</v>
          </cell>
          <cell r="R470">
            <v>0</v>
          </cell>
        </row>
        <row r="471">
          <cell r="C471" t="str">
            <v>tbc</v>
          </cell>
          <cell r="E471">
            <v>0</v>
          </cell>
          <cell r="F471">
            <v>0</v>
          </cell>
          <cell r="G471">
            <v>0</v>
          </cell>
          <cell r="H471">
            <v>0</v>
          </cell>
          <cell r="I471">
            <v>0</v>
          </cell>
          <cell r="J471">
            <v>0</v>
          </cell>
          <cell r="K471">
            <v>0</v>
          </cell>
          <cell r="L471">
            <v>0</v>
          </cell>
          <cell r="M471">
            <v>0</v>
          </cell>
          <cell r="N471">
            <v>0</v>
          </cell>
          <cell r="O471">
            <v>0</v>
          </cell>
          <cell r="P471">
            <v>0</v>
          </cell>
          <cell r="R471">
            <v>0</v>
          </cell>
        </row>
        <row r="472">
          <cell r="C472" t="str">
            <v>tbc</v>
          </cell>
          <cell r="E472">
            <v>0</v>
          </cell>
          <cell r="F472">
            <v>0</v>
          </cell>
          <cell r="G472">
            <v>0</v>
          </cell>
          <cell r="H472">
            <v>0</v>
          </cell>
          <cell r="I472">
            <v>0</v>
          </cell>
          <cell r="J472">
            <v>0</v>
          </cell>
          <cell r="K472">
            <v>0</v>
          </cell>
          <cell r="L472">
            <v>0</v>
          </cell>
          <cell r="M472">
            <v>0</v>
          </cell>
          <cell r="N472">
            <v>0</v>
          </cell>
          <cell r="O472">
            <v>0</v>
          </cell>
          <cell r="P472">
            <v>0</v>
          </cell>
          <cell r="R472">
            <v>0</v>
          </cell>
        </row>
        <row r="473">
          <cell r="C473" t="str">
            <v>tbc</v>
          </cell>
          <cell r="E473">
            <v>0</v>
          </cell>
          <cell r="F473">
            <v>0</v>
          </cell>
          <cell r="G473">
            <v>0</v>
          </cell>
          <cell r="H473">
            <v>0</v>
          </cell>
          <cell r="I473">
            <v>0</v>
          </cell>
          <cell r="J473">
            <v>0</v>
          </cell>
          <cell r="K473">
            <v>0</v>
          </cell>
          <cell r="L473">
            <v>0</v>
          </cell>
          <cell r="M473">
            <v>0</v>
          </cell>
          <cell r="N473">
            <v>0</v>
          </cell>
          <cell r="O473">
            <v>0</v>
          </cell>
          <cell r="P473">
            <v>0</v>
          </cell>
          <cell r="R473">
            <v>0</v>
          </cell>
        </row>
        <row r="474">
          <cell r="C474" t="str">
            <v>tbc</v>
          </cell>
          <cell r="E474">
            <v>0</v>
          </cell>
          <cell r="F474">
            <v>0</v>
          </cell>
          <cell r="G474">
            <v>0</v>
          </cell>
          <cell r="H474">
            <v>0</v>
          </cell>
          <cell r="I474">
            <v>0</v>
          </cell>
          <cell r="J474">
            <v>0</v>
          </cell>
          <cell r="K474">
            <v>0</v>
          </cell>
          <cell r="L474">
            <v>0</v>
          </cell>
          <cell r="M474">
            <v>0</v>
          </cell>
          <cell r="N474">
            <v>0</v>
          </cell>
          <cell r="O474">
            <v>0</v>
          </cell>
          <cell r="P474">
            <v>0</v>
          </cell>
          <cell r="R474">
            <v>0</v>
          </cell>
        </row>
        <row r="476">
          <cell r="C476" t="str">
            <v>Total Direct</v>
          </cell>
          <cell r="E476">
            <v>0</v>
          </cell>
          <cell r="F476">
            <v>0</v>
          </cell>
          <cell r="G476">
            <v>0</v>
          </cell>
          <cell r="H476">
            <v>0</v>
          </cell>
          <cell r="I476">
            <v>0</v>
          </cell>
          <cell r="J476">
            <v>0</v>
          </cell>
          <cell r="K476">
            <v>0</v>
          </cell>
          <cell r="L476">
            <v>0</v>
          </cell>
          <cell r="M476">
            <v>0</v>
          </cell>
          <cell r="N476">
            <v>0</v>
          </cell>
          <cell r="O476">
            <v>0</v>
          </cell>
          <cell r="P476">
            <v>0</v>
          </cell>
          <cell r="R476">
            <v>0</v>
          </cell>
        </row>
        <row r="478">
          <cell r="C478" t="str">
            <v>TOTAL BUSINESS</v>
          </cell>
          <cell r="E478">
            <v>3630</v>
          </cell>
          <cell r="F478">
            <v>4704</v>
          </cell>
          <cell r="G478">
            <v>3516</v>
          </cell>
          <cell r="H478">
            <v>0</v>
          </cell>
          <cell r="I478">
            <v>0</v>
          </cell>
          <cell r="J478">
            <v>0</v>
          </cell>
          <cell r="K478">
            <v>0</v>
          </cell>
          <cell r="L478">
            <v>0</v>
          </cell>
          <cell r="M478">
            <v>0</v>
          </cell>
          <cell r="N478">
            <v>0</v>
          </cell>
          <cell r="O478">
            <v>0</v>
          </cell>
          <cell r="P478">
            <v>0</v>
          </cell>
          <cell r="R478">
            <v>11850</v>
          </cell>
        </row>
        <row r="480">
          <cell r="C480" t="str">
            <v>O2 ONLINE (A. Benham)</v>
          </cell>
        </row>
        <row r="482">
          <cell r="C482" t="str">
            <v>O2 Online</v>
          </cell>
          <cell r="E482">
            <v>138674</v>
          </cell>
          <cell r="F482">
            <v>114113</v>
          </cell>
          <cell r="G482">
            <v>117071</v>
          </cell>
          <cell r="H482">
            <v>0</v>
          </cell>
          <cell r="I482">
            <v>0</v>
          </cell>
          <cell r="J482">
            <v>0</v>
          </cell>
          <cell r="K482">
            <v>0</v>
          </cell>
          <cell r="L482">
            <v>0</v>
          </cell>
          <cell r="M482">
            <v>0</v>
          </cell>
          <cell r="N482">
            <v>0</v>
          </cell>
          <cell r="O482">
            <v>0</v>
          </cell>
          <cell r="P482">
            <v>0</v>
          </cell>
          <cell r="R482">
            <v>369858</v>
          </cell>
        </row>
        <row r="483">
          <cell r="C483" t="str">
            <v>O2 Telesales</v>
          </cell>
          <cell r="E483">
            <v>0</v>
          </cell>
          <cell r="F483">
            <v>0</v>
          </cell>
          <cell r="G483">
            <v>0</v>
          </cell>
          <cell r="H483">
            <v>0</v>
          </cell>
          <cell r="I483">
            <v>0</v>
          </cell>
          <cell r="J483">
            <v>0</v>
          </cell>
          <cell r="K483">
            <v>0</v>
          </cell>
          <cell r="L483">
            <v>0</v>
          </cell>
          <cell r="M483">
            <v>0</v>
          </cell>
          <cell r="N483">
            <v>0</v>
          </cell>
          <cell r="O483">
            <v>0</v>
          </cell>
          <cell r="P483">
            <v>0</v>
          </cell>
          <cell r="R483">
            <v>0</v>
          </cell>
        </row>
        <row r="484">
          <cell r="C484" t="str">
            <v>tbc</v>
          </cell>
          <cell r="E484">
            <v>0</v>
          </cell>
          <cell r="F484">
            <v>0</v>
          </cell>
          <cell r="G484">
            <v>0</v>
          </cell>
          <cell r="H484">
            <v>0</v>
          </cell>
          <cell r="I484">
            <v>0</v>
          </cell>
          <cell r="J484">
            <v>0</v>
          </cell>
          <cell r="K484">
            <v>0</v>
          </cell>
          <cell r="L484">
            <v>0</v>
          </cell>
          <cell r="M484">
            <v>0</v>
          </cell>
          <cell r="N484">
            <v>0</v>
          </cell>
          <cell r="O484">
            <v>0</v>
          </cell>
          <cell r="P484">
            <v>0</v>
          </cell>
          <cell r="R484">
            <v>0</v>
          </cell>
        </row>
        <row r="485">
          <cell r="C485" t="str">
            <v>tbc</v>
          </cell>
          <cell r="E485">
            <v>0</v>
          </cell>
          <cell r="F485">
            <v>0</v>
          </cell>
          <cell r="G485">
            <v>0</v>
          </cell>
          <cell r="H485">
            <v>0</v>
          </cell>
          <cell r="I485">
            <v>0</v>
          </cell>
          <cell r="J485">
            <v>0</v>
          </cell>
          <cell r="K485">
            <v>0</v>
          </cell>
          <cell r="L485">
            <v>0</v>
          </cell>
          <cell r="M485">
            <v>0</v>
          </cell>
          <cell r="N485">
            <v>0</v>
          </cell>
          <cell r="O485">
            <v>0</v>
          </cell>
          <cell r="P485">
            <v>0</v>
          </cell>
          <cell r="R485">
            <v>0</v>
          </cell>
        </row>
        <row r="486">
          <cell r="C486" t="str">
            <v>tbc</v>
          </cell>
          <cell r="E486">
            <v>0</v>
          </cell>
          <cell r="F486">
            <v>0</v>
          </cell>
          <cell r="G486">
            <v>0</v>
          </cell>
          <cell r="H486">
            <v>0</v>
          </cell>
          <cell r="I486">
            <v>0</v>
          </cell>
          <cell r="J486">
            <v>0</v>
          </cell>
          <cell r="K486">
            <v>0</v>
          </cell>
          <cell r="L486">
            <v>0</v>
          </cell>
          <cell r="M486">
            <v>0</v>
          </cell>
          <cell r="N486">
            <v>0</v>
          </cell>
          <cell r="O486">
            <v>0</v>
          </cell>
          <cell r="P486">
            <v>0</v>
          </cell>
          <cell r="R486">
            <v>0</v>
          </cell>
        </row>
        <row r="487">
          <cell r="C487" t="str">
            <v>tbc</v>
          </cell>
          <cell r="E487">
            <v>0</v>
          </cell>
          <cell r="F487">
            <v>0</v>
          </cell>
          <cell r="G487">
            <v>0</v>
          </cell>
          <cell r="H487">
            <v>0</v>
          </cell>
          <cell r="I487">
            <v>0</v>
          </cell>
          <cell r="J487">
            <v>0</v>
          </cell>
          <cell r="K487">
            <v>0</v>
          </cell>
          <cell r="L487">
            <v>0</v>
          </cell>
          <cell r="M487">
            <v>0</v>
          </cell>
          <cell r="N487">
            <v>0</v>
          </cell>
          <cell r="O487">
            <v>0</v>
          </cell>
          <cell r="P487">
            <v>0</v>
          </cell>
          <cell r="R487">
            <v>0</v>
          </cell>
        </row>
        <row r="489">
          <cell r="C489" t="str">
            <v>TOTAL O2 ONLINE</v>
          </cell>
          <cell r="E489">
            <v>138674</v>
          </cell>
          <cell r="F489">
            <v>114113</v>
          </cell>
          <cell r="G489">
            <v>117071</v>
          </cell>
          <cell r="H489">
            <v>0</v>
          </cell>
          <cell r="I489">
            <v>0</v>
          </cell>
          <cell r="J489">
            <v>0</v>
          </cell>
          <cell r="K489">
            <v>0</v>
          </cell>
          <cell r="L489">
            <v>0</v>
          </cell>
          <cell r="M489">
            <v>0</v>
          </cell>
          <cell r="N489">
            <v>0</v>
          </cell>
          <cell r="O489">
            <v>0</v>
          </cell>
          <cell r="P489">
            <v>0</v>
          </cell>
          <cell r="R489">
            <v>369858</v>
          </cell>
        </row>
        <row r="491">
          <cell r="C491" t="str">
            <v>O2 RETAIL (P. Cave)</v>
          </cell>
        </row>
        <row r="493">
          <cell r="C493" t="str">
            <v>O2 Retail</v>
          </cell>
          <cell r="E493">
            <v>99062</v>
          </cell>
          <cell r="F493">
            <v>88532</v>
          </cell>
          <cell r="G493">
            <v>91853</v>
          </cell>
          <cell r="H493">
            <v>0</v>
          </cell>
          <cell r="I493">
            <v>0</v>
          </cell>
          <cell r="J493">
            <v>0</v>
          </cell>
          <cell r="K493">
            <v>0</v>
          </cell>
          <cell r="L493">
            <v>0</v>
          </cell>
          <cell r="M493">
            <v>0</v>
          </cell>
          <cell r="N493">
            <v>0</v>
          </cell>
          <cell r="O493">
            <v>0</v>
          </cell>
          <cell r="P493">
            <v>0</v>
          </cell>
          <cell r="R493">
            <v>279447</v>
          </cell>
        </row>
        <row r="494">
          <cell r="C494" t="str">
            <v>O2 Franchise</v>
          </cell>
          <cell r="E494">
            <v>14859</v>
          </cell>
          <cell r="F494">
            <v>13516</v>
          </cell>
          <cell r="G494">
            <v>14452</v>
          </cell>
          <cell r="H494">
            <v>0</v>
          </cell>
          <cell r="I494">
            <v>0</v>
          </cell>
          <cell r="J494">
            <v>0</v>
          </cell>
          <cell r="K494">
            <v>0</v>
          </cell>
          <cell r="L494">
            <v>0</v>
          </cell>
          <cell r="M494">
            <v>0</v>
          </cell>
          <cell r="N494">
            <v>0</v>
          </cell>
          <cell r="O494">
            <v>0</v>
          </cell>
          <cell r="P494">
            <v>0</v>
          </cell>
          <cell r="R494">
            <v>42827</v>
          </cell>
        </row>
        <row r="495">
          <cell r="C495" t="str">
            <v>tbc</v>
          </cell>
          <cell r="E495">
            <v>0</v>
          </cell>
          <cell r="F495">
            <v>0</v>
          </cell>
          <cell r="G495">
            <v>0</v>
          </cell>
          <cell r="H495">
            <v>0</v>
          </cell>
          <cell r="I495">
            <v>0</v>
          </cell>
          <cell r="J495">
            <v>0</v>
          </cell>
          <cell r="K495">
            <v>0</v>
          </cell>
          <cell r="L495">
            <v>0</v>
          </cell>
          <cell r="M495">
            <v>0</v>
          </cell>
          <cell r="N495">
            <v>0</v>
          </cell>
          <cell r="O495">
            <v>0</v>
          </cell>
          <cell r="P495">
            <v>0</v>
          </cell>
          <cell r="R495">
            <v>0</v>
          </cell>
        </row>
        <row r="496">
          <cell r="C496" t="str">
            <v>tbc</v>
          </cell>
          <cell r="E496">
            <v>0</v>
          </cell>
          <cell r="F496">
            <v>0</v>
          </cell>
          <cell r="G496">
            <v>0</v>
          </cell>
          <cell r="H496">
            <v>0</v>
          </cell>
          <cell r="I496">
            <v>0</v>
          </cell>
          <cell r="J496">
            <v>0</v>
          </cell>
          <cell r="K496">
            <v>0</v>
          </cell>
          <cell r="L496">
            <v>0</v>
          </cell>
          <cell r="M496">
            <v>0</v>
          </cell>
          <cell r="N496">
            <v>0</v>
          </cell>
          <cell r="O496">
            <v>0</v>
          </cell>
          <cell r="P496">
            <v>0</v>
          </cell>
          <cell r="R496">
            <v>0</v>
          </cell>
        </row>
        <row r="497">
          <cell r="C497" t="str">
            <v>tbc</v>
          </cell>
          <cell r="E497">
            <v>0</v>
          </cell>
          <cell r="F497">
            <v>0</v>
          </cell>
          <cell r="G497">
            <v>0</v>
          </cell>
          <cell r="H497">
            <v>0</v>
          </cell>
          <cell r="I497">
            <v>0</v>
          </cell>
          <cell r="J497">
            <v>0</v>
          </cell>
          <cell r="K497">
            <v>0</v>
          </cell>
          <cell r="L497">
            <v>0</v>
          </cell>
          <cell r="M497">
            <v>0</v>
          </cell>
          <cell r="N497">
            <v>0</v>
          </cell>
          <cell r="O497">
            <v>0</v>
          </cell>
          <cell r="P497">
            <v>0</v>
          </cell>
          <cell r="R497">
            <v>0</v>
          </cell>
        </row>
        <row r="498">
          <cell r="C498" t="str">
            <v>tbc</v>
          </cell>
          <cell r="E498">
            <v>0</v>
          </cell>
          <cell r="F498">
            <v>0</v>
          </cell>
          <cell r="G498">
            <v>0</v>
          </cell>
          <cell r="H498">
            <v>0</v>
          </cell>
          <cell r="I498">
            <v>0</v>
          </cell>
          <cell r="J498">
            <v>0</v>
          </cell>
          <cell r="K498">
            <v>0</v>
          </cell>
          <cell r="L498">
            <v>0</v>
          </cell>
          <cell r="M498">
            <v>0</v>
          </cell>
          <cell r="N498">
            <v>0</v>
          </cell>
          <cell r="O498">
            <v>0</v>
          </cell>
          <cell r="P498">
            <v>0</v>
          </cell>
          <cell r="R498">
            <v>0</v>
          </cell>
        </row>
        <row r="499">
          <cell r="C499" t="str">
            <v>tbc</v>
          </cell>
          <cell r="E499">
            <v>0</v>
          </cell>
          <cell r="F499">
            <v>0</v>
          </cell>
          <cell r="G499">
            <v>0</v>
          </cell>
          <cell r="H499">
            <v>0</v>
          </cell>
          <cell r="I499">
            <v>0</v>
          </cell>
          <cell r="J499">
            <v>0</v>
          </cell>
          <cell r="K499">
            <v>0</v>
          </cell>
          <cell r="L499">
            <v>0</v>
          </cell>
          <cell r="M499">
            <v>0</v>
          </cell>
          <cell r="N499">
            <v>0</v>
          </cell>
          <cell r="O499">
            <v>0</v>
          </cell>
          <cell r="P499">
            <v>0</v>
          </cell>
          <cell r="R499">
            <v>0</v>
          </cell>
        </row>
        <row r="501">
          <cell r="C501" t="str">
            <v>TOTAL O2 RETAIL</v>
          </cell>
          <cell r="E501">
            <v>113921</v>
          </cell>
          <cell r="F501">
            <v>102048</v>
          </cell>
          <cell r="G501">
            <v>106305</v>
          </cell>
          <cell r="H501">
            <v>0</v>
          </cell>
          <cell r="I501">
            <v>0</v>
          </cell>
          <cell r="J501">
            <v>0</v>
          </cell>
          <cell r="K501">
            <v>0</v>
          </cell>
          <cell r="L501">
            <v>0</v>
          </cell>
          <cell r="M501">
            <v>0</v>
          </cell>
          <cell r="N501">
            <v>0</v>
          </cell>
          <cell r="O501">
            <v>0</v>
          </cell>
          <cell r="P501">
            <v>0</v>
          </cell>
          <cell r="R501">
            <v>322274</v>
          </cell>
        </row>
        <row r="503">
          <cell r="C503" t="str">
            <v>OTHER CHANNELS</v>
          </cell>
        </row>
        <row r="505">
          <cell r="C505" t="str">
            <v>Other</v>
          </cell>
          <cell r="E505">
            <v>4059</v>
          </cell>
          <cell r="F505">
            <v>3716</v>
          </cell>
          <cell r="G505">
            <v>3848</v>
          </cell>
          <cell r="H505">
            <v>0</v>
          </cell>
          <cell r="I505">
            <v>0</v>
          </cell>
          <cell r="J505">
            <v>0</v>
          </cell>
          <cell r="K505">
            <v>0</v>
          </cell>
          <cell r="L505">
            <v>0</v>
          </cell>
          <cell r="M505">
            <v>0</v>
          </cell>
          <cell r="N505">
            <v>0</v>
          </cell>
          <cell r="O505">
            <v>0</v>
          </cell>
          <cell r="P505">
            <v>0</v>
          </cell>
          <cell r="R505">
            <v>11623</v>
          </cell>
        </row>
        <row r="506">
          <cell r="C506" t="str">
            <v>tbc</v>
          </cell>
          <cell r="E506">
            <v>0</v>
          </cell>
          <cell r="F506">
            <v>0</v>
          </cell>
          <cell r="G506">
            <v>0</v>
          </cell>
          <cell r="H506">
            <v>0</v>
          </cell>
          <cell r="I506">
            <v>0</v>
          </cell>
          <cell r="J506">
            <v>0</v>
          </cell>
          <cell r="K506">
            <v>0</v>
          </cell>
          <cell r="L506">
            <v>0</v>
          </cell>
          <cell r="M506">
            <v>0</v>
          </cell>
          <cell r="N506">
            <v>0</v>
          </cell>
          <cell r="O506">
            <v>0</v>
          </cell>
          <cell r="P506">
            <v>0</v>
          </cell>
          <cell r="R506">
            <v>0</v>
          </cell>
        </row>
        <row r="507">
          <cell r="C507" t="str">
            <v>tbc</v>
          </cell>
          <cell r="E507">
            <v>0</v>
          </cell>
          <cell r="F507">
            <v>0</v>
          </cell>
          <cell r="G507">
            <v>0</v>
          </cell>
          <cell r="H507">
            <v>0</v>
          </cell>
          <cell r="I507">
            <v>0</v>
          </cell>
          <cell r="J507">
            <v>0</v>
          </cell>
          <cell r="K507">
            <v>0</v>
          </cell>
          <cell r="L507">
            <v>0</v>
          </cell>
          <cell r="M507">
            <v>0</v>
          </cell>
          <cell r="N507">
            <v>0</v>
          </cell>
          <cell r="O507">
            <v>0</v>
          </cell>
          <cell r="P507">
            <v>0</v>
          </cell>
          <cell r="R507">
            <v>0</v>
          </cell>
        </row>
        <row r="508">
          <cell r="C508" t="str">
            <v>tbc</v>
          </cell>
          <cell r="E508">
            <v>0</v>
          </cell>
          <cell r="F508">
            <v>0</v>
          </cell>
          <cell r="G508">
            <v>0</v>
          </cell>
          <cell r="H508">
            <v>0</v>
          </cell>
          <cell r="I508">
            <v>0</v>
          </cell>
          <cell r="J508">
            <v>0</v>
          </cell>
          <cell r="K508">
            <v>0</v>
          </cell>
          <cell r="L508">
            <v>0</v>
          </cell>
          <cell r="M508">
            <v>0</v>
          </cell>
          <cell r="N508">
            <v>0</v>
          </cell>
          <cell r="O508">
            <v>0</v>
          </cell>
          <cell r="P508">
            <v>0</v>
          </cell>
          <cell r="R508">
            <v>0</v>
          </cell>
        </row>
        <row r="509">
          <cell r="C509" t="str">
            <v>tbc</v>
          </cell>
          <cell r="E509">
            <v>0</v>
          </cell>
          <cell r="F509">
            <v>0</v>
          </cell>
          <cell r="G509">
            <v>0</v>
          </cell>
          <cell r="H509">
            <v>0</v>
          </cell>
          <cell r="I509">
            <v>0</v>
          </cell>
          <cell r="J509">
            <v>0</v>
          </cell>
          <cell r="K509">
            <v>0</v>
          </cell>
          <cell r="L509">
            <v>0</v>
          </cell>
          <cell r="M509">
            <v>0</v>
          </cell>
          <cell r="N509">
            <v>0</v>
          </cell>
          <cell r="O509">
            <v>0</v>
          </cell>
          <cell r="P509">
            <v>0</v>
          </cell>
          <cell r="R509">
            <v>0</v>
          </cell>
        </row>
        <row r="510">
          <cell r="C510" t="str">
            <v>tbc</v>
          </cell>
          <cell r="E510">
            <v>0</v>
          </cell>
          <cell r="F510">
            <v>0</v>
          </cell>
          <cell r="G510">
            <v>0</v>
          </cell>
          <cell r="H510">
            <v>0</v>
          </cell>
          <cell r="I510">
            <v>0</v>
          </cell>
          <cell r="J510">
            <v>0</v>
          </cell>
          <cell r="K510">
            <v>0</v>
          </cell>
          <cell r="L510">
            <v>0</v>
          </cell>
          <cell r="M510">
            <v>0</v>
          </cell>
          <cell r="N510">
            <v>0</v>
          </cell>
          <cell r="O510">
            <v>0</v>
          </cell>
          <cell r="P510">
            <v>0</v>
          </cell>
          <cell r="R510">
            <v>0</v>
          </cell>
        </row>
        <row r="511">
          <cell r="C511" t="str">
            <v>tbc</v>
          </cell>
          <cell r="E511">
            <v>0</v>
          </cell>
          <cell r="F511">
            <v>0</v>
          </cell>
          <cell r="G511">
            <v>0</v>
          </cell>
          <cell r="H511">
            <v>0</v>
          </cell>
          <cell r="I511">
            <v>0</v>
          </cell>
          <cell r="J511">
            <v>0</v>
          </cell>
          <cell r="K511">
            <v>0</v>
          </cell>
          <cell r="L511">
            <v>0</v>
          </cell>
          <cell r="M511">
            <v>0</v>
          </cell>
          <cell r="N511">
            <v>0</v>
          </cell>
          <cell r="O511">
            <v>0</v>
          </cell>
          <cell r="P511">
            <v>0</v>
          </cell>
          <cell r="R511">
            <v>0</v>
          </cell>
        </row>
        <row r="513">
          <cell r="C513" t="str">
            <v>TOTAL OTHER CHANNELS</v>
          </cell>
          <cell r="E513">
            <v>4059</v>
          </cell>
          <cell r="F513">
            <v>3716</v>
          </cell>
          <cell r="G513">
            <v>3848</v>
          </cell>
          <cell r="H513">
            <v>0</v>
          </cell>
          <cell r="I513">
            <v>0</v>
          </cell>
          <cell r="J513">
            <v>0</v>
          </cell>
          <cell r="K513">
            <v>0</v>
          </cell>
          <cell r="L513">
            <v>0</v>
          </cell>
          <cell r="M513">
            <v>0</v>
          </cell>
          <cell r="N513">
            <v>0</v>
          </cell>
          <cell r="O513">
            <v>0</v>
          </cell>
          <cell r="P513">
            <v>0</v>
          </cell>
          <cell r="R513">
            <v>11623</v>
          </cell>
        </row>
        <row r="515">
          <cell r="C515" t="str">
            <v>TOTAL PREPAY GROSS CONNECTIONS</v>
          </cell>
          <cell r="E515">
            <v>429048</v>
          </cell>
          <cell r="F515">
            <v>396515</v>
          </cell>
          <cell r="G515">
            <v>458304</v>
          </cell>
          <cell r="H515">
            <v>0</v>
          </cell>
          <cell r="I515">
            <v>0</v>
          </cell>
          <cell r="J515">
            <v>0</v>
          </cell>
          <cell r="K515">
            <v>0</v>
          </cell>
          <cell r="L515">
            <v>0</v>
          </cell>
          <cell r="M515">
            <v>0</v>
          </cell>
          <cell r="N515">
            <v>0</v>
          </cell>
          <cell r="O515">
            <v>0</v>
          </cell>
          <cell r="P515">
            <v>0</v>
          </cell>
          <cell r="R515">
            <v>1283867</v>
          </cell>
        </row>
      </sheetData>
      <sheetData sheetId="30" refreshError="1"/>
      <sheetData sheetId="31" refreshError="1">
        <row r="2">
          <cell r="C2" t="str">
            <v>PREPAY Traditional</v>
          </cell>
          <cell r="E2">
            <v>40179</v>
          </cell>
          <cell r="F2">
            <v>40210</v>
          </cell>
          <cell r="G2">
            <v>40238</v>
          </cell>
          <cell r="H2">
            <v>40269</v>
          </cell>
          <cell r="I2">
            <v>40299</v>
          </cell>
          <cell r="J2">
            <v>40330</v>
          </cell>
          <cell r="K2">
            <v>40360</v>
          </cell>
          <cell r="L2">
            <v>40391</v>
          </cell>
          <cell r="M2">
            <v>40422</v>
          </cell>
          <cell r="N2">
            <v>40452</v>
          </cell>
          <cell r="O2">
            <v>40483</v>
          </cell>
          <cell r="P2">
            <v>40513</v>
          </cell>
          <cell r="R2" t="str">
            <v>Year to Date</v>
          </cell>
        </row>
        <row r="4">
          <cell r="E4" t="str">
            <v>Budget</v>
          </cell>
          <cell r="F4" t="str">
            <v>Budget</v>
          </cell>
          <cell r="G4" t="str">
            <v>Budget</v>
          </cell>
          <cell r="H4" t="str">
            <v>Budget</v>
          </cell>
          <cell r="I4" t="str">
            <v>Budget</v>
          </cell>
          <cell r="J4" t="str">
            <v>Budget</v>
          </cell>
          <cell r="K4" t="str">
            <v>Budget</v>
          </cell>
          <cell r="L4" t="str">
            <v>Budget</v>
          </cell>
          <cell r="M4" t="str">
            <v>Budget</v>
          </cell>
          <cell r="N4" t="str">
            <v>Budget</v>
          </cell>
          <cell r="O4" t="str">
            <v>Budget</v>
          </cell>
          <cell r="P4" t="str">
            <v>Budget</v>
          </cell>
        </row>
        <row r="6">
          <cell r="C6" t="str">
            <v>MASS RETAIL (S. Shurrock)</v>
          </cell>
        </row>
        <row r="8">
          <cell r="B8" t="str">
            <v>Carphone Warehouse - CPW Managed   Traditional</v>
          </cell>
          <cell r="C8" t="str">
            <v>Carphone Warehouse - CPW Managed</v>
          </cell>
          <cell r="E8">
            <v>0</v>
          </cell>
          <cell r="F8">
            <v>0</v>
          </cell>
          <cell r="G8">
            <v>0</v>
          </cell>
          <cell r="H8">
            <v>0</v>
          </cell>
          <cell r="I8">
            <v>0</v>
          </cell>
          <cell r="J8">
            <v>0</v>
          </cell>
          <cell r="K8">
            <v>0</v>
          </cell>
          <cell r="L8">
            <v>0</v>
          </cell>
          <cell r="M8">
            <v>0</v>
          </cell>
          <cell r="N8">
            <v>0</v>
          </cell>
          <cell r="O8">
            <v>0</v>
          </cell>
          <cell r="P8">
            <v>0</v>
          </cell>
          <cell r="R8">
            <v>0</v>
          </cell>
        </row>
        <row r="9">
          <cell r="B9" t="str">
            <v>Carphone Warehouse - O2 Managed   Traditional</v>
          </cell>
          <cell r="C9" t="str">
            <v>Carphone Warehouse - O2 Managed</v>
          </cell>
          <cell r="E9">
            <v>57646.060606060608</v>
          </cell>
          <cell r="F9">
            <v>43569.696969696968</v>
          </cell>
          <cell r="G9">
            <v>43569.696969696968</v>
          </cell>
          <cell r="H9">
            <v>41558.78787878788</v>
          </cell>
          <cell r="I9">
            <v>42229.090909090912</v>
          </cell>
          <cell r="J9">
            <v>42229.090909090912</v>
          </cell>
          <cell r="K9">
            <v>41558.78787878788</v>
          </cell>
          <cell r="L9">
            <v>42229.090909090912</v>
          </cell>
          <cell r="M9">
            <v>42229.090909090912</v>
          </cell>
          <cell r="N9">
            <v>42229.090909090912</v>
          </cell>
          <cell r="O9">
            <v>46921.212121212127</v>
          </cell>
          <cell r="P9">
            <v>67030.303030303039</v>
          </cell>
          <cell r="R9">
            <v>553000</v>
          </cell>
        </row>
        <row r="10">
          <cell r="B10" t="str">
            <v>tbc   Traditional</v>
          </cell>
          <cell r="C10" t="str">
            <v>tbc</v>
          </cell>
          <cell r="E10">
            <v>0</v>
          </cell>
          <cell r="F10">
            <v>0</v>
          </cell>
          <cell r="G10">
            <v>0</v>
          </cell>
          <cell r="H10">
            <v>0</v>
          </cell>
          <cell r="I10">
            <v>0</v>
          </cell>
          <cell r="J10">
            <v>0</v>
          </cell>
          <cell r="K10">
            <v>0</v>
          </cell>
          <cell r="L10">
            <v>0</v>
          </cell>
          <cell r="M10">
            <v>0</v>
          </cell>
          <cell r="N10">
            <v>0</v>
          </cell>
          <cell r="O10">
            <v>0</v>
          </cell>
          <cell r="P10">
            <v>0</v>
          </cell>
          <cell r="R10">
            <v>0</v>
          </cell>
        </row>
        <row r="11">
          <cell r="B11" t="str">
            <v>tbc   Traditional</v>
          </cell>
          <cell r="C11" t="str">
            <v>tbc</v>
          </cell>
          <cell r="E11">
            <v>0</v>
          </cell>
          <cell r="F11">
            <v>0</v>
          </cell>
          <cell r="G11">
            <v>0</v>
          </cell>
          <cell r="H11">
            <v>0</v>
          </cell>
          <cell r="I11">
            <v>0</v>
          </cell>
          <cell r="J11">
            <v>0</v>
          </cell>
          <cell r="K11">
            <v>0</v>
          </cell>
          <cell r="L11">
            <v>0</v>
          </cell>
          <cell r="M11">
            <v>0</v>
          </cell>
          <cell r="N11">
            <v>0</v>
          </cell>
          <cell r="O11">
            <v>0</v>
          </cell>
          <cell r="P11">
            <v>0</v>
          </cell>
          <cell r="R11">
            <v>0</v>
          </cell>
        </row>
        <row r="12">
          <cell r="B12" t="str">
            <v>Phones 4 You   Traditional</v>
          </cell>
          <cell r="C12" t="str">
            <v>Phones 4 You</v>
          </cell>
          <cell r="E12">
            <v>9321.4285714285725</v>
          </cell>
          <cell r="F12">
            <v>7714.2857142857138</v>
          </cell>
          <cell r="G12">
            <v>7714.2857142857138</v>
          </cell>
          <cell r="H12">
            <v>7714.2857142857138</v>
          </cell>
          <cell r="I12">
            <v>7714.2857142857138</v>
          </cell>
          <cell r="J12">
            <v>7714.2857142857138</v>
          </cell>
          <cell r="K12">
            <v>7714.2857142857138</v>
          </cell>
          <cell r="L12">
            <v>7714.2857142857138</v>
          </cell>
          <cell r="M12">
            <v>7714.2857142857138</v>
          </cell>
          <cell r="N12">
            <v>7714.2857142857138</v>
          </cell>
          <cell r="O12">
            <v>9321.4285714285725</v>
          </cell>
          <cell r="P12">
            <v>10928.571428571428</v>
          </cell>
          <cell r="R12">
            <v>98999.999999999971</v>
          </cell>
        </row>
        <row r="13">
          <cell r="B13" t="str">
            <v>Dixons Stores Group   Traditional</v>
          </cell>
          <cell r="C13" t="str">
            <v>Dixons Stores Group</v>
          </cell>
          <cell r="E13">
            <v>834</v>
          </cell>
          <cell r="F13">
            <v>833</v>
          </cell>
          <cell r="G13">
            <v>833</v>
          </cell>
          <cell r="H13">
            <v>668</v>
          </cell>
          <cell r="I13">
            <v>666</v>
          </cell>
          <cell r="J13">
            <v>666</v>
          </cell>
          <cell r="K13">
            <v>834</v>
          </cell>
          <cell r="L13">
            <v>833</v>
          </cell>
          <cell r="M13">
            <v>833</v>
          </cell>
          <cell r="N13">
            <v>1000</v>
          </cell>
          <cell r="O13">
            <v>1000</v>
          </cell>
          <cell r="P13">
            <v>1500</v>
          </cell>
          <cell r="R13">
            <v>10500</v>
          </cell>
        </row>
        <row r="14">
          <cell r="B14" t="str">
            <v>tbc   Traditional</v>
          </cell>
          <cell r="C14" t="str">
            <v>tbc</v>
          </cell>
          <cell r="E14">
            <v>0</v>
          </cell>
          <cell r="F14">
            <v>0</v>
          </cell>
          <cell r="G14">
            <v>0</v>
          </cell>
          <cell r="H14">
            <v>0</v>
          </cell>
          <cell r="I14">
            <v>0</v>
          </cell>
          <cell r="J14">
            <v>0</v>
          </cell>
          <cell r="K14">
            <v>0</v>
          </cell>
          <cell r="L14">
            <v>0</v>
          </cell>
          <cell r="M14">
            <v>0</v>
          </cell>
          <cell r="N14">
            <v>0</v>
          </cell>
          <cell r="O14">
            <v>0</v>
          </cell>
          <cell r="P14">
            <v>0</v>
          </cell>
          <cell r="R14">
            <v>0</v>
          </cell>
        </row>
        <row r="15">
          <cell r="B15" t="str">
            <v>Dial a Phone   Traditional</v>
          </cell>
          <cell r="C15" t="str">
            <v>Dial a Phone</v>
          </cell>
          <cell r="E15">
            <v>0</v>
          </cell>
          <cell r="F15">
            <v>0</v>
          </cell>
          <cell r="G15">
            <v>0</v>
          </cell>
          <cell r="H15">
            <v>0</v>
          </cell>
          <cell r="I15">
            <v>0</v>
          </cell>
          <cell r="J15">
            <v>0</v>
          </cell>
          <cell r="K15">
            <v>0</v>
          </cell>
          <cell r="L15">
            <v>0</v>
          </cell>
          <cell r="M15">
            <v>0</v>
          </cell>
          <cell r="N15">
            <v>0</v>
          </cell>
          <cell r="O15">
            <v>0</v>
          </cell>
          <cell r="P15">
            <v>0</v>
          </cell>
          <cell r="R15">
            <v>0</v>
          </cell>
        </row>
        <row r="16">
          <cell r="B16" t="str">
            <v>Argos   Traditional</v>
          </cell>
          <cell r="C16" t="str">
            <v>Argos</v>
          </cell>
          <cell r="E16">
            <v>3666.6666666666665</v>
          </cell>
          <cell r="F16">
            <v>3666.6666666666665</v>
          </cell>
          <cell r="G16">
            <v>3666.6666666666665</v>
          </cell>
          <cell r="H16">
            <v>3666.6666666666665</v>
          </cell>
          <cell r="I16">
            <v>3666.6666666666665</v>
          </cell>
          <cell r="J16">
            <v>3666.6666666666665</v>
          </cell>
          <cell r="K16">
            <v>3666.6666666666665</v>
          </cell>
          <cell r="L16">
            <v>3666.6666666666665</v>
          </cell>
          <cell r="M16">
            <v>3666.6666666666665</v>
          </cell>
          <cell r="N16">
            <v>3666.6666666666665</v>
          </cell>
          <cell r="O16">
            <v>3666.6666666666665</v>
          </cell>
          <cell r="P16">
            <v>3666.6666666666665</v>
          </cell>
          <cell r="R16">
            <v>43999.999999999993</v>
          </cell>
        </row>
        <row r="17">
          <cell r="B17" t="str">
            <v>Tesco   Traditional</v>
          </cell>
          <cell r="C17" t="str">
            <v>Tesco</v>
          </cell>
          <cell r="E17">
            <v>4166.666666666667</v>
          </cell>
          <cell r="F17">
            <v>4166.666666666667</v>
          </cell>
          <cell r="G17">
            <v>4166.666666666667</v>
          </cell>
          <cell r="H17">
            <v>4166.666666666667</v>
          </cell>
          <cell r="I17">
            <v>4166.666666666667</v>
          </cell>
          <cell r="J17">
            <v>4166.666666666667</v>
          </cell>
          <cell r="K17">
            <v>4166.666666666667</v>
          </cell>
          <cell r="L17">
            <v>4166.666666666667</v>
          </cell>
          <cell r="M17">
            <v>4166.666666666667</v>
          </cell>
          <cell r="N17">
            <v>4166.666666666667</v>
          </cell>
          <cell r="O17">
            <v>4166.666666666667</v>
          </cell>
          <cell r="P17">
            <v>4166.666666666667</v>
          </cell>
          <cell r="R17">
            <v>49999.999999999993</v>
          </cell>
        </row>
        <row r="18">
          <cell r="B18" t="str">
            <v>Woolworths   Traditional</v>
          </cell>
          <cell r="C18" t="str">
            <v>Woolworths</v>
          </cell>
          <cell r="E18">
            <v>0</v>
          </cell>
          <cell r="F18">
            <v>0</v>
          </cell>
          <cell r="G18">
            <v>0</v>
          </cell>
          <cell r="H18">
            <v>0</v>
          </cell>
          <cell r="I18">
            <v>0</v>
          </cell>
          <cell r="J18">
            <v>0</v>
          </cell>
          <cell r="K18">
            <v>0</v>
          </cell>
          <cell r="L18">
            <v>0</v>
          </cell>
          <cell r="M18">
            <v>0</v>
          </cell>
          <cell r="N18">
            <v>0</v>
          </cell>
          <cell r="O18">
            <v>0</v>
          </cell>
          <cell r="P18">
            <v>0</v>
          </cell>
          <cell r="R18">
            <v>0</v>
          </cell>
        </row>
        <row r="19">
          <cell r="B19" t="str">
            <v>Littlewoods   Traditional</v>
          </cell>
          <cell r="C19" t="str">
            <v>Littlewoods</v>
          </cell>
          <cell r="E19">
            <v>3500</v>
          </cell>
          <cell r="F19">
            <v>3500</v>
          </cell>
          <cell r="G19">
            <v>3500</v>
          </cell>
          <cell r="H19">
            <v>3500</v>
          </cell>
          <cell r="I19">
            <v>3500</v>
          </cell>
          <cell r="J19">
            <v>3500</v>
          </cell>
          <cell r="K19">
            <v>3500</v>
          </cell>
          <cell r="L19">
            <v>3500</v>
          </cell>
          <cell r="M19">
            <v>3500</v>
          </cell>
          <cell r="N19">
            <v>4667</v>
          </cell>
          <cell r="O19">
            <v>4667</v>
          </cell>
          <cell r="P19">
            <v>4668</v>
          </cell>
          <cell r="R19">
            <v>45502</v>
          </cell>
        </row>
        <row r="20">
          <cell r="B20" t="str">
            <v>Comet   Traditional</v>
          </cell>
          <cell r="C20" t="str">
            <v>Comet</v>
          </cell>
          <cell r="E20">
            <v>300</v>
          </cell>
          <cell r="F20">
            <v>300</v>
          </cell>
          <cell r="G20">
            <v>300</v>
          </cell>
          <cell r="H20">
            <v>300</v>
          </cell>
          <cell r="I20">
            <v>300</v>
          </cell>
          <cell r="J20">
            <v>300</v>
          </cell>
          <cell r="K20">
            <v>300</v>
          </cell>
          <cell r="L20">
            <v>300</v>
          </cell>
          <cell r="M20">
            <v>300</v>
          </cell>
          <cell r="N20">
            <v>300</v>
          </cell>
          <cell r="O20">
            <v>300</v>
          </cell>
          <cell r="P20">
            <v>450</v>
          </cell>
          <cell r="R20">
            <v>3750</v>
          </cell>
        </row>
        <row r="21">
          <cell r="B21" t="str">
            <v>MobileShop   Traditional</v>
          </cell>
          <cell r="C21" t="str">
            <v>MobileShop</v>
          </cell>
          <cell r="E21">
            <v>0</v>
          </cell>
          <cell r="F21">
            <v>0</v>
          </cell>
          <cell r="G21">
            <v>0</v>
          </cell>
          <cell r="H21">
            <v>0</v>
          </cell>
          <cell r="I21">
            <v>0</v>
          </cell>
          <cell r="J21">
            <v>0</v>
          </cell>
          <cell r="K21">
            <v>0</v>
          </cell>
          <cell r="L21">
            <v>0</v>
          </cell>
          <cell r="M21">
            <v>0</v>
          </cell>
          <cell r="N21">
            <v>0</v>
          </cell>
          <cell r="O21">
            <v>0</v>
          </cell>
          <cell r="P21">
            <v>0</v>
          </cell>
          <cell r="R21">
            <v>0</v>
          </cell>
        </row>
        <row r="22">
          <cell r="B22" t="str">
            <v>Apple   Traditional</v>
          </cell>
          <cell r="C22" t="str">
            <v>Apple</v>
          </cell>
          <cell r="E22">
            <v>0</v>
          </cell>
          <cell r="F22">
            <v>0</v>
          </cell>
          <cell r="G22">
            <v>0</v>
          </cell>
          <cell r="H22">
            <v>0</v>
          </cell>
          <cell r="I22">
            <v>0</v>
          </cell>
          <cell r="J22">
            <v>0</v>
          </cell>
          <cell r="K22">
            <v>0</v>
          </cell>
          <cell r="L22">
            <v>0</v>
          </cell>
          <cell r="M22">
            <v>0</v>
          </cell>
          <cell r="N22">
            <v>0</v>
          </cell>
          <cell r="O22">
            <v>0</v>
          </cell>
          <cell r="P22">
            <v>0</v>
          </cell>
          <cell r="R22">
            <v>0</v>
          </cell>
        </row>
        <row r="23">
          <cell r="B23" t="str">
            <v>Other Mass Retail   Traditional</v>
          </cell>
          <cell r="C23" t="str">
            <v>Other Mass Retail</v>
          </cell>
          <cell r="E23">
            <v>0</v>
          </cell>
          <cell r="F23">
            <v>0</v>
          </cell>
          <cell r="G23">
            <v>0</v>
          </cell>
          <cell r="H23">
            <v>0</v>
          </cell>
          <cell r="I23">
            <v>0</v>
          </cell>
          <cell r="J23">
            <v>0</v>
          </cell>
          <cell r="K23">
            <v>0</v>
          </cell>
          <cell r="L23">
            <v>0</v>
          </cell>
          <cell r="M23">
            <v>0</v>
          </cell>
          <cell r="N23">
            <v>0</v>
          </cell>
          <cell r="O23">
            <v>0</v>
          </cell>
          <cell r="P23">
            <v>0</v>
          </cell>
          <cell r="R23">
            <v>0</v>
          </cell>
        </row>
        <row r="24">
          <cell r="B24" t="str">
            <v>Prepay Distributors   Traditional</v>
          </cell>
          <cell r="C24" t="str">
            <v>Prepay Distributors</v>
          </cell>
          <cell r="E24">
            <v>200</v>
          </cell>
          <cell r="F24">
            <v>200</v>
          </cell>
          <cell r="G24">
            <v>200</v>
          </cell>
          <cell r="H24">
            <v>200</v>
          </cell>
          <cell r="I24">
            <v>200</v>
          </cell>
          <cell r="J24">
            <v>200</v>
          </cell>
          <cell r="K24">
            <v>200</v>
          </cell>
          <cell r="L24">
            <v>200</v>
          </cell>
          <cell r="M24">
            <v>200</v>
          </cell>
          <cell r="N24">
            <v>200</v>
          </cell>
          <cell r="O24">
            <v>200</v>
          </cell>
          <cell r="P24">
            <v>300</v>
          </cell>
          <cell r="R24">
            <v>2500</v>
          </cell>
        </row>
        <row r="25">
          <cell r="B25" t="str">
            <v>Asda   Traditional</v>
          </cell>
          <cell r="C25" t="str">
            <v>Asda</v>
          </cell>
          <cell r="E25">
            <v>1750</v>
          </cell>
          <cell r="F25">
            <v>1750</v>
          </cell>
          <cell r="G25">
            <v>1750</v>
          </cell>
          <cell r="H25">
            <v>1750</v>
          </cell>
          <cell r="I25">
            <v>1750</v>
          </cell>
          <cell r="J25">
            <v>1750</v>
          </cell>
          <cell r="K25">
            <v>1750</v>
          </cell>
          <cell r="L25">
            <v>1750</v>
          </cell>
          <cell r="M25">
            <v>1750</v>
          </cell>
          <cell r="N25">
            <v>1750</v>
          </cell>
          <cell r="O25">
            <v>1750</v>
          </cell>
          <cell r="P25">
            <v>1750</v>
          </cell>
          <cell r="R25">
            <v>21000</v>
          </cell>
        </row>
        <row r="26">
          <cell r="B26" t="str">
            <v>Next   Traditional</v>
          </cell>
          <cell r="C26" t="str">
            <v>Next</v>
          </cell>
          <cell r="E26">
            <v>400</v>
          </cell>
          <cell r="F26">
            <v>400</v>
          </cell>
          <cell r="G26">
            <v>400</v>
          </cell>
          <cell r="H26">
            <v>400</v>
          </cell>
          <cell r="I26">
            <v>400</v>
          </cell>
          <cell r="J26">
            <v>400</v>
          </cell>
          <cell r="K26">
            <v>400</v>
          </cell>
          <cell r="L26">
            <v>400</v>
          </cell>
          <cell r="M26">
            <v>400</v>
          </cell>
          <cell r="N26">
            <v>666</v>
          </cell>
          <cell r="O26">
            <v>668</v>
          </cell>
          <cell r="P26">
            <v>666</v>
          </cell>
          <cell r="R26">
            <v>5600</v>
          </cell>
        </row>
        <row r="27">
          <cell r="B27" t="str">
            <v>Morrisons   Traditional</v>
          </cell>
          <cell r="C27" t="str">
            <v>Morrisons</v>
          </cell>
          <cell r="E27">
            <v>875</v>
          </cell>
          <cell r="F27">
            <v>875</v>
          </cell>
          <cell r="G27">
            <v>875</v>
          </cell>
          <cell r="H27">
            <v>875</v>
          </cell>
          <cell r="I27">
            <v>875</v>
          </cell>
          <cell r="J27">
            <v>875</v>
          </cell>
          <cell r="K27">
            <v>875</v>
          </cell>
          <cell r="L27">
            <v>875</v>
          </cell>
          <cell r="M27">
            <v>875</v>
          </cell>
          <cell r="N27">
            <v>875</v>
          </cell>
          <cell r="O27">
            <v>875</v>
          </cell>
          <cell r="P27">
            <v>875</v>
          </cell>
          <cell r="R27">
            <v>10500</v>
          </cell>
        </row>
        <row r="28">
          <cell r="B28" t="str">
            <v>tbc   Traditional</v>
          </cell>
          <cell r="C28" t="str">
            <v>tbc</v>
          </cell>
          <cell r="E28">
            <v>0</v>
          </cell>
          <cell r="F28">
            <v>0</v>
          </cell>
          <cell r="G28">
            <v>0</v>
          </cell>
          <cell r="H28">
            <v>0</v>
          </cell>
          <cell r="I28">
            <v>0</v>
          </cell>
          <cell r="J28">
            <v>0</v>
          </cell>
          <cell r="K28">
            <v>0</v>
          </cell>
          <cell r="L28">
            <v>0</v>
          </cell>
          <cell r="M28">
            <v>0</v>
          </cell>
          <cell r="N28">
            <v>0</v>
          </cell>
          <cell r="O28">
            <v>0</v>
          </cell>
          <cell r="P28">
            <v>0</v>
          </cell>
          <cell r="R28">
            <v>0</v>
          </cell>
        </row>
        <row r="29">
          <cell r="B29" t="str">
            <v xml:space="preserve">   Traditional</v>
          </cell>
        </row>
        <row r="30">
          <cell r="B30" t="str">
            <v>TOTAL MASS RETAIL   Traditional</v>
          </cell>
          <cell r="C30" t="str">
            <v>TOTAL MASS RETAIL</v>
          </cell>
          <cell r="E30">
            <v>82659.822510822531</v>
          </cell>
          <cell r="F30">
            <v>66975.316017316014</v>
          </cell>
          <cell r="G30">
            <v>66975.316017316014</v>
          </cell>
          <cell r="H30">
            <v>64799.406926406926</v>
          </cell>
          <cell r="I30">
            <v>65467.70995670995</v>
          </cell>
          <cell r="J30">
            <v>65467.70995670995</v>
          </cell>
          <cell r="K30">
            <v>64965.406926406926</v>
          </cell>
          <cell r="L30">
            <v>65634.70995670995</v>
          </cell>
          <cell r="M30">
            <v>65634.70995670995</v>
          </cell>
          <cell r="N30">
            <v>67234.70995670995</v>
          </cell>
          <cell r="O30">
            <v>73535.974025974021</v>
          </cell>
          <cell r="P30">
            <v>96001.207792207802</v>
          </cell>
          <cell r="R30">
            <v>845352</v>
          </cell>
        </row>
        <row r="31">
          <cell r="B31" t="str">
            <v xml:space="preserve">   Traditional</v>
          </cell>
        </row>
        <row r="32">
          <cell r="B32" t="str">
            <v>BUSINESS (B. Dowd)   Traditional</v>
          </cell>
          <cell r="C32" t="str">
            <v>BUSINESS (B. Dowd)</v>
          </cell>
        </row>
        <row r="33">
          <cell r="B33" t="str">
            <v xml:space="preserve">   Traditional</v>
          </cell>
        </row>
        <row r="34">
          <cell r="B34" t="str">
            <v>Exclusive Partners   Traditional</v>
          </cell>
          <cell r="C34" t="str">
            <v>Exclusive Partners</v>
          </cell>
          <cell r="E34">
            <v>0</v>
          </cell>
          <cell r="F34">
            <v>0</v>
          </cell>
          <cell r="G34">
            <v>0</v>
          </cell>
          <cell r="H34">
            <v>0</v>
          </cell>
          <cell r="I34">
            <v>0</v>
          </cell>
          <cell r="J34">
            <v>0</v>
          </cell>
          <cell r="K34">
            <v>0</v>
          </cell>
          <cell r="L34">
            <v>0</v>
          </cell>
          <cell r="M34">
            <v>0</v>
          </cell>
          <cell r="N34">
            <v>0</v>
          </cell>
          <cell r="O34">
            <v>0</v>
          </cell>
          <cell r="P34">
            <v>0</v>
          </cell>
          <cell r="R34">
            <v>0</v>
          </cell>
        </row>
        <row r="35">
          <cell r="B35" t="str">
            <v xml:space="preserve">   Traditional</v>
          </cell>
        </row>
        <row r="36">
          <cell r="B36" t="str">
            <v>Business Partners   Traditional</v>
          </cell>
          <cell r="C36" t="str">
            <v>Business Partners</v>
          </cell>
        </row>
        <row r="37">
          <cell r="B37" t="str">
            <v xml:space="preserve">   Traditional</v>
          </cell>
        </row>
        <row r="38">
          <cell r="B38" t="str">
            <v>Direct Independents   Traditional</v>
          </cell>
          <cell r="C38" t="str">
            <v>Direct Independents</v>
          </cell>
          <cell r="E38">
            <v>177.62525016615862</v>
          </cell>
          <cell r="F38">
            <v>203.00028590418125</v>
          </cell>
          <cell r="G38">
            <v>279.12539311824924</v>
          </cell>
          <cell r="H38">
            <v>177.62525016615862</v>
          </cell>
          <cell r="I38">
            <v>228.37532164220391</v>
          </cell>
          <cell r="J38">
            <v>279.12539311824924</v>
          </cell>
          <cell r="K38">
            <v>203.00028590418125</v>
          </cell>
          <cell r="L38">
            <v>177.62525016615862</v>
          </cell>
          <cell r="M38">
            <v>228.37532164220391</v>
          </cell>
          <cell r="N38">
            <v>203.00028590418125</v>
          </cell>
          <cell r="O38">
            <v>203.00028590418125</v>
          </cell>
          <cell r="P38">
            <v>177.62525016615905</v>
          </cell>
          <cell r="R38">
            <v>2537.5035738022661</v>
          </cell>
        </row>
        <row r="39">
          <cell r="B39" t="str">
            <v>Distributors   Traditional</v>
          </cell>
          <cell r="C39" t="str">
            <v>Distributors</v>
          </cell>
          <cell r="E39">
            <v>3234.3536894635026</v>
          </cell>
          <cell r="F39">
            <v>3696.4042165297174</v>
          </cell>
          <cell r="G39">
            <v>5082.5557977283606</v>
          </cell>
          <cell r="H39">
            <v>3234.3536894635026</v>
          </cell>
          <cell r="I39">
            <v>4158.4547435959312</v>
          </cell>
          <cell r="J39">
            <v>5082.5557977283606</v>
          </cell>
          <cell r="K39">
            <v>3696.4042165297174</v>
          </cell>
          <cell r="L39">
            <v>3234.3536894635026</v>
          </cell>
          <cell r="M39">
            <v>4158.4547435959312</v>
          </cell>
          <cell r="N39">
            <v>3696.4042165297174</v>
          </cell>
          <cell r="O39">
            <v>3696.4042165297174</v>
          </cell>
          <cell r="P39">
            <v>3234.3536894635104</v>
          </cell>
          <cell r="R39">
            <v>46205.052706621464</v>
          </cell>
        </row>
        <row r="40">
          <cell r="B40" t="str">
            <v>Data Centre of Excellence   Traditional</v>
          </cell>
          <cell r="C40" t="str">
            <v>Data Centre of Excellence</v>
          </cell>
          <cell r="E40">
            <v>0</v>
          </cell>
          <cell r="F40">
            <v>0</v>
          </cell>
          <cell r="G40">
            <v>0</v>
          </cell>
          <cell r="H40">
            <v>0</v>
          </cell>
          <cell r="I40">
            <v>0</v>
          </cell>
          <cell r="J40">
            <v>0</v>
          </cell>
          <cell r="K40">
            <v>0</v>
          </cell>
          <cell r="L40">
            <v>0</v>
          </cell>
          <cell r="M40">
            <v>0</v>
          </cell>
          <cell r="N40">
            <v>0</v>
          </cell>
          <cell r="O40">
            <v>0</v>
          </cell>
          <cell r="P40">
            <v>0</v>
          </cell>
          <cell r="R40">
            <v>0</v>
          </cell>
        </row>
        <row r="41">
          <cell r="B41" t="str">
            <v>Vodafone   Traditional</v>
          </cell>
          <cell r="C41" t="str">
            <v>Vodafone</v>
          </cell>
          <cell r="E41">
            <v>0</v>
          </cell>
          <cell r="F41">
            <v>0</v>
          </cell>
          <cell r="G41">
            <v>0</v>
          </cell>
          <cell r="H41">
            <v>0</v>
          </cell>
          <cell r="I41">
            <v>0</v>
          </cell>
          <cell r="J41">
            <v>0</v>
          </cell>
          <cell r="K41">
            <v>0</v>
          </cell>
          <cell r="L41">
            <v>0</v>
          </cell>
          <cell r="M41">
            <v>0</v>
          </cell>
          <cell r="N41">
            <v>0</v>
          </cell>
          <cell r="O41">
            <v>0</v>
          </cell>
          <cell r="P41">
            <v>0</v>
          </cell>
          <cell r="R41">
            <v>0</v>
          </cell>
        </row>
        <row r="42">
          <cell r="B42" t="str">
            <v>Managed Partners   Traditional</v>
          </cell>
          <cell r="C42" t="str">
            <v>Managed Partners</v>
          </cell>
          <cell r="E42">
            <v>0</v>
          </cell>
          <cell r="F42">
            <v>0</v>
          </cell>
          <cell r="G42">
            <v>0</v>
          </cell>
          <cell r="H42">
            <v>0</v>
          </cell>
          <cell r="I42">
            <v>0</v>
          </cell>
          <cell r="J42">
            <v>0</v>
          </cell>
          <cell r="K42">
            <v>0</v>
          </cell>
          <cell r="L42">
            <v>0</v>
          </cell>
          <cell r="M42">
            <v>0</v>
          </cell>
          <cell r="N42">
            <v>0</v>
          </cell>
          <cell r="O42">
            <v>0</v>
          </cell>
          <cell r="P42">
            <v>0</v>
          </cell>
          <cell r="R42">
            <v>0</v>
          </cell>
        </row>
        <row r="43">
          <cell r="B43" t="str">
            <v>BT SP   Traditional</v>
          </cell>
          <cell r="C43" t="str">
            <v>BT SP</v>
          </cell>
          <cell r="E43">
            <v>16.607394150474711</v>
          </cell>
          <cell r="F43">
            <v>18.979879029113956</v>
          </cell>
          <cell r="G43">
            <v>26.097333665031687</v>
          </cell>
          <cell r="H43">
            <v>16.607394150474711</v>
          </cell>
          <cell r="I43">
            <v>21.352363907753197</v>
          </cell>
          <cell r="J43">
            <v>26.097333665031687</v>
          </cell>
          <cell r="K43">
            <v>18.979879029113956</v>
          </cell>
          <cell r="L43">
            <v>16.607394150474711</v>
          </cell>
          <cell r="M43">
            <v>21.352363907753197</v>
          </cell>
          <cell r="N43">
            <v>18.979879029113956</v>
          </cell>
          <cell r="O43">
            <v>18.979879029113956</v>
          </cell>
          <cell r="P43">
            <v>16.60739415047475</v>
          </cell>
          <cell r="R43">
            <v>237.24848786392448</v>
          </cell>
        </row>
        <row r="44">
          <cell r="B44" t="str">
            <v>Billing Partners - ISPs   Traditional</v>
          </cell>
          <cell r="C44" t="str">
            <v>Billing Partners - ISPs</v>
          </cell>
          <cell r="E44">
            <v>0.99338707341796606</v>
          </cell>
          <cell r="F44">
            <v>1.1352995124776755</v>
          </cell>
          <cell r="G44">
            <v>1.5610368296568038</v>
          </cell>
          <cell r="H44">
            <v>0.99338707341796606</v>
          </cell>
          <cell r="I44">
            <v>1.2772119515373848</v>
          </cell>
          <cell r="J44">
            <v>1.5610368296568038</v>
          </cell>
          <cell r="K44">
            <v>1.1352995124776755</v>
          </cell>
          <cell r="L44">
            <v>0.99338707341796606</v>
          </cell>
          <cell r="M44">
            <v>1.2772119515373848</v>
          </cell>
          <cell r="N44">
            <v>1.1352995124776755</v>
          </cell>
          <cell r="O44">
            <v>1.1352995124776755</v>
          </cell>
          <cell r="P44">
            <v>0.9933870734179685</v>
          </cell>
          <cell r="R44">
            <v>14.191243905970946</v>
          </cell>
        </row>
        <row r="45">
          <cell r="B45" t="str">
            <v>Genesis   Traditional</v>
          </cell>
          <cell r="C45" t="str">
            <v>Genesis</v>
          </cell>
          <cell r="E45">
            <v>0</v>
          </cell>
          <cell r="F45">
            <v>0</v>
          </cell>
          <cell r="G45">
            <v>0</v>
          </cell>
          <cell r="H45">
            <v>0</v>
          </cell>
          <cell r="I45">
            <v>0</v>
          </cell>
          <cell r="J45">
            <v>0</v>
          </cell>
          <cell r="K45">
            <v>0</v>
          </cell>
          <cell r="L45">
            <v>0</v>
          </cell>
          <cell r="M45">
            <v>0</v>
          </cell>
          <cell r="N45">
            <v>0</v>
          </cell>
          <cell r="O45">
            <v>0</v>
          </cell>
          <cell r="P45">
            <v>0</v>
          </cell>
          <cell r="R45">
            <v>0</v>
          </cell>
        </row>
        <row r="46">
          <cell r="B46" t="str">
            <v>tbc   Traditional</v>
          </cell>
          <cell r="C46" t="str">
            <v>tbc</v>
          </cell>
          <cell r="E46">
            <v>0</v>
          </cell>
          <cell r="F46">
            <v>0</v>
          </cell>
          <cell r="G46">
            <v>0</v>
          </cell>
          <cell r="H46">
            <v>0</v>
          </cell>
          <cell r="I46">
            <v>0</v>
          </cell>
          <cell r="J46">
            <v>0</v>
          </cell>
          <cell r="K46">
            <v>0</v>
          </cell>
          <cell r="L46">
            <v>0</v>
          </cell>
          <cell r="M46">
            <v>0</v>
          </cell>
          <cell r="N46">
            <v>0</v>
          </cell>
          <cell r="O46">
            <v>0</v>
          </cell>
          <cell r="P46">
            <v>0</v>
          </cell>
          <cell r="R46">
            <v>0</v>
          </cell>
        </row>
        <row r="47">
          <cell r="B47" t="str">
            <v>Ceased Independents   Traditional</v>
          </cell>
          <cell r="C47" t="str">
            <v>Ceased Independents</v>
          </cell>
          <cell r="E47">
            <v>0.42027914644606251</v>
          </cell>
          <cell r="F47">
            <v>0.4803190245097857</v>
          </cell>
          <cell r="G47">
            <v>0.66043865870095531</v>
          </cell>
          <cell r="H47">
            <v>0.42027914644606251</v>
          </cell>
          <cell r="I47">
            <v>0.54035890257350894</v>
          </cell>
          <cell r="J47">
            <v>0.66043865870095531</v>
          </cell>
          <cell r="K47">
            <v>0.4803190245097857</v>
          </cell>
          <cell r="L47">
            <v>0.42027914644606251</v>
          </cell>
          <cell r="M47">
            <v>0.54035890257350894</v>
          </cell>
          <cell r="N47">
            <v>0.4803190245097857</v>
          </cell>
          <cell r="O47">
            <v>0.4803190245097857</v>
          </cell>
          <cell r="P47">
            <v>0.42027914644606351</v>
          </cell>
          <cell r="R47">
            <v>6.0039878063723213</v>
          </cell>
        </row>
        <row r="48">
          <cell r="B48" t="str">
            <v>tbc   Traditional</v>
          </cell>
          <cell r="C48" t="str">
            <v>tbc</v>
          </cell>
          <cell r="E48">
            <v>0</v>
          </cell>
          <cell r="F48">
            <v>0</v>
          </cell>
          <cell r="G48">
            <v>0</v>
          </cell>
          <cell r="H48">
            <v>0</v>
          </cell>
          <cell r="I48">
            <v>0</v>
          </cell>
          <cell r="J48">
            <v>0</v>
          </cell>
          <cell r="K48">
            <v>0</v>
          </cell>
          <cell r="L48">
            <v>0</v>
          </cell>
          <cell r="M48">
            <v>0</v>
          </cell>
          <cell r="N48">
            <v>0</v>
          </cell>
          <cell r="O48">
            <v>0</v>
          </cell>
          <cell r="P48">
            <v>0</v>
          </cell>
          <cell r="R48">
            <v>0</v>
          </cell>
        </row>
        <row r="49">
          <cell r="B49" t="str">
            <v xml:space="preserve">   Traditional</v>
          </cell>
        </row>
        <row r="50">
          <cell r="B50" t="str">
            <v>Total Business Partners   Traditional</v>
          </cell>
          <cell r="C50" t="str">
            <v>Total Business Partners</v>
          </cell>
          <cell r="E50">
            <v>3430</v>
          </cell>
          <cell r="F50">
            <v>3919.9999999999995</v>
          </cell>
          <cell r="G50">
            <v>5389.9999999999982</v>
          </cell>
          <cell r="H50">
            <v>3430</v>
          </cell>
          <cell r="I50">
            <v>4409.9999999999991</v>
          </cell>
          <cell r="J50">
            <v>5389.9999999999982</v>
          </cell>
          <cell r="K50">
            <v>3919.9999999999995</v>
          </cell>
          <cell r="L50">
            <v>3430</v>
          </cell>
          <cell r="M50">
            <v>4409.9999999999991</v>
          </cell>
          <cell r="N50">
            <v>3919.9999999999995</v>
          </cell>
          <cell r="O50">
            <v>3919.9999999999995</v>
          </cell>
          <cell r="P50">
            <v>3430.0000000000077</v>
          </cell>
          <cell r="R50">
            <v>48999.999999999993</v>
          </cell>
        </row>
        <row r="51">
          <cell r="B51" t="str">
            <v xml:space="preserve">   Traditional</v>
          </cell>
        </row>
        <row r="52">
          <cell r="B52" t="str">
            <v>Direct   Traditional</v>
          </cell>
          <cell r="C52" t="str">
            <v>Direct</v>
          </cell>
        </row>
        <row r="53">
          <cell r="B53" t="str">
            <v xml:space="preserve">   Traditional</v>
          </cell>
        </row>
        <row r="54">
          <cell r="B54" t="str">
            <v>O2 Direct Sales - Corporate   Traditional</v>
          </cell>
          <cell r="C54" t="str">
            <v>O2 Direct Sales - Corporate</v>
          </cell>
          <cell r="E54">
            <v>0</v>
          </cell>
          <cell r="F54">
            <v>0</v>
          </cell>
          <cell r="G54">
            <v>0</v>
          </cell>
          <cell r="H54">
            <v>0</v>
          </cell>
          <cell r="I54">
            <v>0</v>
          </cell>
          <cell r="J54">
            <v>0</v>
          </cell>
          <cell r="K54">
            <v>0</v>
          </cell>
          <cell r="L54">
            <v>0</v>
          </cell>
          <cell r="M54">
            <v>0</v>
          </cell>
          <cell r="N54">
            <v>0</v>
          </cell>
          <cell r="O54">
            <v>0</v>
          </cell>
          <cell r="P54">
            <v>0</v>
          </cell>
          <cell r="R54">
            <v>0</v>
          </cell>
        </row>
        <row r="55">
          <cell r="B55" t="str">
            <v>O2 Direct Sales - SME   Traditional</v>
          </cell>
          <cell r="C55" t="str">
            <v>O2 Direct Sales - SME</v>
          </cell>
          <cell r="E55">
            <v>0</v>
          </cell>
          <cell r="F55">
            <v>0</v>
          </cell>
          <cell r="G55">
            <v>0</v>
          </cell>
          <cell r="H55">
            <v>0</v>
          </cell>
          <cell r="I55">
            <v>0</v>
          </cell>
          <cell r="J55">
            <v>0</v>
          </cell>
          <cell r="K55">
            <v>0</v>
          </cell>
          <cell r="L55">
            <v>0</v>
          </cell>
          <cell r="M55">
            <v>0</v>
          </cell>
          <cell r="N55">
            <v>0</v>
          </cell>
          <cell r="O55">
            <v>0</v>
          </cell>
          <cell r="P55">
            <v>0</v>
          </cell>
          <cell r="R55">
            <v>0</v>
          </cell>
        </row>
        <row r="56">
          <cell r="B56" t="str">
            <v>tbc   Traditional</v>
          </cell>
          <cell r="C56" t="str">
            <v>tbc</v>
          </cell>
          <cell r="E56">
            <v>0</v>
          </cell>
          <cell r="F56">
            <v>0</v>
          </cell>
          <cell r="G56">
            <v>0</v>
          </cell>
          <cell r="H56">
            <v>0</v>
          </cell>
          <cell r="I56">
            <v>0</v>
          </cell>
          <cell r="J56">
            <v>0</v>
          </cell>
          <cell r="K56">
            <v>0</v>
          </cell>
          <cell r="L56">
            <v>0</v>
          </cell>
          <cell r="M56">
            <v>0</v>
          </cell>
          <cell r="N56">
            <v>0</v>
          </cell>
          <cell r="O56">
            <v>0</v>
          </cell>
          <cell r="P56">
            <v>0</v>
          </cell>
          <cell r="R56">
            <v>0</v>
          </cell>
        </row>
        <row r="57">
          <cell r="B57" t="str">
            <v>tbc   Traditional</v>
          </cell>
          <cell r="C57" t="str">
            <v>tbc</v>
          </cell>
          <cell r="E57">
            <v>0</v>
          </cell>
          <cell r="F57">
            <v>0</v>
          </cell>
          <cell r="G57">
            <v>0</v>
          </cell>
          <cell r="H57">
            <v>0</v>
          </cell>
          <cell r="I57">
            <v>0</v>
          </cell>
          <cell r="J57">
            <v>0</v>
          </cell>
          <cell r="K57">
            <v>0</v>
          </cell>
          <cell r="L57">
            <v>0</v>
          </cell>
          <cell r="M57">
            <v>0</v>
          </cell>
          <cell r="N57">
            <v>0</v>
          </cell>
          <cell r="O57">
            <v>0</v>
          </cell>
          <cell r="P57">
            <v>0</v>
          </cell>
          <cell r="R57">
            <v>0</v>
          </cell>
        </row>
        <row r="58">
          <cell r="B58" t="str">
            <v>tbc   Traditional</v>
          </cell>
          <cell r="C58" t="str">
            <v>tbc</v>
          </cell>
          <cell r="E58">
            <v>0</v>
          </cell>
          <cell r="F58">
            <v>0</v>
          </cell>
          <cell r="G58">
            <v>0</v>
          </cell>
          <cell r="H58">
            <v>0</v>
          </cell>
          <cell r="I58">
            <v>0</v>
          </cell>
          <cell r="J58">
            <v>0</v>
          </cell>
          <cell r="K58">
            <v>0</v>
          </cell>
          <cell r="L58">
            <v>0</v>
          </cell>
          <cell r="M58">
            <v>0</v>
          </cell>
          <cell r="N58">
            <v>0</v>
          </cell>
          <cell r="O58">
            <v>0</v>
          </cell>
          <cell r="P58">
            <v>0</v>
          </cell>
          <cell r="R58">
            <v>0</v>
          </cell>
        </row>
        <row r="59">
          <cell r="B59" t="str">
            <v>tbc   Traditional</v>
          </cell>
          <cell r="C59" t="str">
            <v>tbc</v>
          </cell>
          <cell r="E59">
            <v>0</v>
          </cell>
          <cell r="F59">
            <v>0</v>
          </cell>
          <cell r="G59">
            <v>0</v>
          </cell>
          <cell r="H59">
            <v>0</v>
          </cell>
          <cell r="I59">
            <v>0</v>
          </cell>
          <cell r="J59">
            <v>0</v>
          </cell>
          <cell r="K59">
            <v>0</v>
          </cell>
          <cell r="L59">
            <v>0</v>
          </cell>
          <cell r="M59">
            <v>0</v>
          </cell>
          <cell r="N59">
            <v>0</v>
          </cell>
          <cell r="O59">
            <v>0</v>
          </cell>
          <cell r="P59">
            <v>0</v>
          </cell>
          <cell r="R59">
            <v>0</v>
          </cell>
        </row>
        <row r="60">
          <cell r="B60" t="str">
            <v>tbc   Traditional</v>
          </cell>
          <cell r="C60" t="str">
            <v>tbc</v>
          </cell>
          <cell r="E60">
            <v>0</v>
          </cell>
          <cell r="F60">
            <v>0</v>
          </cell>
          <cell r="G60">
            <v>0</v>
          </cell>
          <cell r="H60">
            <v>0</v>
          </cell>
          <cell r="I60">
            <v>0</v>
          </cell>
          <cell r="J60">
            <v>0</v>
          </cell>
          <cell r="K60">
            <v>0</v>
          </cell>
          <cell r="L60">
            <v>0</v>
          </cell>
          <cell r="M60">
            <v>0</v>
          </cell>
          <cell r="N60">
            <v>0</v>
          </cell>
          <cell r="O60">
            <v>0</v>
          </cell>
          <cell r="P60">
            <v>0</v>
          </cell>
          <cell r="R60">
            <v>0</v>
          </cell>
        </row>
        <row r="61">
          <cell r="B61" t="str">
            <v>tbc   Traditional</v>
          </cell>
          <cell r="C61" t="str">
            <v>tbc</v>
          </cell>
          <cell r="E61">
            <v>0</v>
          </cell>
          <cell r="F61">
            <v>0</v>
          </cell>
          <cell r="G61">
            <v>0</v>
          </cell>
          <cell r="H61">
            <v>0</v>
          </cell>
          <cell r="I61">
            <v>0</v>
          </cell>
          <cell r="J61">
            <v>0</v>
          </cell>
          <cell r="K61">
            <v>0</v>
          </cell>
          <cell r="L61">
            <v>0</v>
          </cell>
          <cell r="M61">
            <v>0</v>
          </cell>
          <cell r="N61">
            <v>0</v>
          </cell>
          <cell r="O61">
            <v>0</v>
          </cell>
          <cell r="P61">
            <v>0</v>
          </cell>
          <cell r="R61">
            <v>0</v>
          </cell>
        </row>
        <row r="62">
          <cell r="B62" t="str">
            <v>tbc   Traditional</v>
          </cell>
          <cell r="C62" t="str">
            <v>tbc</v>
          </cell>
          <cell r="E62">
            <v>0</v>
          </cell>
          <cell r="F62">
            <v>0</v>
          </cell>
          <cell r="G62">
            <v>0</v>
          </cell>
          <cell r="H62">
            <v>0</v>
          </cell>
          <cell r="I62">
            <v>0</v>
          </cell>
          <cell r="J62">
            <v>0</v>
          </cell>
          <cell r="K62">
            <v>0</v>
          </cell>
          <cell r="L62">
            <v>0</v>
          </cell>
          <cell r="M62">
            <v>0</v>
          </cell>
          <cell r="N62">
            <v>0</v>
          </cell>
          <cell r="O62">
            <v>0</v>
          </cell>
          <cell r="P62">
            <v>0</v>
          </cell>
          <cell r="R62">
            <v>0</v>
          </cell>
        </row>
        <row r="63">
          <cell r="B63" t="str">
            <v xml:space="preserve">   Traditional</v>
          </cell>
        </row>
        <row r="64">
          <cell r="B64" t="str">
            <v>Total Direct   Traditional</v>
          </cell>
          <cell r="C64" t="str">
            <v>Total Direct</v>
          </cell>
          <cell r="E64">
            <v>0</v>
          </cell>
          <cell r="F64">
            <v>0</v>
          </cell>
          <cell r="G64">
            <v>0</v>
          </cell>
          <cell r="H64">
            <v>0</v>
          </cell>
          <cell r="I64">
            <v>0</v>
          </cell>
          <cell r="J64">
            <v>0</v>
          </cell>
          <cell r="K64">
            <v>0</v>
          </cell>
          <cell r="L64">
            <v>0</v>
          </cell>
          <cell r="M64">
            <v>0</v>
          </cell>
          <cell r="N64">
            <v>0</v>
          </cell>
          <cell r="O64">
            <v>0</v>
          </cell>
          <cell r="P64">
            <v>0</v>
          </cell>
          <cell r="R64">
            <v>0</v>
          </cell>
        </row>
        <row r="65">
          <cell r="B65" t="str">
            <v xml:space="preserve">   Traditional</v>
          </cell>
        </row>
        <row r="66">
          <cell r="B66" t="str">
            <v>TOTAL BUSINESS   Traditional</v>
          </cell>
          <cell r="C66" t="str">
            <v>TOTAL BUSINESS</v>
          </cell>
          <cell r="E66">
            <v>3430</v>
          </cell>
          <cell r="F66">
            <v>3919.9999999999995</v>
          </cell>
          <cell r="G66">
            <v>5389.9999999999982</v>
          </cell>
          <cell r="H66">
            <v>3430</v>
          </cell>
          <cell r="I66">
            <v>4409.9999999999991</v>
          </cell>
          <cell r="J66">
            <v>5389.9999999999982</v>
          </cell>
          <cell r="K66">
            <v>3919.9999999999995</v>
          </cell>
          <cell r="L66">
            <v>3430</v>
          </cell>
          <cell r="M66">
            <v>4409.9999999999991</v>
          </cell>
          <cell r="N66">
            <v>3919.9999999999995</v>
          </cell>
          <cell r="O66">
            <v>3919.9999999999995</v>
          </cell>
          <cell r="P66">
            <v>3430.0000000000077</v>
          </cell>
          <cell r="R66">
            <v>48999.999999999993</v>
          </cell>
        </row>
        <row r="67">
          <cell r="B67" t="str">
            <v xml:space="preserve">   Traditional</v>
          </cell>
        </row>
        <row r="68">
          <cell r="B68" t="str">
            <v>O2 ONLINE (A. Benham)   Traditional</v>
          </cell>
          <cell r="C68" t="str">
            <v>O2 ONLINE (A. Benham)</v>
          </cell>
        </row>
        <row r="69">
          <cell r="B69" t="str">
            <v xml:space="preserve">   Traditional</v>
          </cell>
        </row>
        <row r="70">
          <cell r="B70" t="str">
            <v>O2 Online   Traditional</v>
          </cell>
          <cell r="C70" t="str">
            <v>O2 Online</v>
          </cell>
          <cell r="E70">
            <v>5500</v>
          </cell>
          <cell r="F70">
            <v>4000</v>
          </cell>
          <cell r="G70">
            <v>4000</v>
          </cell>
          <cell r="H70">
            <v>3500</v>
          </cell>
          <cell r="I70">
            <v>3500</v>
          </cell>
          <cell r="J70">
            <v>3500</v>
          </cell>
          <cell r="K70">
            <v>4000</v>
          </cell>
          <cell r="L70">
            <v>3000</v>
          </cell>
          <cell r="M70">
            <v>4000</v>
          </cell>
          <cell r="N70">
            <v>4000</v>
          </cell>
          <cell r="O70">
            <v>6000</v>
          </cell>
          <cell r="P70">
            <v>9000</v>
          </cell>
          <cell r="R70">
            <v>54000</v>
          </cell>
        </row>
        <row r="71">
          <cell r="B71" t="str">
            <v>O2 Telesales   Traditional</v>
          </cell>
          <cell r="C71" t="str">
            <v>O2 Telesales</v>
          </cell>
          <cell r="E71">
            <v>0</v>
          </cell>
          <cell r="F71">
            <v>0</v>
          </cell>
          <cell r="G71">
            <v>0</v>
          </cell>
          <cell r="H71">
            <v>0</v>
          </cell>
          <cell r="I71">
            <v>0</v>
          </cell>
          <cell r="J71">
            <v>0</v>
          </cell>
          <cell r="K71">
            <v>0</v>
          </cell>
          <cell r="L71">
            <v>0</v>
          </cell>
          <cell r="M71">
            <v>0</v>
          </cell>
          <cell r="N71">
            <v>0</v>
          </cell>
          <cell r="O71">
            <v>0</v>
          </cell>
          <cell r="P71">
            <v>0</v>
          </cell>
          <cell r="R71">
            <v>0</v>
          </cell>
        </row>
        <row r="72">
          <cell r="B72" t="str">
            <v>tbc   Traditional</v>
          </cell>
          <cell r="C72" t="str">
            <v>tbc</v>
          </cell>
          <cell r="E72">
            <v>0</v>
          </cell>
          <cell r="F72">
            <v>0</v>
          </cell>
          <cell r="G72">
            <v>0</v>
          </cell>
          <cell r="H72">
            <v>0</v>
          </cell>
          <cell r="I72">
            <v>0</v>
          </cell>
          <cell r="J72">
            <v>0</v>
          </cell>
          <cell r="K72">
            <v>0</v>
          </cell>
          <cell r="L72">
            <v>0</v>
          </cell>
          <cell r="M72">
            <v>0</v>
          </cell>
          <cell r="N72">
            <v>0</v>
          </cell>
          <cell r="O72">
            <v>0</v>
          </cell>
          <cell r="P72">
            <v>0</v>
          </cell>
          <cell r="R72">
            <v>0</v>
          </cell>
        </row>
        <row r="73">
          <cell r="B73" t="str">
            <v>tbc   Traditional</v>
          </cell>
          <cell r="C73" t="str">
            <v>tbc</v>
          </cell>
          <cell r="E73">
            <v>0</v>
          </cell>
          <cell r="F73">
            <v>0</v>
          </cell>
          <cell r="G73">
            <v>0</v>
          </cell>
          <cell r="H73">
            <v>0</v>
          </cell>
          <cell r="I73">
            <v>0</v>
          </cell>
          <cell r="J73">
            <v>0</v>
          </cell>
          <cell r="K73">
            <v>0</v>
          </cell>
          <cell r="L73">
            <v>0</v>
          </cell>
          <cell r="M73">
            <v>0</v>
          </cell>
          <cell r="N73">
            <v>0</v>
          </cell>
          <cell r="O73">
            <v>0</v>
          </cell>
          <cell r="P73">
            <v>0</v>
          </cell>
          <cell r="R73">
            <v>0</v>
          </cell>
        </row>
        <row r="74">
          <cell r="B74" t="str">
            <v>tbc   Traditional</v>
          </cell>
          <cell r="C74" t="str">
            <v>tbc</v>
          </cell>
          <cell r="E74">
            <v>0</v>
          </cell>
          <cell r="F74">
            <v>0</v>
          </cell>
          <cell r="G74">
            <v>0</v>
          </cell>
          <cell r="H74">
            <v>0</v>
          </cell>
          <cell r="I74">
            <v>0</v>
          </cell>
          <cell r="J74">
            <v>0</v>
          </cell>
          <cell r="K74">
            <v>0</v>
          </cell>
          <cell r="L74">
            <v>0</v>
          </cell>
          <cell r="M74">
            <v>0</v>
          </cell>
          <cell r="N74">
            <v>0</v>
          </cell>
          <cell r="O74">
            <v>0</v>
          </cell>
          <cell r="P74">
            <v>0</v>
          </cell>
          <cell r="R74">
            <v>0</v>
          </cell>
        </row>
        <row r="75">
          <cell r="B75" t="str">
            <v>tbc   Traditional</v>
          </cell>
          <cell r="C75" t="str">
            <v>tbc</v>
          </cell>
          <cell r="E75">
            <v>0</v>
          </cell>
          <cell r="F75">
            <v>0</v>
          </cell>
          <cell r="G75">
            <v>0</v>
          </cell>
          <cell r="H75">
            <v>0</v>
          </cell>
          <cell r="I75">
            <v>0</v>
          </cell>
          <cell r="J75">
            <v>0</v>
          </cell>
          <cell r="K75">
            <v>0</v>
          </cell>
          <cell r="L75">
            <v>0</v>
          </cell>
          <cell r="M75">
            <v>0</v>
          </cell>
          <cell r="N75">
            <v>0</v>
          </cell>
          <cell r="O75">
            <v>0</v>
          </cell>
          <cell r="P75">
            <v>0</v>
          </cell>
          <cell r="R75">
            <v>0</v>
          </cell>
        </row>
        <row r="76">
          <cell r="B76" t="str">
            <v xml:space="preserve">   Traditional</v>
          </cell>
        </row>
        <row r="77">
          <cell r="B77" t="str">
            <v>TOTAL O2 ONLINE   Traditional</v>
          </cell>
          <cell r="C77" t="str">
            <v>TOTAL O2 ONLINE</v>
          </cell>
          <cell r="E77">
            <v>5500</v>
          </cell>
          <cell r="F77">
            <v>4000</v>
          </cell>
          <cell r="G77">
            <v>4000</v>
          </cell>
          <cell r="H77">
            <v>3500</v>
          </cell>
          <cell r="I77">
            <v>3500</v>
          </cell>
          <cell r="J77">
            <v>3500</v>
          </cell>
          <cell r="K77">
            <v>4000</v>
          </cell>
          <cell r="L77">
            <v>3000</v>
          </cell>
          <cell r="M77">
            <v>4000</v>
          </cell>
          <cell r="N77">
            <v>4000</v>
          </cell>
          <cell r="O77">
            <v>6000</v>
          </cell>
          <cell r="P77">
            <v>9000</v>
          </cell>
          <cell r="R77">
            <v>54000</v>
          </cell>
        </row>
        <row r="78">
          <cell r="B78" t="str">
            <v xml:space="preserve">   Traditional</v>
          </cell>
        </row>
        <row r="79">
          <cell r="B79" t="str">
            <v>O2 RETAIL (P. Cave)   Traditional</v>
          </cell>
          <cell r="C79" t="str">
            <v>O2 RETAIL (P. Cave)</v>
          </cell>
        </row>
        <row r="80">
          <cell r="B80" t="str">
            <v xml:space="preserve">   Traditional</v>
          </cell>
        </row>
        <row r="81">
          <cell r="B81" t="str">
            <v>O2 Retail   Traditional</v>
          </cell>
          <cell r="C81" t="str">
            <v>O2 Retail</v>
          </cell>
          <cell r="E81">
            <v>38587.842259880876</v>
          </cell>
          <cell r="F81">
            <v>35797.921944703958</v>
          </cell>
          <cell r="G81">
            <v>40801.377444695259</v>
          </cell>
          <cell r="H81">
            <v>35239.028488489123</v>
          </cell>
          <cell r="I81">
            <v>34233.592655504443</v>
          </cell>
          <cell r="J81">
            <v>24877.477423287943</v>
          </cell>
          <cell r="K81">
            <v>24130.459991632099</v>
          </cell>
          <cell r="L81">
            <v>30120.290486008857</v>
          </cell>
          <cell r="M81">
            <v>30120.290486008857</v>
          </cell>
          <cell r="N81">
            <v>30120.290486008857</v>
          </cell>
          <cell r="O81">
            <v>33371.912754384815</v>
          </cell>
          <cell r="P81">
            <v>67599.515579394909</v>
          </cell>
          <cell r="R81">
            <v>425000</v>
          </cell>
        </row>
        <row r="82">
          <cell r="B82" t="str">
            <v>O2 Franchise   Traditional</v>
          </cell>
          <cell r="C82" t="str">
            <v>O2 Franchise</v>
          </cell>
          <cell r="E82">
            <v>7299.9118063398182</v>
          </cell>
          <cell r="F82">
            <v>6772.1245278922297</v>
          </cell>
          <cell r="G82">
            <v>7718.6605801258793</v>
          </cell>
          <cell r="H82">
            <v>6666.3950364106477</v>
          </cell>
          <cell r="I82">
            <v>6476.1902341236646</v>
          </cell>
          <cell r="J82">
            <v>4706.2333760761194</v>
          </cell>
          <cell r="K82">
            <v>4564.9152548875782</v>
          </cell>
          <cell r="L82">
            <v>5698.0502472355583</v>
          </cell>
          <cell r="M82">
            <v>5698.0502472355583</v>
          </cell>
          <cell r="N82">
            <v>5698.0502472355583</v>
          </cell>
          <cell r="O82">
            <v>6313.1806716530336</v>
          </cell>
          <cell r="P82">
            <v>12788.237770784352</v>
          </cell>
          <cell r="R82">
            <v>80400</v>
          </cell>
        </row>
        <row r="83">
          <cell r="B83" t="str">
            <v>tbc   Traditional</v>
          </cell>
          <cell r="C83" t="str">
            <v>tbc</v>
          </cell>
          <cell r="E83">
            <v>0</v>
          </cell>
          <cell r="F83">
            <v>0</v>
          </cell>
          <cell r="G83">
            <v>0</v>
          </cell>
          <cell r="H83">
            <v>0</v>
          </cell>
          <cell r="I83">
            <v>0</v>
          </cell>
          <cell r="J83">
            <v>0</v>
          </cell>
          <cell r="K83">
            <v>0</v>
          </cell>
          <cell r="L83">
            <v>0</v>
          </cell>
          <cell r="M83">
            <v>0</v>
          </cell>
          <cell r="N83">
            <v>0</v>
          </cell>
          <cell r="O83">
            <v>0</v>
          </cell>
          <cell r="P83">
            <v>0</v>
          </cell>
          <cell r="R83">
            <v>0</v>
          </cell>
        </row>
        <row r="84">
          <cell r="B84" t="str">
            <v>tbc   Traditional</v>
          </cell>
          <cell r="C84" t="str">
            <v>tbc</v>
          </cell>
          <cell r="E84">
            <v>0</v>
          </cell>
          <cell r="F84">
            <v>0</v>
          </cell>
          <cell r="G84">
            <v>0</v>
          </cell>
          <cell r="H84">
            <v>0</v>
          </cell>
          <cell r="I84">
            <v>0</v>
          </cell>
          <cell r="J84">
            <v>0</v>
          </cell>
          <cell r="K84">
            <v>0</v>
          </cell>
          <cell r="L84">
            <v>0</v>
          </cell>
          <cell r="M84">
            <v>0</v>
          </cell>
          <cell r="N84">
            <v>0</v>
          </cell>
          <cell r="O84">
            <v>0</v>
          </cell>
          <cell r="P84">
            <v>0</v>
          </cell>
          <cell r="R84">
            <v>0</v>
          </cell>
        </row>
        <row r="85">
          <cell r="B85" t="str">
            <v>tbc   Traditional</v>
          </cell>
          <cell r="C85" t="str">
            <v>tbc</v>
          </cell>
          <cell r="E85">
            <v>0</v>
          </cell>
          <cell r="F85">
            <v>0</v>
          </cell>
          <cell r="G85">
            <v>0</v>
          </cell>
          <cell r="H85">
            <v>0</v>
          </cell>
          <cell r="I85">
            <v>0</v>
          </cell>
          <cell r="J85">
            <v>0</v>
          </cell>
          <cell r="K85">
            <v>0</v>
          </cell>
          <cell r="L85">
            <v>0</v>
          </cell>
          <cell r="M85">
            <v>0</v>
          </cell>
          <cell r="N85">
            <v>0</v>
          </cell>
          <cell r="O85">
            <v>0</v>
          </cell>
          <cell r="P85">
            <v>0</v>
          </cell>
          <cell r="R85">
            <v>0</v>
          </cell>
        </row>
        <row r="86">
          <cell r="B86" t="str">
            <v>tbc   Traditional</v>
          </cell>
          <cell r="C86" t="str">
            <v>tbc</v>
          </cell>
          <cell r="E86">
            <v>0</v>
          </cell>
          <cell r="F86">
            <v>0</v>
          </cell>
          <cell r="G86">
            <v>0</v>
          </cell>
          <cell r="H86">
            <v>0</v>
          </cell>
          <cell r="I86">
            <v>0</v>
          </cell>
          <cell r="J86">
            <v>0</v>
          </cell>
          <cell r="K86">
            <v>0</v>
          </cell>
          <cell r="L86">
            <v>0</v>
          </cell>
          <cell r="M86">
            <v>0</v>
          </cell>
          <cell r="N86">
            <v>0</v>
          </cell>
          <cell r="O86">
            <v>0</v>
          </cell>
          <cell r="P86">
            <v>0</v>
          </cell>
          <cell r="R86">
            <v>0</v>
          </cell>
        </row>
        <row r="87">
          <cell r="B87" t="str">
            <v>tbc   Traditional</v>
          </cell>
          <cell r="C87" t="str">
            <v>tbc</v>
          </cell>
          <cell r="E87">
            <v>0</v>
          </cell>
          <cell r="F87">
            <v>0</v>
          </cell>
          <cell r="G87">
            <v>0</v>
          </cell>
          <cell r="H87">
            <v>0</v>
          </cell>
          <cell r="I87">
            <v>0</v>
          </cell>
          <cell r="J87">
            <v>0</v>
          </cell>
          <cell r="K87">
            <v>0</v>
          </cell>
          <cell r="L87">
            <v>0</v>
          </cell>
          <cell r="M87">
            <v>0</v>
          </cell>
          <cell r="N87">
            <v>0</v>
          </cell>
          <cell r="O87">
            <v>0</v>
          </cell>
          <cell r="P87">
            <v>0</v>
          </cell>
          <cell r="R87">
            <v>0</v>
          </cell>
        </row>
        <row r="88">
          <cell r="B88" t="str">
            <v xml:space="preserve">   Traditional</v>
          </cell>
        </row>
        <row r="89">
          <cell r="B89" t="str">
            <v>TOTAL O2 RETAIL   Traditional</v>
          </cell>
          <cell r="C89" t="str">
            <v>TOTAL O2 RETAIL</v>
          </cell>
          <cell r="E89">
            <v>45887.754066220696</v>
          </cell>
          <cell r="F89">
            <v>42570.046472596187</v>
          </cell>
          <cell r="G89">
            <v>48520.038024821137</v>
          </cell>
          <cell r="H89">
            <v>41905.423524899772</v>
          </cell>
          <cell r="I89">
            <v>40709.782889628106</v>
          </cell>
          <cell r="J89">
            <v>29583.71079936406</v>
          </cell>
          <cell r="K89">
            <v>28695.375246519678</v>
          </cell>
          <cell r="L89">
            <v>35818.340733244419</v>
          </cell>
          <cell r="M89">
            <v>35818.340733244419</v>
          </cell>
          <cell r="N89">
            <v>35818.340733244419</v>
          </cell>
          <cell r="O89">
            <v>39685.093426037849</v>
          </cell>
          <cell r="P89">
            <v>80387.753350179264</v>
          </cell>
          <cell r="R89">
            <v>505400</v>
          </cell>
        </row>
        <row r="90">
          <cell r="B90" t="str">
            <v xml:space="preserve">   Traditional</v>
          </cell>
        </row>
        <row r="91">
          <cell r="B91" t="str">
            <v>OTHER CHANNELS   Traditional</v>
          </cell>
          <cell r="C91" t="str">
            <v>OTHER CHANNELS</v>
          </cell>
        </row>
        <row r="92">
          <cell r="B92" t="str">
            <v xml:space="preserve">   Traditional</v>
          </cell>
        </row>
        <row r="93">
          <cell r="B93" t="str">
            <v>Other   Traditional</v>
          </cell>
          <cell r="C93" t="str">
            <v>Other</v>
          </cell>
          <cell r="E93">
            <v>0</v>
          </cell>
          <cell r="F93">
            <v>0</v>
          </cell>
          <cell r="G93">
            <v>0</v>
          </cell>
          <cell r="H93">
            <v>0</v>
          </cell>
          <cell r="I93">
            <v>0</v>
          </cell>
          <cell r="J93">
            <v>0</v>
          </cell>
          <cell r="K93">
            <v>0</v>
          </cell>
          <cell r="L93">
            <v>0</v>
          </cell>
          <cell r="M93">
            <v>0</v>
          </cell>
          <cell r="N93">
            <v>0</v>
          </cell>
          <cell r="O93">
            <v>0</v>
          </cell>
          <cell r="P93">
            <v>0</v>
          </cell>
          <cell r="R93">
            <v>0</v>
          </cell>
        </row>
        <row r="94">
          <cell r="B94" t="str">
            <v>tbc   Traditional</v>
          </cell>
          <cell r="C94" t="str">
            <v>tbc</v>
          </cell>
          <cell r="E94">
            <v>0</v>
          </cell>
          <cell r="F94">
            <v>0</v>
          </cell>
          <cell r="G94">
            <v>0</v>
          </cell>
          <cell r="H94">
            <v>0</v>
          </cell>
          <cell r="I94">
            <v>0</v>
          </cell>
          <cell r="J94">
            <v>0</v>
          </cell>
          <cell r="K94">
            <v>0</v>
          </cell>
          <cell r="L94">
            <v>0</v>
          </cell>
          <cell r="M94">
            <v>0</v>
          </cell>
          <cell r="N94">
            <v>0</v>
          </cell>
          <cell r="O94">
            <v>0</v>
          </cell>
          <cell r="P94">
            <v>0</v>
          </cell>
          <cell r="R94">
            <v>0</v>
          </cell>
        </row>
        <row r="95">
          <cell r="B95" t="str">
            <v>tbc   Traditional</v>
          </cell>
          <cell r="C95" t="str">
            <v>tbc</v>
          </cell>
          <cell r="E95">
            <v>0</v>
          </cell>
          <cell r="F95">
            <v>0</v>
          </cell>
          <cell r="G95">
            <v>0</v>
          </cell>
          <cell r="H95">
            <v>0</v>
          </cell>
          <cell r="I95">
            <v>0</v>
          </cell>
          <cell r="J95">
            <v>0</v>
          </cell>
          <cell r="K95">
            <v>0</v>
          </cell>
          <cell r="L95">
            <v>0</v>
          </cell>
          <cell r="M95">
            <v>0</v>
          </cell>
          <cell r="N95">
            <v>0</v>
          </cell>
          <cell r="O95">
            <v>0</v>
          </cell>
          <cell r="P95">
            <v>0</v>
          </cell>
          <cell r="R95">
            <v>0</v>
          </cell>
        </row>
        <row r="96">
          <cell r="B96" t="str">
            <v>tbc   Traditional</v>
          </cell>
          <cell r="C96" t="str">
            <v>tbc</v>
          </cell>
          <cell r="E96">
            <v>0</v>
          </cell>
          <cell r="F96">
            <v>0</v>
          </cell>
          <cell r="G96">
            <v>0</v>
          </cell>
          <cell r="H96">
            <v>0</v>
          </cell>
          <cell r="I96">
            <v>0</v>
          </cell>
          <cell r="J96">
            <v>0</v>
          </cell>
          <cell r="K96">
            <v>0</v>
          </cell>
          <cell r="L96">
            <v>0</v>
          </cell>
          <cell r="M96">
            <v>0</v>
          </cell>
          <cell r="N96">
            <v>0</v>
          </cell>
          <cell r="O96">
            <v>0</v>
          </cell>
          <cell r="P96">
            <v>0</v>
          </cell>
          <cell r="R96">
            <v>0</v>
          </cell>
        </row>
        <row r="97">
          <cell r="B97" t="str">
            <v>tbc   Traditional</v>
          </cell>
          <cell r="C97" t="str">
            <v>tbc</v>
          </cell>
          <cell r="E97">
            <v>0</v>
          </cell>
          <cell r="F97">
            <v>0</v>
          </cell>
          <cell r="G97">
            <v>0</v>
          </cell>
          <cell r="H97">
            <v>0</v>
          </cell>
          <cell r="I97">
            <v>0</v>
          </cell>
          <cell r="J97">
            <v>0</v>
          </cell>
          <cell r="K97">
            <v>0</v>
          </cell>
          <cell r="L97">
            <v>0</v>
          </cell>
          <cell r="M97">
            <v>0</v>
          </cell>
          <cell r="N97">
            <v>0</v>
          </cell>
          <cell r="O97">
            <v>0</v>
          </cell>
          <cell r="P97">
            <v>0</v>
          </cell>
          <cell r="R97">
            <v>0</v>
          </cell>
        </row>
        <row r="98">
          <cell r="B98" t="str">
            <v>tbc   Traditional</v>
          </cell>
          <cell r="C98" t="str">
            <v>tbc</v>
          </cell>
          <cell r="E98">
            <v>0</v>
          </cell>
          <cell r="F98">
            <v>0</v>
          </cell>
          <cell r="G98">
            <v>0</v>
          </cell>
          <cell r="H98">
            <v>0</v>
          </cell>
          <cell r="I98">
            <v>0</v>
          </cell>
          <cell r="J98">
            <v>0</v>
          </cell>
          <cell r="K98">
            <v>0</v>
          </cell>
          <cell r="L98">
            <v>0</v>
          </cell>
          <cell r="M98">
            <v>0</v>
          </cell>
          <cell r="N98">
            <v>0</v>
          </cell>
          <cell r="O98">
            <v>0</v>
          </cell>
          <cell r="P98">
            <v>0</v>
          </cell>
          <cell r="R98">
            <v>0</v>
          </cell>
        </row>
        <row r="99">
          <cell r="B99" t="str">
            <v>tbc   Traditional</v>
          </cell>
          <cell r="C99" t="str">
            <v>tbc</v>
          </cell>
          <cell r="E99">
            <v>0</v>
          </cell>
          <cell r="F99">
            <v>0</v>
          </cell>
          <cell r="G99">
            <v>0</v>
          </cell>
          <cell r="H99">
            <v>0</v>
          </cell>
          <cell r="I99">
            <v>0</v>
          </cell>
          <cell r="J99">
            <v>0</v>
          </cell>
          <cell r="K99">
            <v>0</v>
          </cell>
          <cell r="L99">
            <v>0</v>
          </cell>
          <cell r="M99">
            <v>0</v>
          </cell>
          <cell r="N99">
            <v>0</v>
          </cell>
          <cell r="O99">
            <v>0</v>
          </cell>
          <cell r="P99">
            <v>0</v>
          </cell>
          <cell r="R99">
            <v>0</v>
          </cell>
        </row>
        <row r="100">
          <cell r="B100" t="str">
            <v xml:space="preserve">   Traditional</v>
          </cell>
        </row>
        <row r="101">
          <cell r="B101" t="str">
            <v>TOTAL OTHER CHANNELS   Traditional</v>
          </cell>
          <cell r="C101" t="str">
            <v>TOTAL OTHER CHANNELS</v>
          </cell>
          <cell r="E101">
            <v>0</v>
          </cell>
          <cell r="F101">
            <v>0</v>
          </cell>
          <cell r="G101">
            <v>0</v>
          </cell>
          <cell r="H101">
            <v>0</v>
          </cell>
          <cell r="I101">
            <v>0</v>
          </cell>
          <cell r="J101">
            <v>0</v>
          </cell>
          <cell r="K101">
            <v>0</v>
          </cell>
          <cell r="L101">
            <v>0</v>
          </cell>
          <cell r="M101">
            <v>0</v>
          </cell>
          <cell r="N101">
            <v>0</v>
          </cell>
          <cell r="O101">
            <v>0</v>
          </cell>
          <cell r="P101">
            <v>0</v>
          </cell>
          <cell r="R101">
            <v>0</v>
          </cell>
        </row>
        <row r="102">
          <cell r="B102" t="str">
            <v xml:space="preserve">   Traditional</v>
          </cell>
        </row>
        <row r="103">
          <cell r="B103" t="str">
            <v>TRADITIONAL POSTPAY GROSS CONNECTIONS   Traditional</v>
          </cell>
          <cell r="C103" t="str">
            <v>TRADITIONAL POSTPAY GROSS CONNECTIONS</v>
          </cell>
          <cell r="E103">
            <v>137477.57657704322</v>
          </cell>
          <cell r="F103">
            <v>117465.36248991219</v>
          </cell>
          <cell r="G103">
            <v>124885.35404213716</v>
          </cell>
          <cell r="H103">
            <v>113634.8304513067</v>
          </cell>
          <cell r="I103">
            <v>114087.49284633805</v>
          </cell>
          <cell r="J103">
            <v>103941.42075607402</v>
          </cell>
          <cell r="K103">
            <v>101580.7821729266</v>
          </cell>
          <cell r="L103">
            <v>107883.05068995437</v>
          </cell>
          <cell r="M103">
            <v>109863.05068995437</v>
          </cell>
          <cell r="N103">
            <v>110973.05068995437</v>
          </cell>
          <cell r="O103">
            <v>123141.06745201186</v>
          </cell>
          <cell r="P103">
            <v>188818.96114238707</v>
          </cell>
          <cell r="R103">
            <v>1453752</v>
          </cell>
        </row>
        <row r="105">
          <cell r="C105" t="str">
            <v>PREPAY SIMO</v>
          </cell>
          <cell r="E105">
            <v>39814</v>
          </cell>
          <cell r="F105">
            <v>39845</v>
          </cell>
          <cell r="G105">
            <v>39873</v>
          </cell>
          <cell r="H105">
            <v>39904</v>
          </cell>
          <cell r="I105">
            <v>39934</v>
          </cell>
          <cell r="J105">
            <v>39965</v>
          </cell>
          <cell r="K105">
            <v>39995</v>
          </cell>
          <cell r="L105">
            <v>40026</v>
          </cell>
          <cell r="M105">
            <v>40057</v>
          </cell>
          <cell r="N105">
            <v>40087</v>
          </cell>
          <cell r="O105">
            <v>40118</v>
          </cell>
          <cell r="P105">
            <v>40148</v>
          </cell>
          <cell r="R105" t="str">
            <v>Year to Date</v>
          </cell>
        </row>
        <row r="107">
          <cell r="E107" t="str">
            <v>Actual</v>
          </cell>
          <cell r="F107" t="str">
            <v>Actual</v>
          </cell>
          <cell r="G107" t="str">
            <v>Actual</v>
          </cell>
          <cell r="H107" t="str">
            <v/>
          </cell>
          <cell r="I107" t="str">
            <v/>
          </cell>
          <cell r="J107" t="str">
            <v/>
          </cell>
          <cell r="K107" t="str">
            <v/>
          </cell>
          <cell r="L107" t="str">
            <v/>
          </cell>
          <cell r="M107" t="str">
            <v/>
          </cell>
          <cell r="N107" t="str">
            <v/>
          </cell>
          <cell r="O107" t="str">
            <v/>
          </cell>
          <cell r="P107" t="str">
            <v/>
          </cell>
        </row>
        <row r="109">
          <cell r="C109" t="str">
            <v>MASS RETAIL (S. Shurrock)</v>
          </cell>
        </row>
        <row r="111">
          <cell r="B111" t="str">
            <v>Carphone Warehouse - CPW Managed   SIMO</v>
          </cell>
          <cell r="C111" t="str">
            <v>Carphone Warehouse - CPW Managed</v>
          </cell>
          <cell r="E111">
            <v>0</v>
          </cell>
          <cell r="F111">
            <v>0</v>
          </cell>
          <cell r="G111">
            <v>0</v>
          </cell>
          <cell r="H111">
            <v>0</v>
          </cell>
          <cell r="I111">
            <v>0</v>
          </cell>
          <cell r="J111">
            <v>0</v>
          </cell>
          <cell r="K111">
            <v>0</v>
          </cell>
          <cell r="L111">
            <v>0</v>
          </cell>
          <cell r="M111">
            <v>0</v>
          </cell>
          <cell r="N111">
            <v>0</v>
          </cell>
          <cell r="O111">
            <v>0</v>
          </cell>
          <cell r="P111">
            <v>0</v>
          </cell>
          <cell r="R111">
            <v>0</v>
          </cell>
        </row>
        <row r="112">
          <cell r="B112" t="str">
            <v>Carphone Warehouse - O2 Managed   SIMO</v>
          </cell>
          <cell r="C112" t="str">
            <v>Carphone Warehouse - O2 Managed</v>
          </cell>
          <cell r="E112">
            <v>5000</v>
          </cell>
          <cell r="F112">
            <v>5000</v>
          </cell>
          <cell r="G112">
            <v>5000</v>
          </cell>
          <cell r="H112">
            <v>5000</v>
          </cell>
          <cell r="I112">
            <v>5000</v>
          </cell>
          <cell r="J112">
            <v>5000</v>
          </cell>
          <cell r="K112">
            <v>5000</v>
          </cell>
          <cell r="L112">
            <v>5000</v>
          </cell>
          <cell r="M112">
            <v>5000</v>
          </cell>
          <cell r="N112">
            <v>5000</v>
          </cell>
          <cell r="O112">
            <v>5000</v>
          </cell>
          <cell r="P112">
            <v>5000</v>
          </cell>
          <cell r="R112">
            <v>60000</v>
          </cell>
        </row>
        <row r="113">
          <cell r="B113" t="str">
            <v>tbc   SIMO</v>
          </cell>
          <cell r="C113" t="str">
            <v>tbc</v>
          </cell>
          <cell r="E113">
            <v>0</v>
          </cell>
          <cell r="F113">
            <v>0</v>
          </cell>
          <cell r="G113">
            <v>0</v>
          </cell>
          <cell r="H113">
            <v>0</v>
          </cell>
          <cell r="I113">
            <v>0</v>
          </cell>
          <cell r="J113">
            <v>0</v>
          </cell>
          <cell r="K113">
            <v>0</v>
          </cell>
          <cell r="L113">
            <v>0</v>
          </cell>
          <cell r="M113">
            <v>0</v>
          </cell>
          <cell r="N113">
            <v>0</v>
          </cell>
          <cell r="O113">
            <v>0</v>
          </cell>
          <cell r="P113">
            <v>0</v>
          </cell>
          <cell r="R113">
            <v>0</v>
          </cell>
        </row>
        <row r="114">
          <cell r="B114" t="str">
            <v>tbc   SIMO</v>
          </cell>
          <cell r="C114" t="str">
            <v>tbc</v>
          </cell>
          <cell r="E114">
            <v>0</v>
          </cell>
          <cell r="F114">
            <v>0</v>
          </cell>
          <cell r="G114">
            <v>0</v>
          </cell>
          <cell r="H114">
            <v>0</v>
          </cell>
          <cell r="I114">
            <v>0</v>
          </cell>
          <cell r="J114">
            <v>0</v>
          </cell>
          <cell r="K114">
            <v>0</v>
          </cell>
          <cell r="L114">
            <v>0</v>
          </cell>
          <cell r="M114">
            <v>0</v>
          </cell>
          <cell r="N114">
            <v>0</v>
          </cell>
          <cell r="O114">
            <v>0</v>
          </cell>
          <cell r="P114">
            <v>0</v>
          </cell>
          <cell r="R114">
            <v>0</v>
          </cell>
        </row>
        <row r="115">
          <cell r="B115" t="str">
            <v>Phones 4 You   SIMO</v>
          </cell>
          <cell r="C115" t="str">
            <v>Phones 4 You</v>
          </cell>
          <cell r="E115">
            <v>1000</v>
          </cell>
          <cell r="F115">
            <v>1000</v>
          </cell>
          <cell r="G115">
            <v>1000</v>
          </cell>
          <cell r="H115">
            <v>1000</v>
          </cell>
          <cell r="I115">
            <v>1000</v>
          </cell>
          <cell r="J115">
            <v>1000</v>
          </cell>
          <cell r="K115">
            <v>1000</v>
          </cell>
          <cell r="L115">
            <v>1000</v>
          </cell>
          <cell r="M115">
            <v>1000</v>
          </cell>
          <cell r="N115">
            <v>1000</v>
          </cell>
          <cell r="O115">
            <v>1000</v>
          </cell>
          <cell r="P115">
            <v>1000</v>
          </cell>
          <cell r="R115">
            <v>12000</v>
          </cell>
        </row>
        <row r="116">
          <cell r="B116" t="str">
            <v>Dixons Stores Group   SIMO</v>
          </cell>
          <cell r="C116" t="str">
            <v>Dixons Stores Group</v>
          </cell>
          <cell r="E116">
            <v>100</v>
          </cell>
          <cell r="F116">
            <v>0</v>
          </cell>
          <cell r="G116">
            <v>0</v>
          </cell>
          <cell r="H116">
            <v>100</v>
          </cell>
          <cell r="I116">
            <v>0</v>
          </cell>
          <cell r="J116">
            <v>0</v>
          </cell>
          <cell r="K116">
            <v>100</v>
          </cell>
          <cell r="L116">
            <v>0</v>
          </cell>
          <cell r="M116">
            <v>0</v>
          </cell>
          <cell r="N116">
            <v>100</v>
          </cell>
          <cell r="O116">
            <v>0</v>
          </cell>
          <cell r="P116">
            <v>0</v>
          </cell>
          <cell r="R116">
            <v>400</v>
          </cell>
        </row>
        <row r="117">
          <cell r="B117" t="str">
            <v>tbc   SIMO</v>
          </cell>
          <cell r="C117" t="str">
            <v>tbc</v>
          </cell>
          <cell r="E117">
            <v>0</v>
          </cell>
          <cell r="F117">
            <v>0</v>
          </cell>
          <cell r="G117">
            <v>0</v>
          </cell>
          <cell r="H117">
            <v>0</v>
          </cell>
          <cell r="I117">
            <v>0</v>
          </cell>
          <cell r="J117">
            <v>0</v>
          </cell>
          <cell r="K117">
            <v>0</v>
          </cell>
          <cell r="L117">
            <v>0</v>
          </cell>
          <cell r="M117">
            <v>0</v>
          </cell>
          <cell r="N117">
            <v>0</v>
          </cell>
          <cell r="O117">
            <v>0</v>
          </cell>
          <cell r="P117">
            <v>0</v>
          </cell>
          <cell r="R117">
            <v>0</v>
          </cell>
        </row>
        <row r="118">
          <cell r="B118" t="str">
            <v>Dial a Phone   SIMO</v>
          </cell>
          <cell r="C118" t="str">
            <v>Dial a Phone</v>
          </cell>
          <cell r="E118">
            <v>0</v>
          </cell>
          <cell r="F118">
            <v>0</v>
          </cell>
          <cell r="G118">
            <v>0</v>
          </cell>
          <cell r="H118">
            <v>0</v>
          </cell>
          <cell r="I118">
            <v>0</v>
          </cell>
          <cell r="J118">
            <v>0</v>
          </cell>
          <cell r="K118">
            <v>0</v>
          </cell>
          <cell r="L118">
            <v>0</v>
          </cell>
          <cell r="M118">
            <v>0</v>
          </cell>
          <cell r="N118">
            <v>0</v>
          </cell>
          <cell r="O118">
            <v>0</v>
          </cell>
          <cell r="P118">
            <v>0</v>
          </cell>
          <cell r="R118">
            <v>0</v>
          </cell>
        </row>
        <row r="119">
          <cell r="B119" t="str">
            <v>Argos   SIMO</v>
          </cell>
          <cell r="C119" t="str">
            <v>Argos</v>
          </cell>
          <cell r="E119">
            <v>334</v>
          </cell>
          <cell r="F119">
            <v>333</v>
          </cell>
          <cell r="G119">
            <v>333</v>
          </cell>
          <cell r="H119">
            <v>334</v>
          </cell>
          <cell r="I119">
            <v>333</v>
          </cell>
          <cell r="J119">
            <v>333</v>
          </cell>
          <cell r="K119">
            <v>334</v>
          </cell>
          <cell r="L119">
            <v>333</v>
          </cell>
          <cell r="M119">
            <v>333</v>
          </cell>
          <cell r="N119">
            <v>334</v>
          </cell>
          <cell r="O119">
            <v>333</v>
          </cell>
          <cell r="P119">
            <v>333</v>
          </cell>
          <cell r="R119">
            <v>4000</v>
          </cell>
        </row>
        <row r="120">
          <cell r="B120" t="str">
            <v>Tesco   SIMO</v>
          </cell>
          <cell r="C120" t="str">
            <v>Tesco</v>
          </cell>
          <cell r="E120">
            <v>2250</v>
          </cell>
          <cell r="F120">
            <v>2250</v>
          </cell>
          <cell r="G120">
            <v>2250</v>
          </cell>
          <cell r="H120">
            <v>2250</v>
          </cell>
          <cell r="I120">
            <v>2250</v>
          </cell>
          <cell r="J120">
            <v>2250</v>
          </cell>
          <cell r="K120">
            <v>2250</v>
          </cell>
          <cell r="L120">
            <v>2250</v>
          </cell>
          <cell r="M120">
            <v>2250</v>
          </cell>
          <cell r="N120">
            <v>2250</v>
          </cell>
          <cell r="O120">
            <v>2250</v>
          </cell>
          <cell r="P120">
            <v>2250</v>
          </cell>
          <cell r="R120">
            <v>27000</v>
          </cell>
        </row>
        <row r="121">
          <cell r="B121" t="str">
            <v>Woolworths   SIMO</v>
          </cell>
          <cell r="C121" t="str">
            <v>Woolworths</v>
          </cell>
          <cell r="E121">
            <v>0</v>
          </cell>
          <cell r="F121">
            <v>0</v>
          </cell>
          <cell r="G121">
            <v>0</v>
          </cell>
          <cell r="H121">
            <v>0</v>
          </cell>
          <cell r="I121">
            <v>0</v>
          </cell>
          <cell r="J121">
            <v>0</v>
          </cell>
          <cell r="K121">
            <v>0</v>
          </cell>
          <cell r="L121">
            <v>0</v>
          </cell>
          <cell r="M121">
            <v>0</v>
          </cell>
          <cell r="N121">
            <v>0</v>
          </cell>
          <cell r="O121">
            <v>0</v>
          </cell>
          <cell r="P121">
            <v>0</v>
          </cell>
          <cell r="R121">
            <v>0</v>
          </cell>
        </row>
        <row r="122">
          <cell r="B122" t="str">
            <v>Littlewoods   SIMO</v>
          </cell>
          <cell r="C122" t="str">
            <v>Littlewoods</v>
          </cell>
          <cell r="E122">
            <v>0</v>
          </cell>
          <cell r="F122">
            <v>0</v>
          </cell>
          <cell r="G122">
            <v>0</v>
          </cell>
          <cell r="H122">
            <v>0</v>
          </cell>
          <cell r="I122">
            <v>0</v>
          </cell>
          <cell r="J122">
            <v>0</v>
          </cell>
          <cell r="K122">
            <v>0</v>
          </cell>
          <cell r="L122">
            <v>0</v>
          </cell>
          <cell r="M122">
            <v>0</v>
          </cell>
          <cell r="N122">
            <v>0</v>
          </cell>
          <cell r="O122">
            <v>0</v>
          </cell>
          <cell r="P122">
            <v>0</v>
          </cell>
          <cell r="R122">
            <v>0</v>
          </cell>
        </row>
        <row r="123">
          <cell r="B123" t="str">
            <v>Comet   SIMO</v>
          </cell>
          <cell r="C123" t="str">
            <v>Comet</v>
          </cell>
          <cell r="E123">
            <v>0</v>
          </cell>
          <cell r="F123">
            <v>0</v>
          </cell>
          <cell r="G123">
            <v>0</v>
          </cell>
          <cell r="H123">
            <v>0</v>
          </cell>
          <cell r="I123">
            <v>0</v>
          </cell>
          <cell r="J123">
            <v>0</v>
          </cell>
          <cell r="K123">
            <v>0</v>
          </cell>
          <cell r="L123">
            <v>0</v>
          </cell>
          <cell r="M123">
            <v>0</v>
          </cell>
          <cell r="N123">
            <v>0</v>
          </cell>
          <cell r="O123">
            <v>0</v>
          </cell>
          <cell r="P123">
            <v>0</v>
          </cell>
          <cell r="R123">
            <v>0</v>
          </cell>
        </row>
        <row r="124">
          <cell r="B124" t="str">
            <v>MobileShop   SIMO</v>
          </cell>
          <cell r="C124" t="str">
            <v>MobileShop</v>
          </cell>
          <cell r="E124">
            <v>0</v>
          </cell>
          <cell r="F124">
            <v>0</v>
          </cell>
          <cell r="G124">
            <v>0</v>
          </cell>
          <cell r="H124">
            <v>0</v>
          </cell>
          <cell r="I124">
            <v>0</v>
          </cell>
          <cell r="J124">
            <v>0</v>
          </cell>
          <cell r="K124">
            <v>0</v>
          </cell>
          <cell r="L124">
            <v>0</v>
          </cell>
          <cell r="M124">
            <v>0</v>
          </cell>
          <cell r="N124">
            <v>0</v>
          </cell>
          <cell r="O124">
            <v>0</v>
          </cell>
          <cell r="P124">
            <v>0</v>
          </cell>
          <cell r="R124">
            <v>0</v>
          </cell>
        </row>
        <row r="125">
          <cell r="B125" t="str">
            <v>Apple   SIMO</v>
          </cell>
          <cell r="C125" t="str">
            <v>Apple</v>
          </cell>
          <cell r="E125">
            <v>0</v>
          </cell>
          <cell r="F125">
            <v>0</v>
          </cell>
          <cell r="G125">
            <v>0</v>
          </cell>
          <cell r="H125">
            <v>0</v>
          </cell>
          <cell r="I125">
            <v>0</v>
          </cell>
          <cell r="J125">
            <v>0</v>
          </cell>
          <cell r="K125">
            <v>0</v>
          </cell>
          <cell r="L125">
            <v>0</v>
          </cell>
          <cell r="M125">
            <v>0</v>
          </cell>
          <cell r="N125">
            <v>0</v>
          </cell>
          <cell r="O125">
            <v>0</v>
          </cell>
          <cell r="P125">
            <v>0</v>
          </cell>
          <cell r="R125">
            <v>0</v>
          </cell>
        </row>
        <row r="126">
          <cell r="B126" t="str">
            <v>Other Mass Retail   SIMO</v>
          </cell>
          <cell r="C126" t="str">
            <v>Other Mass Retail</v>
          </cell>
          <cell r="E126">
            <v>720</v>
          </cell>
          <cell r="F126">
            <v>720</v>
          </cell>
          <cell r="G126">
            <v>720</v>
          </cell>
          <cell r="H126">
            <v>720</v>
          </cell>
          <cell r="I126">
            <v>720</v>
          </cell>
          <cell r="J126">
            <v>720</v>
          </cell>
          <cell r="K126">
            <v>720</v>
          </cell>
          <cell r="L126">
            <v>720</v>
          </cell>
          <cell r="M126">
            <v>720</v>
          </cell>
          <cell r="N126">
            <v>720</v>
          </cell>
          <cell r="O126">
            <v>720</v>
          </cell>
          <cell r="P126">
            <v>720</v>
          </cell>
          <cell r="R126">
            <v>8640</v>
          </cell>
        </row>
        <row r="127">
          <cell r="B127" t="str">
            <v>Prepay Distributors   SIMO</v>
          </cell>
          <cell r="C127" t="str">
            <v>Prepay Distributors</v>
          </cell>
          <cell r="E127">
            <v>69059.25</v>
          </cell>
          <cell r="F127">
            <v>69059.25</v>
          </cell>
          <cell r="G127">
            <v>69059.25</v>
          </cell>
          <cell r="H127">
            <v>69059.25</v>
          </cell>
          <cell r="I127">
            <v>69059.25</v>
          </cell>
          <cell r="J127">
            <v>69059.25</v>
          </cell>
          <cell r="K127">
            <v>69059.25</v>
          </cell>
          <cell r="L127">
            <v>69059.25</v>
          </cell>
          <cell r="M127">
            <v>69059.25</v>
          </cell>
          <cell r="N127">
            <v>69059.25</v>
          </cell>
          <cell r="O127">
            <v>69059.25</v>
          </cell>
          <cell r="P127">
            <v>69059.25</v>
          </cell>
          <cell r="R127">
            <v>828711</v>
          </cell>
        </row>
        <row r="128">
          <cell r="B128" t="str">
            <v>Asda   SIMO</v>
          </cell>
          <cell r="C128" t="str">
            <v>Asda</v>
          </cell>
          <cell r="E128">
            <v>100</v>
          </cell>
          <cell r="F128">
            <v>0</v>
          </cell>
          <cell r="G128">
            <v>0</v>
          </cell>
          <cell r="H128">
            <v>100</v>
          </cell>
          <cell r="I128">
            <v>0</v>
          </cell>
          <cell r="J128">
            <v>0</v>
          </cell>
          <cell r="K128">
            <v>100</v>
          </cell>
          <cell r="L128">
            <v>0</v>
          </cell>
          <cell r="M128">
            <v>0</v>
          </cell>
          <cell r="N128">
            <v>100</v>
          </cell>
          <cell r="O128">
            <v>0</v>
          </cell>
          <cell r="P128">
            <v>0</v>
          </cell>
          <cell r="R128">
            <v>400</v>
          </cell>
        </row>
        <row r="129">
          <cell r="B129" t="str">
            <v>Next   SIMO</v>
          </cell>
          <cell r="C129" t="str">
            <v>Next</v>
          </cell>
          <cell r="E129">
            <v>0</v>
          </cell>
          <cell r="F129">
            <v>0</v>
          </cell>
          <cell r="G129">
            <v>0</v>
          </cell>
          <cell r="H129">
            <v>0</v>
          </cell>
          <cell r="I129">
            <v>0</v>
          </cell>
          <cell r="J129">
            <v>0</v>
          </cell>
          <cell r="K129">
            <v>0</v>
          </cell>
          <cell r="L129">
            <v>0</v>
          </cell>
          <cell r="M129">
            <v>0</v>
          </cell>
          <cell r="N129">
            <v>0</v>
          </cell>
          <cell r="O129">
            <v>0</v>
          </cell>
          <cell r="P129">
            <v>0</v>
          </cell>
          <cell r="R129">
            <v>0</v>
          </cell>
        </row>
        <row r="130">
          <cell r="B130" t="str">
            <v>Morrisons   SIMO</v>
          </cell>
          <cell r="C130" t="str">
            <v>Morrisons</v>
          </cell>
          <cell r="E130">
            <v>100</v>
          </cell>
          <cell r="F130">
            <v>0</v>
          </cell>
          <cell r="G130">
            <v>0</v>
          </cell>
          <cell r="H130">
            <v>100</v>
          </cell>
          <cell r="I130">
            <v>0</v>
          </cell>
          <cell r="J130">
            <v>0</v>
          </cell>
          <cell r="K130">
            <v>100</v>
          </cell>
          <cell r="L130">
            <v>0</v>
          </cell>
          <cell r="M130">
            <v>0</v>
          </cell>
          <cell r="N130">
            <v>100</v>
          </cell>
          <cell r="O130">
            <v>0</v>
          </cell>
          <cell r="P130">
            <v>0</v>
          </cell>
          <cell r="R130">
            <v>400</v>
          </cell>
        </row>
        <row r="131">
          <cell r="B131" t="str">
            <v>tbc   SIMO</v>
          </cell>
          <cell r="C131" t="str">
            <v>tbc</v>
          </cell>
          <cell r="E131">
            <v>0</v>
          </cell>
          <cell r="F131">
            <v>0</v>
          </cell>
          <cell r="G131">
            <v>0</v>
          </cell>
          <cell r="H131">
            <v>0</v>
          </cell>
          <cell r="I131">
            <v>0</v>
          </cell>
          <cell r="J131">
            <v>0</v>
          </cell>
          <cell r="K131">
            <v>0</v>
          </cell>
          <cell r="L131">
            <v>0</v>
          </cell>
          <cell r="M131">
            <v>0</v>
          </cell>
          <cell r="N131">
            <v>0</v>
          </cell>
          <cell r="O131">
            <v>0</v>
          </cell>
          <cell r="P131">
            <v>0</v>
          </cell>
          <cell r="R131">
            <v>0</v>
          </cell>
        </row>
        <row r="133">
          <cell r="C133" t="str">
            <v>TOTAL MASS RETAIL</v>
          </cell>
          <cell r="E133">
            <v>78663.25</v>
          </cell>
          <cell r="F133">
            <v>78362.25</v>
          </cell>
          <cell r="G133">
            <v>78362.25</v>
          </cell>
          <cell r="H133">
            <v>78663.25</v>
          </cell>
          <cell r="I133">
            <v>78362.25</v>
          </cell>
          <cell r="J133">
            <v>78362.25</v>
          </cell>
          <cell r="K133">
            <v>78663.25</v>
          </cell>
          <cell r="L133">
            <v>78362.25</v>
          </cell>
          <cell r="M133">
            <v>78362.25</v>
          </cell>
          <cell r="N133">
            <v>78663.25</v>
          </cell>
          <cell r="O133">
            <v>78362.25</v>
          </cell>
          <cell r="P133">
            <v>78362.25</v>
          </cell>
          <cell r="R133">
            <v>941551</v>
          </cell>
        </row>
        <row r="135">
          <cell r="C135" t="str">
            <v>BUSINESS (B. Dowd)</v>
          </cell>
        </row>
        <row r="137">
          <cell r="B137" t="str">
            <v>Exclusive Partners   SIMO</v>
          </cell>
          <cell r="C137" t="str">
            <v>Exclusive Partners</v>
          </cell>
          <cell r="E137">
            <v>0</v>
          </cell>
          <cell r="F137">
            <v>0</v>
          </cell>
          <cell r="G137">
            <v>0</v>
          </cell>
          <cell r="H137">
            <v>0</v>
          </cell>
          <cell r="I137">
            <v>0</v>
          </cell>
          <cell r="J137">
            <v>0</v>
          </cell>
          <cell r="K137">
            <v>0</v>
          </cell>
          <cell r="L137">
            <v>0</v>
          </cell>
          <cell r="M137">
            <v>0</v>
          </cell>
          <cell r="N137">
            <v>0</v>
          </cell>
          <cell r="O137">
            <v>0</v>
          </cell>
          <cell r="P137">
            <v>0</v>
          </cell>
          <cell r="R137">
            <v>0</v>
          </cell>
        </row>
        <row r="139">
          <cell r="C139" t="str">
            <v>Business Partners</v>
          </cell>
        </row>
        <row r="141">
          <cell r="B141" t="str">
            <v>Direct Independents   SIMO</v>
          </cell>
          <cell r="C141" t="str">
            <v>Direct Independents</v>
          </cell>
          <cell r="E141">
            <v>0</v>
          </cell>
          <cell r="F141">
            <v>0</v>
          </cell>
          <cell r="G141">
            <v>0</v>
          </cell>
          <cell r="H141">
            <v>0</v>
          </cell>
          <cell r="I141">
            <v>0</v>
          </cell>
          <cell r="J141">
            <v>0</v>
          </cell>
          <cell r="K141">
            <v>0</v>
          </cell>
          <cell r="L141">
            <v>0</v>
          </cell>
          <cell r="M141">
            <v>0</v>
          </cell>
          <cell r="N141">
            <v>0</v>
          </cell>
          <cell r="O141">
            <v>0</v>
          </cell>
          <cell r="P141">
            <v>0</v>
          </cell>
          <cell r="R141">
            <v>0</v>
          </cell>
        </row>
        <row r="142">
          <cell r="B142" t="str">
            <v>Distributors   SIMO</v>
          </cell>
          <cell r="C142" t="str">
            <v>Distributors</v>
          </cell>
          <cell r="E142">
            <v>0</v>
          </cell>
          <cell r="F142">
            <v>0</v>
          </cell>
          <cell r="G142">
            <v>0</v>
          </cell>
          <cell r="H142">
            <v>0</v>
          </cell>
          <cell r="I142">
            <v>0</v>
          </cell>
          <cell r="J142">
            <v>0</v>
          </cell>
          <cell r="K142">
            <v>0</v>
          </cell>
          <cell r="L142">
            <v>0</v>
          </cell>
          <cell r="M142">
            <v>0</v>
          </cell>
          <cell r="N142">
            <v>0</v>
          </cell>
          <cell r="O142">
            <v>0</v>
          </cell>
          <cell r="P142">
            <v>0</v>
          </cell>
          <cell r="R142">
            <v>0</v>
          </cell>
        </row>
        <row r="143">
          <cell r="B143" t="str">
            <v>Data Centre of Excellence   SIMO</v>
          </cell>
          <cell r="C143" t="str">
            <v>Data Centre of Excellence</v>
          </cell>
          <cell r="E143">
            <v>0</v>
          </cell>
          <cell r="F143">
            <v>0</v>
          </cell>
          <cell r="G143">
            <v>0</v>
          </cell>
          <cell r="H143">
            <v>0</v>
          </cell>
          <cell r="I143">
            <v>0</v>
          </cell>
          <cell r="J143">
            <v>0</v>
          </cell>
          <cell r="K143">
            <v>0</v>
          </cell>
          <cell r="L143">
            <v>0</v>
          </cell>
          <cell r="M143">
            <v>0</v>
          </cell>
          <cell r="N143">
            <v>0</v>
          </cell>
          <cell r="O143">
            <v>0</v>
          </cell>
          <cell r="P143">
            <v>0</v>
          </cell>
          <cell r="R143">
            <v>0</v>
          </cell>
        </row>
        <row r="144">
          <cell r="B144" t="str">
            <v>Vodafone   SIMO</v>
          </cell>
          <cell r="C144" t="str">
            <v>Vodafone</v>
          </cell>
          <cell r="E144">
            <v>0</v>
          </cell>
          <cell r="F144">
            <v>0</v>
          </cell>
          <cell r="G144">
            <v>0</v>
          </cell>
          <cell r="H144">
            <v>0</v>
          </cell>
          <cell r="I144">
            <v>0</v>
          </cell>
          <cell r="J144">
            <v>0</v>
          </cell>
          <cell r="K144">
            <v>0</v>
          </cell>
          <cell r="L144">
            <v>0</v>
          </cell>
          <cell r="M144">
            <v>0</v>
          </cell>
          <cell r="N144">
            <v>0</v>
          </cell>
          <cell r="O144">
            <v>0</v>
          </cell>
          <cell r="P144">
            <v>0</v>
          </cell>
          <cell r="R144">
            <v>0</v>
          </cell>
        </row>
        <row r="145">
          <cell r="B145" t="str">
            <v>Managed Partners   SIMO</v>
          </cell>
          <cell r="C145" t="str">
            <v>Managed Partners</v>
          </cell>
          <cell r="E145">
            <v>0</v>
          </cell>
          <cell r="F145">
            <v>0</v>
          </cell>
          <cell r="G145">
            <v>0</v>
          </cell>
          <cell r="H145">
            <v>0</v>
          </cell>
          <cell r="I145">
            <v>0</v>
          </cell>
          <cell r="J145">
            <v>0</v>
          </cell>
          <cell r="K145">
            <v>0</v>
          </cell>
          <cell r="L145">
            <v>0</v>
          </cell>
          <cell r="M145">
            <v>0</v>
          </cell>
          <cell r="N145">
            <v>0</v>
          </cell>
          <cell r="O145">
            <v>0</v>
          </cell>
          <cell r="P145">
            <v>0</v>
          </cell>
          <cell r="R145">
            <v>0</v>
          </cell>
        </row>
        <row r="146">
          <cell r="B146" t="str">
            <v>BT SP   SIMO</v>
          </cell>
          <cell r="C146" t="str">
            <v>BT SP</v>
          </cell>
          <cell r="E146">
            <v>0</v>
          </cell>
          <cell r="F146">
            <v>0</v>
          </cell>
          <cell r="G146">
            <v>0</v>
          </cell>
          <cell r="H146">
            <v>0</v>
          </cell>
          <cell r="I146">
            <v>0</v>
          </cell>
          <cell r="J146">
            <v>0</v>
          </cell>
          <cell r="K146">
            <v>0</v>
          </cell>
          <cell r="L146">
            <v>0</v>
          </cell>
          <cell r="M146">
            <v>0</v>
          </cell>
          <cell r="N146">
            <v>0</v>
          </cell>
          <cell r="O146">
            <v>0</v>
          </cell>
          <cell r="P146">
            <v>0</v>
          </cell>
          <cell r="R146">
            <v>0</v>
          </cell>
        </row>
        <row r="147">
          <cell r="B147" t="str">
            <v>Billing Partners - ISPs   SIMO</v>
          </cell>
          <cell r="C147" t="str">
            <v>Billing Partners - ISPs</v>
          </cell>
          <cell r="E147">
            <v>0</v>
          </cell>
          <cell r="F147">
            <v>0</v>
          </cell>
          <cell r="G147">
            <v>0</v>
          </cell>
          <cell r="H147">
            <v>0</v>
          </cell>
          <cell r="I147">
            <v>0</v>
          </cell>
          <cell r="J147">
            <v>0</v>
          </cell>
          <cell r="K147">
            <v>0</v>
          </cell>
          <cell r="L147">
            <v>0</v>
          </cell>
          <cell r="M147">
            <v>0</v>
          </cell>
          <cell r="N147">
            <v>0</v>
          </cell>
          <cell r="O147">
            <v>0</v>
          </cell>
          <cell r="P147">
            <v>0</v>
          </cell>
          <cell r="R147">
            <v>0</v>
          </cell>
        </row>
        <row r="148">
          <cell r="B148" t="str">
            <v>Genesis   SIMO</v>
          </cell>
          <cell r="C148" t="str">
            <v>Genesis</v>
          </cell>
          <cell r="E148">
            <v>0</v>
          </cell>
          <cell r="F148">
            <v>0</v>
          </cell>
          <cell r="G148">
            <v>0</v>
          </cell>
          <cell r="H148">
            <v>0</v>
          </cell>
          <cell r="I148">
            <v>0</v>
          </cell>
          <cell r="J148">
            <v>0</v>
          </cell>
          <cell r="K148">
            <v>0</v>
          </cell>
          <cell r="L148">
            <v>0</v>
          </cell>
          <cell r="M148">
            <v>0</v>
          </cell>
          <cell r="N148">
            <v>0</v>
          </cell>
          <cell r="O148">
            <v>0</v>
          </cell>
          <cell r="P148">
            <v>0</v>
          </cell>
          <cell r="R148">
            <v>0</v>
          </cell>
        </row>
        <row r="149">
          <cell r="B149" t="str">
            <v>tbc   SIMO</v>
          </cell>
          <cell r="C149" t="str">
            <v>tbc</v>
          </cell>
          <cell r="E149">
            <v>0</v>
          </cell>
          <cell r="F149">
            <v>0</v>
          </cell>
          <cell r="G149">
            <v>0</v>
          </cell>
          <cell r="H149">
            <v>0</v>
          </cell>
          <cell r="I149">
            <v>0</v>
          </cell>
          <cell r="J149">
            <v>0</v>
          </cell>
          <cell r="K149">
            <v>0</v>
          </cell>
          <cell r="L149">
            <v>0</v>
          </cell>
          <cell r="M149">
            <v>0</v>
          </cell>
          <cell r="N149">
            <v>0</v>
          </cell>
          <cell r="O149">
            <v>0</v>
          </cell>
          <cell r="P149">
            <v>0</v>
          </cell>
          <cell r="R149">
            <v>0</v>
          </cell>
        </row>
        <row r="150">
          <cell r="B150" t="str">
            <v>Ceased Independents   SIMO</v>
          </cell>
          <cell r="C150" t="str">
            <v>Ceased Independents</v>
          </cell>
          <cell r="E150">
            <v>0</v>
          </cell>
          <cell r="F150">
            <v>0</v>
          </cell>
          <cell r="G150">
            <v>0</v>
          </cell>
          <cell r="H150">
            <v>0</v>
          </cell>
          <cell r="I150">
            <v>0</v>
          </cell>
          <cell r="J150">
            <v>0</v>
          </cell>
          <cell r="K150">
            <v>0</v>
          </cell>
          <cell r="L150">
            <v>0</v>
          </cell>
          <cell r="M150">
            <v>0</v>
          </cell>
          <cell r="N150">
            <v>0</v>
          </cell>
          <cell r="O150">
            <v>0</v>
          </cell>
          <cell r="P150">
            <v>0</v>
          </cell>
          <cell r="R150">
            <v>0</v>
          </cell>
        </row>
        <row r="151">
          <cell r="B151" t="str">
            <v>tbc   SIMO</v>
          </cell>
          <cell r="C151" t="str">
            <v>tbc</v>
          </cell>
          <cell r="E151">
            <v>0</v>
          </cell>
          <cell r="F151">
            <v>0</v>
          </cell>
          <cell r="G151">
            <v>0</v>
          </cell>
          <cell r="H151">
            <v>0</v>
          </cell>
          <cell r="I151">
            <v>0</v>
          </cell>
          <cell r="J151">
            <v>0</v>
          </cell>
          <cell r="K151">
            <v>0</v>
          </cell>
          <cell r="L151">
            <v>0</v>
          </cell>
          <cell r="M151">
            <v>0</v>
          </cell>
          <cell r="N151">
            <v>0</v>
          </cell>
          <cell r="O151">
            <v>0</v>
          </cell>
          <cell r="P151">
            <v>0</v>
          </cell>
          <cell r="R151">
            <v>0</v>
          </cell>
        </row>
        <row r="153">
          <cell r="B153" t="str">
            <v>Total Business Partners   SIMO</v>
          </cell>
          <cell r="C153" t="str">
            <v>Total Business Partners</v>
          </cell>
          <cell r="E153">
            <v>0</v>
          </cell>
          <cell r="F153">
            <v>0</v>
          </cell>
          <cell r="G153">
            <v>0</v>
          </cell>
          <cell r="H153">
            <v>0</v>
          </cell>
          <cell r="I153">
            <v>0</v>
          </cell>
          <cell r="J153">
            <v>0</v>
          </cell>
          <cell r="K153">
            <v>0</v>
          </cell>
          <cell r="L153">
            <v>0</v>
          </cell>
          <cell r="M153">
            <v>0</v>
          </cell>
          <cell r="N153">
            <v>0</v>
          </cell>
          <cell r="O153">
            <v>0</v>
          </cell>
          <cell r="P153">
            <v>0</v>
          </cell>
          <cell r="R153">
            <v>0</v>
          </cell>
        </row>
        <row r="155">
          <cell r="C155" t="str">
            <v>Direct</v>
          </cell>
        </row>
        <row r="157">
          <cell r="B157" t="str">
            <v>O2 Direct Sales - Corporate   SIMO</v>
          </cell>
          <cell r="C157" t="str">
            <v>O2 Direct Sales - Corporate</v>
          </cell>
          <cell r="E157">
            <v>0</v>
          </cell>
          <cell r="F157">
            <v>0</v>
          </cell>
          <cell r="G157">
            <v>0</v>
          </cell>
          <cell r="H157">
            <v>0</v>
          </cell>
          <cell r="I157">
            <v>0</v>
          </cell>
          <cell r="J157">
            <v>0</v>
          </cell>
          <cell r="K157">
            <v>0</v>
          </cell>
          <cell r="L157">
            <v>0</v>
          </cell>
          <cell r="M157">
            <v>0</v>
          </cell>
          <cell r="N157">
            <v>0</v>
          </cell>
          <cell r="O157">
            <v>0</v>
          </cell>
          <cell r="P157">
            <v>0</v>
          </cell>
          <cell r="R157">
            <v>0</v>
          </cell>
        </row>
        <row r="158">
          <cell r="B158" t="str">
            <v>O2 Direct Sales - SME   SIMO</v>
          </cell>
          <cell r="C158" t="str">
            <v>O2 Direct Sales - SME</v>
          </cell>
          <cell r="E158">
            <v>0</v>
          </cell>
          <cell r="F158">
            <v>0</v>
          </cell>
          <cell r="G158">
            <v>0</v>
          </cell>
          <cell r="H158">
            <v>0</v>
          </cell>
          <cell r="I158">
            <v>0</v>
          </cell>
          <cell r="J158">
            <v>0</v>
          </cell>
          <cell r="K158">
            <v>0</v>
          </cell>
          <cell r="L158">
            <v>0</v>
          </cell>
          <cell r="M158">
            <v>0</v>
          </cell>
          <cell r="N158">
            <v>0</v>
          </cell>
          <cell r="O158">
            <v>0</v>
          </cell>
          <cell r="P158">
            <v>0</v>
          </cell>
          <cell r="R158">
            <v>0</v>
          </cell>
        </row>
        <row r="159">
          <cell r="B159" t="str">
            <v>tbc   SIMO</v>
          </cell>
          <cell r="C159" t="str">
            <v>tbc</v>
          </cell>
          <cell r="E159">
            <v>0</v>
          </cell>
          <cell r="F159">
            <v>0</v>
          </cell>
          <cell r="G159">
            <v>0</v>
          </cell>
          <cell r="H159">
            <v>0</v>
          </cell>
          <cell r="I159">
            <v>0</v>
          </cell>
          <cell r="J159">
            <v>0</v>
          </cell>
          <cell r="K159">
            <v>0</v>
          </cell>
          <cell r="L159">
            <v>0</v>
          </cell>
          <cell r="M159">
            <v>0</v>
          </cell>
          <cell r="N159">
            <v>0</v>
          </cell>
          <cell r="O159">
            <v>0</v>
          </cell>
          <cell r="P159">
            <v>0</v>
          </cell>
          <cell r="R159">
            <v>0</v>
          </cell>
        </row>
        <row r="160">
          <cell r="B160" t="str">
            <v>tbc   SIMO</v>
          </cell>
          <cell r="C160" t="str">
            <v>tbc</v>
          </cell>
          <cell r="E160">
            <v>0</v>
          </cell>
          <cell r="F160">
            <v>0</v>
          </cell>
          <cell r="G160">
            <v>0</v>
          </cell>
          <cell r="H160">
            <v>0</v>
          </cell>
          <cell r="I160">
            <v>0</v>
          </cell>
          <cell r="J160">
            <v>0</v>
          </cell>
          <cell r="K160">
            <v>0</v>
          </cell>
          <cell r="L160">
            <v>0</v>
          </cell>
          <cell r="M160">
            <v>0</v>
          </cell>
          <cell r="N160">
            <v>0</v>
          </cell>
          <cell r="O160">
            <v>0</v>
          </cell>
          <cell r="P160">
            <v>0</v>
          </cell>
          <cell r="R160">
            <v>0</v>
          </cell>
        </row>
        <row r="161">
          <cell r="B161" t="str">
            <v>tbc   SIMO</v>
          </cell>
          <cell r="C161" t="str">
            <v>tbc</v>
          </cell>
          <cell r="E161">
            <v>0</v>
          </cell>
          <cell r="F161">
            <v>0</v>
          </cell>
          <cell r="G161">
            <v>0</v>
          </cell>
          <cell r="H161">
            <v>0</v>
          </cell>
          <cell r="I161">
            <v>0</v>
          </cell>
          <cell r="J161">
            <v>0</v>
          </cell>
          <cell r="K161">
            <v>0</v>
          </cell>
          <cell r="L161">
            <v>0</v>
          </cell>
          <cell r="M161">
            <v>0</v>
          </cell>
          <cell r="N161">
            <v>0</v>
          </cell>
          <cell r="O161">
            <v>0</v>
          </cell>
          <cell r="P161">
            <v>0</v>
          </cell>
          <cell r="R161">
            <v>0</v>
          </cell>
        </row>
        <row r="162">
          <cell r="B162" t="str">
            <v>tbc   SIMO</v>
          </cell>
          <cell r="C162" t="str">
            <v>tbc</v>
          </cell>
          <cell r="E162">
            <v>0</v>
          </cell>
          <cell r="F162">
            <v>0</v>
          </cell>
          <cell r="G162">
            <v>0</v>
          </cell>
          <cell r="H162">
            <v>0</v>
          </cell>
          <cell r="I162">
            <v>0</v>
          </cell>
          <cell r="J162">
            <v>0</v>
          </cell>
          <cell r="K162">
            <v>0</v>
          </cell>
          <cell r="L162">
            <v>0</v>
          </cell>
          <cell r="M162">
            <v>0</v>
          </cell>
          <cell r="N162">
            <v>0</v>
          </cell>
          <cell r="O162">
            <v>0</v>
          </cell>
          <cell r="P162">
            <v>0</v>
          </cell>
          <cell r="R162">
            <v>0</v>
          </cell>
        </row>
        <row r="163">
          <cell r="B163" t="str">
            <v>tbc   SIMO</v>
          </cell>
          <cell r="C163" t="str">
            <v>tbc</v>
          </cell>
          <cell r="E163">
            <v>0</v>
          </cell>
          <cell r="F163">
            <v>0</v>
          </cell>
          <cell r="G163">
            <v>0</v>
          </cell>
          <cell r="H163">
            <v>0</v>
          </cell>
          <cell r="I163">
            <v>0</v>
          </cell>
          <cell r="J163">
            <v>0</v>
          </cell>
          <cell r="K163">
            <v>0</v>
          </cell>
          <cell r="L163">
            <v>0</v>
          </cell>
          <cell r="M163">
            <v>0</v>
          </cell>
          <cell r="N163">
            <v>0</v>
          </cell>
          <cell r="O163">
            <v>0</v>
          </cell>
          <cell r="P163">
            <v>0</v>
          </cell>
          <cell r="R163">
            <v>0</v>
          </cell>
        </row>
        <row r="164">
          <cell r="B164" t="str">
            <v>tbc   SIMO</v>
          </cell>
          <cell r="C164" t="str">
            <v>tbc</v>
          </cell>
          <cell r="E164">
            <v>0</v>
          </cell>
          <cell r="F164">
            <v>0</v>
          </cell>
          <cell r="G164">
            <v>0</v>
          </cell>
          <cell r="H164">
            <v>0</v>
          </cell>
          <cell r="I164">
            <v>0</v>
          </cell>
          <cell r="J164">
            <v>0</v>
          </cell>
          <cell r="K164">
            <v>0</v>
          </cell>
          <cell r="L164">
            <v>0</v>
          </cell>
          <cell r="M164">
            <v>0</v>
          </cell>
          <cell r="N164">
            <v>0</v>
          </cell>
          <cell r="O164">
            <v>0</v>
          </cell>
          <cell r="P164">
            <v>0</v>
          </cell>
          <cell r="R164">
            <v>0</v>
          </cell>
        </row>
        <row r="165">
          <cell r="B165" t="str">
            <v>tbc   SIMO</v>
          </cell>
          <cell r="C165" t="str">
            <v>tbc</v>
          </cell>
          <cell r="E165">
            <v>0</v>
          </cell>
          <cell r="F165">
            <v>0</v>
          </cell>
          <cell r="G165">
            <v>0</v>
          </cell>
          <cell r="H165">
            <v>0</v>
          </cell>
          <cell r="I165">
            <v>0</v>
          </cell>
          <cell r="J165">
            <v>0</v>
          </cell>
          <cell r="K165">
            <v>0</v>
          </cell>
          <cell r="L165">
            <v>0</v>
          </cell>
          <cell r="M165">
            <v>0</v>
          </cell>
          <cell r="N165">
            <v>0</v>
          </cell>
          <cell r="O165">
            <v>0</v>
          </cell>
          <cell r="P165">
            <v>0</v>
          </cell>
          <cell r="R165">
            <v>0</v>
          </cell>
        </row>
        <row r="167">
          <cell r="C167" t="str">
            <v>Total Direct</v>
          </cell>
          <cell r="E167">
            <v>0</v>
          </cell>
          <cell r="F167">
            <v>0</v>
          </cell>
          <cell r="G167">
            <v>0</v>
          </cell>
          <cell r="H167">
            <v>0</v>
          </cell>
          <cell r="I167">
            <v>0</v>
          </cell>
          <cell r="J167">
            <v>0</v>
          </cell>
          <cell r="K167">
            <v>0</v>
          </cell>
          <cell r="L167">
            <v>0</v>
          </cell>
          <cell r="M167">
            <v>0</v>
          </cell>
          <cell r="N167">
            <v>0</v>
          </cell>
          <cell r="O167">
            <v>0</v>
          </cell>
          <cell r="P167">
            <v>0</v>
          </cell>
          <cell r="R167">
            <v>0</v>
          </cell>
        </row>
        <row r="169">
          <cell r="C169" t="str">
            <v>TOTAL BUSINESS</v>
          </cell>
          <cell r="E169">
            <v>0</v>
          </cell>
          <cell r="F169">
            <v>0</v>
          </cell>
          <cell r="G169">
            <v>0</v>
          </cell>
          <cell r="H169">
            <v>0</v>
          </cell>
          <cell r="I169">
            <v>0</v>
          </cell>
          <cell r="J169">
            <v>0</v>
          </cell>
          <cell r="K169">
            <v>0</v>
          </cell>
          <cell r="L169">
            <v>0</v>
          </cell>
          <cell r="M169">
            <v>0</v>
          </cell>
          <cell r="N169">
            <v>0</v>
          </cell>
          <cell r="O169">
            <v>0</v>
          </cell>
          <cell r="P169">
            <v>0</v>
          </cell>
          <cell r="R169">
            <v>0</v>
          </cell>
        </row>
        <row r="171">
          <cell r="C171" t="str">
            <v>O2 ONLINE (A. Benham)</v>
          </cell>
        </row>
        <row r="173">
          <cell r="B173" t="str">
            <v>O2 Online   SIMO</v>
          </cell>
          <cell r="C173" t="str">
            <v>O2 Online</v>
          </cell>
          <cell r="E173">
            <v>144025.09821225714</v>
          </cell>
          <cell r="F173">
            <v>141941.51035334537</v>
          </cell>
          <cell r="G173">
            <v>142304.49369795748</v>
          </cell>
          <cell r="H173">
            <v>141407.52415500244</v>
          </cell>
          <cell r="I173">
            <v>140798.4013312789</v>
          </cell>
          <cell r="J173">
            <v>140886.5493637007</v>
          </cell>
          <cell r="K173">
            <v>147890.6651318715</v>
          </cell>
          <cell r="L173">
            <v>148159.395451474</v>
          </cell>
          <cell r="M173">
            <v>148208.92911853027</v>
          </cell>
          <cell r="N173">
            <v>149639.56489492962</v>
          </cell>
          <cell r="O173">
            <v>150105.98502112937</v>
          </cell>
          <cell r="P173">
            <v>156893.48425042318</v>
          </cell>
          <cell r="R173">
            <v>1752261.6009818998</v>
          </cell>
        </row>
        <row r="174">
          <cell r="B174" t="str">
            <v>O2 Telesales   SIMO</v>
          </cell>
          <cell r="C174" t="str">
            <v>O2 Telesales</v>
          </cell>
          <cell r="E174">
            <v>0</v>
          </cell>
          <cell r="F174">
            <v>0</v>
          </cell>
          <cell r="G174">
            <v>0</v>
          </cell>
          <cell r="H174">
            <v>0</v>
          </cell>
          <cell r="I174">
            <v>0</v>
          </cell>
          <cell r="J174">
            <v>0</v>
          </cell>
          <cell r="K174">
            <v>0</v>
          </cell>
          <cell r="L174">
            <v>0</v>
          </cell>
          <cell r="M174">
            <v>0</v>
          </cell>
          <cell r="N174">
            <v>0</v>
          </cell>
          <cell r="O174">
            <v>0</v>
          </cell>
          <cell r="P174">
            <v>0</v>
          </cell>
          <cell r="R174">
            <v>0</v>
          </cell>
        </row>
        <row r="175">
          <cell r="B175" t="str">
            <v>tbc   SIMO</v>
          </cell>
          <cell r="C175" t="str">
            <v>tbc</v>
          </cell>
          <cell r="E175">
            <v>0</v>
          </cell>
          <cell r="F175">
            <v>0</v>
          </cell>
          <cell r="G175">
            <v>0</v>
          </cell>
          <cell r="H175">
            <v>0</v>
          </cell>
          <cell r="I175">
            <v>0</v>
          </cell>
          <cell r="J175">
            <v>0</v>
          </cell>
          <cell r="K175">
            <v>0</v>
          </cell>
          <cell r="L175">
            <v>0</v>
          </cell>
          <cell r="M175">
            <v>0</v>
          </cell>
          <cell r="N175">
            <v>0</v>
          </cell>
          <cell r="O175">
            <v>0</v>
          </cell>
          <cell r="P175">
            <v>0</v>
          </cell>
          <cell r="R175">
            <v>0</v>
          </cell>
        </row>
        <row r="176">
          <cell r="B176" t="str">
            <v>tbc   SIMO</v>
          </cell>
          <cell r="C176" t="str">
            <v>tbc</v>
          </cell>
          <cell r="E176">
            <v>0</v>
          </cell>
          <cell r="F176">
            <v>0</v>
          </cell>
          <cell r="G176">
            <v>0</v>
          </cell>
          <cell r="H176">
            <v>0</v>
          </cell>
          <cell r="I176">
            <v>0</v>
          </cell>
          <cell r="J176">
            <v>0</v>
          </cell>
          <cell r="K176">
            <v>0</v>
          </cell>
          <cell r="L176">
            <v>0</v>
          </cell>
          <cell r="M176">
            <v>0</v>
          </cell>
          <cell r="N176">
            <v>0</v>
          </cell>
          <cell r="O176">
            <v>0</v>
          </cell>
          <cell r="P176">
            <v>0</v>
          </cell>
          <cell r="R176">
            <v>0</v>
          </cell>
        </row>
        <row r="177">
          <cell r="B177" t="str">
            <v>tbc   SIMO</v>
          </cell>
          <cell r="C177" t="str">
            <v>tbc</v>
          </cell>
          <cell r="E177">
            <v>0</v>
          </cell>
          <cell r="F177">
            <v>0</v>
          </cell>
          <cell r="G177">
            <v>0</v>
          </cell>
          <cell r="H177">
            <v>0</v>
          </cell>
          <cell r="I177">
            <v>0</v>
          </cell>
          <cell r="J177">
            <v>0</v>
          </cell>
          <cell r="K177">
            <v>0</v>
          </cell>
          <cell r="L177">
            <v>0</v>
          </cell>
          <cell r="M177">
            <v>0</v>
          </cell>
          <cell r="N177">
            <v>0</v>
          </cell>
          <cell r="O177">
            <v>0</v>
          </cell>
          <cell r="P177">
            <v>0</v>
          </cell>
          <cell r="R177">
            <v>0</v>
          </cell>
        </row>
        <row r="178">
          <cell r="B178" t="str">
            <v>tbc   SIMO</v>
          </cell>
          <cell r="C178" t="str">
            <v>tbc</v>
          </cell>
          <cell r="E178">
            <v>0</v>
          </cell>
          <cell r="F178">
            <v>0</v>
          </cell>
          <cell r="G178">
            <v>0</v>
          </cell>
          <cell r="H178">
            <v>0</v>
          </cell>
          <cell r="I178">
            <v>0</v>
          </cell>
          <cell r="J178">
            <v>0</v>
          </cell>
          <cell r="K178">
            <v>0</v>
          </cell>
          <cell r="L178">
            <v>0</v>
          </cell>
          <cell r="M178">
            <v>0</v>
          </cell>
          <cell r="N178">
            <v>0</v>
          </cell>
          <cell r="O178">
            <v>0</v>
          </cell>
          <cell r="P178">
            <v>0</v>
          </cell>
          <cell r="R178">
            <v>0</v>
          </cell>
        </row>
        <row r="180">
          <cell r="C180" t="str">
            <v>TOTAL O2 ONLINE</v>
          </cell>
          <cell r="E180">
            <v>144025.09821225714</v>
          </cell>
          <cell r="F180">
            <v>141941.51035334537</v>
          </cell>
          <cell r="G180">
            <v>142304.49369795748</v>
          </cell>
          <cell r="H180">
            <v>141407.52415500244</v>
          </cell>
          <cell r="I180">
            <v>140798.4013312789</v>
          </cell>
          <cell r="J180">
            <v>140886.5493637007</v>
          </cell>
          <cell r="K180">
            <v>147890.6651318715</v>
          </cell>
          <cell r="L180">
            <v>148159.395451474</v>
          </cell>
          <cell r="M180">
            <v>148208.92911853027</v>
          </cell>
          <cell r="N180">
            <v>149639.56489492962</v>
          </cell>
          <cell r="O180">
            <v>150105.98502112937</v>
          </cell>
          <cell r="P180">
            <v>156893.48425042318</v>
          </cell>
          <cell r="R180">
            <v>1752261.6009818998</v>
          </cell>
        </row>
        <row r="182">
          <cell r="C182" t="str">
            <v>O2 RETAIL (P. Cave)</v>
          </cell>
        </row>
        <row r="184">
          <cell r="B184" t="str">
            <v>O2 Retail   SIMO</v>
          </cell>
          <cell r="C184" t="str">
            <v>O2 Retail</v>
          </cell>
          <cell r="E184">
            <v>33085.110036519844</v>
          </cell>
          <cell r="F184">
            <v>28661.17044670512</v>
          </cell>
          <cell r="G184">
            <v>31161.883538142531</v>
          </cell>
          <cell r="H184">
            <v>32017.487264847634</v>
          </cell>
          <cell r="I184">
            <v>35872.755058473063</v>
          </cell>
          <cell r="J184">
            <v>39161.673777990691</v>
          </cell>
          <cell r="K184">
            <v>23738.350854158183</v>
          </cell>
          <cell r="L184">
            <v>27847.520443537251</v>
          </cell>
          <cell r="M184">
            <v>26039.51925927628</v>
          </cell>
          <cell r="N184">
            <v>25203.642613755721</v>
          </cell>
          <cell r="O184">
            <v>24125.361741034201</v>
          </cell>
          <cell r="P184">
            <v>21585.524965559409</v>
          </cell>
          <cell r="R184">
            <v>348499.99999999994</v>
          </cell>
        </row>
        <row r="185">
          <cell r="B185" t="str">
            <v>O2 Franchise   SIMO</v>
          </cell>
          <cell r="C185" t="str">
            <v>O2 Franchise</v>
          </cell>
          <cell r="E185">
            <v>3683.5072293169878</v>
          </cell>
          <cell r="F185">
            <v>3190.9710569072004</v>
          </cell>
          <cell r="G185">
            <v>3469.3861729696714</v>
          </cell>
          <cell r="H185">
            <v>3564.6442062441565</v>
          </cell>
          <cell r="I185">
            <v>3993.8677080882503</v>
          </cell>
          <cell r="J185">
            <v>4360.0371379800263</v>
          </cell>
          <cell r="K185">
            <v>2642.89243369107</v>
          </cell>
          <cell r="L185">
            <v>3100.3839116477634</v>
          </cell>
          <cell r="M185">
            <v>2899.0913838161259</v>
          </cell>
          <cell r="N185">
            <v>2806.0296511154156</v>
          </cell>
          <cell r="O185">
            <v>2685.9800159314991</v>
          </cell>
          <cell r="P185">
            <v>2403.2090922918374</v>
          </cell>
          <cell r="R185">
            <v>38800</v>
          </cell>
        </row>
        <row r="186">
          <cell r="B186" t="str">
            <v>tbc   SIMO</v>
          </cell>
          <cell r="C186" t="str">
            <v>tbc</v>
          </cell>
          <cell r="E186">
            <v>0</v>
          </cell>
          <cell r="F186">
            <v>0</v>
          </cell>
          <cell r="G186">
            <v>0</v>
          </cell>
          <cell r="H186">
            <v>0</v>
          </cell>
          <cell r="I186">
            <v>0</v>
          </cell>
          <cell r="J186">
            <v>0</v>
          </cell>
          <cell r="K186">
            <v>0</v>
          </cell>
          <cell r="L186">
            <v>0</v>
          </cell>
          <cell r="M186">
            <v>0</v>
          </cell>
          <cell r="N186">
            <v>0</v>
          </cell>
          <cell r="O186">
            <v>0</v>
          </cell>
          <cell r="P186">
            <v>0</v>
          </cell>
          <cell r="R186">
            <v>0</v>
          </cell>
        </row>
        <row r="187">
          <cell r="B187" t="str">
            <v>tbc   SIMO</v>
          </cell>
          <cell r="C187" t="str">
            <v>tbc</v>
          </cell>
          <cell r="E187">
            <v>0</v>
          </cell>
          <cell r="F187">
            <v>0</v>
          </cell>
          <cell r="G187">
            <v>0</v>
          </cell>
          <cell r="H187">
            <v>0</v>
          </cell>
          <cell r="I187">
            <v>0</v>
          </cell>
          <cell r="J187">
            <v>0</v>
          </cell>
          <cell r="K187">
            <v>0</v>
          </cell>
          <cell r="L187">
            <v>0</v>
          </cell>
          <cell r="M187">
            <v>0</v>
          </cell>
          <cell r="N187">
            <v>0</v>
          </cell>
          <cell r="O187">
            <v>0</v>
          </cell>
          <cell r="P187">
            <v>0</v>
          </cell>
          <cell r="R187">
            <v>0</v>
          </cell>
        </row>
        <row r="188">
          <cell r="B188" t="str">
            <v>tbc   SIMO</v>
          </cell>
          <cell r="C188" t="str">
            <v>tbc</v>
          </cell>
          <cell r="E188">
            <v>0</v>
          </cell>
          <cell r="F188">
            <v>0</v>
          </cell>
          <cell r="G188">
            <v>0</v>
          </cell>
          <cell r="H188">
            <v>0</v>
          </cell>
          <cell r="I188">
            <v>0</v>
          </cell>
          <cell r="J188">
            <v>0</v>
          </cell>
          <cell r="K188">
            <v>0</v>
          </cell>
          <cell r="L188">
            <v>0</v>
          </cell>
          <cell r="M188">
            <v>0</v>
          </cell>
          <cell r="N188">
            <v>0</v>
          </cell>
          <cell r="O188">
            <v>0</v>
          </cell>
          <cell r="P188">
            <v>0</v>
          </cell>
          <cell r="R188">
            <v>0</v>
          </cell>
        </row>
        <row r="189">
          <cell r="B189" t="str">
            <v>tbc   SIMO</v>
          </cell>
          <cell r="C189" t="str">
            <v>tbc</v>
          </cell>
          <cell r="E189">
            <v>0</v>
          </cell>
          <cell r="F189">
            <v>0</v>
          </cell>
          <cell r="G189">
            <v>0</v>
          </cell>
          <cell r="H189">
            <v>0</v>
          </cell>
          <cell r="I189">
            <v>0</v>
          </cell>
          <cell r="J189">
            <v>0</v>
          </cell>
          <cell r="K189">
            <v>0</v>
          </cell>
          <cell r="L189">
            <v>0</v>
          </cell>
          <cell r="M189">
            <v>0</v>
          </cell>
          <cell r="N189">
            <v>0</v>
          </cell>
          <cell r="O189">
            <v>0</v>
          </cell>
          <cell r="P189">
            <v>0</v>
          </cell>
          <cell r="R189">
            <v>0</v>
          </cell>
        </row>
        <row r="190">
          <cell r="B190" t="str">
            <v>tbc   SIMO</v>
          </cell>
          <cell r="C190" t="str">
            <v>tbc</v>
          </cell>
          <cell r="E190">
            <v>0</v>
          </cell>
          <cell r="F190">
            <v>0</v>
          </cell>
          <cell r="G190">
            <v>0</v>
          </cell>
          <cell r="H190">
            <v>0</v>
          </cell>
          <cell r="I190">
            <v>0</v>
          </cell>
          <cell r="J190">
            <v>0</v>
          </cell>
          <cell r="K190">
            <v>0</v>
          </cell>
          <cell r="L190">
            <v>0</v>
          </cell>
          <cell r="M190">
            <v>0</v>
          </cell>
          <cell r="N190">
            <v>0</v>
          </cell>
          <cell r="O190">
            <v>0</v>
          </cell>
          <cell r="P190">
            <v>0</v>
          </cell>
          <cell r="R190">
            <v>0</v>
          </cell>
        </row>
        <row r="192">
          <cell r="C192" t="str">
            <v>TOTAL O2 RETAIL</v>
          </cell>
          <cell r="E192">
            <v>36768.61726583683</v>
          </cell>
          <cell r="F192">
            <v>31852.141503612322</v>
          </cell>
          <cell r="G192">
            <v>34631.269711112203</v>
          </cell>
          <cell r="H192">
            <v>35582.131471091794</v>
          </cell>
          <cell r="I192">
            <v>39866.622766561311</v>
          </cell>
          <cell r="J192">
            <v>43521.710915970718</v>
          </cell>
          <cell r="K192">
            <v>26381.243287849255</v>
          </cell>
          <cell r="L192">
            <v>30947.904355185015</v>
          </cell>
          <cell r="M192">
            <v>28938.610643092405</v>
          </cell>
          <cell r="N192">
            <v>28009.672264871137</v>
          </cell>
          <cell r="O192">
            <v>26811.341756965699</v>
          </cell>
          <cell r="P192">
            <v>23988.734057851245</v>
          </cell>
          <cell r="R192">
            <v>387299.99999999994</v>
          </cell>
        </row>
        <row r="194">
          <cell r="C194" t="str">
            <v>OTHER CHANNELS</v>
          </cell>
        </row>
        <row r="196">
          <cell r="B196" t="str">
            <v>Other   SIMO</v>
          </cell>
          <cell r="C196" t="str">
            <v>Other</v>
          </cell>
          <cell r="E196">
            <v>0</v>
          </cell>
          <cell r="F196">
            <v>0</v>
          </cell>
          <cell r="G196">
            <v>0</v>
          </cell>
          <cell r="H196">
            <v>0</v>
          </cell>
          <cell r="I196">
            <v>0</v>
          </cell>
          <cell r="J196">
            <v>0</v>
          </cell>
          <cell r="K196">
            <v>0</v>
          </cell>
          <cell r="L196">
            <v>0</v>
          </cell>
          <cell r="M196">
            <v>0</v>
          </cell>
          <cell r="N196">
            <v>0</v>
          </cell>
          <cell r="O196">
            <v>0</v>
          </cell>
          <cell r="P196">
            <v>0</v>
          </cell>
          <cell r="R196">
            <v>0</v>
          </cell>
        </row>
        <row r="197">
          <cell r="B197" t="str">
            <v>tbc   SIMO</v>
          </cell>
          <cell r="C197" t="str">
            <v>tbc</v>
          </cell>
          <cell r="E197">
            <v>0</v>
          </cell>
          <cell r="F197">
            <v>0</v>
          </cell>
          <cell r="G197">
            <v>0</v>
          </cell>
          <cell r="H197">
            <v>0</v>
          </cell>
          <cell r="I197">
            <v>0</v>
          </cell>
          <cell r="J197">
            <v>0</v>
          </cell>
          <cell r="K197">
            <v>0</v>
          </cell>
          <cell r="L197">
            <v>0</v>
          </cell>
          <cell r="M197">
            <v>0</v>
          </cell>
          <cell r="N197">
            <v>0</v>
          </cell>
          <cell r="O197">
            <v>0</v>
          </cell>
          <cell r="P197">
            <v>0</v>
          </cell>
          <cell r="R197">
            <v>0</v>
          </cell>
        </row>
        <row r="198">
          <cell r="B198" t="str">
            <v>tbc   SIMO</v>
          </cell>
          <cell r="C198" t="str">
            <v>tbc</v>
          </cell>
          <cell r="E198">
            <v>0</v>
          </cell>
          <cell r="F198">
            <v>0</v>
          </cell>
          <cell r="G198">
            <v>0</v>
          </cell>
          <cell r="H198">
            <v>0</v>
          </cell>
          <cell r="I198">
            <v>0</v>
          </cell>
          <cell r="J198">
            <v>0</v>
          </cell>
          <cell r="K198">
            <v>0</v>
          </cell>
          <cell r="L198">
            <v>0</v>
          </cell>
          <cell r="M198">
            <v>0</v>
          </cell>
          <cell r="N198">
            <v>0</v>
          </cell>
          <cell r="O198">
            <v>0</v>
          </cell>
          <cell r="P198">
            <v>0</v>
          </cell>
          <cell r="R198">
            <v>0</v>
          </cell>
        </row>
        <row r="199">
          <cell r="B199" t="str">
            <v>tbc   SIMO</v>
          </cell>
          <cell r="C199" t="str">
            <v>tbc</v>
          </cell>
          <cell r="E199">
            <v>0</v>
          </cell>
          <cell r="F199">
            <v>0</v>
          </cell>
          <cell r="G199">
            <v>0</v>
          </cell>
          <cell r="H199">
            <v>0</v>
          </cell>
          <cell r="I199">
            <v>0</v>
          </cell>
          <cell r="J199">
            <v>0</v>
          </cell>
          <cell r="K199">
            <v>0</v>
          </cell>
          <cell r="L199">
            <v>0</v>
          </cell>
          <cell r="M199">
            <v>0</v>
          </cell>
          <cell r="N199">
            <v>0</v>
          </cell>
          <cell r="O199">
            <v>0</v>
          </cell>
          <cell r="P199">
            <v>0</v>
          </cell>
          <cell r="R199">
            <v>0</v>
          </cell>
        </row>
        <row r="200">
          <cell r="B200" t="str">
            <v>tbc   SIMO</v>
          </cell>
          <cell r="C200" t="str">
            <v>tbc</v>
          </cell>
          <cell r="E200">
            <v>0</v>
          </cell>
          <cell r="F200">
            <v>0</v>
          </cell>
          <cell r="G200">
            <v>0</v>
          </cell>
          <cell r="H200">
            <v>0</v>
          </cell>
          <cell r="I200">
            <v>0</v>
          </cell>
          <cell r="J200">
            <v>0</v>
          </cell>
          <cell r="K200">
            <v>0</v>
          </cell>
          <cell r="L200">
            <v>0</v>
          </cell>
          <cell r="M200">
            <v>0</v>
          </cell>
          <cell r="N200">
            <v>0</v>
          </cell>
          <cell r="O200">
            <v>0</v>
          </cell>
          <cell r="P200">
            <v>0</v>
          </cell>
          <cell r="R200">
            <v>0</v>
          </cell>
        </row>
        <row r="201">
          <cell r="B201" t="str">
            <v>tbc   SIMO</v>
          </cell>
          <cell r="C201" t="str">
            <v>tbc</v>
          </cell>
          <cell r="E201">
            <v>0</v>
          </cell>
          <cell r="F201">
            <v>0</v>
          </cell>
          <cell r="G201">
            <v>0</v>
          </cell>
          <cell r="H201">
            <v>0</v>
          </cell>
          <cell r="I201">
            <v>0</v>
          </cell>
          <cell r="J201">
            <v>0</v>
          </cell>
          <cell r="K201">
            <v>0</v>
          </cell>
          <cell r="L201">
            <v>0</v>
          </cell>
          <cell r="M201">
            <v>0</v>
          </cell>
          <cell r="N201">
            <v>0</v>
          </cell>
          <cell r="O201">
            <v>0</v>
          </cell>
          <cell r="P201">
            <v>0</v>
          </cell>
          <cell r="R201">
            <v>0</v>
          </cell>
        </row>
        <row r="202">
          <cell r="B202" t="str">
            <v>tbc   SIMO</v>
          </cell>
          <cell r="C202" t="str">
            <v>tbc</v>
          </cell>
          <cell r="E202">
            <v>0</v>
          </cell>
          <cell r="F202">
            <v>0</v>
          </cell>
          <cell r="G202">
            <v>0</v>
          </cell>
          <cell r="H202">
            <v>0</v>
          </cell>
          <cell r="I202">
            <v>0</v>
          </cell>
          <cell r="J202">
            <v>0</v>
          </cell>
          <cell r="K202">
            <v>0</v>
          </cell>
          <cell r="L202">
            <v>0</v>
          </cell>
          <cell r="M202">
            <v>0</v>
          </cell>
          <cell r="N202">
            <v>0</v>
          </cell>
          <cell r="O202">
            <v>0</v>
          </cell>
          <cell r="P202">
            <v>0</v>
          </cell>
          <cell r="R202">
            <v>0</v>
          </cell>
        </row>
        <row r="204">
          <cell r="C204" t="str">
            <v>TOTAL OTHER CHANNELS</v>
          </cell>
          <cell r="E204">
            <v>0</v>
          </cell>
          <cell r="F204">
            <v>0</v>
          </cell>
          <cell r="G204">
            <v>0</v>
          </cell>
          <cell r="H204">
            <v>0</v>
          </cell>
          <cell r="I204">
            <v>0</v>
          </cell>
          <cell r="J204">
            <v>0</v>
          </cell>
          <cell r="K204">
            <v>0</v>
          </cell>
          <cell r="L204">
            <v>0</v>
          </cell>
          <cell r="M204">
            <v>0</v>
          </cell>
          <cell r="N204">
            <v>0</v>
          </cell>
          <cell r="O204">
            <v>0</v>
          </cell>
          <cell r="P204">
            <v>0</v>
          </cell>
          <cell r="R204">
            <v>0</v>
          </cell>
        </row>
        <row r="206">
          <cell r="C206" t="str">
            <v>SIMO PREPAY GROSS CONNECTIONS</v>
          </cell>
          <cell r="E206">
            <v>259456.96547809397</v>
          </cell>
          <cell r="F206">
            <v>252155.9018569577</v>
          </cell>
          <cell r="G206">
            <v>255298.01340906968</v>
          </cell>
          <cell r="H206">
            <v>255652.90562609423</v>
          </cell>
          <cell r="I206">
            <v>259027.27409784021</v>
          </cell>
          <cell r="J206">
            <v>262770.51027967141</v>
          </cell>
          <cell r="K206">
            <v>252935.15841972077</v>
          </cell>
          <cell r="L206">
            <v>257469.54980665902</v>
          </cell>
          <cell r="M206">
            <v>255509.78976162267</v>
          </cell>
          <cell r="N206">
            <v>256312.48715980074</v>
          </cell>
          <cell r="O206">
            <v>255279.57677809507</v>
          </cell>
          <cell r="P206">
            <v>259244.46830827443</v>
          </cell>
          <cell r="R206">
            <v>3081112.6009818995</v>
          </cell>
        </row>
        <row r="208">
          <cell r="C208" t="str">
            <v>PREPAY iPHONE</v>
          </cell>
          <cell r="E208">
            <v>39814</v>
          </cell>
          <cell r="F208">
            <v>39845</v>
          </cell>
          <cell r="G208">
            <v>39873</v>
          </cell>
          <cell r="H208">
            <v>39904</v>
          </cell>
          <cell r="I208">
            <v>39934</v>
          </cell>
          <cell r="J208">
            <v>39965</v>
          </cell>
          <cell r="K208">
            <v>39995</v>
          </cell>
          <cell r="L208">
            <v>40026</v>
          </cell>
          <cell r="M208">
            <v>40057</v>
          </cell>
          <cell r="N208">
            <v>40087</v>
          </cell>
          <cell r="O208">
            <v>40118</v>
          </cell>
          <cell r="P208">
            <v>40148</v>
          </cell>
          <cell r="R208" t="str">
            <v>Year to Date</v>
          </cell>
        </row>
        <row r="210">
          <cell r="E210" t="str">
            <v>Actual</v>
          </cell>
          <cell r="F210" t="str">
            <v>Actual</v>
          </cell>
          <cell r="G210" t="str">
            <v>Actual</v>
          </cell>
          <cell r="H210" t="str">
            <v/>
          </cell>
          <cell r="I210" t="str">
            <v/>
          </cell>
          <cell r="J210" t="str">
            <v/>
          </cell>
          <cell r="K210" t="str">
            <v/>
          </cell>
          <cell r="L210" t="str">
            <v/>
          </cell>
          <cell r="M210" t="str">
            <v/>
          </cell>
          <cell r="N210" t="str">
            <v/>
          </cell>
          <cell r="O210" t="str">
            <v/>
          </cell>
          <cell r="P210" t="str">
            <v/>
          </cell>
        </row>
        <row r="212">
          <cell r="C212" t="str">
            <v>MASS RETAIL (S. Shurrock)</v>
          </cell>
        </row>
        <row r="214">
          <cell r="B214" t="str">
            <v>Carphone Warehouse - CPW Managed   iPhone</v>
          </cell>
          <cell r="C214" t="str">
            <v>Carphone Warehouse - CPW Managed</v>
          </cell>
          <cell r="E214">
            <v>0</v>
          </cell>
          <cell r="F214">
            <v>0</v>
          </cell>
          <cell r="G214">
            <v>0</v>
          </cell>
          <cell r="H214">
            <v>0</v>
          </cell>
          <cell r="I214">
            <v>0</v>
          </cell>
          <cell r="J214">
            <v>0</v>
          </cell>
          <cell r="K214">
            <v>0</v>
          </cell>
          <cell r="L214">
            <v>0</v>
          </cell>
          <cell r="M214">
            <v>0</v>
          </cell>
          <cell r="N214">
            <v>0</v>
          </cell>
          <cell r="O214">
            <v>0</v>
          </cell>
          <cell r="P214">
            <v>0</v>
          </cell>
          <cell r="R214">
            <v>0</v>
          </cell>
        </row>
        <row r="215">
          <cell r="B215" t="str">
            <v>Carphone Warehouse - O2 Managed   iPhone</v>
          </cell>
          <cell r="C215" t="str">
            <v>Carphone Warehouse - O2 Managed</v>
          </cell>
          <cell r="E215">
            <v>4000</v>
          </cell>
          <cell r="F215">
            <v>2500</v>
          </cell>
          <cell r="G215">
            <v>2500</v>
          </cell>
          <cell r="H215">
            <v>2500</v>
          </cell>
          <cell r="I215">
            <v>2500</v>
          </cell>
          <cell r="J215">
            <v>2500</v>
          </cell>
          <cell r="K215">
            <v>2500</v>
          </cell>
          <cell r="L215">
            <v>2500</v>
          </cell>
          <cell r="M215">
            <v>2500</v>
          </cell>
          <cell r="N215">
            <v>2500</v>
          </cell>
          <cell r="O215">
            <v>3500</v>
          </cell>
          <cell r="P215">
            <v>5000</v>
          </cell>
          <cell r="R215">
            <v>35000</v>
          </cell>
        </row>
        <row r="216">
          <cell r="B216" t="str">
            <v>tbc   iPhone</v>
          </cell>
          <cell r="C216" t="str">
            <v>tbc</v>
          </cell>
          <cell r="E216">
            <v>0</v>
          </cell>
          <cell r="F216">
            <v>0</v>
          </cell>
          <cell r="G216">
            <v>0</v>
          </cell>
          <cell r="H216">
            <v>0</v>
          </cell>
          <cell r="I216">
            <v>0</v>
          </cell>
          <cell r="J216">
            <v>0</v>
          </cell>
          <cell r="K216">
            <v>0</v>
          </cell>
          <cell r="L216">
            <v>0</v>
          </cell>
          <cell r="M216">
            <v>0</v>
          </cell>
          <cell r="N216">
            <v>0</v>
          </cell>
          <cell r="O216">
            <v>0</v>
          </cell>
          <cell r="P216">
            <v>0</v>
          </cell>
          <cell r="R216">
            <v>0</v>
          </cell>
        </row>
        <row r="217">
          <cell r="B217" t="str">
            <v>tbc   iPhone</v>
          </cell>
          <cell r="C217" t="str">
            <v>tbc</v>
          </cell>
          <cell r="E217">
            <v>0</v>
          </cell>
          <cell r="F217">
            <v>0</v>
          </cell>
          <cell r="G217">
            <v>0</v>
          </cell>
          <cell r="H217">
            <v>0</v>
          </cell>
          <cell r="I217">
            <v>0</v>
          </cell>
          <cell r="J217">
            <v>0</v>
          </cell>
          <cell r="K217">
            <v>0</v>
          </cell>
          <cell r="L217">
            <v>0</v>
          </cell>
          <cell r="M217">
            <v>0</v>
          </cell>
          <cell r="N217">
            <v>0</v>
          </cell>
          <cell r="O217">
            <v>0</v>
          </cell>
          <cell r="P217">
            <v>0</v>
          </cell>
          <cell r="R217">
            <v>0</v>
          </cell>
        </row>
        <row r="218">
          <cell r="B218" t="str">
            <v>Phones 4 You   iPhone</v>
          </cell>
          <cell r="C218" t="str">
            <v>Phones 4 You</v>
          </cell>
          <cell r="E218">
            <v>2000</v>
          </cell>
          <cell r="F218">
            <v>2000</v>
          </cell>
          <cell r="G218">
            <v>2000</v>
          </cell>
          <cell r="H218">
            <v>2000</v>
          </cell>
          <cell r="I218">
            <v>2000</v>
          </cell>
          <cell r="J218">
            <v>2000</v>
          </cell>
          <cell r="K218">
            <v>2000</v>
          </cell>
          <cell r="L218">
            <v>2000</v>
          </cell>
          <cell r="M218">
            <v>2000</v>
          </cell>
          <cell r="N218">
            <v>2000</v>
          </cell>
          <cell r="O218">
            <v>2000</v>
          </cell>
          <cell r="P218">
            <v>2000</v>
          </cell>
          <cell r="R218">
            <v>24000</v>
          </cell>
        </row>
        <row r="219">
          <cell r="B219" t="str">
            <v>Dixons Stores Group   iPhone</v>
          </cell>
          <cell r="C219" t="str">
            <v>Dixons Stores Group</v>
          </cell>
          <cell r="E219">
            <v>0</v>
          </cell>
          <cell r="F219">
            <v>0</v>
          </cell>
          <cell r="G219">
            <v>0</v>
          </cell>
          <cell r="H219">
            <v>0</v>
          </cell>
          <cell r="I219">
            <v>0</v>
          </cell>
          <cell r="J219">
            <v>0</v>
          </cell>
          <cell r="K219">
            <v>0</v>
          </cell>
          <cell r="L219">
            <v>0</v>
          </cell>
          <cell r="M219">
            <v>0</v>
          </cell>
          <cell r="N219">
            <v>0</v>
          </cell>
          <cell r="O219">
            <v>0</v>
          </cell>
          <cell r="P219">
            <v>0</v>
          </cell>
          <cell r="R219">
            <v>0</v>
          </cell>
        </row>
        <row r="220">
          <cell r="B220" t="str">
            <v>tbc   iPhone</v>
          </cell>
          <cell r="C220" t="str">
            <v>tbc</v>
          </cell>
          <cell r="E220">
            <v>0</v>
          </cell>
          <cell r="F220">
            <v>0</v>
          </cell>
          <cell r="G220">
            <v>0</v>
          </cell>
          <cell r="H220">
            <v>0</v>
          </cell>
          <cell r="I220">
            <v>0</v>
          </cell>
          <cell r="J220">
            <v>0</v>
          </cell>
          <cell r="K220">
            <v>0</v>
          </cell>
          <cell r="L220">
            <v>0</v>
          </cell>
          <cell r="M220">
            <v>0</v>
          </cell>
          <cell r="N220">
            <v>0</v>
          </cell>
          <cell r="O220">
            <v>0</v>
          </cell>
          <cell r="P220">
            <v>0</v>
          </cell>
          <cell r="R220">
            <v>0</v>
          </cell>
        </row>
        <row r="221">
          <cell r="B221" t="str">
            <v>Dial a Phone   iPhone</v>
          </cell>
          <cell r="C221" t="str">
            <v>Dial a Phone</v>
          </cell>
          <cell r="E221">
            <v>0</v>
          </cell>
          <cell r="F221">
            <v>0</v>
          </cell>
          <cell r="G221">
            <v>0</v>
          </cell>
          <cell r="H221">
            <v>0</v>
          </cell>
          <cell r="I221">
            <v>0</v>
          </cell>
          <cell r="J221">
            <v>0</v>
          </cell>
          <cell r="K221">
            <v>0</v>
          </cell>
          <cell r="L221">
            <v>0</v>
          </cell>
          <cell r="M221">
            <v>0</v>
          </cell>
          <cell r="N221">
            <v>0</v>
          </cell>
          <cell r="O221">
            <v>0</v>
          </cell>
          <cell r="P221">
            <v>0</v>
          </cell>
          <cell r="R221">
            <v>0</v>
          </cell>
        </row>
        <row r="222">
          <cell r="B222" t="str">
            <v>Argos   iPhone</v>
          </cell>
          <cell r="C222" t="str">
            <v>Argos</v>
          </cell>
          <cell r="E222">
            <v>0</v>
          </cell>
          <cell r="F222">
            <v>0</v>
          </cell>
          <cell r="G222">
            <v>0</v>
          </cell>
          <cell r="H222">
            <v>0</v>
          </cell>
          <cell r="I222">
            <v>0</v>
          </cell>
          <cell r="J222">
            <v>0</v>
          </cell>
          <cell r="K222">
            <v>0</v>
          </cell>
          <cell r="L222">
            <v>0</v>
          </cell>
          <cell r="M222">
            <v>0</v>
          </cell>
          <cell r="N222">
            <v>0</v>
          </cell>
          <cell r="O222">
            <v>0</v>
          </cell>
          <cell r="P222">
            <v>0</v>
          </cell>
          <cell r="R222">
            <v>0</v>
          </cell>
        </row>
        <row r="223">
          <cell r="B223" t="str">
            <v>Tesco   iPhone</v>
          </cell>
          <cell r="C223" t="str">
            <v>Tesco</v>
          </cell>
          <cell r="E223">
            <v>0</v>
          </cell>
          <cell r="F223">
            <v>0</v>
          </cell>
          <cell r="G223">
            <v>0</v>
          </cell>
          <cell r="H223">
            <v>0</v>
          </cell>
          <cell r="I223">
            <v>0</v>
          </cell>
          <cell r="J223">
            <v>0</v>
          </cell>
          <cell r="K223">
            <v>0</v>
          </cell>
          <cell r="L223">
            <v>0</v>
          </cell>
          <cell r="M223">
            <v>0</v>
          </cell>
          <cell r="N223">
            <v>0</v>
          </cell>
          <cell r="O223">
            <v>0</v>
          </cell>
          <cell r="P223">
            <v>0</v>
          </cell>
          <cell r="R223">
            <v>0</v>
          </cell>
        </row>
        <row r="224">
          <cell r="B224" t="str">
            <v>Woolworths   iPhone</v>
          </cell>
          <cell r="C224" t="str">
            <v>Woolworths</v>
          </cell>
          <cell r="E224">
            <v>0</v>
          </cell>
          <cell r="F224">
            <v>0</v>
          </cell>
          <cell r="G224">
            <v>0</v>
          </cell>
          <cell r="H224">
            <v>0</v>
          </cell>
          <cell r="I224">
            <v>0</v>
          </cell>
          <cell r="J224">
            <v>0</v>
          </cell>
          <cell r="K224">
            <v>0</v>
          </cell>
          <cell r="L224">
            <v>0</v>
          </cell>
          <cell r="M224">
            <v>0</v>
          </cell>
          <cell r="N224">
            <v>0</v>
          </cell>
          <cell r="O224">
            <v>0</v>
          </cell>
          <cell r="P224">
            <v>0</v>
          </cell>
          <cell r="R224">
            <v>0</v>
          </cell>
        </row>
        <row r="225">
          <cell r="B225" t="str">
            <v>Littlewoods   iPhone</v>
          </cell>
          <cell r="C225" t="str">
            <v>Littlewoods</v>
          </cell>
          <cell r="E225">
            <v>0</v>
          </cell>
          <cell r="F225">
            <v>0</v>
          </cell>
          <cell r="G225">
            <v>0</v>
          </cell>
          <cell r="H225">
            <v>0</v>
          </cell>
          <cell r="I225">
            <v>0</v>
          </cell>
          <cell r="J225">
            <v>0</v>
          </cell>
          <cell r="K225">
            <v>0</v>
          </cell>
          <cell r="L225">
            <v>0</v>
          </cell>
          <cell r="M225">
            <v>0</v>
          </cell>
          <cell r="N225">
            <v>0</v>
          </cell>
          <cell r="O225">
            <v>0</v>
          </cell>
          <cell r="P225">
            <v>0</v>
          </cell>
          <cell r="R225">
            <v>0</v>
          </cell>
        </row>
        <row r="226">
          <cell r="B226" t="str">
            <v>Comet   iPhone</v>
          </cell>
          <cell r="C226" t="str">
            <v>Comet</v>
          </cell>
          <cell r="E226">
            <v>0</v>
          </cell>
          <cell r="F226">
            <v>0</v>
          </cell>
          <cell r="G226">
            <v>0</v>
          </cell>
          <cell r="H226">
            <v>0</v>
          </cell>
          <cell r="I226">
            <v>0</v>
          </cell>
          <cell r="J226">
            <v>0</v>
          </cell>
          <cell r="K226">
            <v>0</v>
          </cell>
          <cell r="L226">
            <v>0</v>
          </cell>
          <cell r="M226">
            <v>0</v>
          </cell>
          <cell r="N226">
            <v>0</v>
          </cell>
          <cell r="O226">
            <v>0</v>
          </cell>
          <cell r="P226">
            <v>0</v>
          </cell>
          <cell r="R226">
            <v>0</v>
          </cell>
        </row>
        <row r="227">
          <cell r="B227" t="str">
            <v>MobileShop   iPhone</v>
          </cell>
          <cell r="C227" t="str">
            <v>MobileShop</v>
          </cell>
          <cell r="E227">
            <v>0</v>
          </cell>
          <cell r="F227">
            <v>0</v>
          </cell>
          <cell r="G227">
            <v>0</v>
          </cell>
          <cell r="H227">
            <v>0</v>
          </cell>
          <cell r="I227">
            <v>0</v>
          </cell>
          <cell r="J227">
            <v>0</v>
          </cell>
          <cell r="K227">
            <v>0</v>
          </cell>
          <cell r="L227">
            <v>0</v>
          </cell>
          <cell r="M227">
            <v>0</v>
          </cell>
          <cell r="N227">
            <v>0</v>
          </cell>
          <cell r="O227">
            <v>0</v>
          </cell>
          <cell r="P227">
            <v>0</v>
          </cell>
          <cell r="R227">
            <v>0</v>
          </cell>
        </row>
        <row r="228">
          <cell r="B228" t="str">
            <v>Apple   iPhone</v>
          </cell>
          <cell r="C228" t="str">
            <v>Apple</v>
          </cell>
          <cell r="E228">
            <v>2000</v>
          </cell>
          <cell r="F228">
            <v>2000</v>
          </cell>
          <cell r="G228">
            <v>2000</v>
          </cell>
          <cell r="H228">
            <v>2000</v>
          </cell>
          <cell r="I228">
            <v>2000</v>
          </cell>
          <cell r="J228">
            <v>2000</v>
          </cell>
          <cell r="K228">
            <v>2000</v>
          </cell>
          <cell r="L228">
            <v>2000</v>
          </cell>
          <cell r="M228">
            <v>2000</v>
          </cell>
          <cell r="N228">
            <v>2000</v>
          </cell>
          <cell r="O228">
            <v>2000</v>
          </cell>
          <cell r="P228">
            <v>2000</v>
          </cell>
          <cell r="R228">
            <v>24000</v>
          </cell>
        </row>
        <row r="229">
          <cell r="B229" t="str">
            <v>Other Mass Retail   iPhone</v>
          </cell>
          <cell r="C229" t="str">
            <v>Other Mass Retail</v>
          </cell>
          <cell r="E229">
            <v>3800</v>
          </cell>
          <cell r="F229">
            <v>3600</v>
          </cell>
          <cell r="G229">
            <v>3100</v>
          </cell>
          <cell r="H229">
            <v>2500</v>
          </cell>
          <cell r="I229">
            <v>2400</v>
          </cell>
          <cell r="J229">
            <v>2400</v>
          </cell>
          <cell r="K229">
            <v>2900</v>
          </cell>
          <cell r="L229">
            <v>2900</v>
          </cell>
          <cell r="M229">
            <v>2900</v>
          </cell>
          <cell r="N229">
            <v>5500</v>
          </cell>
          <cell r="O229">
            <v>6000</v>
          </cell>
          <cell r="P229">
            <v>9500</v>
          </cell>
          <cell r="R229">
            <v>47500</v>
          </cell>
        </row>
        <row r="230">
          <cell r="B230" t="str">
            <v>Prepay Distributors   iPhone</v>
          </cell>
          <cell r="C230" t="str">
            <v>Prepay Distributors</v>
          </cell>
          <cell r="E230">
            <v>0</v>
          </cell>
          <cell r="F230">
            <v>0</v>
          </cell>
          <cell r="G230">
            <v>0</v>
          </cell>
          <cell r="H230">
            <v>0</v>
          </cell>
          <cell r="I230">
            <v>0</v>
          </cell>
          <cell r="J230">
            <v>0</v>
          </cell>
          <cell r="K230">
            <v>0</v>
          </cell>
          <cell r="L230">
            <v>0</v>
          </cell>
          <cell r="M230">
            <v>0</v>
          </cell>
          <cell r="N230">
            <v>0</v>
          </cell>
          <cell r="O230">
            <v>0</v>
          </cell>
          <cell r="P230">
            <v>0</v>
          </cell>
          <cell r="R230">
            <v>0</v>
          </cell>
        </row>
        <row r="231">
          <cell r="B231" t="str">
            <v>Asda   iPhone</v>
          </cell>
          <cell r="C231" t="str">
            <v>Asda</v>
          </cell>
          <cell r="E231">
            <v>0</v>
          </cell>
          <cell r="F231">
            <v>0</v>
          </cell>
          <cell r="G231">
            <v>0</v>
          </cell>
          <cell r="H231">
            <v>0</v>
          </cell>
          <cell r="I231">
            <v>0</v>
          </cell>
          <cell r="J231">
            <v>0</v>
          </cell>
          <cell r="K231">
            <v>0</v>
          </cell>
          <cell r="L231">
            <v>0</v>
          </cell>
          <cell r="M231">
            <v>0</v>
          </cell>
          <cell r="N231">
            <v>0</v>
          </cell>
          <cell r="O231">
            <v>0</v>
          </cell>
          <cell r="P231">
            <v>0</v>
          </cell>
          <cell r="R231">
            <v>0</v>
          </cell>
        </row>
        <row r="232">
          <cell r="B232" t="str">
            <v>Next   iPhone</v>
          </cell>
          <cell r="C232" t="str">
            <v>Next</v>
          </cell>
          <cell r="E232">
            <v>0</v>
          </cell>
          <cell r="F232">
            <v>0</v>
          </cell>
          <cell r="G232">
            <v>0</v>
          </cell>
          <cell r="H232">
            <v>0</v>
          </cell>
          <cell r="I232">
            <v>0</v>
          </cell>
          <cell r="J232">
            <v>0</v>
          </cell>
          <cell r="K232">
            <v>0</v>
          </cell>
          <cell r="L232">
            <v>0</v>
          </cell>
          <cell r="M232">
            <v>0</v>
          </cell>
          <cell r="N232">
            <v>0</v>
          </cell>
          <cell r="O232">
            <v>0</v>
          </cell>
          <cell r="P232">
            <v>0</v>
          </cell>
          <cell r="R232">
            <v>0</v>
          </cell>
        </row>
        <row r="233">
          <cell r="B233" t="str">
            <v>Morrisons   iPhone</v>
          </cell>
          <cell r="C233" t="str">
            <v>Morrisons</v>
          </cell>
          <cell r="E233">
            <v>0</v>
          </cell>
          <cell r="F233">
            <v>0</v>
          </cell>
          <cell r="G233">
            <v>0</v>
          </cell>
          <cell r="H233">
            <v>0</v>
          </cell>
          <cell r="I233">
            <v>0</v>
          </cell>
          <cell r="J233">
            <v>0</v>
          </cell>
          <cell r="K233">
            <v>0</v>
          </cell>
          <cell r="L233">
            <v>0</v>
          </cell>
          <cell r="M233">
            <v>0</v>
          </cell>
          <cell r="N233">
            <v>0</v>
          </cell>
          <cell r="O233">
            <v>0</v>
          </cell>
          <cell r="P233">
            <v>0</v>
          </cell>
          <cell r="R233">
            <v>0</v>
          </cell>
        </row>
        <row r="234">
          <cell r="B234" t="str">
            <v>tbc   iPhone</v>
          </cell>
          <cell r="C234" t="str">
            <v>tbc</v>
          </cell>
          <cell r="E234">
            <v>0</v>
          </cell>
          <cell r="F234">
            <v>0</v>
          </cell>
          <cell r="G234">
            <v>0</v>
          </cell>
          <cell r="H234">
            <v>0</v>
          </cell>
          <cell r="I234">
            <v>0</v>
          </cell>
          <cell r="J234">
            <v>0</v>
          </cell>
          <cell r="K234">
            <v>0</v>
          </cell>
          <cell r="L234">
            <v>0</v>
          </cell>
          <cell r="M234">
            <v>0</v>
          </cell>
          <cell r="N234">
            <v>0</v>
          </cell>
          <cell r="O234">
            <v>0</v>
          </cell>
          <cell r="P234">
            <v>0</v>
          </cell>
          <cell r="R234">
            <v>0</v>
          </cell>
        </row>
        <row r="236">
          <cell r="C236" t="str">
            <v>TOTAL MASS RETAIL</v>
          </cell>
          <cell r="E236">
            <v>11800</v>
          </cell>
          <cell r="F236">
            <v>10100</v>
          </cell>
          <cell r="G236">
            <v>9600</v>
          </cell>
          <cell r="H236">
            <v>9000</v>
          </cell>
          <cell r="I236">
            <v>8900</v>
          </cell>
          <cell r="J236">
            <v>8900</v>
          </cell>
          <cell r="K236">
            <v>9400</v>
          </cell>
          <cell r="L236">
            <v>9400</v>
          </cell>
          <cell r="M236">
            <v>9400</v>
          </cell>
          <cell r="N236">
            <v>12000</v>
          </cell>
          <cell r="O236">
            <v>13500</v>
          </cell>
          <cell r="P236">
            <v>18500</v>
          </cell>
          <cell r="R236">
            <v>130500</v>
          </cell>
        </row>
        <row r="238">
          <cell r="C238" t="str">
            <v>BUSINESS (B. Dowd)</v>
          </cell>
        </row>
        <row r="240">
          <cell r="B240" t="str">
            <v>Exclusive Partners   iPhone</v>
          </cell>
          <cell r="C240" t="str">
            <v>Exclusive Partners</v>
          </cell>
          <cell r="E240">
            <v>0</v>
          </cell>
          <cell r="F240">
            <v>0</v>
          </cell>
          <cell r="G240">
            <v>0</v>
          </cell>
          <cell r="H240">
            <v>0</v>
          </cell>
          <cell r="I240">
            <v>0</v>
          </cell>
          <cell r="J240">
            <v>0</v>
          </cell>
          <cell r="K240">
            <v>0</v>
          </cell>
          <cell r="L240">
            <v>0</v>
          </cell>
          <cell r="M240">
            <v>0</v>
          </cell>
          <cell r="N240">
            <v>0</v>
          </cell>
          <cell r="O240">
            <v>0</v>
          </cell>
          <cell r="P240">
            <v>0</v>
          </cell>
          <cell r="R240">
            <v>0</v>
          </cell>
        </row>
        <row r="242">
          <cell r="C242" t="str">
            <v>Business Partners</v>
          </cell>
        </row>
        <row r="244">
          <cell r="B244" t="str">
            <v>Direct Independents   iPhone</v>
          </cell>
          <cell r="C244" t="str">
            <v>Direct Independents</v>
          </cell>
          <cell r="E244">
            <v>0</v>
          </cell>
          <cell r="F244">
            <v>0</v>
          </cell>
          <cell r="G244">
            <v>0</v>
          </cell>
          <cell r="H244">
            <v>0</v>
          </cell>
          <cell r="I244">
            <v>0</v>
          </cell>
          <cell r="J244">
            <v>0</v>
          </cell>
          <cell r="K244">
            <v>0</v>
          </cell>
          <cell r="L244">
            <v>0</v>
          </cell>
          <cell r="M244">
            <v>0</v>
          </cell>
          <cell r="N244">
            <v>0</v>
          </cell>
          <cell r="O244">
            <v>0</v>
          </cell>
          <cell r="P244">
            <v>0</v>
          </cell>
          <cell r="R244">
            <v>0</v>
          </cell>
        </row>
        <row r="245">
          <cell r="B245" t="str">
            <v>Distributors   iPhone</v>
          </cell>
          <cell r="C245" t="str">
            <v>Distributors</v>
          </cell>
          <cell r="E245">
            <v>0</v>
          </cell>
          <cell r="F245">
            <v>0</v>
          </cell>
          <cell r="G245">
            <v>0</v>
          </cell>
          <cell r="H245">
            <v>0</v>
          </cell>
          <cell r="I245">
            <v>0</v>
          </cell>
          <cell r="J245">
            <v>0</v>
          </cell>
          <cell r="K245">
            <v>0</v>
          </cell>
          <cell r="L245">
            <v>0</v>
          </cell>
          <cell r="M245">
            <v>0</v>
          </cell>
          <cell r="N245">
            <v>0</v>
          </cell>
          <cell r="O245">
            <v>0</v>
          </cell>
          <cell r="P245">
            <v>0</v>
          </cell>
          <cell r="R245">
            <v>0</v>
          </cell>
        </row>
        <row r="246">
          <cell r="B246" t="str">
            <v>Data Centre of Excellence   iPhone</v>
          </cell>
          <cell r="C246" t="str">
            <v>Data Centre of Excellence</v>
          </cell>
          <cell r="E246">
            <v>0</v>
          </cell>
          <cell r="F246">
            <v>0</v>
          </cell>
          <cell r="G246">
            <v>0</v>
          </cell>
          <cell r="H246">
            <v>0</v>
          </cell>
          <cell r="I246">
            <v>0</v>
          </cell>
          <cell r="J246">
            <v>0</v>
          </cell>
          <cell r="K246">
            <v>0</v>
          </cell>
          <cell r="L246">
            <v>0</v>
          </cell>
          <cell r="M246">
            <v>0</v>
          </cell>
          <cell r="N246">
            <v>0</v>
          </cell>
          <cell r="O246">
            <v>0</v>
          </cell>
          <cell r="P246">
            <v>0</v>
          </cell>
          <cell r="R246">
            <v>0</v>
          </cell>
        </row>
        <row r="247">
          <cell r="B247" t="str">
            <v>Vodafone   iPhone</v>
          </cell>
          <cell r="C247" t="str">
            <v>Vodafone</v>
          </cell>
          <cell r="E247">
            <v>0</v>
          </cell>
          <cell r="F247">
            <v>0</v>
          </cell>
          <cell r="G247">
            <v>0</v>
          </cell>
          <cell r="H247">
            <v>0</v>
          </cell>
          <cell r="I247">
            <v>0</v>
          </cell>
          <cell r="J247">
            <v>0</v>
          </cell>
          <cell r="K247">
            <v>0</v>
          </cell>
          <cell r="L247">
            <v>0</v>
          </cell>
          <cell r="M247">
            <v>0</v>
          </cell>
          <cell r="N247">
            <v>0</v>
          </cell>
          <cell r="O247">
            <v>0</v>
          </cell>
          <cell r="P247">
            <v>0</v>
          </cell>
          <cell r="R247">
            <v>0</v>
          </cell>
        </row>
        <row r="248">
          <cell r="B248" t="str">
            <v>Managed Partners   iPhone</v>
          </cell>
          <cell r="C248" t="str">
            <v>Managed Partners</v>
          </cell>
          <cell r="E248">
            <v>0</v>
          </cell>
          <cell r="F248">
            <v>0</v>
          </cell>
          <cell r="G248">
            <v>0</v>
          </cell>
          <cell r="H248">
            <v>0</v>
          </cell>
          <cell r="I248">
            <v>0</v>
          </cell>
          <cell r="J248">
            <v>0</v>
          </cell>
          <cell r="K248">
            <v>0</v>
          </cell>
          <cell r="L248">
            <v>0</v>
          </cell>
          <cell r="M248">
            <v>0</v>
          </cell>
          <cell r="N248">
            <v>0</v>
          </cell>
          <cell r="O248">
            <v>0</v>
          </cell>
          <cell r="P248">
            <v>0</v>
          </cell>
          <cell r="R248">
            <v>0</v>
          </cell>
        </row>
        <row r="249">
          <cell r="B249" t="str">
            <v>BT SP   iPhone</v>
          </cell>
          <cell r="C249" t="str">
            <v>BT SP</v>
          </cell>
          <cell r="E249">
            <v>0</v>
          </cell>
          <cell r="F249">
            <v>0</v>
          </cell>
          <cell r="G249">
            <v>0</v>
          </cell>
          <cell r="H249">
            <v>0</v>
          </cell>
          <cell r="I249">
            <v>0</v>
          </cell>
          <cell r="J249">
            <v>0</v>
          </cell>
          <cell r="K249">
            <v>0</v>
          </cell>
          <cell r="L249">
            <v>0</v>
          </cell>
          <cell r="M249">
            <v>0</v>
          </cell>
          <cell r="N249">
            <v>0</v>
          </cell>
          <cell r="O249">
            <v>0</v>
          </cell>
          <cell r="P249">
            <v>0</v>
          </cell>
          <cell r="R249">
            <v>0</v>
          </cell>
        </row>
        <row r="250">
          <cell r="B250" t="str">
            <v>Billing Partners - ISPs   iPhone</v>
          </cell>
          <cell r="C250" t="str">
            <v>Billing Partners - ISPs</v>
          </cell>
          <cell r="E250">
            <v>0</v>
          </cell>
          <cell r="F250">
            <v>0</v>
          </cell>
          <cell r="G250">
            <v>0</v>
          </cell>
          <cell r="H250">
            <v>0</v>
          </cell>
          <cell r="I250">
            <v>0</v>
          </cell>
          <cell r="J250">
            <v>0</v>
          </cell>
          <cell r="K250">
            <v>0</v>
          </cell>
          <cell r="L250">
            <v>0</v>
          </cell>
          <cell r="M250">
            <v>0</v>
          </cell>
          <cell r="N250">
            <v>0</v>
          </cell>
          <cell r="O250">
            <v>0</v>
          </cell>
          <cell r="P250">
            <v>0</v>
          </cell>
          <cell r="R250">
            <v>0</v>
          </cell>
        </row>
        <row r="251">
          <cell r="B251" t="str">
            <v>Genesis   iPhone</v>
          </cell>
          <cell r="C251" t="str">
            <v>Genesis</v>
          </cell>
          <cell r="E251">
            <v>0</v>
          </cell>
          <cell r="F251">
            <v>0</v>
          </cell>
          <cell r="G251">
            <v>0</v>
          </cell>
          <cell r="H251">
            <v>0</v>
          </cell>
          <cell r="I251">
            <v>0</v>
          </cell>
          <cell r="J251">
            <v>0</v>
          </cell>
          <cell r="K251">
            <v>0</v>
          </cell>
          <cell r="L251">
            <v>0</v>
          </cell>
          <cell r="M251">
            <v>0</v>
          </cell>
          <cell r="N251">
            <v>0</v>
          </cell>
          <cell r="O251">
            <v>0</v>
          </cell>
          <cell r="P251">
            <v>0</v>
          </cell>
          <cell r="R251">
            <v>0</v>
          </cell>
        </row>
        <row r="252">
          <cell r="B252" t="str">
            <v>tbc   iPhone</v>
          </cell>
          <cell r="C252" t="str">
            <v>tbc</v>
          </cell>
          <cell r="E252">
            <v>0</v>
          </cell>
          <cell r="F252">
            <v>0</v>
          </cell>
          <cell r="G252">
            <v>0</v>
          </cell>
          <cell r="H252">
            <v>0</v>
          </cell>
          <cell r="I252">
            <v>0</v>
          </cell>
          <cell r="J252">
            <v>0</v>
          </cell>
          <cell r="K252">
            <v>0</v>
          </cell>
          <cell r="L252">
            <v>0</v>
          </cell>
          <cell r="M252">
            <v>0</v>
          </cell>
          <cell r="N252">
            <v>0</v>
          </cell>
          <cell r="O252">
            <v>0</v>
          </cell>
          <cell r="P252">
            <v>0</v>
          </cell>
          <cell r="R252">
            <v>0</v>
          </cell>
        </row>
        <row r="253">
          <cell r="B253" t="str">
            <v>Ceased Independents   iPhone</v>
          </cell>
          <cell r="C253" t="str">
            <v>Ceased Independents</v>
          </cell>
          <cell r="E253">
            <v>0</v>
          </cell>
          <cell r="F253">
            <v>0</v>
          </cell>
          <cell r="G253">
            <v>0</v>
          </cell>
          <cell r="H253">
            <v>0</v>
          </cell>
          <cell r="I253">
            <v>0</v>
          </cell>
          <cell r="J253">
            <v>0</v>
          </cell>
          <cell r="K253">
            <v>0</v>
          </cell>
          <cell r="L253">
            <v>0</v>
          </cell>
          <cell r="M253">
            <v>0</v>
          </cell>
          <cell r="N253">
            <v>0</v>
          </cell>
          <cell r="O253">
            <v>0</v>
          </cell>
          <cell r="P253">
            <v>0</v>
          </cell>
          <cell r="R253">
            <v>0</v>
          </cell>
        </row>
        <row r="254">
          <cell r="B254" t="str">
            <v>tbc   iPhone</v>
          </cell>
          <cell r="C254" t="str">
            <v>tbc</v>
          </cell>
          <cell r="E254">
            <v>0</v>
          </cell>
          <cell r="F254">
            <v>0</v>
          </cell>
          <cell r="G254">
            <v>0</v>
          </cell>
          <cell r="H254">
            <v>0</v>
          </cell>
          <cell r="I254">
            <v>0</v>
          </cell>
          <cell r="J254">
            <v>0</v>
          </cell>
          <cell r="K254">
            <v>0</v>
          </cell>
          <cell r="L254">
            <v>0</v>
          </cell>
          <cell r="M254">
            <v>0</v>
          </cell>
          <cell r="N254">
            <v>0</v>
          </cell>
          <cell r="O254">
            <v>0</v>
          </cell>
          <cell r="P254">
            <v>0</v>
          </cell>
          <cell r="R254">
            <v>0</v>
          </cell>
        </row>
        <row r="256">
          <cell r="B256" t="str">
            <v>Total Business Partners   iPhone</v>
          </cell>
          <cell r="C256" t="str">
            <v>Total Business Partners</v>
          </cell>
          <cell r="E256">
            <v>0</v>
          </cell>
          <cell r="F256">
            <v>0</v>
          </cell>
          <cell r="G256">
            <v>0</v>
          </cell>
          <cell r="H256">
            <v>0</v>
          </cell>
          <cell r="I256">
            <v>0</v>
          </cell>
          <cell r="J256">
            <v>0</v>
          </cell>
          <cell r="K256">
            <v>0</v>
          </cell>
          <cell r="L256">
            <v>0</v>
          </cell>
          <cell r="M256">
            <v>0</v>
          </cell>
          <cell r="N256">
            <v>0</v>
          </cell>
          <cell r="O256">
            <v>0</v>
          </cell>
          <cell r="P256">
            <v>0</v>
          </cell>
          <cell r="R256">
            <v>0</v>
          </cell>
        </row>
        <row r="258">
          <cell r="C258" t="str">
            <v>Direct</v>
          </cell>
        </row>
        <row r="260">
          <cell r="B260" t="str">
            <v>O2 Direct Sales - Corporate   iPhone</v>
          </cell>
          <cell r="C260" t="str">
            <v>O2 Direct Sales - Corporate</v>
          </cell>
          <cell r="E260">
            <v>0</v>
          </cell>
          <cell r="F260">
            <v>0</v>
          </cell>
          <cell r="G260">
            <v>0</v>
          </cell>
          <cell r="H260">
            <v>0</v>
          </cell>
          <cell r="I260">
            <v>0</v>
          </cell>
          <cell r="J260">
            <v>0</v>
          </cell>
          <cell r="K260">
            <v>0</v>
          </cell>
          <cell r="L260">
            <v>0</v>
          </cell>
          <cell r="M260">
            <v>0</v>
          </cell>
          <cell r="N260">
            <v>0</v>
          </cell>
          <cell r="O260">
            <v>0</v>
          </cell>
          <cell r="P260">
            <v>0</v>
          </cell>
          <cell r="R260">
            <v>0</v>
          </cell>
        </row>
        <row r="261">
          <cell r="B261" t="str">
            <v>O2 Direct Sales - SME   iPhone</v>
          </cell>
          <cell r="C261" t="str">
            <v>O2 Direct Sales - SME</v>
          </cell>
          <cell r="E261">
            <v>0</v>
          </cell>
          <cell r="F261">
            <v>0</v>
          </cell>
          <cell r="G261">
            <v>0</v>
          </cell>
          <cell r="H261">
            <v>0</v>
          </cell>
          <cell r="I261">
            <v>0</v>
          </cell>
          <cell r="J261">
            <v>0</v>
          </cell>
          <cell r="K261">
            <v>0</v>
          </cell>
          <cell r="L261">
            <v>0</v>
          </cell>
          <cell r="M261">
            <v>0</v>
          </cell>
          <cell r="N261">
            <v>0</v>
          </cell>
          <cell r="O261">
            <v>0</v>
          </cell>
          <cell r="P261">
            <v>0</v>
          </cell>
          <cell r="R261">
            <v>0</v>
          </cell>
        </row>
        <row r="262">
          <cell r="B262" t="str">
            <v>tbc   iPhone</v>
          </cell>
          <cell r="C262" t="str">
            <v>tbc</v>
          </cell>
          <cell r="E262">
            <v>0</v>
          </cell>
          <cell r="F262">
            <v>0</v>
          </cell>
          <cell r="G262">
            <v>0</v>
          </cell>
          <cell r="H262">
            <v>0</v>
          </cell>
          <cell r="I262">
            <v>0</v>
          </cell>
          <cell r="J262">
            <v>0</v>
          </cell>
          <cell r="K262">
            <v>0</v>
          </cell>
          <cell r="L262">
            <v>0</v>
          </cell>
          <cell r="M262">
            <v>0</v>
          </cell>
          <cell r="N262">
            <v>0</v>
          </cell>
          <cell r="O262">
            <v>0</v>
          </cell>
          <cell r="P262">
            <v>0</v>
          </cell>
          <cell r="R262">
            <v>0</v>
          </cell>
        </row>
        <row r="263">
          <cell r="B263" t="str">
            <v>tbc   iPhone</v>
          </cell>
          <cell r="C263" t="str">
            <v>tbc</v>
          </cell>
          <cell r="E263">
            <v>0</v>
          </cell>
          <cell r="F263">
            <v>0</v>
          </cell>
          <cell r="G263">
            <v>0</v>
          </cell>
          <cell r="H263">
            <v>0</v>
          </cell>
          <cell r="I263">
            <v>0</v>
          </cell>
          <cell r="J263">
            <v>0</v>
          </cell>
          <cell r="K263">
            <v>0</v>
          </cell>
          <cell r="L263">
            <v>0</v>
          </cell>
          <cell r="M263">
            <v>0</v>
          </cell>
          <cell r="N263">
            <v>0</v>
          </cell>
          <cell r="O263">
            <v>0</v>
          </cell>
          <cell r="P263">
            <v>0</v>
          </cell>
          <cell r="R263">
            <v>0</v>
          </cell>
        </row>
        <row r="264">
          <cell r="B264" t="str">
            <v>tbc   iPhone</v>
          </cell>
          <cell r="C264" t="str">
            <v>tbc</v>
          </cell>
          <cell r="E264">
            <v>0</v>
          </cell>
          <cell r="F264">
            <v>0</v>
          </cell>
          <cell r="G264">
            <v>0</v>
          </cell>
          <cell r="H264">
            <v>0</v>
          </cell>
          <cell r="I264">
            <v>0</v>
          </cell>
          <cell r="J264">
            <v>0</v>
          </cell>
          <cell r="K264">
            <v>0</v>
          </cell>
          <cell r="L264">
            <v>0</v>
          </cell>
          <cell r="M264">
            <v>0</v>
          </cell>
          <cell r="N264">
            <v>0</v>
          </cell>
          <cell r="O264">
            <v>0</v>
          </cell>
          <cell r="P264">
            <v>0</v>
          </cell>
          <cell r="R264">
            <v>0</v>
          </cell>
        </row>
        <row r="265">
          <cell r="B265" t="str">
            <v>tbc   iPhone</v>
          </cell>
          <cell r="C265" t="str">
            <v>tbc</v>
          </cell>
          <cell r="E265">
            <v>0</v>
          </cell>
          <cell r="F265">
            <v>0</v>
          </cell>
          <cell r="G265">
            <v>0</v>
          </cell>
          <cell r="H265">
            <v>0</v>
          </cell>
          <cell r="I265">
            <v>0</v>
          </cell>
          <cell r="J265">
            <v>0</v>
          </cell>
          <cell r="K265">
            <v>0</v>
          </cell>
          <cell r="L265">
            <v>0</v>
          </cell>
          <cell r="M265">
            <v>0</v>
          </cell>
          <cell r="N265">
            <v>0</v>
          </cell>
          <cell r="O265">
            <v>0</v>
          </cell>
          <cell r="P265">
            <v>0</v>
          </cell>
          <cell r="R265">
            <v>0</v>
          </cell>
        </row>
        <row r="266">
          <cell r="B266" t="str">
            <v>tbc   iPhone</v>
          </cell>
          <cell r="C266" t="str">
            <v>tbc</v>
          </cell>
          <cell r="E266">
            <v>0</v>
          </cell>
          <cell r="F266">
            <v>0</v>
          </cell>
          <cell r="G266">
            <v>0</v>
          </cell>
          <cell r="H266">
            <v>0</v>
          </cell>
          <cell r="I266">
            <v>0</v>
          </cell>
          <cell r="J266">
            <v>0</v>
          </cell>
          <cell r="K266">
            <v>0</v>
          </cell>
          <cell r="L266">
            <v>0</v>
          </cell>
          <cell r="M266">
            <v>0</v>
          </cell>
          <cell r="N266">
            <v>0</v>
          </cell>
          <cell r="O266">
            <v>0</v>
          </cell>
          <cell r="P266">
            <v>0</v>
          </cell>
          <cell r="R266">
            <v>0</v>
          </cell>
        </row>
        <row r="267">
          <cell r="B267" t="str">
            <v>tbc   iPhone</v>
          </cell>
          <cell r="C267" t="str">
            <v>tbc</v>
          </cell>
          <cell r="E267">
            <v>0</v>
          </cell>
          <cell r="F267">
            <v>0</v>
          </cell>
          <cell r="G267">
            <v>0</v>
          </cell>
          <cell r="H267">
            <v>0</v>
          </cell>
          <cell r="I267">
            <v>0</v>
          </cell>
          <cell r="J267">
            <v>0</v>
          </cell>
          <cell r="K267">
            <v>0</v>
          </cell>
          <cell r="L267">
            <v>0</v>
          </cell>
          <cell r="M267">
            <v>0</v>
          </cell>
          <cell r="N267">
            <v>0</v>
          </cell>
          <cell r="O267">
            <v>0</v>
          </cell>
          <cell r="P267">
            <v>0</v>
          </cell>
          <cell r="R267">
            <v>0</v>
          </cell>
        </row>
        <row r="268">
          <cell r="B268" t="str">
            <v>tbc   iPhone</v>
          </cell>
          <cell r="C268" t="str">
            <v>tbc</v>
          </cell>
          <cell r="E268">
            <v>0</v>
          </cell>
          <cell r="F268">
            <v>0</v>
          </cell>
          <cell r="G268">
            <v>0</v>
          </cell>
          <cell r="H268">
            <v>0</v>
          </cell>
          <cell r="I268">
            <v>0</v>
          </cell>
          <cell r="J268">
            <v>0</v>
          </cell>
          <cell r="K268">
            <v>0</v>
          </cell>
          <cell r="L268">
            <v>0</v>
          </cell>
          <cell r="M268">
            <v>0</v>
          </cell>
          <cell r="N268">
            <v>0</v>
          </cell>
          <cell r="O268">
            <v>0</v>
          </cell>
          <cell r="P268">
            <v>0</v>
          </cell>
          <cell r="R268">
            <v>0</v>
          </cell>
        </row>
        <row r="270">
          <cell r="C270" t="str">
            <v>Total Direct</v>
          </cell>
          <cell r="E270">
            <v>0</v>
          </cell>
          <cell r="F270">
            <v>0</v>
          </cell>
          <cell r="G270">
            <v>0</v>
          </cell>
          <cell r="H270">
            <v>0</v>
          </cell>
          <cell r="I270">
            <v>0</v>
          </cell>
          <cell r="J270">
            <v>0</v>
          </cell>
          <cell r="K270">
            <v>0</v>
          </cell>
          <cell r="L270">
            <v>0</v>
          </cell>
          <cell r="M270">
            <v>0</v>
          </cell>
          <cell r="N270">
            <v>0</v>
          </cell>
          <cell r="O270">
            <v>0</v>
          </cell>
          <cell r="P270">
            <v>0</v>
          </cell>
          <cell r="R270">
            <v>0</v>
          </cell>
        </row>
        <row r="272">
          <cell r="C272" t="str">
            <v>TOTAL BUSINESS</v>
          </cell>
          <cell r="E272">
            <v>0</v>
          </cell>
          <cell r="F272">
            <v>0</v>
          </cell>
          <cell r="G272">
            <v>0</v>
          </cell>
          <cell r="H272">
            <v>0</v>
          </cell>
          <cell r="I272">
            <v>0</v>
          </cell>
          <cell r="J272">
            <v>0</v>
          </cell>
          <cell r="K272">
            <v>0</v>
          </cell>
          <cell r="L272">
            <v>0</v>
          </cell>
          <cell r="M272">
            <v>0</v>
          </cell>
          <cell r="N272">
            <v>0</v>
          </cell>
          <cell r="O272">
            <v>0</v>
          </cell>
          <cell r="P272">
            <v>0</v>
          </cell>
          <cell r="R272">
            <v>0</v>
          </cell>
        </row>
        <row r="274">
          <cell r="C274" t="str">
            <v>O2 ONLINE (A. Benham)</v>
          </cell>
        </row>
        <row r="276">
          <cell r="B276" t="str">
            <v>O2 Online   iPhone</v>
          </cell>
          <cell r="C276" t="str">
            <v>O2 Online</v>
          </cell>
          <cell r="E276">
            <v>150</v>
          </cell>
          <cell r="F276">
            <v>150</v>
          </cell>
          <cell r="G276">
            <v>150</v>
          </cell>
          <cell r="H276">
            <v>150</v>
          </cell>
          <cell r="I276">
            <v>150</v>
          </cell>
          <cell r="J276">
            <v>150</v>
          </cell>
          <cell r="K276">
            <v>150</v>
          </cell>
          <cell r="L276">
            <v>150</v>
          </cell>
          <cell r="M276">
            <v>150</v>
          </cell>
          <cell r="N276">
            <v>150</v>
          </cell>
          <cell r="O276">
            <v>200</v>
          </cell>
          <cell r="P276">
            <v>300</v>
          </cell>
          <cell r="R276">
            <v>2000</v>
          </cell>
        </row>
        <row r="277">
          <cell r="B277" t="str">
            <v>O2 Telesales   iPhone</v>
          </cell>
          <cell r="C277" t="str">
            <v>O2 Telesales</v>
          </cell>
          <cell r="E277">
            <v>0</v>
          </cell>
          <cell r="F277">
            <v>0</v>
          </cell>
          <cell r="G277">
            <v>0</v>
          </cell>
          <cell r="H277">
            <v>0</v>
          </cell>
          <cell r="I277">
            <v>0</v>
          </cell>
          <cell r="J277">
            <v>0</v>
          </cell>
          <cell r="K277">
            <v>0</v>
          </cell>
          <cell r="L277">
            <v>0</v>
          </cell>
          <cell r="M277">
            <v>0</v>
          </cell>
          <cell r="N277">
            <v>0</v>
          </cell>
          <cell r="O277">
            <v>0</v>
          </cell>
          <cell r="P277">
            <v>0</v>
          </cell>
          <cell r="R277">
            <v>0</v>
          </cell>
        </row>
        <row r="278">
          <cell r="B278" t="str">
            <v>tbc   iPhone</v>
          </cell>
          <cell r="C278" t="str">
            <v>tbc</v>
          </cell>
          <cell r="E278">
            <v>0</v>
          </cell>
          <cell r="F278">
            <v>0</v>
          </cell>
          <cell r="G278">
            <v>0</v>
          </cell>
          <cell r="H278">
            <v>0</v>
          </cell>
          <cell r="I278">
            <v>0</v>
          </cell>
          <cell r="J278">
            <v>0</v>
          </cell>
          <cell r="K278">
            <v>0</v>
          </cell>
          <cell r="L278">
            <v>0</v>
          </cell>
          <cell r="M278">
            <v>0</v>
          </cell>
          <cell r="N278">
            <v>0</v>
          </cell>
          <cell r="O278">
            <v>0</v>
          </cell>
          <cell r="P278">
            <v>0</v>
          </cell>
          <cell r="R278">
            <v>0</v>
          </cell>
        </row>
        <row r="279">
          <cell r="B279" t="str">
            <v>tbc   iPhone</v>
          </cell>
          <cell r="C279" t="str">
            <v>tbc</v>
          </cell>
          <cell r="E279">
            <v>0</v>
          </cell>
          <cell r="F279">
            <v>0</v>
          </cell>
          <cell r="G279">
            <v>0</v>
          </cell>
          <cell r="H279">
            <v>0</v>
          </cell>
          <cell r="I279">
            <v>0</v>
          </cell>
          <cell r="J279">
            <v>0</v>
          </cell>
          <cell r="K279">
            <v>0</v>
          </cell>
          <cell r="L279">
            <v>0</v>
          </cell>
          <cell r="M279">
            <v>0</v>
          </cell>
          <cell r="N279">
            <v>0</v>
          </cell>
          <cell r="O279">
            <v>0</v>
          </cell>
          <cell r="P279">
            <v>0</v>
          </cell>
          <cell r="R279">
            <v>0</v>
          </cell>
        </row>
        <row r="280">
          <cell r="B280" t="str">
            <v>tbc   iPhone</v>
          </cell>
          <cell r="C280" t="str">
            <v>tbc</v>
          </cell>
          <cell r="E280">
            <v>0</v>
          </cell>
          <cell r="F280">
            <v>0</v>
          </cell>
          <cell r="G280">
            <v>0</v>
          </cell>
          <cell r="H280">
            <v>0</v>
          </cell>
          <cell r="I280">
            <v>0</v>
          </cell>
          <cell r="J280">
            <v>0</v>
          </cell>
          <cell r="K280">
            <v>0</v>
          </cell>
          <cell r="L280">
            <v>0</v>
          </cell>
          <cell r="M280">
            <v>0</v>
          </cell>
          <cell r="N280">
            <v>0</v>
          </cell>
          <cell r="O280">
            <v>0</v>
          </cell>
          <cell r="P280">
            <v>0</v>
          </cell>
          <cell r="R280">
            <v>0</v>
          </cell>
        </row>
        <row r="281">
          <cell r="B281" t="str">
            <v>tbc   iPhone</v>
          </cell>
          <cell r="C281" t="str">
            <v>tbc</v>
          </cell>
          <cell r="E281">
            <v>0</v>
          </cell>
          <cell r="F281">
            <v>0</v>
          </cell>
          <cell r="G281">
            <v>0</v>
          </cell>
          <cell r="H281">
            <v>0</v>
          </cell>
          <cell r="I281">
            <v>0</v>
          </cell>
          <cell r="J281">
            <v>0</v>
          </cell>
          <cell r="K281">
            <v>0</v>
          </cell>
          <cell r="L281">
            <v>0</v>
          </cell>
          <cell r="M281">
            <v>0</v>
          </cell>
          <cell r="N281">
            <v>0</v>
          </cell>
          <cell r="O281">
            <v>0</v>
          </cell>
          <cell r="P281">
            <v>0</v>
          </cell>
          <cell r="R281">
            <v>0</v>
          </cell>
        </row>
        <row r="283">
          <cell r="C283" t="str">
            <v>TOTAL O2 ONLINE</v>
          </cell>
          <cell r="E283">
            <v>150</v>
          </cell>
          <cell r="F283">
            <v>150</v>
          </cell>
          <cell r="G283">
            <v>150</v>
          </cell>
          <cell r="H283">
            <v>150</v>
          </cell>
          <cell r="I283">
            <v>150</v>
          </cell>
          <cell r="J283">
            <v>150</v>
          </cell>
          <cell r="K283">
            <v>150</v>
          </cell>
          <cell r="L283">
            <v>150</v>
          </cell>
          <cell r="M283">
            <v>150</v>
          </cell>
          <cell r="N283">
            <v>150</v>
          </cell>
          <cell r="O283">
            <v>200</v>
          </cell>
          <cell r="P283">
            <v>300</v>
          </cell>
          <cell r="R283">
            <v>2000</v>
          </cell>
        </row>
        <row r="285">
          <cell r="C285" t="str">
            <v>O2 RETAIL (P. Cave)</v>
          </cell>
        </row>
        <row r="287">
          <cell r="B287" t="str">
            <v>O2 Retail   iPhone</v>
          </cell>
          <cell r="C287" t="str">
            <v>O2 Retail</v>
          </cell>
          <cell r="E287">
            <v>7106.8347710683474</v>
          </cell>
          <cell r="F287">
            <v>6599.2037159920374</v>
          </cell>
          <cell r="G287">
            <v>6599.2037159920374</v>
          </cell>
          <cell r="H287">
            <v>6599.2037159920374</v>
          </cell>
          <cell r="I287">
            <v>6599.2037159920374</v>
          </cell>
          <cell r="J287">
            <v>6599.2037159920374</v>
          </cell>
          <cell r="K287">
            <v>6091.5726609157273</v>
          </cell>
          <cell r="L287">
            <v>6091.5726609157273</v>
          </cell>
          <cell r="M287">
            <v>6091.5726609157273</v>
          </cell>
          <cell r="N287">
            <v>5583.9416058394154</v>
          </cell>
          <cell r="O287">
            <v>5685.4678168546779</v>
          </cell>
          <cell r="P287">
            <v>6853.0192435301924</v>
          </cell>
          <cell r="R287">
            <v>76500</v>
          </cell>
        </row>
        <row r="288">
          <cell r="B288" t="str">
            <v>O2 Franchise   iPhone</v>
          </cell>
          <cell r="C288" t="str">
            <v>O2 Franchise</v>
          </cell>
          <cell r="E288">
            <v>538.81884538818849</v>
          </cell>
          <cell r="F288">
            <v>500.33178500331786</v>
          </cell>
          <cell r="G288">
            <v>500.33178500331786</v>
          </cell>
          <cell r="H288">
            <v>500.33178500331786</v>
          </cell>
          <cell r="I288">
            <v>500.33178500331786</v>
          </cell>
          <cell r="J288">
            <v>500.33178500331786</v>
          </cell>
          <cell r="K288">
            <v>461.84472461844717</v>
          </cell>
          <cell r="L288">
            <v>461.84472461844717</v>
          </cell>
          <cell r="M288">
            <v>461.84472461844717</v>
          </cell>
          <cell r="N288">
            <v>423.3576642335766</v>
          </cell>
          <cell r="O288">
            <v>431.05507631055076</v>
          </cell>
          <cell r="P288">
            <v>519.57531519575321</v>
          </cell>
          <cell r="R288">
            <v>5800.0000000000009</v>
          </cell>
        </row>
        <row r="289">
          <cell r="B289" t="str">
            <v>tbc   iPhone</v>
          </cell>
          <cell r="C289" t="str">
            <v>tbc</v>
          </cell>
          <cell r="E289">
            <v>0</v>
          </cell>
          <cell r="F289">
            <v>0</v>
          </cell>
          <cell r="G289">
            <v>0</v>
          </cell>
          <cell r="H289">
            <v>0</v>
          </cell>
          <cell r="I289">
            <v>0</v>
          </cell>
          <cell r="J289">
            <v>0</v>
          </cell>
          <cell r="K289">
            <v>0</v>
          </cell>
          <cell r="L289">
            <v>0</v>
          </cell>
          <cell r="M289">
            <v>0</v>
          </cell>
          <cell r="N289">
            <v>0</v>
          </cell>
          <cell r="O289">
            <v>0</v>
          </cell>
          <cell r="P289">
            <v>0</v>
          </cell>
          <cell r="R289">
            <v>0</v>
          </cell>
        </row>
        <row r="290">
          <cell r="B290" t="str">
            <v>tbc   iPhone</v>
          </cell>
          <cell r="C290" t="str">
            <v>tbc</v>
          </cell>
          <cell r="E290">
            <v>0</v>
          </cell>
          <cell r="F290">
            <v>0</v>
          </cell>
          <cell r="G290">
            <v>0</v>
          </cell>
          <cell r="H290">
            <v>0</v>
          </cell>
          <cell r="I290">
            <v>0</v>
          </cell>
          <cell r="J290">
            <v>0</v>
          </cell>
          <cell r="K290">
            <v>0</v>
          </cell>
          <cell r="L290">
            <v>0</v>
          </cell>
          <cell r="M290">
            <v>0</v>
          </cell>
          <cell r="N290">
            <v>0</v>
          </cell>
          <cell r="O290">
            <v>0</v>
          </cell>
          <cell r="P290">
            <v>0</v>
          </cell>
          <cell r="R290">
            <v>0</v>
          </cell>
        </row>
        <row r="291">
          <cell r="B291" t="str">
            <v>tbc   iPhone</v>
          </cell>
          <cell r="C291" t="str">
            <v>tbc</v>
          </cell>
          <cell r="E291">
            <v>0</v>
          </cell>
          <cell r="F291">
            <v>0</v>
          </cell>
          <cell r="G291">
            <v>0</v>
          </cell>
          <cell r="H291">
            <v>0</v>
          </cell>
          <cell r="I291">
            <v>0</v>
          </cell>
          <cell r="J291">
            <v>0</v>
          </cell>
          <cell r="K291">
            <v>0</v>
          </cell>
          <cell r="L291">
            <v>0</v>
          </cell>
          <cell r="M291">
            <v>0</v>
          </cell>
          <cell r="N291">
            <v>0</v>
          </cell>
          <cell r="O291">
            <v>0</v>
          </cell>
          <cell r="P291">
            <v>0</v>
          </cell>
          <cell r="R291">
            <v>0</v>
          </cell>
        </row>
        <row r="292">
          <cell r="B292" t="str">
            <v>tbc   iPhone</v>
          </cell>
          <cell r="C292" t="str">
            <v>tbc</v>
          </cell>
          <cell r="E292">
            <v>0</v>
          </cell>
          <cell r="F292">
            <v>0</v>
          </cell>
          <cell r="G292">
            <v>0</v>
          </cell>
          <cell r="H292">
            <v>0</v>
          </cell>
          <cell r="I292">
            <v>0</v>
          </cell>
          <cell r="J292">
            <v>0</v>
          </cell>
          <cell r="K292">
            <v>0</v>
          </cell>
          <cell r="L292">
            <v>0</v>
          </cell>
          <cell r="M292">
            <v>0</v>
          </cell>
          <cell r="N292">
            <v>0</v>
          </cell>
          <cell r="O292">
            <v>0</v>
          </cell>
          <cell r="P292">
            <v>0</v>
          </cell>
          <cell r="R292">
            <v>0</v>
          </cell>
        </row>
        <row r="293">
          <cell r="B293" t="str">
            <v>tbc   iPhone</v>
          </cell>
          <cell r="C293" t="str">
            <v>tbc</v>
          </cell>
          <cell r="E293">
            <v>0</v>
          </cell>
          <cell r="F293">
            <v>0</v>
          </cell>
          <cell r="G293">
            <v>0</v>
          </cell>
          <cell r="H293">
            <v>0</v>
          </cell>
          <cell r="I293">
            <v>0</v>
          </cell>
          <cell r="J293">
            <v>0</v>
          </cell>
          <cell r="K293">
            <v>0</v>
          </cell>
          <cell r="L293">
            <v>0</v>
          </cell>
          <cell r="M293">
            <v>0</v>
          </cell>
          <cell r="N293">
            <v>0</v>
          </cell>
          <cell r="O293">
            <v>0</v>
          </cell>
          <cell r="P293">
            <v>0</v>
          </cell>
          <cell r="R293">
            <v>0</v>
          </cell>
        </row>
        <row r="295">
          <cell r="C295" t="str">
            <v>TOTAL O2 RETAIL</v>
          </cell>
          <cell r="E295">
            <v>7645.6536164565359</v>
          </cell>
          <cell r="F295">
            <v>7099.5355009953555</v>
          </cell>
          <cell r="G295">
            <v>7099.5355009953555</v>
          </cell>
          <cell r="H295">
            <v>7099.5355009953555</v>
          </cell>
          <cell r="I295">
            <v>7099.5355009953555</v>
          </cell>
          <cell r="J295">
            <v>7099.5355009953555</v>
          </cell>
          <cell r="K295">
            <v>6553.4173855341742</v>
          </cell>
          <cell r="L295">
            <v>6553.4173855341742</v>
          </cell>
          <cell r="M295">
            <v>6553.4173855341742</v>
          </cell>
          <cell r="N295">
            <v>6007.2992700729919</v>
          </cell>
          <cell r="O295">
            <v>6116.5228931652291</v>
          </cell>
          <cell r="P295">
            <v>7372.5945587259457</v>
          </cell>
          <cell r="R295">
            <v>82300</v>
          </cell>
        </row>
        <row r="297">
          <cell r="C297" t="str">
            <v>OTHER CHANNELS</v>
          </cell>
        </row>
        <row r="299">
          <cell r="B299" t="str">
            <v>Other   iPhone</v>
          </cell>
          <cell r="C299" t="str">
            <v>Other</v>
          </cell>
          <cell r="E299">
            <v>0</v>
          </cell>
          <cell r="F299">
            <v>0</v>
          </cell>
          <cell r="G299">
            <v>0</v>
          </cell>
          <cell r="H299">
            <v>0</v>
          </cell>
          <cell r="I299">
            <v>0</v>
          </cell>
          <cell r="J299">
            <v>0</v>
          </cell>
          <cell r="K299">
            <v>0</v>
          </cell>
          <cell r="L299">
            <v>0</v>
          </cell>
          <cell r="M299">
            <v>0</v>
          </cell>
          <cell r="N299">
            <v>0</v>
          </cell>
          <cell r="O299">
            <v>0</v>
          </cell>
          <cell r="P299">
            <v>0</v>
          </cell>
          <cell r="R299">
            <v>0</v>
          </cell>
        </row>
        <row r="300">
          <cell r="B300" t="str">
            <v>tbc   iPhone</v>
          </cell>
          <cell r="C300" t="str">
            <v>tbc</v>
          </cell>
          <cell r="E300">
            <v>0</v>
          </cell>
          <cell r="F300">
            <v>0</v>
          </cell>
          <cell r="G300">
            <v>0</v>
          </cell>
          <cell r="H300">
            <v>0</v>
          </cell>
          <cell r="I300">
            <v>0</v>
          </cell>
          <cell r="J300">
            <v>0</v>
          </cell>
          <cell r="K300">
            <v>0</v>
          </cell>
          <cell r="L300">
            <v>0</v>
          </cell>
          <cell r="M300">
            <v>0</v>
          </cell>
          <cell r="N300">
            <v>0</v>
          </cell>
          <cell r="O300">
            <v>0</v>
          </cell>
          <cell r="P300">
            <v>0</v>
          </cell>
          <cell r="R300">
            <v>0</v>
          </cell>
        </row>
        <row r="301">
          <cell r="B301" t="str">
            <v>tbc   iPhone</v>
          </cell>
          <cell r="C301" t="str">
            <v>tbc</v>
          </cell>
          <cell r="E301">
            <v>0</v>
          </cell>
          <cell r="F301">
            <v>0</v>
          </cell>
          <cell r="G301">
            <v>0</v>
          </cell>
          <cell r="H301">
            <v>0</v>
          </cell>
          <cell r="I301">
            <v>0</v>
          </cell>
          <cell r="J301">
            <v>0</v>
          </cell>
          <cell r="K301">
            <v>0</v>
          </cell>
          <cell r="L301">
            <v>0</v>
          </cell>
          <cell r="M301">
            <v>0</v>
          </cell>
          <cell r="N301">
            <v>0</v>
          </cell>
          <cell r="O301">
            <v>0</v>
          </cell>
          <cell r="P301">
            <v>0</v>
          </cell>
          <cell r="R301">
            <v>0</v>
          </cell>
        </row>
        <row r="302">
          <cell r="B302" t="str">
            <v>tbc   iPhone</v>
          </cell>
          <cell r="C302" t="str">
            <v>tbc</v>
          </cell>
          <cell r="E302">
            <v>0</v>
          </cell>
          <cell r="F302">
            <v>0</v>
          </cell>
          <cell r="G302">
            <v>0</v>
          </cell>
          <cell r="H302">
            <v>0</v>
          </cell>
          <cell r="I302">
            <v>0</v>
          </cell>
          <cell r="J302">
            <v>0</v>
          </cell>
          <cell r="K302">
            <v>0</v>
          </cell>
          <cell r="L302">
            <v>0</v>
          </cell>
          <cell r="M302">
            <v>0</v>
          </cell>
          <cell r="N302">
            <v>0</v>
          </cell>
          <cell r="O302">
            <v>0</v>
          </cell>
          <cell r="P302">
            <v>0</v>
          </cell>
          <cell r="R302">
            <v>0</v>
          </cell>
        </row>
        <row r="303">
          <cell r="B303" t="str">
            <v>tbc   iPhone</v>
          </cell>
          <cell r="C303" t="str">
            <v>tbc</v>
          </cell>
          <cell r="E303">
            <v>0</v>
          </cell>
          <cell r="F303">
            <v>0</v>
          </cell>
          <cell r="G303">
            <v>0</v>
          </cell>
          <cell r="H303">
            <v>0</v>
          </cell>
          <cell r="I303">
            <v>0</v>
          </cell>
          <cell r="J303">
            <v>0</v>
          </cell>
          <cell r="K303">
            <v>0</v>
          </cell>
          <cell r="L303">
            <v>0</v>
          </cell>
          <cell r="M303">
            <v>0</v>
          </cell>
          <cell r="N303">
            <v>0</v>
          </cell>
          <cell r="O303">
            <v>0</v>
          </cell>
          <cell r="P303">
            <v>0</v>
          </cell>
          <cell r="R303">
            <v>0</v>
          </cell>
        </row>
        <row r="304">
          <cell r="B304" t="str">
            <v>tbc   iPhone</v>
          </cell>
          <cell r="C304" t="str">
            <v>tbc</v>
          </cell>
          <cell r="E304">
            <v>0</v>
          </cell>
          <cell r="F304">
            <v>0</v>
          </cell>
          <cell r="G304">
            <v>0</v>
          </cell>
          <cell r="H304">
            <v>0</v>
          </cell>
          <cell r="I304">
            <v>0</v>
          </cell>
          <cell r="J304">
            <v>0</v>
          </cell>
          <cell r="K304">
            <v>0</v>
          </cell>
          <cell r="L304">
            <v>0</v>
          </cell>
          <cell r="M304">
            <v>0</v>
          </cell>
          <cell r="N304">
            <v>0</v>
          </cell>
          <cell r="O304">
            <v>0</v>
          </cell>
          <cell r="P304">
            <v>0</v>
          </cell>
          <cell r="R304">
            <v>0</v>
          </cell>
        </row>
        <row r="305">
          <cell r="B305" t="str">
            <v>tbc   iPhone</v>
          </cell>
          <cell r="C305" t="str">
            <v>tbc</v>
          </cell>
          <cell r="E305">
            <v>0</v>
          </cell>
          <cell r="F305">
            <v>0</v>
          </cell>
          <cell r="G305">
            <v>0</v>
          </cell>
          <cell r="H305">
            <v>0</v>
          </cell>
          <cell r="I305">
            <v>0</v>
          </cell>
          <cell r="J305">
            <v>0</v>
          </cell>
          <cell r="K305">
            <v>0</v>
          </cell>
          <cell r="L305">
            <v>0</v>
          </cell>
          <cell r="M305">
            <v>0</v>
          </cell>
          <cell r="N305">
            <v>0</v>
          </cell>
          <cell r="O305">
            <v>0</v>
          </cell>
          <cell r="P305">
            <v>0</v>
          </cell>
          <cell r="R305">
            <v>0</v>
          </cell>
        </row>
        <row r="307">
          <cell r="C307" t="str">
            <v>TOTAL OTHER CHANNELS</v>
          </cell>
          <cell r="E307">
            <v>0</v>
          </cell>
          <cell r="F307">
            <v>0</v>
          </cell>
          <cell r="G307">
            <v>0</v>
          </cell>
          <cell r="H307">
            <v>0</v>
          </cell>
          <cell r="I307">
            <v>0</v>
          </cell>
          <cell r="J307">
            <v>0</v>
          </cell>
          <cell r="K307">
            <v>0</v>
          </cell>
          <cell r="L307">
            <v>0</v>
          </cell>
          <cell r="M307">
            <v>0</v>
          </cell>
          <cell r="N307">
            <v>0</v>
          </cell>
          <cell r="O307">
            <v>0</v>
          </cell>
          <cell r="P307">
            <v>0</v>
          </cell>
          <cell r="R307">
            <v>0</v>
          </cell>
        </row>
        <row r="309">
          <cell r="C309" t="str">
            <v>iPHONE PREPAY GROSS CONNECTIONS</v>
          </cell>
          <cell r="E309">
            <v>19595.653616456537</v>
          </cell>
          <cell r="F309">
            <v>17349.535500995356</v>
          </cell>
          <cell r="G309">
            <v>16849.535500995356</v>
          </cell>
          <cell r="H309">
            <v>16249.535500995356</v>
          </cell>
          <cell r="I309">
            <v>16149.535500995356</v>
          </cell>
          <cell r="J309">
            <v>16149.535500995356</v>
          </cell>
          <cell r="K309">
            <v>16103.417385534174</v>
          </cell>
          <cell r="L309">
            <v>16103.417385534174</v>
          </cell>
          <cell r="M309">
            <v>16103.417385534174</v>
          </cell>
          <cell r="N309">
            <v>18157.299270072992</v>
          </cell>
          <cell r="O309">
            <v>19816.522893165231</v>
          </cell>
          <cell r="P309">
            <v>26172.594558725945</v>
          </cell>
          <cell r="R309">
            <v>214800</v>
          </cell>
        </row>
        <row r="311">
          <cell r="C311" t="str">
            <v>PREPAY Mobile BB</v>
          </cell>
          <cell r="E311">
            <v>39814</v>
          </cell>
          <cell r="F311">
            <v>39845</v>
          </cell>
          <cell r="G311">
            <v>39873</v>
          </cell>
          <cell r="H311">
            <v>39904</v>
          </cell>
          <cell r="I311">
            <v>39934</v>
          </cell>
          <cell r="J311">
            <v>39965</v>
          </cell>
          <cell r="K311">
            <v>39995</v>
          </cell>
          <cell r="L311">
            <v>40026</v>
          </cell>
          <cell r="M311">
            <v>40057</v>
          </cell>
          <cell r="N311">
            <v>40087</v>
          </cell>
          <cell r="O311">
            <v>40118</v>
          </cell>
          <cell r="P311">
            <v>40148</v>
          </cell>
          <cell r="R311" t="str">
            <v>Year to Date</v>
          </cell>
        </row>
        <row r="313">
          <cell r="E313" t="str">
            <v>Actual</v>
          </cell>
          <cell r="F313" t="str">
            <v>Actual</v>
          </cell>
          <cell r="G313" t="str">
            <v>Actual</v>
          </cell>
          <cell r="H313" t="str">
            <v/>
          </cell>
          <cell r="I313" t="str">
            <v/>
          </cell>
          <cell r="J313" t="str">
            <v/>
          </cell>
          <cell r="K313" t="str">
            <v/>
          </cell>
          <cell r="L313" t="str">
            <v/>
          </cell>
          <cell r="M313" t="str">
            <v/>
          </cell>
          <cell r="N313" t="str">
            <v/>
          </cell>
          <cell r="O313" t="str">
            <v/>
          </cell>
          <cell r="P313" t="str">
            <v/>
          </cell>
        </row>
        <row r="315">
          <cell r="C315" t="str">
            <v>MASS RETAIL (S. Shurrock)</v>
          </cell>
        </row>
        <row r="317">
          <cell r="B317" t="str">
            <v>Carphone Warehouse - CPW Managed   Mobile BB</v>
          </cell>
          <cell r="C317" t="str">
            <v>Carphone Warehouse - CPW Managed</v>
          </cell>
          <cell r="E317">
            <v>0</v>
          </cell>
          <cell r="F317">
            <v>0</v>
          </cell>
          <cell r="G317">
            <v>0</v>
          </cell>
          <cell r="H317">
            <v>0</v>
          </cell>
          <cell r="I317">
            <v>0</v>
          </cell>
          <cell r="J317">
            <v>0</v>
          </cell>
          <cell r="K317">
            <v>0</v>
          </cell>
          <cell r="L317">
            <v>0</v>
          </cell>
          <cell r="M317">
            <v>0</v>
          </cell>
          <cell r="N317">
            <v>0</v>
          </cell>
          <cell r="O317">
            <v>0</v>
          </cell>
          <cell r="P317">
            <v>0</v>
          </cell>
          <cell r="R317">
            <v>0</v>
          </cell>
        </row>
        <row r="318">
          <cell r="B318" t="str">
            <v>Carphone Warehouse - O2 Managed   Mobile BB</v>
          </cell>
          <cell r="C318" t="str">
            <v>Carphone Warehouse - O2 Managed</v>
          </cell>
          <cell r="E318">
            <v>3928.2352941176473</v>
          </cell>
          <cell r="F318">
            <v>3928.2352941176473</v>
          </cell>
          <cell r="G318">
            <v>3928.2352941176473</v>
          </cell>
          <cell r="H318">
            <v>4489.411764705882</v>
          </cell>
          <cell r="I318">
            <v>4489.411764705882</v>
          </cell>
          <cell r="J318">
            <v>4489.411764705882</v>
          </cell>
          <cell r="K318">
            <v>4489.411764705882</v>
          </cell>
          <cell r="L318">
            <v>4489.411764705882</v>
          </cell>
          <cell r="M318">
            <v>4489.411764705882</v>
          </cell>
          <cell r="N318">
            <v>5050.588235294118</v>
          </cell>
          <cell r="O318">
            <v>6172.9411764705883</v>
          </cell>
          <cell r="P318">
            <v>7295.2941176470586</v>
          </cell>
          <cell r="R318">
            <v>57239.999999999993</v>
          </cell>
        </row>
        <row r="319">
          <cell r="B319" t="str">
            <v>tbc   Mobile BB</v>
          </cell>
          <cell r="C319" t="str">
            <v>tbc</v>
          </cell>
          <cell r="E319">
            <v>0</v>
          </cell>
          <cell r="F319">
            <v>0</v>
          </cell>
          <cell r="G319">
            <v>0</v>
          </cell>
          <cell r="H319">
            <v>0</v>
          </cell>
          <cell r="I319">
            <v>0</v>
          </cell>
          <cell r="J319">
            <v>0</v>
          </cell>
          <cell r="K319">
            <v>0</v>
          </cell>
          <cell r="L319">
            <v>0</v>
          </cell>
          <cell r="M319">
            <v>0</v>
          </cell>
          <cell r="N319">
            <v>0</v>
          </cell>
          <cell r="O319">
            <v>0</v>
          </cell>
          <cell r="P319">
            <v>0</v>
          </cell>
          <cell r="R319">
            <v>0</v>
          </cell>
        </row>
        <row r="320">
          <cell r="B320" t="str">
            <v>tbc   Mobile BB</v>
          </cell>
          <cell r="C320" t="str">
            <v>tbc</v>
          </cell>
          <cell r="E320">
            <v>0</v>
          </cell>
          <cell r="F320">
            <v>0</v>
          </cell>
          <cell r="G320">
            <v>0</v>
          </cell>
          <cell r="H320">
            <v>0</v>
          </cell>
          <cell r="I320">
            <v>0</v>
          </cell>
          <cell r="J320">
            <v>0</v>
          </cell>
          <cell r="K320">
            <v>0</v>
          </cell>
          <cell r="L320">
            <v>0</v>
          </cell>
          <cell r="M320">
            <v>0</v>
          </cell>
          <cell r="N320">
            <v>0</v>
          </cell>
          <cell r="O320">
            <v>0</v>
          </cell>
          <cell r="P320">
            <v>0</v>
          </cell>
          <cell r="R320">
            <v>0</v>
          </cell>
        </row>
        <row r="321">
          <cell r="B321" t="str">
            <v>Phones 4 You   Mobile BB</v>
          </cell>
          <cell r="C321" t="str">
            <v>Phones 4 You</v>
          </cell>
          <cell r="E321">
            <v>2740.3703703703704</v>
          </cell>
          <cell r="F321">
            <v>2740.3703703703704</v>
          </cell>
          <cell r="G321">
            <v>2740.3703703703704</v>
          </cell>
          <cell r="H321">
            <v>2740.3703703703704</v>
          </cell>
          <cell r="I321">
            <v>2740.3703703703704</v>
          </cell>
          <cell r="J321">
            <v>2740.3703703703704</v>
          </cell>
          <cell r="K321">
            <v>3299.6296296296296</v>
          </cell>
          <cell r="L321">
            <v>3299.6296296296296</v>
          </cell>
          <cell r="M321">
            <v>3299.6296296296296</v>
          </cell>
          <cell r="N321">
            <v>3299.6296296296296</v>
          </cell>
          <cell r="O321">
            <v>3299.6296296296296</v>
          </cell>
          <cell r="P321">
            <v>3299.6296296296296</v>
          </cell>
          <cell r="R321">
            <v>36239.999999999993</v>
          </cell>
        </row>
        <row r="322">
          <cell r="B322" t="str">
            <v>Dixons Stores Group   Mobile BB</v>
          </cell>
          <cell r="C322" t="str">
            <v>Dixons Stores Group</v>
          </cell>
          <cell r="E322">
            <v>400</v>
          </cell>
          <cell r="F322">
            <v>400</v>
          </cell>
          <cell r="G322">
            <v>400</v>
          </cell>
          <cell r="H322">
            <v>400</v>
          </cell>
          <cell r="I322">
            <v>400</v>
          </cell>
          <cell r="J322">
            <v>400</v>
          </cell>
          <cell r="K322">
            <v>400</v>
          </cell>
          <cell r="L322">
            <v>400</v>
          </cell>
          <cell r="M322">
            <v>400</v>
          </cell>
          <cell r="N322">
            <v>500</v>
          </cell>
          <cell r="O322">
            <v>500</v>
          </cell>
          <cell r="P322">
            <v>500</v>
          </cell>
          <cell r="R322">
            <v>5100</v>
          </cell>
        </row>
        <row r="323">
          <cell r="B323" t="str">
            <v>tbc   Mobile BB</v>
          </cell>
          <cell r="C323" t="str">
            <v>tbc</v>
          </cell>
          <cell r="E323">
            <v>0</v>
          </cell>
          <cell r="F323">
            <v>0</v>
          </cell>
          <cell r="G323">
            <v>0</v>
          </cell>
          <cell r="H323">
            <v>0</v>
          </cell>
          <cell r="I323">
            <v>0</v>
          </cell>
          <cell r="J323">
            <v>0</v>
          </cell>
          <cell r="K323">
            <v>0</v>
          </cell>
          <cell r="L323">
            <v>0</v>
          </cell>
          <cell r="M323">
            <v>0</v>
          </cell>
          <cell r="N323">
            <v>0</v>
          </cell>
          <cell r="O323">
            <v>0</v>
          </cell>
          <cell r="P323">
            <v>0</v>
          </cell>
          <cell r="R323">
            <v>0</v>
          </cell>
        </row>
        <row r="324">
          <cell r="B324" t="str">
            <v>Dial a Phone   Mobile BB</v>
          </cell>
          <cell r="C324" t="str">
            <v>Dial a Phone</v>
          </cell>
          <cell r="E324">
            <v>0</v>
          </cell>
          <cell r="F324">
            <v>0</v>
          </cell>
          <cell r="G324">
            <v>0</v>
          </cell>
          <cell r="H324">
            <v>0</v>
          </cell>
          <cell r="I324">
            <v>0</v>
          </cell>
          <cell r="J324">
            <v>0</v>
          </cell>
          <cell r="K324">
            <v>0</v>
          </cell>
          <cell r="L324">
            <v>0</v>
          </cell>
          <cell r="M324">
            <v>0</v>
          </cell>
          <cell r="N324">
            <v>0</v>
          </cell>
          <cell r="O324">
            <v>0</v>
          </cell>
          <cell r="P324">
            <v>0</v>
          </cell>
          <cell r="R324">
            <v>0</v>
          </cell>
        </row>
        <row r="325">
          <cell r="B325" t="str">
            <v>Argos   Mobile BB</v>
          </cell>
          <cell r="C325" t="str">
            <v>Argos</v>
          </cell>
          <cell r="E325">
            <v>334</v>
          </cell>
          <cell r="F325">
            <v>333</v>
          </cell>
          <cell r="G325">
            <v>333</v>
          </cell>
          <cell r="H325">
            <v>334</v>
          </cell>
          <cell r="I325">
            <v>333</v>
          </cell>
          <cell r="J325">
            <v>333</v>
          </cell>
          <cell r="K325">
            <v>334</v>
          </cell>
          <cell r="L325">
            <v>333</v>
          </cell>
          <cell r="M325">
            <v>333</v>
          </cell>
          <cell r="N325">
            <v>668</v>
          </cell>
          <cell r="O325">
            <v>666</v>
          </cell>
          <cell r="P325">
            <v>666</v>
          </cell>
          <cell r="R325">
            <v>5000</v>
          </cell>
        </row>
        <row r="326">
          <cell r="B326" t="str">
            <v>Tesco   Mobile BB</v>
          </cell>
          <cell r="C326" t="str">
            <v>Tesco</v>
          </cell>
          <cell r="E326">
            <v>2000</v>
          </cell>
          <cell r="F326">
            <v>2000</v>
          </cell>
          <cell r="G326">
            <v>2000</v>
          </cell>
          <cell r="H326">
            <v>2000</v>
          </cell>
          <cell r="I326">
            <v>2000</v>
          </cell>
          <cell r="J326">
            <v>2000</v>
          </cell>
          <cell r="K326">
            <v>2000</v>
          </cell>
          <cell r="L326">
            <v>2000</v>
          </cell>
          <cell r="M326">
            <v>2000</v>
          </cell>
          <cell r="N326">
            <v>2000</v>
          </cell>
          <cell r="O326">
            <v>2000</v>
          </cell>
          <cell r="P326">
            <v>2000</v>
          </cell>
          <cell r="R326">
            <v>24000</v>
          </cell>
        </row>
        <row r="327">
          <cell r="B327" t="str">
            <v>Woolworths   Mobile BB</v>
          </cell>
          <cell r="C327" t="str">
            <v>Woolworths</v>
          </cell>
          <cell r="E327">
            <v>0</v>
          </cell>
          <cell r="F327">
            <v>0</v>
          </cell>
          <cell r="G327">
            <v>0</v>
          </cell>
          <cell r="H327">
            <v>0</v>
          </cell>
          <cell r="I327">
            <v>0</v>
          </cell>
          <cell r="J327">
            <v>0</v>
          </cell>
          <cell r="K327">
            <v>0</v>
          </cell>
          <cell r="L327">
            <v>0</v>
          </cell>
          <cell r="M327">
            <v>0</v>
          </cell>
          <cell r="N327">
            <v>0</v>
          </cell>
          <cell r="O327">
            <v>0</v>
          </cell>
          <cell r="P327">
            <v>0</v>
          </cell>
          <cell r="R327">
            <v>0</v>
          </cell>
        </row>
        <row r="328">
          <cell r="B328" t="str">
            <v>Littlewoods   Mobile BB</v>
          </cell>
          <cell r="C328" t="str">
            <v>Littlewoods</v>
          </cell>
          <cell r="E328">
            <v>400</v>
          </cell>
          <cell r="F328">
            <v>400</v>
          </cell>
          <cell r="G328">
            <v>400</v>
          </cell>
          <cell r="H328">
            <v>400</v>
          </cell>
          <cell r="I328">
            <v>400</v>
          </cell>
          <cell r="J328">
            <v>400</v>
          </cell>
          <cell r="K328">
            <v>400</v>
          </cell>
          <cell r="L328">
            <v>400</v>
          </cell>
          <cell r="M328">
            <v>400</v>
          </cell>
          <cell r="N328">
            <v>500</v>
          </cell>
          <cell r="O328">
            <v>500</v>
          </cell>
          <cell r="P328">
            <v>500</v>
          </cell>
          <cell r="R328">
            <v>5100</v>
          </cell>
        </row>
        <row r="329">
          <cell r="B329" t="str">
            <v>Comet   Mobile BB</v>
          </cell>
          <cell r="C329" t="str">
            <v>Comet</v>
          </cell>
          <cell r="E329">
            <v>150</v>
          </cell>
          <cell r="F329">
            <v>150</v>
          </cell>
          <cell r="G329">
            <v>150</v>
          </cell>
          <cell r="H329">
            <v>150</v>
          </cell>
          <cell r="I329">
            <v>150</v>
          </cell>
          <cell r="J329">
            <v>150</v>
          </cell>
          <cell r="K329">
            <v>150</v>
          </cell>
          <cell r="L329">
            <v>150</v>
          </cell>
          <cell r="M329">
            <v>150</v>
          </cell>
          <cell r="N329">
            <v>150</v>
          </cell>
          <cell r="O329">
            <v>150</v>
          </cell>
          <cell r="P329">
            <v>250</v>
          </cell>
          <cell r="R329">
            <v>1900</v>
          </cell>
        </row>
        <row r="330">
          <cell r="B330" t="str">
            <v>MobileShop   Mobile BB</v>
          </cell>
          <cell r="C330" t="str">
            <v>MobileShop</v>
          </cell>
          <cell r="E330">
            <v>0</v>
          </cell>
          <cell r="F330">
            <v>0</v>
          </cell>
          <cell r="G330">
            <v>0</v>
          </cell>
          <cell r="H330">
            <v>0</v>
          </cell>
          <cell r="I330">
            <v>0</v>
          </cell>
          <cell r="J330">
            <v>0</v>
          </cell>
          <cell r="K330">
            <v>0</v>
          </cell>
          <cell r="L330">
            <v>0</v>
          </cell>
          <cell r="M330">
            <v>0</v>
          </cell>
          <cell r="N330">
            <v>0</v>
          </cell>
          <cell r="O330">
            <v>0</v>
          </cell>
          <cell r="P330">
            <v>0</v>
          </cell>
          <cell r="R330">
            <v>0</v>
          </cell>
        </row>
        <row r="331">
          <cell r="B331" t="str">
            <v>Apple   Mobile BB</v>
          </cell>
          <cell r="C331" t="str">
            <v>Apple</v>
          </cell>
          <cell r="E331">
            <v>0</v>
          </cell>
          <cell r="F331">
            <v>0</v>
          </cell>
          <cell r="G331">
            <v>0</v>
          </cell>
          <cell r="H331">
            <v>0</v>
          </cell>
          <cell r="I331">
            <v>0</v>
          </cell>
          <cell r="J331">
            <v>0</v>
          </cell>
          <cell r="K331">
            <v>0</v>
          </cell>
          <cell r="L331">
            <v>0</v>
          </cell>
          <cell r="M331">
            <v>0</v>
          </cell>
          <cell r="N331">
            <v>0</v>
          </cell>
          <cell r="O331">
            <v>0</v>
          </cell>
          <cell r="P331">
            <v>0</v>
          </cell>
          <cell r="R331">
            <v>0</v>
          </cell>
        </row>
        <row r="332">
          <cell r="B332" t="str">
            <v>Other Mass Retail   Mobile BB</v>
          </cell>
          <cell r="C332" t="str">
            <v>Other Mass Retail</v>
          </cell>
          <cell r="E332">
            <v>2288</v>
          </cell>
          <cell r="F332">
            <v>2431</v>
          </cell>
          <cell r="G332">
            <v>2574</v>
          </cell>
          <cell r="H332">
            <v>2860</v>
          </cell>
          <cell r="I332">
            <v>2860</v>
          </cell>
          <cell r="J332">
            <v>2860</v>
          </cell>
          <cell r="K332">
            <v>2860</v>
          </cell>
          <cell r="L332">
            <v>2860</v>
          </cell>
          <cell r="M332">
            <v>3182</v>
          </cell>
          <cell r="N332">
            <v>3181</v>
          </cell>
          <cell r="O332">
            <v>3182</v>
          </cell>
          <cell r="P332">
            <v>3182</v>
          </cell>
          <cell r="R332">
            <v>34320</v>
          </cell>
        </row>
        <row r="333">
          <cell r="B333" t="str">
            <v>Prepay Distributors   Mobile BB</v>
          </cell>
          <cell r="C333" t="str">
            <v>Prepay Distributors</v>
          </cell>
          <cell r="E333">
            <v>0</v>
          </cell>
          <cell r="F333">
            <v>0</v>
          </cell>
          <cell r="G333">
            <v>0</v>
          </cell>
          <cell r="H333">
            <v>0</v>
          </cell>
          <cell r="I333">
            <v>0</v>
          </cell>
          <cell r="J333">
            <v>0</v>
          </cell>
          <cell r="K333">
            <v>0</v>
          </cell>
          <cell r="L333">
            <v>0</v>
          </cell>
          <cell r="M333">
            <v>0</v>
          </cell>
          <cell r="N333">
            <v>0</v>
          </cell>
          <cell r="O333">
            <v>0</v>
          </cell>
          <cell r="P333">
            <v>0</v>
          </cell>
          <cell r="R333">
            <v>0</v>
          </cell>
        </row>
        <row r="334">
          <cell r="B334" t="str">
            <v>Asda   Mobile BB</v>
          </cell>
          <cell r="C334" t="str">
            <v>Asda</v>
          </cell>
          <cell r="E334">
            <v>400</v>
          </cell>
          <cell r="F334">
            <v>400</v>
          </cell>
          <cell r="G334">
            <v>400</v>
          </cell>
          <cell r="H334">
            <v>400</v>
          </cell>
          <cell r="I334">
            <v>400</v>
          </cell>
          <cell r="J334">
            <v>400</v>
          </cell>
          <cell r="K334">
            <v>400</v>
          </cell>
          <cell r="L334">
            <v>400</v>
          </cell>
          <cell r="M334">
            <v>400</v>
          </cell>
          <cell r="N334">
            <v>500</v>
          </cell>
          <cell r="O334">
            <v>500</v>
          </cell>
          <cell r="P334">
            <v>500</v>
          </cell>
          <cell r="R334">
            <v>5100</v>
          </cell>
        </row>
        <row r="335">
          <cell r="B335" t="str">
            <v>Next   Mobile BB</v>
          </cell>
          <cell r="C335" t="str">
            <v>Next</v>
          </cell>
          <cell r="E335">
            <v>0</v>
          </cell>
          <cell r="F335">
            <v>0</v>
          </cell>
          <cell r="G335">
            <v>0</v>
          </cell>
          <cell r="H335">
            <v>0</v>
          </cell>
          <cell r="I335">
            <v>0</v>
          </cell>
          <cell r="J335">
            <v>0</v>
          </cell>
          <cell r="K335">
            <v>0</v>
          </cell>
          <cell r="L335">
            <v>0</v>
          </cell>
          <cell r="M335">
            <v>0</v>
          </cell>
          <cell r="N335">
            <v>0</v>
          </cell>
          <cell r="O335">
            <v>0</v>
          </cell>
          <cell r="P335">
            <v>0</v>
          </cell>
          <cell r="R335">
            <v>0</v>
          </cell>
        </row>
        <row r="336">
          <cell r="B336" t="str">
            <v>Morrisons   Mobile BB</v>
          </cell>
          <cell r="C336" t="str">
            <v>Morrisons</v>
          </cell>
          <cell r="E336">
            <v>0</v>
          </cell>
          <cell r="F336">
            <v>0</v>
          </cell>
          <cell r="G336">
            <v>0</v>
          </cell>
          <cell r="H336">
            <v>0</v>
          </cell>
          <cell r="I336">
            <v>0</v>
          </cell>
          <cell r="J336">
            <v>0</v>
          </cell>
          <cell r="K336">
            <v>0</v>
          </cell>
          <cell r="L336">
            <v>0</v>
          </cell>
          <cell r="M336">
            <v>0</v>
          </cell>
          <cell r="N336">
            <v>0</v>
          </cell>
          <cell r="O336">
            <v>0</v>
          </cell>
          <cell r="P336">
            <v>0</v>
          </cell>
          <cell r="R336">
            <v>0</v>
          </cell>
        </row>
        <row r="337">
          <cell r="B337" t="str">
            <v>tbc   Mobile BB</v>
          </cell>
          <cell r="C337" t="str">
            <v>tbc</v>
          </cell>
          <cell r="E337">
            <v>0</v>
          </cell>
          <cell r="F337">
            <v>0</v>
          </cell>
          <cell r="G337">
            <v>0</v>
          </cell>
          <cell r="H337">
            <v>0</v>
          </cell>
          <cell r="I337">
            <v>0</v>
          </cell>
          <cell r="J337">
            <v>0</v>
          </cell>
          <cell r="K337">
            <v>0</v>
          </cell>
          <cell r="L337">
            <v>0</v>
          </cell>
          <cell r="M337">
            <v>0</v>
          </cell>
          <cell r="N337">
            <v>0</v>
          </cell>
          <cell r="O337">
            <v>0</v>
          </cell>
          <cell r="P337">
            <v>0</v>
          </cell>
          <cell r="R337">
            <v>0</v>
          </cell>
        </row>
        <row r="339">
          <cell r="C339" t="str">
            <v>TOTAL MASS RETAIL</v>
          </cell>
          <cell r="E339">
            <v>12640.605664488017</v>
          </cell>
          <cell r="F339">
            <v>12782.605664488017</v>
          </cell>
          <cell r="G339">
            <v>12925.605664488017</v>
          </cell>
          <cell r="H339">
            <v>13773.782135076253</v>
          </cell>
          <cell r="I339">
            <v>13772.782135076253</v>
          </cell>
          <cell r="J339">
            <v>13772.782135076253</v>
          </cell>
          <cell r="K339">
            <v>14333.041394335512</v>
          </cell>
          <cell r="L339">
            <v>14332.041394335512</v>
          </cell>
          <cell r="M339">
            <v>14654.041394335512</v>
          </cell>
          <cell r="N339">
            <v>15849.217864923747</v>
          </cell>
          <cell r="O339">
            <v>16970.570806100219</v>
          </cell>
          <cell r="P339">
            <v>18192.923747276687</v>
          </cell>
          <cell r="R339">
            <v>174000</v>
          </cell>
        </row>
        <row r="341">
          <cell r="C341" t="str">
            <v>BUSINESS (B. Dowd)</v>
          </cell>
        </row>
        <row r="343">
          <cell r="B343" t="str">
            <v>Exclusive Partners   Mobile BB</v>
          </cell>
          <cell r="C343" t="str">
            <v>Exclusive Partners</v>
          </cell>
          <cell r="E343">
            <v>0</v>
          </cell>
          <cell r="F343">
            <v>0</v>
          </cell>
          <cell r="G343">
            <v>0</v>
          </cell>
          <cell r="H343">
            <v>0</v>
          </cell>
          <cell r="I343">
            <v>0</v>
          </cell>
          <cell r="J343">
            <v>0</v>
          </cell>
          <cell r="K343">
            <v>0</v>
          </cell>
          <cell r="L343">
            <v>0</v>
          </cell>
          <cell r="M343">
            <v>0</v>
          </cell>
          <cell r="N343">
            <v>0</v>
          </cell>
          <cell r="O343">
            <v>0</v>
          </cell>
          <cell r="P343">
            <v>0</v>
          </cell>
          <cell r="R343">
            <v>0</v>
          </cell>
        </row>
        <row r="345">
          <cell r="C345" t="str">
            <v>Business Partners</v>
          </cell>
        </row>
        <row r="347">
          <cell r="B347" t="str">
            <v>Direct Independents   Mobile BB</v>
          </cell>
          <cell r="C347" t="str">
            <v>Direct Independents</v>
          </cell>
          <cell r="E347">
            <v>182.05898643331403</v>
          </cell>
          <cell r="F347">
            <v>208.06741306664458</v>
          </cell>
          <cell r="G347">
            <v>286.09269296663632</v>
          </cell>
          <cell r="H347">
            <v>182.05898643331403</v>
          </cell>
          <cell r="I347">
            <v>234.07583969997515</v>
          </cell>
          <cell r="J347">
            <v>286.09269296663632</v>
          </cell>
          <cell r="K347">
            <v>208.06741306664458</v>
          </cell>
          <cell r="L347">
            <v>182.05898643331403</v>
          </cell>
          <cell r="M347">
            <v>234.07583969997515</v>
          </cell>
          <cell r="N347">
            <v>208.06741306664458</v>
          </cell>
          <cell r="O347">
            <v>208.06741306664458</v>
          </cell>
          <cell r="P347">
            <v>182.05898643331446</v>
          </cell>
          <cell r="R347">
            <v>2600.8426633330578</v>
          </cell>
        </row>
        <row r="348">
          <cell r="B348" t="str">
            <v>Distributors   Mobile BB</v>
          </cell>
          <cell r="C348" t="str">
            <v>Distributors</v>
          </cell>
          <cell r="E348">
            <v>581.94094973351821</v>
          </cell>
          <cell r="F348">
            <v>665.07537112402076</v>
          </cell>
          <cell r="G348">
            <v>914.47863529552853</v>
          </cell>
          <cell r="H348">
            <v>581.94094973351821</v>
          </cell>
          <cell r="I348">
            <v>748.20979251452331</v>
          </cell>
          <cell r="J348">
            <v>914.47863529552853</v>
          </cell>
          <cell r="K348">
            <v>665.07537112402076</v>
          </cell>
          <cell r="L348">
            <v>581.94094973351821</v>
          </cell>
          <cell r="M348">
            <v>748.20979251452331</v>
          </cell>
          <cell r="N348">
            <v>665.07537112402076</v>
          </cell>
          <cell r="O348">
            <v>665.07537112402076</v>
          </cell>
          <cell r="P348">
            <v>581.94094973351957</v>
          </cell>
          <cell r="R348">
            <v>8313.4421390502612</v>
          </cell>
        </row>
        <row r="349">
          <cell r="B349" t="str">
            <v>Data Centre of Excellence   Mobile BB</v>
          </cell>
          <cell r="C349" t="str">
            <v>Data Centre of Excellence</v>
          </cell>
          <cell r="E349">
            <v>0</v>
          </cell>
          <cell r="F349">
            <v>0</v>
          </cell>
          <cell r="G349">
            <v>0</v>
          </cell>
          <cell r="H349">
            <v>0</v>
          </cell>
          <cell r="I349">
            <v>0</v>
          </cell>
          <cell r="J349">
            <v>0</v>
          </cell>
          <cell r="K349">
            <v>0</v>
          </cell>
          <cell r="L349">
            <v>0</v>
          </cell>
          <cell r="M349">
            <v>0</v>
          </cell>
          <cell r="N349">
            <v>0</v>
          </cell>
          <cell r="O349">
            <v>0</v>
          </cell>
          <cell r="P349">
            <v>0</v>
          </cell>
          <cell r="R349">
            <v>0</v>
          </cell>
        </row>
        <row r="350">
          <cell r="B350" t="str">
            <v>Vodafone   Mobile BB</v>
          </cell>
          <cell r="C350" t="str">
            <v>Vodafone</v>
          </cell>
          <cell r="E350">
            <v>0</v>
          </cell>
          <cell r="F350">
            <v>0</v>
          </cell>
          <cell r="G350">
            <v>0</v>
          </cell>
          <cell r="H350">
            <v>0</v>
          </cell>
          <cell r="I350">
            <v>0</v>
          </cell>
          <cell r="J350">
            <v>0</v>
          </cell>
          <cell r="K350">
            <v>0</v>
          </cell>
          <cell r="L350">
            <v>0</v>
          </cell>
          <cell r="M350">
            <v>0</v>
          </cell>
          <cell r="N350">
            <v>0</v>
          </cell>
          <cell r="O350">
            <v>0</v>
          </cell>
          <cell r="P350">
            <v>0</v>
          </cell>
          <cell r="R350">
            <v>0</v>
          </cell>
        </row>
        <row r="351">
          <cell r="B351" t="str">
            <v>Managed Partners   Mobile BB</v>
          </cell>
          <cell r="C351" t="str">
            <v>Managed Partners</v>
          </cell>
          <cell r="E351">
            <v>0</v>
          </cell>
          <cell r="F351">
            <v>0</v>
          </cell>
          <cell r="G351">
            <v>0</v>
          </cell>
          <cell r="H351">
            <v>0</v>
          </cell>
          <cell r="I351">
            <v>0</v>
          </cell>
          <cell r="J351">
            <v>0</v>
          </cell>
          <cell r="K351">
            <v>0</v>
          </cell>
          <cell r="L351">
            <v>0</v>
          </cell>
          <cell r="M351">
            <v>0</v>
          </cell>
          <cell r="N351">
            <v>0</v>
          </cell>
          <cell r="O351">
            <v>0</v>
          </cell>
          <cell r="P351">
            <v>0</v>
          </cell>
          <cell r="R351">
            <v>0</v>
          </cell>
        </row>
        <row r="352">
          <cell r="B352" t="str">
            <v>BT SP   Mobile BB</v>
          </cell>
          <cell r="C352" t="str">
            <v>BT SP</v>
          </cell>
          <cell r="E352">
            <v>2.9851063846606466E-2</v>
          </cell>
          <cell r="F352">
            <v>3.4115501538978819E-2</v>
          </cell>
          <cell r="G352">
            <v>4.6908814616095876E-2</v>
          </cell>
          <cell r="H352">
            <v>2.9851063846606466E-2</v>
          </cell>
          <cell r="I352">
            <v>3.8379939231351169E-2</v>
          </cell>
          <cell r="J352">
            <v>4.6908814616095876E-2</v>
          </cell>
          <cell r="K352">
            <v>3.4115501538978819E-2</v>
          </cell>
          <cell r="L352">
            <v>2.9851063846606466E-2</v>
          </cell>
          <cell r="M352">
            <v>3.8379939231351169E-2</v>
          </cell>
          <cell r="N352">
            <v>3.4115501538978819E-2</v>
          </cell>
          <cell r="O352">
            <v>3.4115501538978819E-2</v>
          </cell>
          <cell r="P352">
            <v>2.9851063846606539E-2</v>
          </cell>
          <cell r="R352">
            <v>0.42644376923723526</v>
          </cell>
        </row>
        <row r="353">
          <cell r="B353" t="str">
            <v>Billing Partners - ISPs   Mobile BB</v>
          </cell>
          <cell r="C353" t="str">
            <v>Billing Partners - ISPs</v>
          </cell>
          <cell r="E353">
            <v>0</v>
          </cell>
          <cell r="F353">
            <v>0</v>
          </cell>
          <cell r="G353">
            <v>0</v>
          </cell>
          <cell r="H353">
            <v>0</v>
          </cell>
          <cell r="I353">
            <v>0</v>
          </cell>
          <cell r="J353">
            <v>0</v>
          </cell>
          <cell r="K353">
            <v>0</v>
          </cell>
          <cell r="L353">
            <v>0</v>
          </cell>
          <cell r="M353">
            <v>0</v>
          </cell>
          <cell r="N353">
            <v>0</v>
          </cell>
          <cell r="O353">
            <v>0</v>
          </cell>
          <cell r="P353">
            <v>0</v>
          </cell>
          <cell r="R353">
            <v>0</v>
          </cell>
        </row>
        <row r="354">
          <cell r="B354" t="str">
            <v>Genesis   Mobile BB</v>
          </cell>
          <cell r="C354" t="str">
            <v>Genesis</v>
          </cell>
          <cell r="E354">
            <v>5.970212769321293</v>
          </cell>
          <cell r="F354">
            <v>6.8231003077957633</v>
          </cell>
          <cell r="G354">
            <v>9.3817629232191742</v>
          </cell>
          <cell r="H354">
            <v>5.970212769321293</v>
          </cell>
          <cell r="I354">
            <v>7.6759878462702336</v>
          </cell>
          <cell r="J354">
            <v>9.3817629232191742</v>
          </cell>
          <cell r="K354">
            <v>6.8231003077957633</v>
          </cell>
          <cell r="L354">
            <v>5.970212769321293</v>
          </cell>
          <cell r="M354">
            <v>7.6759878462702336</v>
          </cell>
          <cell r="N354">
            <v>6.8231003077957633</v>
          </cell>
          <cell r="O354">
            <v>6.8231003077957633</v>
          </cell>
          <cell r="P354">
            <v>5.9702127693213072</v>
          </cell>
          <cell r="R354">
            <v>85.288753847447069</v>
          </cell>
        </row>
        <row r="355">
          <cell r="B355" t="str">
            <v>tbc   Mobile BB</v>
          </cell>
          <cell r="C355" t="str">
            <v>tbc</v>
          </cell>
          <cell r="E355">
            <v>0</v>
          </cell>
          <cell r="F355">
            <v>0</v>
          </cell>
          <cell r="G355">
            <v>0</v>
          </cell>
          <cell r="H355">
            <v>0</v>
          </cell>
          <cell r="I355">
            <v>0</v>
          </cell>
          <cell r="J355">
            <v>0</v>
          </cell>
          <cell r="K355">
            <v>0</v>
          </cell>
          <cell r="L355">
            <v>0</v>
          </cell>
          <cell r="M355">
            <v>0</v>
          </cell>
          <cell r="N355">
            <v>0</v>
          </cell>
          <cell r="O355">
            <v>0</v>
          </cell>
          <cell r="P355">
            <v>0</v>
          </cell>
          <cell r="R355">
            <v>0</v>
          </cell>
        </row>
        <row r="356">
          <cell r="B356" t="str">
            <v>Ceased Independents   Mobile BB</v>
          </cell>
          <cell r="C356" t="str">
            <v>Ceased Independents</v>
          </cell>
          <cell r="E356">
            <v>0</v>
          </cell>
          <cell r="F356">
            <v>0</v>
          </cell>
          <cell r="G356">
            <v>0</v>
          </cell>
          <cell r="H356">
            <v>0</v>
          </cell>
          <cell r="I356">
            <v>0</v>
          </cell>
          <cell r="J356">
            <v>0</v>
          </cell>
          <cell r="K356">
            <v>0</v>
          </cell>
          <cell r="L356">
            <v>0</v>
          </cell>
          <cell r="M356">
            <v>0</v>
          </cell>
          <cell r="N356">
            <v>0</v>
          </cell>
          <cell r="O356">
            <v>0</v>
          </cell>
          <cell r="P356">
            <v>0</v>
          </cell>
          <cell r="R356">
            <v>0</v>
          </cell>
        </row>
        <row r="357">
          <cell r="B357" t="str">
            <v>tbc   Mobile BB</v>
          </cell>
          <cell r="C357" t="str">
            <v>tbc</v>
          </cell>
          <cell r="E357">
            <v>0</v>
          </cell>
          <cell r="F357">
            <v>0</v>
          </cell>
          <cell r="G357">
            <v>0</v>
          </cell>
          <cell r="H357">
            <v>0</v>
          </cell>
          <cell r="I357">
            <v>0</v>
          </cell>
          <cell r="J357">
            <v>0</v>
          </cell>
          <cell r="K357">
            <v>0</v>
          </cell>
          <cell r="L357">
            <v>0</v>
          </cell>
          <cell r="M357">
            <v>0</v>
          </cell>
          <cell r="N357">
            <v>0</v>
          </cell>
          <cell r="O357">
            <v>0</v>
          </cell>
          <cell r="P357">
            <v>0</v>
          </cell>
          <cell r="R357">
            <v>0</v>
          </cell>
        </row>
        <row r="359">
          <cell r="B359" t="str">
            <v>Total Business Partners   Mobile BB</v>
          </cell>
          <cell r="C359" t="str">
            <v>Total Business Partners</v>
          </cell>
          <cell r="E359">
            <v>770.00000000000011</v>
          </cell>
          <cell r="F359">
            <v>880.00000000000011</v>
          </cell>
          <cell r="G359">
            <v>1210</v>
          </cell>
          <cell r="H359">
            <v>770.00000000000011</v>
          </cell>
          <cell r="I359">
            <v>990.00000000000011</v>
          </cell>
          <cell r="J359">
            <v>1210</v>
          </cell>
          <cell r="K359">
            <v>880.00000000000011</v>
          </cell>
          <cell r="L359">
            <v>770.00000000000011</v>
          </cell>
          <cell r="M359">
            <v>990.00000000000011</v>
          </cell>
          <cell r="N359">
            <v>880.00000000000011</v>
          </cell>
          <cell r="O359">
            <v>880.00000000000011</v>
          </cell>
          <cell r="P359">
            <v>770.00000000000193</v>
          </cell>
          <cell r="R359">
            <v>11000.000000000004</v>
          </cell>
        </row>
        <row r="361">
          <cell r="C361" t="str">
            <v>Direct</v>
          </cell>
        </row>
        <row r="363">
          <cell r="B363" t="str">
            <v>O2 Direct Sales - Corporate   Mobile BB</v>
          </cell>
          <cell r="C363" t="str">
            <v>O2 Direct Sales - Corporate</v>
          </cell>
          <cell r="E363">
            <v>0</v>
          </cell>
          <cell r="F363">
            <v>0</v>
          </cell>
          <cell r="G363">
            <v>0</v>
          </cell>
          <cell r="H363">
            <v>0</v>
          </cell>
          <cell r="I363">
            <v>0</v>
          </cell>
          <cell r="J363">
            <v>0</v>
          </cell>
          <cell r="K363">
            <v>0</v>
          </cell>
          <cell r="L363">
            <v>0</v>
          </cell>
          <cell r="M363">
            <v>0</v>
          </cell>
          <cell r="N363">
            <v>0</v>
          </cell>
          <cell r="O363">
            <v>0</v>
          </cell>
          <cell r="P363">
            <v>0</v>
          </cell>
          <cell r="R363">
            <v>0</v>
          </cell>
        </row>
        <row r="364">
          <cell r="B364" t="str">
            <v>O2 Direct Sales - SME   Mobile BB</v>
          </cell>
          <cell r="C364" t="str">
            <v>O2 Direct Sales - SME</v>
          </cell>
          <cell r="E364">
            <v>0</v>
          </cell>
          <cell r="F364">
            <v>0</v>
          </cell>
          <cell r="G364">
            <v>0</v>
          </cell>
          <cell r="H364">
            <v>0</v>
          </cell>
          <cell r="I364">
            <v>0</v>
          </cell>
          <cell r="J364">
            <v>0</v>
          </cell>
          <cell r="K364">
            <v>0</v>
          </cell>
          <cell r="L364">
            <v>0</v>
          </cell>
          <cell r="M364">
            <v>0</v>
          </cell>
          <cell r="N364">
            <v>0</v>
          </cell>
          <cell r="O364">
            <v>0</v>
          </cell>
          <cell r="P364">
            <v>0</v>
          </cell>
          <cell r="R364">
            <v>0</v>
          </cell>
        </row>
        <row r="365">
          <cell r="B365" t="str">
            <v>tbc   Mobile BB</v>
          </cell>
          <cell r="C365" t="str">
            <v>tbc</v>
          </cell>
          <cell r="E365">
            <v>0</v>
          </cell>
          <cell r="F365">
            <v>0</v>
          </cell>
          <cell r="G365">
            <v>0</v>
          </cell>
          <cell r="H365">
            <v>0</v>
          </cell>
          <cell r="I365">
            <v>0</v>
          </cell>
          <cell r="J365">
            <v>0</v>
          </cell>
          <cell r="K365">
            <v>0</v>
          </cell>
          <cell r="L365">
            <v>0</v>
          </cell>
          <cell r="M365">
            <v>0</v>
          </cell>
          <cell r="N365">
            <v>0</v>
          </cell>
          <cell r="O365">
            <v>0</v>
          </cell>
          <cell r="P365">
            <v>0</v>
          </cell>
          <cell r="R365">
            <v>0</v>
          </cell>
        </row>
        <row r="366">
          <cell r="B366" t="str">
            <v>tbc   Mobile BB</v>
          </cell>
          <cell r="C366" t="str">
            <v>tbc</v>
          </cell>
          <cell r="E366">
            <v>0</v>
          </cell>
          <cell r="F366">
            <v>0</v>
          </cell>
          <cell r="G366">
            <v>0</v>
          </cell>
          <cell r="H366">
            <v>0</v>
          </cell>
          <cell r="I366">
            <v>0</v>
          </cell>
          <cell r="J366">
            <v>0</v>
          </cell>
          <cell r="K366">
            <v>0</v>
          </cell>
          <cell r="L366">
            <v>0</v>
          </cell>
          <cell r="M366">
            <v>0</v>
          </cell>
          <cell r="N366">
            <v>0</v>
          </cell>
          <cell r="O366">
            <v>0</v>
          </cell>
          <cell r="P366">
            <v>0</v>
          </cell>
          <cell r="R366">
            <v>0</v>
          </cell>
        </row>
        <row r="367">
          <cell r="B367" t="str">
            <v>tbc   Mobile BB</v>
          </cell>
          <cell r="C367" t="str">
            <v>tbc</v>
          </cell>
          <cell r="E367">
            <v>0</v>
          </cell>
          <cell r="F367">
            <v>0</v>
          </cell>
          <cell r="G367">
            <v>0</v>
          </cell>
          <cell r="H367">
            <v>0</v>
          </cell>
          <cell r="I367">
            <v>0</v>
          </cell>
          <cell r="J367">
            <v>0</v>
          </cell>
          <cell r="K367">
            <v>0</v>
          </cell>
          <cell r="L367">
            <v>0</v>
          </cell>
          <cell r="M367">
            <v>0</v>
          </cell>
          <cell r="N367">
            <v>0</v>
          </cell>
          <cell r="O367">
            <v>0</v>
          </cell>
          <cell r="P367">
            <v>0</v>
          </cell>
          <cell r="R367">
            <v>0</v>
          </cell>
        </row>
        <row r="368">
          <cell r="B368" t="str">
            <v>tbc   Mobile BB</v>
          </cell>
          <cell r="C368" t="str">
            <v>tbc</v>
          </cell>
          <cell r="E368">
            <v>0</v>
          </cell>
          <cell r="F368">
            <v>0</v>
          </cell>
          <cell r="G368">
            <v>0</v>
          </cell>
          <cell r="H368">
            <v>0</v>
          </cell>
          <cell r="I368">
            <v>0</v>
          </cell>
          <cell r="J368">
            <v>0</v>
          </cell>
          <cell r="K368">
            <v>0</v>
          </cell>
          <cell r="L368">
            <v>0</v>
          </cell>
          <cell r="M368">
            <v>0</v>
          </cell>
          <cell r="N368">
            <v>0</v>
          </cell>
          <cell r="O368">
            <v>0</v>
          </cell>
          <cell r="P368">
            <v>0</v>
          </cell>
          <cell r="R368">
            <v>0</v>
          </cell>
        </row>
        <row r="369">
          <cell r="B369" t="str">
            <v>tbc   Mobile BB</v>
          </cell>
          <cell r="C369" t="str">
            <v>tbc</v>
          </cell>
          <cell r="E369">
            <v>0</v>
          </cell>
          <cell r="F369">
            <v>0</v>
          </cell>
          <cell r="G369">
            <v>0</v>
          </cell>
          <cell r="H369">
            <v>0</v>
          </cell>
          <cell r="I369">
            <v>0</v>
          </cell>
          <cell r="J369">
            <v>0</v>
          </cell>
          <cell r="K369">
            <v>0</v>
          </cell>
          <cell r="L369">
            <v>0</v>
          </cell>
          <cell r="M369">
            <v>0</v>
          </cell>
          <cell r="N369">
            <v>0</v>
          </cell>
          <cell r="O369">
            <v>0</v>
          </cell>
          <cell r="P369">
            <v>0</v>
          </cell>
          <cell r="R369">
            <v>0</v>
          </cell>
        </row>
        <row r="370">
          <cell r="B370" t="str">
            <v>tbc   Mobile BB</v>
          </cell>
          <cell r="C370" t="str">
            <v>tbc</v>
          </cell>
          <cell r="E370">
            <v>0</v>
          </cell>
          <cell r="F370">
            <v>0</v>
          </cell>
          <cell r="G370">
            <v>0</v>
          </cell>
          <cell r="H370">
            <v>0</v>
          </cell>
          <cell r="I370">
            <v>0</v>
          </cell>
          <cell r="J370">
            <v>0</v>
          </cell>
          <cell r="K370">
            <v>0</v>
          </cell>
          <cell r="L370">
            <v>0</v>
          </cell>
          <cell r="M370">
            <v>0</v>
          </cell>
          <cell r="N370">
            <v>0</v>
          </cell>
          <cell r="O370">
            <v>0</v>
          </cell>
          <cell r="P370">
            <v>0</v>
          </cell>
          <cell r="R370">
            <v>0</v>
          </cell>
        </row>
        <row r="371">
          <cell r="B371" t="str">
            <v>tbc   Mobile BB</v>
          </cell>
          <cell r="C371" t="str">
            <v>tbc</v>
          </cell>
          <cell r="E371">
            <v>0</v>
          </cell>
          <cell r="F371">
            <v>0</v>
          </cell>
          <cell r="G371">
            <v>0</v>
          </cell>
          <cell r="H371">
            <v>0</v>
          </cell>
          <cell r="I371">
            <v>0</v>
          </cell>
          <cell r="J371">
            <v>0</v>
          </cell>
          <cell r="K371">
            <v>0</v>
          </cell>
          <cell r="L371">
            <v>0</v>
          </cell>
          <cell r="M371">
            <v>0</v>
          </cell>
          <cell r="N371">
            <v>0</v>
          </cell>
          <cell r="O371">
            <v>0</v>
          </cell>
          <cell r="P371">
            <v>0</v>
          </cell>
          <cell r="R371">
            <v>0</v>
          </cell>
        </row>
        <row r="373">
          <cell r="C373" t="str">
            <v>Total Direct</v>
          </cell>
          <cell r="E373">
            <v>0</v>
          </cell>
          <cell r="F373">
            <v>0</v>
          </cell>
          <cell r="G373">
            <v>0</v>
          </cell>
          <cell r="H373">
            <v>0</v>
          </cell>
          <cell r="I373">
            <v>0</v>
          </cell>
          <cell r="J373">
            <v>0</v>
          </cell>
          <cell r="K373">
            <v>0</v>
          </cell>
          <cell r="L373">
            <v>0</v>
          </cell>
          <cell r="M373">
            <v>0</v>
          </cell>
          <cell r="N373">
            <v>0</v>
          </cell>
          <cell r="O373">
            <v>0</v>
          </cell>
          <cell r="P373">
            <v>0</v>
          </cell>
          <cell r="R373">
            <v>0</v>
          </cell>
        </row>
        <row r="375">
          <cell r="C375" t="str">
            <v>TOTAL BUSINESS</v>
          </cell>
          <cell r="E375">
            <v>770.00000000000011</v>
          </cell>
          <cell r="F375">
            <v>880.00000000000011</v>
          </cell>
          <cell r="G375">
            <v>1210</v>
          </cell>
          <cell r="H375">
            <v>770.00000000000011</v>
          </cell>
          <cell r="I375">
            <v>990.00000000000011</v>
          </cell>
          <cell r="J375">
            <v>1210</v>
          </cell>
          <cell r="K375">
            <v>880.00000000000011</v>
          </cell>
          <cell r="L375">
            <v>770.00000000000011</v>
          </cell>
          <cell r="M375">
            <v>990.00000000000011</v>
          </cell>
          <cell r="N375">
            <v>880.00000000000011</v>
          </cell>
          <cell r="O375">
            <v>880.00000000000011</v>
          </cell>
          <cell r="P375">
            <v>770.00000000000193</v>
          </cell>
          <cell r="R375">
            <v>11000.000000000004</v>
          </cell>
        </row>
        <row r="377">
          <cell r="C377" t="str">
            <v>O2 ONLINE (A. Benham)</v>
          </cell>
        </row>
        <row r="379">
          <cell r="B379" t="str">
            <v>O2 Online   Mobile BB</v>
          </cell>
          <cell r="C379" t="str">
            <v>O2 Online</v>
          </cell>
          <cell r="E379">
            <v>3716</v>
          </cell>
          <cell r="F379">
            <v>4500</v>
          </cell>
          <cell r="G379">
            <v>5300</v>
          </cell>
          <cell r="H379">
            <v>5917.2</v>
          </cell>
          <cell r="I379">
            <v>6317.2</v>
          </cell>
          <cell r="J379">
            <v>6874</v>
          </cell>
          <cell r="K379">
            <v>8541</v>
          </cell>
          <cell r="L379">
            <v>8541</v>
          </cell>
          <cell r="M379">
            <v>9014</v>
          </cell>
          <cell r="N379">
            <v>9487</v>
          </cell>
          <cell r="O379">
            <v>9960</v>
          </cell>
          <cell r="P379">
            <v>10433</v>
          </cell>
          <cell r="R379">
            <v>88600.4</v>
          </cell>
        </row>
        <row r="380">
          <cell r="B380" t="str">
            <v>O2 Telesales   Mobile BB</v>
          </cell>
          <cell r="C380" t="str">
            <v>O2 Telesales</v>
          </cell>
          <cell r="E380">
            <v>0</v>
          </cell>
          <cell r="F380">
            <v>0</v>
          </cell>
          <cell r="G380">
            <v>0</v>
          </cell>
          <cell r="H380">
            <v>0</v>
          </cell>
          <cell r="I380">
            <v>0</v>
          </cell>
          <cell r="J380">
            <v>0</v>
          </cell>
          <cell r="K380">
            <v>0</v>
          </cell>
          <cell r="L380">
            <v>0</v>
          </cell>
          <cell r="M380">
            <v>0</v>
          </cell>
          <cell r="N380">
            <v>0</v>
          </cell>
          <cell r="O380">
            <v>0</v>
          </cell>
          <cell r="P380">
            <v>0</v>
          </cell>
          <cell r="R380">
            <v>0</v>
          </cell>
        </row>
        <row r="381">
          <cell r="B381" t="str">
            <v>tbc   Mobile BB</v>
          </cell>
          <cell r="C381" t="str">
            <v>tbc</v>
          </cell>
          <cell r="E381">
            <v>0</v>
          </cell>
          <cell r="F381">
            <v>0</v>
          </cell>
          <cell r="G381">
            <v>0</v>
          </cell>
          <cell r="H381">
            <v>0</v>
          </cell>
          <cell r="I381">
            <v>0</v>
          </cell>
          <cell r="J381">
            <v>0</v>
          </cell>
          <cell r="K381">
            <v>0</v>
          </cell>
          <cell r="L381">
            <v>0</v>
          </cell>
          <cell r="M381">
            <v>0</v>
          </cell>
          <cell r="N381">
            <v>0</v>
          </cell>
          <cell r="O381">
            <v>0</v>
          </cell>
          <cell r="P381">
            <v>0</v>
          </cell>
          <cell r="R381">
            <v>0</v>
          </cell>
        </row>
        <row r="382">
          <cell r="B382" t="str">
            <v>tbc   Mobile BB</v>
          </cell>
          <cell r="C382" t="str">
            <v>tbc</v>
          </cell>
          <cell r="E382">
            <v>0</v>
          </cell>
          <cell r="F382">
            <v>0</v>
          </cell>
          <cell r="G382">
            <v>0</v>
          </cell>
          <cell r="H382">
            <v>0</v>
          </cell>
          <cell r="I382">
            <v>0</v>
          </cell>
          <cell r="J382">
            <v>0</v>
          </cell>
          <cell r="K382">
            <v>0</v>
          </cell>
          <cell r="L382">
            <v>0</v>
          </cell>
          <cell r="M382">
            <v>0</v>
          </cell>
          <cell r="N382">
            <v>0</v>
          </cell>
          <cell r="O382">
            <v>0</v>
          </cell>
          <cell r="P382">
            <v>0</v>
          </cell>
          <cell r="R382">
            <v>0</v>
          </cell>
        </row>
        <row r="383">
          <cell r="B383" t="str">
            <v>tbc   Mobile BB</v>
          </cell>
          <cell r="C383" t="str">
            <v>tbc</v>
          </cell>
          <cell r="E383">
            <v>0</v>
          </cell>
          <cell r="F383">
            <v>0</v>
          </cell>
          <cell r="G383">
            <v>0</v>
          </cell>
          <cell r="H383">
            <v>0</v>
          </cell>
          <cell r="I383">
            <v>0</v>
          </cell>
          <cell r="J383">
            <v>0</v>
          </cell>
          <cell r="K383">
            <v>0</v>
          </cell>
          <cell r="L383">
            <v>0</v>
          </cell>
          <cell r="M383">
            <v>0</v>
          </cell>
          <cell r="N383">
            <v>0</v>
          </cell>
          <cell r="O383">
            <v>0</v>
          </cell>
          <cell r="P383">
            <v>0</v>
          </cell>
          <cell r="R383">
            <v>0</v>
          </cell>
        </row>
        <row r="384">
          <cell r="B384" t="str">
            <v>tbc   Mobile BB</v>
          </cell>
          <cell r="C384" t="str">
            <v>tbc</v>
          </cell>
          <cell r="E384">
            <v>0</v>
          </cell>
          <cell r="F384">
            <v>0</v>
          </cell>
          <cell r="G384">
            <v>0</v>
          </cell>
          <cell r="H384">
            <v>0</v>
          </cell>
          <cell r="I384">
            <v>0</v>
          </cell>
          <cell r="J384">
            <v>0</v>
          </cell>
          <cell r="K384">
            <v>0</v>
          </cell>
          <cell r="L384">
            <v>0</v>
          </cell>
          <cell r="M384">
            <v>0</v>
          </cell>
          <cell r="N384">
            <v>0</v>
          </cell>
          <cell r="O384">
            <v>0</v>
          </cell>
          <cell r="P384">
            <v>0</v>
          </cell>
          <cell r="R384">
            <v>0</v>
          </cell>
        </row>
        <row r="386">
          <cell r="C386" t="str">
            <v>TOTAL O2 ONLINE</v>
          </cell>
          <cell r="E386">
            <v>3716</v>
          </cell>
          <cell r="F386">
            <v>4500</v>
          </cell>
          <cell r="G386">
            <v>5300</v>
          </cell>
          <cell r="H386">
            <v>5917.2</v>
          </cell>
          <cell r="I386">
            <v>6317.2</v>
          </cell>
          <cell r="J386">
            <v>6874</v>
          </cell>
          <cell r="K386">
            <v>8541</v>
          </cell>
          <cell r="L386">
            <v>8541</v>
          </cell>
          <cell r="M386">
            <v>9014</v>
          </cell>
          <cell r="N386">
            <v>9487</v>
          </cell>
          <cell r="O386">
            <v>9960</v>
          </cell>
          <cell r="P386">
            <v>10433</v>
          </cell>
          <cell r="R386">
            <v>88600.4</v>
          </cell>
        </row>
        <row r="388">
          <cell r="C388" t="str">
            <v>O2 RETAIL (P. Cave)</v>
          </cell>
        </row>
        <row r="390">
          <cell r="B390" t="str">
            <v>O2 Retail   Mobile BB</v>
          </cell>
          <cell r="C390" t="str">
            <v>O2 Retail</v>
          </cell>
          <cell r="E390">
            <v>9486.7272727272994</v>
          </cell>
          <cell r="F390">
            <v>10078.727272727299</v>
          </cell>
          <cell r="G390">
            <v>10671.727272727299</v>
          </cell>
          <cell r="H390">
            <v>12481.818181818182</v>
          </cell>
          <cell r="I390">
            <v>13608.8181818182</v>
          </cell>
          <cell r="J390">
            <v>13608.8181818182</v>
          </cell>
          <cell r="K390">
            <v>13609.8181818182</v>
          </cell>
          <cell r="L390">
            <v>14233.909090909099</v>
          </cell>
          <cell r="M390">
            <v>15688.090909090901</v>
          </cell>
          <cell r="N390">
            <v>16312.1818181818</v>
          </cell>
          <cell r="O390">
            <v>16936.272727272699</v>
          </cell>
          <cell r="P390">
            <v>18043.090909090901</v>
          </cell>
          <cell r="R390">
            <v>164760.00000000009</v>
          </cell>
        </row>
        <row r="391">
          <cell r="B391" t="str">
            <v>O2 Franchise   Mobile BB</v>
          </cell>
          <cell r="C391" t="str">
            <v>O2 Franchise</v>
          </cell>
          <cell r="E391">
            <v>1347.0909090909099</v>
          </cell>
          <cell r="F391">
            <v>1431.0909090909099</v>
          </cell>
          <cell r="G391">
            <v>1516.0909090909099</v>
          </cell>
          <cell r="H391">
            <v>1772.7272727272727</v>
          </cell>
          <cell r="I391">
            <v>1932.72727272727</v>
          </cell>
          <cell r="J391">
            <v>1932.72727272727</v>
          </cell>
          <cell r="K391">
            <v>1932.72727272727</v>
          </cell>
          <cell r="L391">
            <v>2021.3636363636399</v>
          </cell>
          <cell r="M391">
            <v>2227.6363636363603</v>
          </cell>
          <cell r="N391">
            <v>2316.2727272727302</v>
          </cell>
          <cell r="O391">
            <v>2405.9090909090901</v>
          </cell>
          <cell r="P391">
            <v>2563.6363636363599</v>
          </cell>
          <cell r="R391">
            <v>23399.999999999993</v>
          </cell>
        </row>
        <row r="392">
          <cell r="B392" t="str">
            <v>tbc   Mobile BB</v>
          </cell>
          <cell r="C392" t="str">
            <v>tbc</v>
          </cell>
          <cell r="E392">
            <v>0</v>
          </cell>
          <cell r="F392">
            <v>0</v>
          </cell>
          <cell r="G392">
            <v>0</v>
          </cell>
          <cell r="H392">
            <v>0</v>
          </cell>
          <cell r="I392">
            <v>0</v>
          </cell>
          <cell r="J392">
            <v>0</v>
          </cell>
          <cell r="K392">
            <v>0</v>
          </cell>
          <cell r="L392">
            <v>0</v>
          </cell>
          <cell r="M392">
            <v>0</v>
          </cell>
          <cell r="N392">
            <v>0</v>
          </cell>
          <cell r="O392">
            <v>0</v>
          </cell>
          <cell r="P392">
            <v>0</v>
          </cell>
          <cell r="R392">
            <v>0</v>
          </cell>
        </row>
        <row r="393">
          <cell r="B393" t="str">
            <v>tbc   Mobile BB</v>
          </cell>
          <cell r="C393" t="str">
            <v>tbc</v>
          </cell>
          <cell r="E393">
            <v>0</v>
          </cell>
          <cell r="F393">
            <v>0</v>
          </cell>
          <cell r="G393">
            <v>0</v>
          </cell>
          <cell r="H393">
            <v>0</v>
          </cell>
          <cell r="I393">
            <v>0</v>
          </cell>
          <cell r="J393">
            <v>0</v>
          </cell>
          <cell r="K393">
            <v>0</v>
          </cell>
          <cell r="L393">
            <v>0</v>
          </cell>
          <cell r="M393">
            <v>0</v>
          </cell>
          <cell r="N393">
            <v>0</v>
          </cell>
          <cell r="O393">
            <v>0</v>
          </cell>
          <cell r="P393">
            <v>0</v>
          </cell>
          <cell r="R393">
            <v>0</v>
          </cell>
        </row>
        <row r="394">
          <cell r="B394" t="str">
            <v>tbc   Mobile BB</v>
          </cell>
          <cell r="C394" t="str">
            <v>tbc</v>
          </cell>
          <cell r="E394">
            <v>0</v>
          </cell>
          <cell r="F394">
            <v>0</v>
          </cell>
          <cell r="G394">
            <v>0</v>
          </cell>
          <cell r="H394">
            <v>0</v>
          </cell>
          <cell r="I394">
            <v>0</v>
          </cell>
          <cell r="J394">
            <v>0</v>
          </cell>
          <cell r="K394">
            <v>0</v>
          </cell>
          <cell r="L394">
            <v>0</v>
          </cell>
          <cell r="M394">
            <v>0</v>
          </cell>
          <cell r="N394">
            <v>0</v>
          </cell>
          <cell r="O394">
            <v>0</v>
          </cell>
          <cell r="P394">
            <v>0</v>
          </cell>
          <cell r="R394">
            <v>0</v>
          </cell>
        </row>
        <row r="395">
          <cell r="B395" t="str">
            <v>tbc   Mobile BB</v>
          </cell>
          <cell r="C395" t="str">
            <v>tbc</v>
          </cell>
          <cell r="E395">
            <v>0</v>
          </cell>
          <cell r="F395">
            <v>0</v>
          </cell>
          <cell r="G395">
            <v>0</v>
          </cell>
          <cell r="H395">
            <v>0</v>
          </cell>
          <cell r="I395">
            <v>0</v>
          </cell>
          <cell r="J395">
            <v>0</v>
          </cell>
          <cell r="K395">
            <v>0</v>
          </cell>
          <cell r="L395">
            <v>0</v>
          </cell>
          <cell r="M395">
            <v>0</v>
          </cell>
          <cell r="N395">
            <v>0</v>
          </cell>
          <cell r="O395">
            <v>0</v>
          </cell>
          <cell r="P395">
            <v>0</v>
          </cell>
          <cell r="R395">
            <v>0</v>
          </cell>
        </row>
        <row r="396">
          <cell r="B396" t="str">
            <v>tbc   Mobile BB</v>
          </cell>
          <cell r="C396" t="str">
            <v>tbc</v>
          </cell>
          <cell r="E396">
            <v>0</v>
          </cell>
          <cell r="F396">
            <v>0</v>
          </cell>
          <cell r="G396">
            <v>0</v>
          </cell>
          <cell r="H396">
            <v>0</v>
          </cell>
          <cell r="I396">
            <v>0</v>
          </cell>
          <cell r="J396">
            <v>0</v>
          </cell>
          <cell r="K396">
            <v>0</v>
          </cell>
          <cell r="L396">
            <v>0</v>
          </cell>
          <cell r="M396">
            <v>0</v>
          </cell>
          <cell r="N396">
            <v>0</v>
          </cell>
          <cell r="O396">
            <v>0</v>
          </cell>
          <cell r="P396">
            <v>0</v>
          </cell>
          <cell r="R396">
            <v>0</v>
          </cell>
        </row>
        <row r="398">
          <cell r="C398" t="str">
            <v>TOTAL O2 RETAIL</v>
          </cell>
          <cell r="E398">
            <v>10833.818181818209</v>
          </cell>
          <cell r="F398">
            <v>11509.818181818209</v>
          </cell>
          <cell r="G398">
            <v>12187.818181818209</v>
          </cell>
          <cell r="H398">
            <v>14254.545454545454</v>
          </cell>
          <cell r="I398">
            <v>15541.54545454547</v>
          </cell>
          <cell r="J398">
            <v>15541.54545454547</v>
          </cell>
          <cell r="K398">
            <v>15542.54545454547</v>
          </cell>
          <cell r="L398">
            <v>16255.272727272739</v>
          </cell>
          <cell r="M398">
            <v>17915.727272727261</v>
          </cell>
          <cell r="N398">
            <v>18628.45454545453</v>
          </cell>
          <cell r="O398">
            <v>19342.181818181787</v>
          </cell>
          <cell r="P398">
            <v>20606.727272727261</v>
          </cell>
          <cell r="R398">
            <v>188160.00000000009</v>
          </cell>
        </row>
        <row r="400">
          <cell r="C400" t="str">
            <v>OTHER CHANNELS</v>
          </cell>
        </row>
        <row r="402">
          <cell r="B402" t="str">
            <v>Other   Mobile BB</v>
          </cell>
          <cell r="C402" t="str">
            <v>Other</v>
          </cell>
          <cell r="E402">
            <v>0</v>
          </cell>
          <cell r="F402">
            <v>0</v>
          </cell>
          <cell r="G402">
            <v>0</v>
          </cell>
          <cell r="H402">
            <v>0</v>
          </cell>
          <cell r="I402">
            <v>0</v>
          </cell>
          <cell r="J402">
            <v>0</v>
          </cell>
          <cell r="K402">
            <v>0</v>
          </cell>
          <cell r="L402">
            <v>0</v>
          </cell>
          <cell r="M402">
            <v>0</v>
          </cell>
          <cell r="N402">
            <v>0</v>
          </cell>
          <cell r="O402">
            <v>0</v>
          </cell>
          <cell r="P402">
            <v>0</v>
          </cell>
          <cell r="R402">
            <v>0</v>
          </cell>
        </row>
        <row r="403">
          <cell r="B403" t="str">
            <v>tbc   Mobile BB</v>
          </cell>
          <cell r="C403" t="str">
            <v>tbc</v>
          </cell>
          <cell r="E403">
            <v>0</v>
          </cell>
          <cell r="F403">
            <v>0</v>
          </cell>
          <cell r="G403">
            <v>0</v>
          </cell>
          <cell r="H403">
            <v>0</v>
          </cell>
          <cell r="I403">
            <v>0</v>
          </cell>
          <cell r="J403">
            <v>0</v>
          </cell>
          <cell r="K403">
            <v>0</v>
          </cell>
          <cell r="L403">
            <v>0</v>
          </cell>
          <cell r="M403">
            <v>0</v>
          </cell>
          <cell r="N403">
            <v>0</v>
          </cell>
          <cell r="O403">
            <v>0</v>
          </cell>
          <cell r="P403">
            <v>0</v>
          </cell>
          <cell r="R403">
            <v>0</v>
          </cell>
        </row>
        <row r="404">
          <cell r="B404" t="str">
            <v>tbc   Mobile BB</v>
          </cell>
          <cell r="C404" t="str">
            <v>tbc</v>
          </cell>
          <cell r="E404">
            <v>0</v>
          </cell>
          <cell r="F404">
            <v>0</v>
          </cell>
          <cell r="G404">
            <v>0</v>
          </cell>
          <cell r="H404">
            <v>0</v>
          </cell>
          <cell r="I404">
            <v>0</v>
          </cell>
          <cell r="J404">
            <v>0</v>
          </cell>
          <cell r="K404">
            <v>0</v>
          </cell>
          <cell r="L404">
            <v>0</v>
          </cell>
          <cell r="M404">
            <v>0</v>
          </cell>
          <cell r="N404">
            <v>0</v>
          </cell>
          <cell r="O404">
            <v>0</v>
          </cell>
          <cell r="P404">
            <v>0</v>
          </cell>
          <cell r="R404">
            <v>0</v>
          </cell>
        </row>
        <row r="405">
          <cell r="B405" t="str">
            <v>tbc   Mobile BB</v>
          </cell>
          <cell r="C405" t="str">
            <v>tbc</v>
          </cell>
          <cell r="E405">
            <v>0</v>
          </cell>
          <cell r="F405">
            <v>0</v>
          </cell>
          <cell r="G405">
            <v>0</v>
          </cell>
          <cell r="H405">
            <v>0</v>
          </cell>
          <cell r="I405">
            <v>0</v>
          </cell>
          <cell r="J405">
            <v>0</v>
          </cell>
          <cell r="K405">
            <v>0</v>
          </cell>
          <cell r="L405">
            <v>0</v>
          </cell>
          <cell r="M405">
            <v>0</v>
          </cell>
          <cell r="N405">
            <v>0</v>
          </cell>
          <cell r="O405">
            <v>0</v>
          </cell>
          <cell r="P405">
            <v>0</v>
          </cell>
          <cell r="R405">
            <v>0</v>
          </cell>
        </row>
        <row r="406">
          <cell r="B406" t="str">
            <v>tbc   Mobile BB</v>
          </cell>
          <cell r="C406" t="str">
            <v>tbc</v>
          </cell>
          <cell r="E406">
            <v>0</v>
          </cell>
          <cell r="F406">
            <v>0</v>
          </cell>
          <cell r="G406">
            <v>0</v>
          </cell>
          <cell r="H406">
            <v>0</v>
          </cell>
          <cell r="I406">
            <v>0</v>
          </cell>
          <cell r="J406">
            <v>0</v>
          </cell>
          <cell r="K406">
            <v>0</v>
          </cell>
          <cell r="L406">
            <v>0</v>
          </cell>
          <cell r="M406">
            <v>0</v>
          </cell>
          <cell r="N406">
            <v>0</v>
          </cell>
          <cell r="O406">
            <v>0</v>
          </cell>
          <cell r="P406">
            <v>0</v>
          </cell>
          <cell r="R406">
            <v>0</v>
          </cell>
        </row>
        <row r="407">
          <cell r="B407" t="str">
            <v>tbc   Mobile BB</v>
          </cell>
          <cell r="C407" t="str">
            <v>tbc</v>
          </cell>
          <cell r="E407">
            <v>0</v>
          </cell>
          <cell r="F407">
            <v>0</v>
          </cell>
          <cell r="G407">
            <v>0</v>
          </cell>
          <cell r="H407">
            <v>0</v>
          </cell>
          <cell r="I407">
            <v>0</v>
          </cell>
          <cell r="J407">
            <v>0</v>
          </cell>
          <cell r="K407">
            <v>0</v>
          </cell>
          <cell r="L407">
            <v>0</v>
          </cell>
          <cell r="M407">
            <v>0</v>
          </cell>
          <cell r="N407">
            <v>0</v>
          </cell>
          <cell r="O407">
            <v>0</v>
          </cell>
          <cell r="P407">
            <v>0</v>
          </cell>
          <cell r="R407">
            <v>0</v>
          </cell>
        </row>
        <row r="408">
          <cell r="B408" t="str">
            <v>tbc   Mobile BB</v>
          </cell>
          <cell r="C408" t="str">
            <v>tbc</v>
          </cell>
          <cell r="E408">
            <v>0</v>
          </cell>
          <cell r="F408">
            <v>0</v>
          </cell>
          <cell r="G408">
            <v>0</v>
          </cell>
          <cell r="H408">
            <v>0</v>
          </cell>
          <cell r="I408">
            <v>0</v>
          </cell>
          <cell r="J408">
            <v>0</v>
          </cell>
          <cell r="K408">
            <v>0</v>
          </cell>
          <cell r="L408">
            <v>0</v>
          </cell>
          <cell r="M408">
            <v>0</v>
          </cell>
          <cell r="N408">
            <v>0</v>
          </cell>
          <cell r="O408">
            <v>0</v>
          </cell>
          <cell r="P408">
            <v>0</v>
          </cell>
          <cell r="R408">
            <v>0</v>
          </cell>
        </row>
        <row r="410">
          <cell r="C410" t="str">
            <v>TOTAL OTHER CHANNELS</v>
          </cell>
          <cell r="E410">
            <v>0</v>
          </cell>
          <cell r="F410">
            <v>0</v>
          </cell>
          <cell r="G410">
            <v>0</v>
          </cell>
          <cell r="H410">
            <v>0</v>
          </cell>
          <cell r="I410">
            <v>0</v>
          </cell>
          <cell r="J410">
            <v>0</v>
          </cell>
          <cell r="K410">
            <v>0</v>
          </cell>
          <cell r="L410">
            <v>0</v>
          </cell>
          <cell r="M410">
            <v>0</v>
          </cell>
          <cell r="N410">
            <v>0</v>
          </cell>
          <cell r="O410">
            <v>0</v>
          </cell>
          <cell r="P410">
            <v>0</v>
          </cell>
          <cell r="R410">
            <v>0</v>
          </cell>
        </row>
        <row r="412">
          <cell r="C412" t="str">
            <v>Mobile BB PREPAY GROSS CONNECTIONS</v>
          </cell>
          <cell r="E412">
            <v>27960.423846306225</v>
          </cell>
          <cell r="F412">
            <v>29672.423846306225</v>
          </cell>
          <cell r="G412">
            <v>31623.423846306225</v>
          </cell>
          <cell r="H412">
            <v>34715.527589621706</v>
          </cell>
          <cell r="I412">
            <v>36621.527589621721</v>
          </cell>
          <cell r="J412">
            <v>37398.327589621724</v>
          </cell>
          <cell r="K412">
            <v>39296.586848880979</v>
          </cell>
          <cell r="L412">
            <v>39898.314121608251</v>
          </cell>
          <cell r="M412">
            <v>42573.768667062774</v>
          </cell>
          <cell r="N412">
            <v>44844.672410378276</v>
          </cell>
          <cell r="O412">
            <v>47152.752624282002</v>
          </cell>
          <cell r="P412">
            <v>50002.651020003948</v>
          </cell>
          <cell r="R412">
            <v>461760.40000000014</v>
          </cell>
        </row>
        <row r="414">
          <cell r="C414" t="str">
            <v>TOTAL PREPAY</v>
          </cell>
          <cell r="E414">
            <v>39814</v>
          </cell>
          <cell r="F414">
            <v>39845</v>
          </cell>
          <cell r="G414">
            <v>39873</v>
          </cell>
          <cell r="H414">
            <v>39904</v>
          </cell>
          <cell r="I414">
            <v>39934</v>
          </cell>
          <cell r="J414">
            <v>39965</v>
          </cell>
          <cell r="K414">
            <v>39995</v>
          </cell>
          <cell r="L414">
            <v>40026</v>
          </cell>
          <cell r="M414">
            <v>40057</v>
          </cell>
          <cell r="N414">
            <v>40087</v>
          </cell>
          <cell r="O414">
            <v>40118</v>
          </cell>
          <cell r="P414">
            <v>40148</v>
          </cell>
          <cell r="R414" t="str">
            <v>Year to Date</v>
          </cell>
        </row>
        <row r="416">
          <cell r="E416" t="str">
            <v>Actual</v>
          </cell>
          <cell r="F416" t="str">
            <v>Actual</v>
          </cell>
          <cell r="G416" t="str">
            <v>Actual</v>
          </cell>
          <cell r="H416" t="str">
            <v/>
          </cell>
          <cell r="I416" t="str">
            <v/>
          </cell>
          <cell r="J416" t="str">
            <v/>
          </cell>
          <cell r="K416" t="str">
            <v/>
          </cell>
          <cell r="L416" t="str">
            <v/>
          </cell>
          <cell r="M416" t="str">
            <v/>
          </cell>
          <cell r="N416" t="str">
            <v/>
          </cell>
          <cell r="O416" t="str">
            <v/>
          </cell>
          <cell r="P416" t="str">
            <v/>
          </cell>
        </row>
        <row r="418">
          <cell r="C418" t="str">
            <v>MASS RETAIL (S. Shurrock)</v>
          </cell>
        </row>
        <row r="420">
          <cell r="C420" t="str">
            <v>Carphone Warehouse - CPW Managed</v>
          </cell>
          <cell r="E420">
            <v>0</v>
          </cell>
          <cell r="F420">
            <v>0</v>
          </cell>
          <cell r="G420">
            <v>0</v>
          </cell>
          <cell r="H420">
            <v>0</v>
          </cell>
          <cell r="I420">
            <v>0</v>
          </cell>
          <cell r="J420">
            <v>0</v>
          </cell>
          <cell r="K420">
            <v>0</v>
          </cell>
          <cell r="L420">
            <v>0</v>
          </cell>
          <cell r="M420">
            <v>0</v>
          </cell>
          <cell r="N420">
            <v>0</v>
          </cell>
          <cell r="O420">
            <v>0</v>
          </cell>
          <cell r="P420">
            <v>0</v>
          </cell>
          <cell r="R420">
            <v>0</v>
          </cell>
        </row>
        <row r="421">
          <cell r="C421" t="str">
            <v>Carphone Warehouse - O2 Managed</v>
          </cell>
          <cell r="E421">
            <v>70574.295900178258</v>
          </cell>
          <cell r="F421">
            <v>54997.932263814619</v>
          </cell>
          <cell r="G421">
            <v>54997.932263814619</v>
          </cell>
          <cell r="H421">
            <v>53548.199643493761</v>
          </cell>
          <cell r="I421">
            <v>54218.502673796793</v>
          </cell>
          <cell r="J421">
            <v>54218.502673796793</v>
          </cell>
          <cell r="K421">
            <v>53548.199643493761</v>
          </cell>
          <cell r="L421">
            <v>54218.502673796793</v>
          </cell>
          <cell r="M421">
            <v>54218.502673796793</v>
          </cell>
          <cell r="N421">
            <v>54779.679144385031</v>
          </cell>
          <cell r="O421">
            <v>61594.153297682715</v>
          </cell>
          <cell r="P421">
            <v>84325.597147950102</v>
          </cell>
          <cell r="R421">
            <v>705240</v>
          </cell>
        </row>
        <row r="422">
          <cell r="C422" t="str">
            <v>tbc</v>
          </cell>
          <cell r="E422">
            <v>0</v>
          </cell>
          <cell r="F422">
            <v>0</v>
          </cell>
          <cell r="G422">
            <v>0</v>
          </cell>
          <cell r="H422">
            <v>0</v>
          </cell>
          <cell r="I422">
            <v>0</v>
          </cell>
          <cell r="J422">
            <v>0</v>
          </cell>
          <cell r="K422">
            <v>0</v>
          </cell>
          <cell r="L422">
            <v>0</v>
          </cell>
          <cell r="M422">
            <v>0</v>
          </cell>
          <cell r="N422">
            <v>0</v>
          </cell>
          <cell r="O422">
            <v>0</v>
          </cell>
          <cell r="P422">
            <v>0</v>
          </cell>
          <cell r="R422">
            <v>0</v>
          </cell>
        </row>
        <row r="423">
          <cell r="C423" t="str">
            <v>tbc</v>
          </cell>
          <cell r="E423">
            <v>0</v>
          </cell>
          <cell r="F423">
            <v>0</v>
          </cell>
          <cell r="G423">
            <v>0</v>
          </cell>
          <cell r="H423">
            <v>0</v>
          </cell>
          <cell r="I423">
            <v>0</v>
          </cell>
          <cell r="J423">
            <v>0</v>
          </cell>
          <cell r="K423">
            <v>0</v>
          </cell>
          <cell r="L423">
            <v>0</v>
          </cell>
          <cell r="M423">
            <v>0</v>
          </cell>
          <cell r="N423">
            <v>0</v>
          </cell>
          <cell r="O423">
            <v>0</v>
          </cell>
          <cell r="P423">
            <v>0</v>
          </cell>
          <cell r="R423">
            <v>0</v>
          </cell>
        </row>
        <row r="424">
          <cell r="C424" t="str">
            <v>Phones 4 You</v>
          </cell>
          <cell r="E424">
            <v>15061.798941798943</v>
          </cell>
          <cell r="F424">
            <v>13454.656084656084</v>
          </cell>
          <cell r="G424">
            <v>13454.656084656084</v>
          </cell>
          <cell r="H424">
            <v>13454.656084656084</v>
          </cell>
          <cell r="I424">
            <v>13454.656084656084</v>
          </cell>
          <cell r="J424">
            <v>13454.656084656084</v>
          </cell>
          <cell r="K424">
            <v>14013.915343915343</v>
          </cell>
          <cell r="L424">
            <v>14013.915343915343</v>
          </cell>
          <cell r="M424">
            <v>14013.915343915343</v>
          </cell>
          <cell r="N424">
            <v>14013.915343915343</v>
          </cell>
          <cell r="O424">
            <v>15621.058201058202</v>
          </cell>
          <cell r="P424">
            <v>17228.201058201055</v>
          </cell>
          <cell r="R424">
            <v>171240</v>
          </cell>
        </row>
        <row r="425">
          <cell r="C425" t="str">
            <v>Dixons Stores Group</v>
          </cell>
          <cell r="E425">
            <v>1334</v>
          </cell>
          <cell r="F425">
            <v>1233</v>
          </cell>
          <cell r="G425">
            <v>1233</v>
          </cell>
          <cell r="H425">
            <v>1168</v>
          </cell>
          <cell r="I425">
            <v>1066</v>
          </cell>
          <cell r="J425">
            <v>1066</v>
          </cell>
          <cell r="K425">
            <v>1334</v>
          </cell>
          <cell r="L425">
            <v>1233</v>
          </cell>
          <cell r="M425">
            <v>1233</v>
          </cell>
          <cell r="N425">
            <v>1600</v>
          </cell>
          <cell r="O425">
            <v>1500</v>
          </cell>
          <cell r="P425">
            <v>2000</v>
          </cell>
          <cell r="R425">
            <v>16000</v>
          </cell>
        </row>
        <row r="426">
          <cell r="C426" t="str">
            <v>tbc</v>
          </cell>
          <cell r="E426">
            <v>0</v>
          </cell>
          <cell r="F426">
            <v>0</v>
          </cell>
          <cell r="G426">
            <v>0</v>
          </cell>
          <cell r="H426">
            <v>0</v>
          </cell>
          <cell r="I426">
            <v>0</v>
          </cell>
          <cell r="J426">
            <v>0</v>
          </cell>
          <cell r="K426">
            <v>0</v>
          </cell>
          <cell r="L426">
            <v>0</v>
          </cell>
          <cell r="M426">
            <v>0</v>
          </cell>
          <cell r="N426">
            <v>0</v>
          </cell>
          <cell r="O426">
            <v>0</v>
          </cell>
          <cell r="P426">
            <v>0</v>
          </cell>
          <cell r="R426">
            <v>0</v>
          </cell>
        </row>
        <row r="427">
          <cell r="C427" t="str">
            <v>Dial a Phone</v>
          </cell>
          <cell r="E427">
            <v>0</v>
          </cell>
          <cell r="F427">
            <v>0</v>
          </cell>
          <cell r="G427">
            <v>0</v>
          </cell>
          <cell r="H427">
            <v>0</v>
          </cell>
          <cell r="I427">
            <v>0</v>
          </cell>
          <cell r="J427">
            <v>0</v>
          </cell>
          <cell r="K427">
            <v>0</v>
          </cell>
          <cell r="L427">
            <v>0</v>
          </cell>
          <cell r="M427">
            <v>0</v>
          </cell>
          <cell r="N427">
            <v>0</v>
          </cell>
          <cell r="O427">
            <v>0</v>
          </cell>
          <cell r="P427">
            <v>0</v>
          </cell>
          <cell r="R427">
            <v>0</v>
          </cell>
        </row>
        <row r="428">
          <cell r="C428" t="str">
            <v>Argos</v>
          </cell>
          <cell r="E428">
            <v>4334.6666666666661</v>
          </cell>
          <cell r="F428">
            <v>4332.6666666666661</v>
          </cell>
          <cell r="G428">
            <v>4332.6666666666661</v>
          </cell>
          <cell r="H428">
            <v>4334.6666666666661</v>
          </cell>
          <cell r="I428">
            <v>4332.6666666666661</v>
          </cell>
          <cell r="J428">
            <v>4332.6666666666661</v>
          </cell>
          <cell r="K428">
            <v>4334.6666666666661</v>
          </cell>
          <cell r="L428">
            <v>4332.6666666666661</v>
          </cell>
          <cell r="M428">
            <v>4332.6666666666661</v>
          </cell>
          <cell r="N428">
            <v>4668.6666666666661</v>
          </cell>
          <cell r="O428">
            <v>4665.6666666666661</v>
          </cell>
          <cell r="P428">
            <v>4665.6666666666661</v>
          </cell>
          <cell r="R428">
            <v>52999.999999999978</v>
          </cell>
        </row>
        <row r="429">
          <cell r="C429" t="str">
            <v>Tesco</v>
          </cell>
          <cell r="E429">
            <v>8416.6666666666679</v>
          </cell>
          <cell r="F429">
            <v>8416.6666666666679</v>
          </cell>
          <cell r="G429">
            <v>8416.6666666666679</v>
          </cell>
          <cell r="H429">
            <v>8416.6666666666679</v>
          </cell>
          <cell r="I429">
            <v>8416.6666666666679</v>
          </cell>
          <cell r="J429">
            <v>8416.6666666666679</v>
          </cell>
          <cell r="K429">
            <v>8416.6666666666679</v>
          </cell>
          <cell r="L429">
            <v>8416.6666666666679</v>
          </cell>
          <cell r="M429">
            <v>8416.6666666666679</v>
          </cell>
          <cell r="N429">
            <v>8416.6666666666679</v>
          </cell>
          <cell r="O429">
            <v>8416.6666666666679</v>
          </cell>
          <cell r="P429">
            <v>8416.6666666666679</v>
          </cell>
          <cell r="R429">
            <v>101000.00000000004</v>
          </cell>
        </row>
        <row r="430">
          <cell r="C430" t="str">
            <v>Woolworths</v>
          </cell>
          <cell r="E430">
            <v>0</v>
          </cell>
          <cell r="F430">
            <v>0</v>
          </cell>
          <cell r="G430">
            <v>0</v>
          </cell>
          <cell r="H430">
            <v>0</v>
          </cell>
          <cell r="I430">
            <v>0</v>
          </cell>
          <cell r="J430">
            <v>0</v>
          </cell>
          <cell r="K430">
            <v>0</v>
          </cell>
          <cell r="L430">
            <v>0</v>
          </cell>
          <cell r="M430">
            <v>0</v>
          </cell>
          <cell r="N430">
            <v>0</v>
          </cell>
          <cell r="O430">
            <v>0</v>
          </cell>
          <cell r="P430">
            <v>0</v>
          </cell>
          <cell r="R430">
            <v>0</v>
          </cell>
        </row>
        <row r="431">
          <cell r="C431" t="str">
            <v>Littlewoods</v>
          </cell>
          <cell r="E431">
            <v>3900</v>
          </cell>
          <cell r="F431">
            <v>3900</v>
          </cell>
          <cell r="G431">
            <v>3900</v>
          </cell>
          <cell r="H431">
            <v>3900</v>
          </cell>
          <cell r="I431">
            <v>3900</v>
          </cell>
          <cell r="J431">
            <v>3900</v>
          </cell>
          <cell r="K431">
            <v>3900</v>
          </cell>
          <cell r="L431">
            <v>3900</v>
          </cell>
          <cell r="M431">
            <v>3900</v>
          </cell>
          <cell r="N431">
            <v>5167</v>
          </cell>
          <cell r="O431">
            <v>5167</v>
          </cell>
          <cell r="P431">
            <v>5168</v>
          </cell>
          <cell r="R431">
            <v>50602</v>
          </cell>
        </row>
        <row r="432">
          <cell r="C432" t="str">
            <v>Comet</v>
          </cell>
          <cell r="E432">
            <v>450</v>
          </cell>
          <cell r="F432">
            <v>450</v>
          </cell>
          <cell r="G432">
            <v>450</v>
          </cell>
          <cell r="H432">
            <v>450</v>
          </cell>
          <cell r="I432">
            <v>450</v>
          </cell>
          <cell r="J432">
            <v>450</v>
          </cell>
          <cell r="K432">
            <v>450</v>
          </cell>
          <cell r="L432">
            <v>450</v>
          </cell>
          <cell r="M432">
            <v>450</v>
          </cell>
          <cell r="N432">
            <v>450</v>
          </cell>
          <cell r="O432">
            <v>450</v>
          </cell>
          <cell r="P432">
            <v>700</v>
          </cell>
          <cell r="R432">
            <v>5650</v>
          </cell>
        </row>
        <row r="433">
          <cell r="C433" t="str">
            <v>MobileShop</v>
          </cell>
          <cell r="E433">
            <v>0</v>
          </cell>
          <cell r="F433">
            <v>0</v>
          </cell>
          <cell r="G433">
            <v>0</v>
          </cell>
          <cell r="H433">
            <v>0</v>
          </cell>
          <cell r="I433">
            <v>0</v>
          </cell>
          <cell r="J433">
            <v>0</v>
          </cell>
          <cell r="K433">
            <v>0</v>
          </cell>
          <cell r="L433">
            <v>0</v>
          </cell>
          <cell r="M433">
            <v>0</v>
          </cell>
          <cell r="N433">
            <v>0</v>
          </cell>
          <cell r="O433">
            <v>0</v>
          </cell>
          <cell r="P433">
            <v>0</v>
          </cell>
          <cell r="R433">
            <v>0</v>
          </cell>
        </row>
        <row r="434">
          <cell r="C434" t="str">
            <v>Apple</v>
          </cell>
          <cell r="E434">
            <v>2000</v>
          </cell>
          <cell r="F434">
            <v>2000</v>
          </cell>
          <cell r="G434">
            <v>2000</v>
          </cell>
          <cell r="H434">
            <v>2000</v>
          </cell>
          <cell r="I434">
            <v>2000</v>
          </cell>
          <cell r="J434">
            <v>2000</v>
          </cell>
          <cell r="K434">
            <v>2000</v>
          </cell>
          <cell r="L434">
            <v>2000</v>
          </cell>
          <cell r="M434">
            <v>2000</v>
          </cell>
          <cell r="N434">
            <v>2000</v>
          </cell>
          <cell r="O434">
            <v>2000</v>
          </cell>
          <cell r="P434">
            <v>2000</v>
          </cell>
          <cell r="R434">
            <v>24000</v>
          </cell>
        </row>
        <row r="435">
          <cell r="C435" t="str">
            <v>Other Mass Retail</v>
          </cell>
          <cell r="E435">
            <v>6808</v>
          </cell>
          <cell r="F435">
            <v>6751</v>
          </cell>
          <cell r="G435">
            <v>6394</v>
          </cell>
          <cell r="H435">
            <v>6080</v>
          </cell>
          <cell r="I435">
            <v>5980</v>
          </cell>
          <cell r="J435">
            <v>5980</v>
          </cell>
          <cell r="K435">
            <v>6480</v>
          </cell>
          <cell r="L435">
            <v>6480</v>
          </cell>
          <cell r="M435">
            <v>6802</v>
          </cell>
          <cell r="N435">
            <v>9401</v>
          </cell>
          <cell r="O435">
            <v>9902</v>
          </cell>
          <cell r="P435">
            <v>13402</v>
          </cell>
          <cell r="R435">
            <v>90460</v>
          </cell>
        </row>
        <row r="436">
          <cell r="C436" t="str">
            <v>Prepay Distributors</v>
          </cell>
          <cell r="E436">
            <v>69259.25</v>
          </cell>
          <cell r="F436">
            <v>69259.25</v>
          </cell>
          <cell r="G436">
            <v>69259.25</v>
          </cell>
          <cell r="H436">
            <v>69259.25</v>
          </cell>
          <cell r="I436">
            <v>69259.25</v>
          </cell>
          <cell r="J436">
            <v>69259.25</v>
          </cell>
          <cell r="K436">
            <v>69259.25</v>
          </cell>
          <cell r="L436">
            <v>69259.25</v>
          </cell>
          <cell r="M436">
            <v>69259.25</v>
          </cell>
          <cell r="N436">
            <v>69259.25</v>
          </cell>
          <cell r="O436">
            <v>69259.25</v>
          </cell>
          <cell r="P436">
            <v>69359.25</v>
          </cell>
          <cell r="R436">
            <v>831211</v>
          </cell>
        </row>
        <row r="437">
          <cell r="C437" t="str">
            <v>Asda</v>
          </cell>
          <cell r="E437">
            <v>2250</v>
          </cell>
          <cell r="F437">
            <v>2150</v>
          </cell>
          <cell r="G437">
            <v>2150</v>
          </cell>
          <cell r="H437">
            <v>2250</v>
          </cell>
          <cell r="I437">
            <v>2150</v>
          </cell>
          <cell r="J437">
            <v>2150</v>
          </cell>
          <cell r="K437">
            <v>2250</v>
          </cell>
          <cell r="L437">
            <v>2150</v>
          </cell>
          <cell r="M437">
            <v>2150</v>
          </cell>
          <cell r="N437">
            <v>2350</v>
          </cell>
          <cell r="O437">
            <v>2250</v>
          </cell>
          <cell r="P437">
            <v>2250</v>
          </cell>
          <cell r="R437">
            <v>26500</v>
          </cell>
        </row>
        <row r="438">
          <cell r="C438" t="str">
            <v>Next</v>
          </cell>
          <cell r="E438">
            <v>400</v>
          </cell>
          <cell r="F438">
            <v>400</v>
          </cell>
          <cell r="G438">
            <v>400</v>
          </cell>
          <cell r="H438">
            <v>400</v>
          </cell>
          <cell r="I438">
            <v>400</v>
          </cell>
          <cell r="J438">
            <v>400</v>
          </cell>
          <cell r="K438">
            <v>400</v>
          </cell>
          <cell r="L438">
            <v>400</v>
          </cell>
          <cell r="M438">
            <v>400</v>
          </cell>
          <cell r="N438">
            <v>666</v>
          </cell>
          <cell r="O438">
            <v>668</v>
          </cell>
          <cell r="P438">
            <v>666</v>
          </cell>
          <cell r="R438">
            <v>5600</v>
          </cell>
        </row>
        <row r="439">
          <cell r="C439" t="str">
            <v>Morrisons</v>
          </cell>
          <cell r="E439">
            <v>975</v>
          </cell>
          <cell r="F439">
            <v>875</v>
          </cell>
          <cell r="G439">
            <v>875</v>
          </cell>
          <cell r="H439">
            <v>975</v>
          </cell>
          <cell r="I439">
            <v>875</v>
          </cell>
          <cell r="J439">
            <v>875</v>
          </cell>
          <cell r="K439">
            <v>975</v>
          </cell>
          <cell r="L439">
            <v>875</v>
          </cell>
          <cell r="M439">
            <v>875</v>
          </cell>
          <cell r="N439">
            <v>975</v>
          </cell>
          <cell r="O439">
            <v>875</v>
          </cell>
          <cell r="P439">
            <v>875</v>
          </cell>
          <cell r="R439">
            <v>10900</v>
          </cell>
        </row>
        <row r="440">
          <cell r="C440" t="str">
            <v>tbc</v>
          </cell>
          <cell r="E440">
            <v>0</v>
          </cell>
          <cell r="F440">
            <v>0</v>
          </cell>
          <cell r="G440">
            <v>0</v>
          </cell>
          <cell r="H440">
            <v>0</v>
          </cell>
          <cell r="I440">
            <v>0</v>
          </cell>
          <cell r="J440">
            <v>0</v>
          </cell>
          <cell r="K440">
            <v>0</v>
          </cell>
          <cell r="L440">
            <v>0</v>
          </cell>
          <cell r="M440">
            <v>0</v>
          </cell>
          <cell r="N440">
            <v>0</v>
          </cell>
          <cell r="O440">
            <v>0</v>
          </cell>
          <cell r="P440">
            <v>0</v>
          </cell>
          <cell r="R440">
            <v>0</v>
          </cell>
        </row>
        <row r="442">
          <cell r="C442" t="str">
            <v>TOTAL MASS RETAIL</v>
          </cell>
          <cell r="E442">
            <v>185763.67817531055</v>
          </cell>
          <cell r="F442">
            <v>168220.17168180406</v>
          </cell>
          <cell r="G442">
            <v>167863.17168180406</v>
          </cell>
          <cell r="H442">
            <v>166236.43906148319</v>
          </cell>
          <cell r="I442">
            <v>166502.74209178623</v>
          </cell>
          <cell r="J442">
            <v>166502.74209178623</v>
          </cell>
          <cell r="K442">
            <v>167361.69832074246</v>
          </cell>
          <cell r="L442">
            <v>167729.00135104547</v>
          </cell>
          <cell r="M442">
            <v>168051.00135104547</v>
          </cell>
          <cell r="N442">
            <v>173747.1778216337</v>
          </cell>
          <cell r="O442">
            <v>182368.79483207426</v>
          </cell>
          <cell r="P442">
            <v>211056.38153948449</v>
          </cell>
          <cell r="R442">
            <v>2091403</v>
          </cell>
        </row>
        <row r="444">
          <cell r="C444" t="str">
            <v>BUSINESS (B. Dowd)</v>
          </cell>
        </row>
        <row r="446">
          <cell r="C446" t="str">
            <v>Exclusive Partners</v>
          </cell>
          <cell r="E446">
            <v>0</v>
          </cell>
          <cell r="F446">
            <v>0</v>
          </cell>
          <cell r="G446">
            <v>0</v>
          </cell>
          <cell r="H446">
            <v>0</v>
          </cell>
          <cell r="I446">
            <v>0</v>
          </cell>
          <cell r="J446">
            <v>0</v>
          </cell>
          <cell r="K446">
            <v>0</v>
          </cell>
          <cell r="L446">
            <v>0</v>
          </cell>
          <cell r="M446">
            <v>0</v>
          </cell>
          <cell r="N446">
            <v>0</v>
          </cell>
          <cell r="O446">
            <v>0</v>
          </cell>
          <cell r="P446">
            <v>0</v>
          </cell>
          <cell r="R446">
            <v>0</v>
          </cell>
        </row>
        <row r="448">
          <cell r="C448" t="str">
            <v>Business Partners</v>
          </cell>
        </row>
        <row r="450">
          <cell r="C450" t="str">
            <v>Direct Independents</v>
          </cell>
          <cell r="E450">
            <v>359.68423659947268</v>
          </cell>
          <cell r="F450">
            <v>411.06769897082586</v>
          </cell>
          <cell r="G450">
            <v>565.2180860848855</v>
          </cell>
          <cell r="H450">
            <v>359.68423659947268</v>
          </cell>
          <cell r="I450">
            <v>462.45116134217903</v>
          </cell>
          <cell r="J450">
            <v>565.2180860848855</v>
          </cell>
          <cell r="K450">
            <v>411.06769897082586</v>
          </cell>
          <cell r="L450">
            <v>359.68423659947268</v>
          </cell>
          <cell r="M450">
            <v>462.45116134217903</v>
          </cell>
          <cell r="N450">
            <v>411.06769897082586</v>
          </cell>
          <cell r="O450">
            <v>411.06769897082586</v>
          </cell>
          <cell r="P450">
            <v>359.68423659947348</v>
          </cell>
          <cell r="R450">
            <v>5138.3462371353244</v>
          </cell>
        </row>
        <row r="451">
          <cell r="C451" t="str">
            <v>Distributors</v>
          </cell>
          <cell r="E451">
            <v>3816.2946391970208</v>
          </cell>
          <cell r="F451">
            <v>4361.4795876537382</v>
          </cell>
          <cell r="G451">
            <v>5997.0344330238895</v>
          </cell>
          <cell r="H451">
            <v>3816.2946391970208</v>
          </cell>
          <cell r="I451">
            <v>4906.6645361104547</v>
          </cell>
          <cell r="J451">
            <v>5997.0344330238895</v>
          </cell>
          <cell r="K451">
            <v>4361.4795876537382</v>
          </cell>
          <cell r="L451">
            <v>3816.2946391970208</v>
          </cell>
          <cell r="M451">
            <v>4906.6645361104547</v>
          </cell>
          <cell r="N451">
            <v>4361.4795876537382</v>
          </cell>
          <cell r="O451">
            <v>4361.4795876537382</v>
          </cell>
          <cell r="P451">
            <v>3816.2946391970299</v>
          </cell>
          <cell r="R451">
            <v>54518.494845671732</v>
          </cell>
        </row>
        <row r="452">
          <cell r="C452" t="str">
            <v>Data Centre of Excellence</v>
          </cell>
          <cell r="E452">
            <v>0</v>
          </cell>
          <cell r="F452">
            <v>0</v>
          </cell>
          <cell r="G452">
            <v>0</v>
          </cell>
          <cell r="H452">
            <v>0</v>
          </cell>
          <cell r="I452">
            <v>0</v>
          </cell>
          <cell r="J452">
            <v>0</v>
          </cell>
          <cell r="K452">
            <v>0</v>
          </cell>
          <cell r="L452">
            <v>0</v>
          </cell>
          <cell r="M452">
            <v>0</v>
          </cell>
          <cell r="N452">
            <v>0</v>
          </cell>
          <cell r="O452">
            <v>0</v>
          </cell>
          <cell r="P452">
            <v>0</v>
          </cell>
          <cell r="R452">
            <v>0</v>
          </cell>
        </row>
        <row r="453">
          <cell r="C453" t="str">
            <v>Vodafone</v>
          </cell>
          <cell r="E453">
            <v>0</v>
          </cell>
          <cell r="F453">
            <v>0</v>
          </cell>
          <cell r="G453">
            <v>0</v>
          </cell>
          <cell r="H453">
            <v>0</v>
          </cell>
          <cell r="I453">
            <v>0</v>
          </cell>
          <cell r="J453">
            <v>0</v>
          </cell>
          <cell r="K453">
            <v>0</v>
          </cell>
          <cell r="L453">
            <v>0</v>
          </cell>
          <cell r="M453">
            <v>0</v>
          </cell>
          <cell r="N453">
            <v>0</v>
          </cell>
          <cell r="O453">
            <v>0</v>
          </cell>
          <cell r="P453">
            <v>0</v>
          </cell>
          <cell r="R453">
            <v>0</v>
          </cell>
        </row>
        <row r="454">
          <cell r="C454" t="str">
            <v>Managed Partners</v>
          </cell>
          <cell r="E454">
            <v>0</v>
          </cell>
          <cell r="F454">
            <v>0</v>
          </cell>
          <cell r="G454">
            <v>0</v>
          </cell>
          <cell r="H454">
            <v>0</v>
          </cell>
          <cell r="I454">
            <v>0</v>
          </cell>
          <cell r="J454">
            <v>0</v>
          </cell>
          <cell r="K454">
            <v>0</v>
          </cell>
          <cell r="L454">
            <v>0</v>
          </cell>
          <cell r="M454">
            <v>0</v>
          </cell>
          <cell r="N454">
            <v>0</v>
          </cell>
          <cell r="O454">
            <v>0</v>
          </cell>
          <cell r="P454">
            <v>0</v>
          </cell>
          <cell r="R454">
            <v>0</v>
          </cell>
        </row>
        <row r="455">
          <cell r="C455" t="str">
            <v>BT SP</v>
          </cell>
          <cell r="E455">
            <v>16.637245214321318</v>
          </cell>
          <cell r="F455">
            <v>19.013994530652933</v>
          </cell>
          <cell r="G455">
            <v>26.144242479647783</v>
          </cell>
          <cell r="H455">
            <v>16.637245214321318</v>
          </cell>
          <cell r="I455">
            <v>21.390743846984549</v>
          </cell>
          <cell r="J455">
            <v>26.144242479647783</v>
          </cell>
          <cell r="K455">
            <v>19.013994530652933</v>
          </cell>
          <cell r="L455">
            <v>16.637245214321318</v>
          </cell>
          <cell r="M455">
            <v>21.390743846984549</v>
          </cell>
          <cell r="N455">
            <v>19.013994530652933</v>
          </cell>
          <cell r="O455">
            <v>19.013994530652933</v>
          </cell>
          <cell r="P455">
            <v>16.637245214321357</v>
          </cell>
          <cell r="R455">
            <v>237.67493163316169</v>
          </cell>
        </row>
        <row r="456">
          <cell r="C456" t="str">
            <v>Billing Partners - ISPs</v>
          </cell>
          <cell r="E456">
            <v>0.99338707341796606</v>
          </cell>
          <cell r="F456">
            <v>1.1352995124776755</v>
          </cell>
          <cell r="G456">
            <v>1.5610368296568038</v>
          </cell>
          <cell r="H456">
            <v>0.99338707341796606</v>
          </cell>
          <cell r="I456">
            <v>1.2772119515373848</v>
          </cell>
          <cell r="J456">
            <v>1.5610368296568038</v>
          </cell>
          <cell r="K456">
            <v>1.1352995124776755</v>
          </cell>
          <cell r="L456">
            <v>0.99338707341796606</v>
          </cell>
          <cell r="M456">
            <v>1.2772119515373848</v>
          </cell>
          <cell r="N456">
            <v>1.1352995124776755</v>
          </cell>
          <cell r="O456">
            <v>1.1352995124776755</v>
          </cell>
          <cell r="P456">
            <v>0.9933870734179685</v>
          </cell>
          <cell r="R456">
            <v>14.191243905970946</v>
          </cell>
        </row>
        <row r="457">
          <cell r="C457" t="str">
            <v>Genesis</v>
          </cell>
          <cell r="E457">
            <v>5.970212769321293</v>
          </cell>
          <cell r="F457">
            <v>6.8231003077957633</v>
          </cell>
          <cell r="G457">
            <v>9.3817629232191742</v>
          </cell>
          <cell r="H457">
            <v>5.970212769321293</v>
          </cell>
          <cell r="I457">
            <v>7.6759878462702336</v>
          </cell>
          <cell r="J457">
            <v>9.3817629232191742</v>
          </cell>
          <cell r="K457">
            <v>6.8231003077957633</v>
          </cell>
          <cell r="L457">
            <v>5.970212769321293</v>
          </cell>
          <cell r="M457">
            <v>7.6759878462702336</v>
          </cell>
          <cell r="N457">
            <v>6.8231003077957633</v>
          </cell>
          <cell r="O457">
            <v>6.8231003077957633</v>
          </cell>
          <cell r="P457">
            <v>5.9702127693213072</v>
          </cell>
          <cell r="R457">
            <v>85.288753847447069</v>
          </cell>
        </row>
        <row r="458">
          <cell r="C458" t="str">
            <v>tbc</v>
          </cell>
          <cell r="E458">
            <v>0</v>
          </cell>
          <cell r="F458">
            <v>0</v>
          </cell>
          <cell r="G458">
            <v>0</v>
          </cell>
          <cell r="H458">
            <v>0</v>
          </cell>
          <cell r="I458">
            <v>0</v>
          </cell>
          <cell r="J458">
            <v>0</v>
          </cell>
          <cell r="K458">
            <v>0</v>
          </cell>
          <cell r="L458">
            <v>0</v>
          </cell>
          <cell r="M458">
            <v>0</v>
          </cell>
          <cell r="N458">
            <v>0</v>
          </cell>
          <cell r="O458">
            <v>0</v>
          </cell>
          <cell r="P458">
            <v>0</v>
          </cell>
          <cell r="R458">
            <v>0</v>
          </cell>
        </row>
        <row r="459">
          <cell r="C459" t="str">
            <v>Ceased Independents</v>
          </cell>
          <cell r="E459">
            <v>0.42027914644606251</v>
          </cell>
          <cell r="F459">
            <v>0.4803190245097857</v>
          </cell>
          <cell r="G459">
            <v>0.66043865870095531</v>
          </cell>
          <cell r="H459">
            <v>0.42027914644606251</v>
          </cell>
          <cell r="I459">
            <v>0.54035890257350894</v>
          </cell>
          <cell r="J459">
            <v>0.66043865870095531</v>
          </cell>
          <cell r="K459">
            <v>0.4803190245097857</v>
          </cell>
          <cell r="L459">
            <v>0.42027914644606251</v>
          </cell>
          <cell r="M459">
            <v>0.54035890257350894</v>
          </cell>
          <cell r="N459">
            <v>0.4803190245097857</v>
          </cell>
          <cell r="O459">
            <v>0.4803190245097857</v>
          </cell>
          <cell r="P459">
            <v>0.42027914644606351</v>
          </cell>
          <cell r="R459">
            <v>6.0039878063723213</v>
          </cell>
        </row>
        <row r="460">
          <cell r="C460" t="str">
            <v>tbc</v>
          </cell>
          <cell r="E460">
            <v>0</v>
          </cell>
          <cell r="F460">
            <v>0</v>
          </cell>
          <cell r="G460">
            <v>0</v>
          </cell>
          <cell r="H460">
            <v>0</v>
          </cell>
          <cell r="I460">
            <v>0</v>
          </cell>
          <cell r="J460">
            <v>0</v>
          </cell>
          <cell r="K460">
            <v>0</v>
          </cell>
          <cell r="L460">
            <v>0</v>
          </cell>
          <cell r="M460">
            <v>0</v>
          </cell>
          <cell r="N460">
            <v>0</v>
          </cell>
          <cell r="O460">
            <v>0</v>
          </cell>
          <cell r="P460">
            <v>0</v>
          </cell>
          <cell r="R460">
            <v>0</v>
          </cell>
        </row>
        <row r="462">
          <cell r="C462" t="str">
            <v>Total Business Partners</v>
          </cell>
          <cell r="E462">
            <v>4200</v>
          </cell>
          <cell r="F462">
            <v>4800</v>
          </cell>
          <cell r="G462">
            <v>6599.9999999999991</v>
          </cell>
          <cell r="H462">
            <v>4200</v>
          </cell>
          <cell r="I462">
            <v>5399.9999999999991</v>
          </cell>
          <cell r="J462">
            <v>6599.9999999999991</v>
          </cell>
          <cell r="K462">
            <v>4800</v>
          </cell>
          <cell r="L462">
            <v>4200</v>
          </cell>
          <cell r="M462">
            <v>5399.9999999999991</v>
          </cell>
          <cell r="N462">
            <v>4800</v>
          </cell>
          <cell r="O462">
            <v>4800</v>
          </cell>
          <cell r="P462">
            <v>4200.00000000001</v>
          </cell>
          <cell r="R462">
            <v>60000.000000000007</v>
          </cell>
        </row>
        <row r="464">
          <cell r="C464" t="str">
            <v>Direct</v>
          </cell>
        </row>
        <row r="466">
          <cell r="C466" t="str">
            <v>O2 Direct Sales - Corporate</v>
          </cell>
          <cell r="E466">
            <v>0</v>
          </cell>
          <cell r="F466">
            <v>0</v>
          </cell>
          <cell r="G466">
            <v>0</v>
          </cell>
          <cell r="H466">
            <v>0</v>
          </cell>
          <cell r="I466">
            <v>0</v>
          </cell>
          <cell r="J466">
            <v>0</v>
          </cell>
          <cell r="K466">
            <v>0</v>
          </cell>
          <cell r="L466">
            <v>0</v>
          </cell>
          <cell r="M466">
            <v>0</v>
          </cell>
          <cell r="N466">
            <v>0</v>
          </cell>
          <cell r="O466">
            <v>0</v>
          </cell>
          <cell r="P466">
            <v>0</v>
          </cell>
          <cell r="R466">
            <v>0</v>
          </cell>
        </row>
        <row r="467">
          <cell r="C467" t="str">
            <v>O2 Direct Sales - SME</v>
          </cell>
          <cell r="E467">
            <v>0</v>
          </cell>
          <cell r="F467">
            <v>0</v>
          </cell>
          <cell r="G467">
            <v>0</v>
          </cell>
          <cell r="H467">
            <v>0</v>
          </cell>
          <cell r="I467">
            <v>0</v>
          </cell>
          <cell r="J467">
            <v>0</v>
          </cell>
          <cell r="K467">
            <v>0</v>
          </cell>
          <cell r="L467">
            <v>0</v>
          </cell>
          <cell r="M467">
            <v>0</v>
          </cell>
          <cell r="N467">
            <v>0</v>
          </cell>
          <cell r="O467">
            <v>0</v>
          </cell>
          <cell r="P467">
            <v>0</v>
          </cell>
          <cell r="R467">
            <v>0</v>
          </cell>
        </row>
        <row r="468">
          <cell r="C468" t="str">
            <v>tbc</v>
          </cell>
          <cell r="E468">
            <v>0</v>
          </cell>
          <cell r="F468">
            <v>0</v>
          </cell>
          <cell r="G468">
            <v>0</v>
          </cell>
          <cell r="H468">
            <v>0</v>
          </cell>
          <cell r="I468">
            <v>0</v>
          </cell>
          <cell r="J468">
            <v>0</v>
          </cell>
          <cell r="K468">
            <v>0</v>
          </cell>
          <cell r="L468">
            <v>0</v>
          </cell>
          <cell r="M468">
            <v>0</v>
          </cell>
          <cell r="N468">
            <v>0</v>
          </cell>
          <cell r="O468">
            <v>0</v>
          </cell>
          <cell r="P468">
            <v>0</v>
          </cell>
          <cell r="R468">
            <v>0</v>
          </cell>
        </row>
        <row r="469">
          <cell r="C469" t="str">
            <v>tbc</v>
          </cell>
          <cell r="E469">
            <v>0</v>
          </cell>
          <cell r="F469">
            <v>0</v>
          </cell>
          <cell r="G469">
            <v>0</v>
          </cell>
          <cell r="H469">
            <v>0</v>
          </cell>
          <cell r="I469">
            <v>0</v>
          </cell>
          <cell r="J469">
            <v>0</v>
          </cell>
          <cell r="K469">
            <v>0</v>
          </cell>
          <cell r="L469">
            <v>0</v>
          </cell>
          <cell r="M469">
            <v>0</v>
          </cell>
          <cell r="N469">
            <v>0</v>
          </cell>
          <cell r="O469">
            <v>0</v>
          </cell>
          <cell r="P469">
            <v>0</v>
          </cell>
          <cell r="R469">
            <v>0</v>
          </cell>
        </row>
        <row r="470">
          <cell r="C470" t="str">
            <v>tbc</v>
          </cell>
          <cell r="E470">
            <v>0</v>
          </cell>
          <cell r="F470">
            <v>0</v>
          </cell>
          <cell r="G470">
            <v>0</v>
          </cell>
          <cell r="H470">
            <v>0</v>
          </cell>
          <cell r="I470">
            <v>0</v>
          </cell>
          <cell r="J470">
            <v>0</v>
          </cell>
          <cell r="K470">
            <v>0</v>
          </cell>
          <cell r="L470">
            <v>0</v>
          </cell>
          <cell r="M470">
            <v>0</v>
          </cell>
          <cell r="N470">
            <v>0</v>
          </cell>
          <cell r="O470">
            <v>0</v>
          </cell>
          <cell r="P470">
            <v>0</v>
          </cell>
          <cell r="R470">
            <v>0</v>
          </cell>
        </row>
        <row r="471">
          <cell r="C471" t="str">
            <v>tbc</v>
          </cell>
          <cell r="E471">
            <v>0</v>
          </cell>
          <cell r="F471">
            <v>0</v>
          </cell>
          <cell r="G471">
            <v>0</v>
          </cell>
          <cell r="H471">
            <v>0</v>
          </cell>
          <cell r="I471">
            <v>0</v>
          </cell>
          <cell r="J471">
            <v>0</v>
          </cell>
          <cell r="K471">
            <v>0</v>
          </cell>
          <cell r="L471">
            <v>0</v>
          </cell>
          <cell r="M471">
            <v>0</v>
          </cell>
          <cell r="N471">
            <v>0</v>
          </cell>
          <cell r="O471">
            <v>0</v>
          </cell>
          <cell r="P471">
            <v>0</v>
          </cell>
          <cell r="R471">
            <v>0</v>
          </cell>
        </row>
        <row r="472">
          <cell r="C472" t="str">
            <v>tbc</v>
          </cell>
          <cell r="E472">
            <v>0</v>
          </cell>
          <cell r="F472">
            <v>0</v>
          </cell>
          <cell r="G472">
            <v>0</v>
          </cell>
          <cell r="H472">
            <v>0</v>
          </cell>
          <cell r="I472">
            <v>0</v>
          </cell>
          <cell r="J472">
            <v>0</v>
          </cell>
          <cell r="K472">
            <v>0</v>
          </cell>
          <cell r="L472">
            <v>0</v>
          </cell>
          <cell r="M472">
            <v>0</v>
          </cell>
          <cell r="N472">
            <v>0</v>
          </cell>
          <cell r="O472">
            <v>0</v>
          </cell>
          <cell r="P472">
            <v>0</v>
          </cell>
          <cell r="R472">
            <v>0</v>
          </cell>
        </row>
        <row r="473">
          <cell r="C473" t="str">
            <v>tbc</v>
          </cell>
          <cell r="E473">
            <v>0</v>
          </cell>
          <cell r="F473">
            <v>0</v>
          </cell>
          <cell r="G473">
            <v>0</v>
          </cell>
          <cell r="H473">
            <v>0</v>
          </cell>
          <cell r="I473">
            <v>0</v>
          </cell>
          <cell r="J473">
            <v>0</v>
          </cell>
          <cell r="K473">
            <v>0</v>
          </cell>
          <cell r="L473">
            <v>0</v>
          </cell>
          <cell r="M473">
            <v>0</v>
          </cell>
          <cell r="N473">
            <v>0</v>
          </cell>
          <cell r="O473">
            <v>0</v>
          </cell>
          <cell r="P473">
            <v>0</v>
          </cell>
          <cell r="R473">
            <v>0</v>
          </cell>
        </row>
        <row r="474">
          <cell r="C474" t="str">
            <v>tbc</v>
          </cell>
          <cell r="E474">
            <v>0</v>
          </cell>
          <cell r="F474">
            <v>0</v>
          </cell>
          <cell r="G474">
            <v>0</v>
          </cell>
          <cell r="H474">
            <v>0</v>
          </cell>
          <cell r="I474">
            <v>0</v>
          </cell>
          <cell r="J474">
            <v>0</v>
          </cell>
          <cell r="K474">
            <v>0</v>
          </cell>
          <cell r="L474">
            <v>0</v>
          </cell>
          <cell r="M474">
            <v>0</v>
          </cell>
          <cell r="N474">
            <v>0</v>
          </cell>
          <cell r="O474">
            <v>0</v>
          </cell>
          <cell r="P474">
            <v>0</v>
          </cell>
          <cell r="R474">
            <v>0</v>
          </cell>
        </row>
        <row r="476">
          <cell r="C476" t="str">
            <v>Total Direct</v>
          </cell>
          <cell r="E476">
            <v>0</v>
          </cell>
          <cell r="F476">
            <v>0</v>
          </cell>
          <cell r="G476">
            <v>0</v>
          </cell>
          <cell r="H476">
            <v>0</v>
          </cell>
          <cell r="I476">
            <v>0</v>
          </cell>
          <cell r="J476">
            <v>0</v>
          </cell>
          <cell r="K476">
            <v>0</v>
          </cell>
          <cell r="L476">
            <v>0</v>
          </cell>
          <cell r="M476">
            <v>0</v>
          </cell>
          <cell r="N476">
            <v>0</v>
          </cell>
          <cell r="O476">
            <v>0</v>
          </cell>
          <cell r="P476">
            <v>0</v>
          </cell>
          <cell r="R476">
            <v>0</v>
          </cell>
        </row>
        <row r="478">
          <cell r="C478" t="str">
            <v>TOTAL BUSINESS</v>
          </cell>
          <cell r="E478">
            <v>4200</v>
          </cell>
          <cell r="F478">
            <v>4800</v>
          </cell>
          <cell r="G478">
            <v>6599.9999999999991</v>
          </cell>
          <cell r="H478">
            <v>4200</v>
          </cell>
          <cell r="I478">
            <v>5399.9999999999991</v>
          </cell>
          <cell r="J478">
            <v>6599.9999999999991</v>
          </cell>
          <cell r="K478">
            <v>4800</v>
          </cell>
          <cell r="L478">
            <v>4200</v>
          </cell>
          <cell r="M478">
            <v>5399.9999999999991</v>
          </cell>
          <cell r="N478">
            <v>4800</v>
          </cell>
          <cell r="O478">
            <v>4800</v>
          </cell>
          <cell r="P478">
            <v>4200.00000000001</v>
          </cell>
          <cell r="R478">
            <v>60000.000000000007</v>
          </cell>
        </row>
        <row r="480">
          <cell r="C480" t="str">
            <v>O2 ONLINE (A. Benham)</v>
          </cell>
        </row>
        <row r="482">
          <cell r="C482" t="str">
            <v>O2 Online</v>
          </cell>
          <cell r="E482">
            <v>153391.09821225714</v>
          </cell>
          <cell r="F482">
            <v>150591.51035334537</v>
          </cell>
          <cell r="G482">
            <v>151754.49369795748</v>
          </cell>
          <cell r="H482">
            <v>150974.72415500245</v>
          </cell>
          <cell r="I482">
            <v>150765.60133127891</v>
          </cell>
          <cell r="J482">
            <v>151410.5493637007</v>
          </cell>
          <cell r="K482">
            <v>160581.6651318715</v>
          </cell>
          <cell r="L482">
            <v>159850.395451474</v>
          </cell>
          <cell r="M482">
            <v>161372.92911853027</v>
          </cell>
          <cell r="N482">
            <v>163276.56489492962</v>
          </cell>
          <cell r="O482">
            <v>166265.98502112937</v>
          </cell>
          <cell r="P482">
            <v>176626.48425042318</v>
          </cell>
          <cell r="R482">
            <v>1896862.0009819001</v>
          </cell>
        </row>
        <row r="483">
          <cell r="C483" t="str">
            <v>O2 Telesales</v>
          </cell>
          <cell r="E483">
            <v>0</v>
          </cell>
          <cell r="F483">
            <v>0</v>
          </cell>
          <cell r="G483">
            <v>0</v>
          </cell>
          <cell r="H483">
            <v>0</v>
          </cell>
          <cell r="I483">
            <v>0</v>
          </cell>
          <cell r="J483">
            <v>0</v>
          </cell>
          <cell r="K483">
            <v>0</v>
          </cell>
          <cell r="L483">
            <v>0</v>
          </cell>
          <cell r="M483">
            <v>0</v>
          </cell>
          <cell r="N483">
            <v>0</v>
          </cell>
          <cell r="O483">
            <v>0</v>
          </cell>
          <cell r="P483">
            <v>0</v>
          </cell>
          <cell r="R483">
            <v>0</v>
          </cell>
        </row>
        <row r="484">
          <cell r="C484" t="str">
            <v>tbc</v>
          </cell>
          <cell r="E484">
            <v>0</v>
          </cell>
          <cell r="F484">
            <v>0</v>
          </cell>
          <cell r="G484">
            <v>0</v>
          </cell>
          <cell r="H484">
            <v>0</v>
          </cell>
          <cell r="I484">
            <v>0</v>
          </cell>
          <cell r="J484">
            <v>0</v>
          </cell>
          <cell r="K484">
            <v>0</v>
          </cell>
          <cell r="L484">
            <v>0</v>
          </cell>
          <cell r="M484">
            <v>0</v>
          </cell>
          <cell r="N484">
            <v>0</v>
          </cell>
          <cell r="O484">
            <v>0</v>
          </cell>
          <cell r="P484">
            <v>0</v>
          </cell>
          <cell r="R484">
            <v>0</v>
          </cell>
        </row>
        <row r="485">
          <cell r="C485" t="str">
            <v>tbc</v>
          </cell>
          <cell r="E485">
            <v>0</v>
          </cell>
          <cell r="F485">
            <v>0</v>
          </cell>
          <cell r="G485">
            <v>0</v>
          </cell>
          <cell r="H485">
            <v>0</v>
          </cell>
          <cell r="I485">
            <v>0</v>
          </cell>
          <cell r="J485">
            <v>0</v>
          </cell>
          <cell r="K485">
            <v>0</v>
          </cell>
          <cell r="L485">
            <v>0</v>
          </cell>
          <cell r="M485">
            <v>0</v>
          </cell>
          <cell r="N485">
            <v>0</v>
          </cell>
          <cell r="O485">
            <v>0</v>
          </cell>
          <cell r="P485">
            <v>0</v>
          </cell>
          <cell r="R485">
            <v>0</v>
          </cell>
        </row>
        <row r="486">
          <cell r="C486" t="str">
            <v>tbc</v>
          </cell>
          <cell r="E486">
            <v>0</v>
          </cell>
          <cell r="F486">
            <v>0</v>
          </cell>
          <cell r="G486">
            <v>0</v>
          </cell>
          <cell r="H486">
            <v>0</v>
          </cell>
          <cell r="I486">
            <v>0</v>
          </cell>
          <cell r="J486">
            <v>0</v>
          </cell>
          <cell r="K486">
            <v>0</v>
          </cell>
          <cell r="L486">
            <v>0</v>
          </cell>
          <cell r="M486">
            <v>0</v>
          </cell>
          <cell r="N486">
            <v>0</v>
          </cell>
          <cell r="O486">
            <v>0</v>
          </cell>
          <cell r="P486">
            <v>0</v>
          </cell>
          <cell r="R486">
            <v>0</v>
          </cell>
        </row>
        <row r="487">
          <cell r="C487" t="str">
            <v>tbc</v>
          </cell>
          <cell r="E487">
            <v>0</v>
          </cell>
          <cell r="F487">
            <v>0</v>
          </cell>
          <cell r="G487">
            <v>0</v>
          </cell>
          <cell r="H487">
            <v>0</v>
          </cell>
          <cell r="I487">
            <v>0</v>
          </cell>
          <cell r="J487">
            <v>0</v>
          </cell>
          <cell r="K487">
            <v>0</v>
          </cell>
          <cell r="L487">
            <v>0</v>
          </cell>
          <cell r="M487">
            <v>0</v>
          </cell>
          <cell r="N487">
            <v>0</v>
          </cell>
          <cell r="O487">
            <v>0</v>
          </cell>
          <cell r="P487">
            <v>0</v>
          </cell>
          <cell r="R487">
            <v>0</v>
          </cell>
        </row>
        <row r="489">
          <cell r="C489" t="str">
            <v>TOTAL O2 ONLINE</v>
          </cell>
          <cell r="E489">
            <v>153391.09821225714</v>
          </cell>
          <cell r="F489">
            <v>150591.51035334537</v>
          </cell>
          <cell r="G489">
            <v>151754.49369795748</v>
          </cell>
          <cell r="H489">
            <v>150974.72415500245</v>
          </cell>
          <cell r="I489">
            <v>150765.60133127891</v>
          </cell>
          <cell r="J489">
            <v>151410.5493637007</v>
          </cell>
          <cell r="K489">
            <v>160581.6651318715</v>
          </cell>
          <cell r="L489">
            <v>159850.395451474</v>
          </cell>
          <cell r="M489">
            <v>161372.92911853027</v>
          </cell>
          <cell r="N489">
            <v>163276.56489492962</v>
          </cell>
          <cell r="O489">
            <v>166265.98502112937</v>
          </cell>
          <cell r="P489">
            <v>176626.48425042318</v>
          </cell>
          <cell r="R489">
            <v>1896862.0009819001</v>
          </cell>
        </row>
        <row r="491">
          <cell r="C491" t="str">
            <v>O2 RETAIL (P. Cave)</v>
          </cell>
        </row>
        <row r="493">
          <cell r="C493" t="str">
            <v>O2 Retail</v>
          </cell>
          <cell r="E493">
            <v>88266.514340196358</v>
          </cell>
          <cell r="F493">
            <v>81137.023380128419</v>
          </cell>
          <cell r="G493">
            <v>89234.191971557128</v>
          </cell>
          <cell r="H493">
            <v>86337.53765114698</v>
          </cell>
          <cell r="I493">
            <v>90314.369611787755</v>
          </cell>
          <cell r="J493">
            <v>84247.173099088875</v>
          </cell>
          <cell r="K493">
            <v>67570.201688524219</v>
          </cell>
          <cell r="L493">
            <v>78293.292681370935</v>
          </cell>
          <cell r="M493">
            <v>77939.473315291762</v>
          </cell>
          <cell r="N493">
            <v>77220.056523785781</v>
          </cell>
          <cell r="O493">
            <v>80119.015039546386</v>
          </cell>
          <cell r="P493">
            <v>114081.1506975754</v>
          </cell>
          <cell r="R493">
            <v>1014760.0000000002</v>
          </cell>
        </row>
        <row r="494">
          <cell r="C494" t="str">
            <v>O2 Franchise</v>
          </cell>
          <cell r="E494">
            <v>12869.328790135905</v>
          </cell>
          <cell r="F494">
            <v>11894.518278893658</v>
          </cell>
          <cell r="G494">
            <v>13204.469447189778</v>
          </cell>
          <cell r="H494">
            <v>12504.098300385394</v>
          </cell>
          <cell r="I494">
            <v>12903.116999942504</v>
          </cell>
          <cell r="J494">
            <v>11499.329571786733</v>
          </cell>
          <cell r="K494">
            <v>9602.3796859243648</v>
          </cell>
          <cell r="L494">
            <v>11281.642519865409</v>
          </cell>
          <cell r="M494">
            <v>11286.622719306491</v>
          </cell>
          <cell r="N494">
            <v>11243.710289857281</v>
          </cell>
          <cell r="O494">
            <v>11836.124854804173</v>
          </cell>
          <cell r="P494">
            <v>18274.658541908302</v>
          </cell>
          <cell r="R494">
            <v>148400</v>
          </cell>
        </row>
        <row r="495">
          <cell r="C495" t="str">
            <v>tbc</v>
          </cell>
          <cell r="E495">
            <v>0</v>
          </cell>
          <cell r="F495">
            <v>0</v>
          </cell>
          <cell r="G495">
            <v>0</v>
          </cell>
          <cell r="H495">
            <v>0</v>
          </cell>
          <cell r="I495">
            <v>0</v>
          </cell>
          <cell r="J495">
            <v>0</v>
          </cell>
          <cell r="K495">
            <v>0</v>
          </cell>
          <cell r="L495">
            <v>0</v>
          </cell>
          <cell r="M495">
            <v>0</v>
          </cell>
          <cell r="N495">
            <v>0</v>
          </cell>
          <cell r="O495">
            <v>0</v>
          </cell>
          <cell r="P495">
            <v>0</v>
          </cell>
          <cell r="R495">
            <v>0</v>
          </cell>
        </row>
        <row r="496">
          <cell r="C496" t="str">
            <v>tbc</v>
          </cell>
          <cell r="E496">
            <v>0</v>
          </cell>
          <cell r="F496">
            <v>0</v>
          </cell>
          <cell r="G496">
            <v>0</v>
          </cell>
          <cell r="H496">
            <v>0</v>
          </cell>
          <cell r="I496">
            <v>0</v>
          </cell>
          <cell r="J496">
            <v>0</v>
          </cell>
          <cell r="K496">
            <v>0</v>
          </cell>
          <cell r="L496">
            <v>0</v>
          </cell>
          <cell r="M496">
            <v>0</v>
          </cell>
          <cell r="N496">
            <v>0</v>
          </cell>
          <cell r="O496">
            <v>0</v>
          </cell>
          <cell r="P496">
            <v>0</v>
          </cell>
          <cell r="R496">
            <v>0</v>
          </cell>
        </row>
        <row r="497">
          <cell r="C497" t="str">
            <v>tbc</v>
          </cell>
          <cell r="E497">
            <v>0</v>
          </cell>
          <cell r="F497">
            <v>0</v>
          </cell>
          <cell r="G497">
            <v>0</v>
          </cell>
          <cell r="H497">
            <v>0</v>
          </cell>
          <cell r="I497">
            <v>0</v>
          </cell>
          <cell r="J497">
            <v>0</v>
          </cell>
          <cell r="K497">
            <v>0</v>
          </cell>
          <cell r="L497">
            <v>0</v>
          </cell>
          <cell r="M497">
            <v>0</v>
          </cell>
          <cell r="N497">
            <v>0</v>
          </cell>
          <cell r="O497">
            <v>0</v>
          </cell>
          <cell r="P497">
            <v>0</v>
          </cell>
          <cell r="R497">
            <v>0</v>
          </cell>
        </row>
        <row r="498">
          <cell r="C498" t="str">
            <v>tbc</v>
          </cell>
          <cell r="E498">
            <v>0</v>
          </cell>
          <cell r="F498">
            <v>0</v>
          </cell>
          <cell r="G498">
            <v>0</v>
          </cell>
          <cell r="H498">
            <v>0</v>
          </cell>
          <cell r="I498">
            <v>0</v>
          </cell>
          <cell r="J498">
            <v>0</v>
          </cell>
          <cell r="K498">
            <v>0</v>
          </cell>
          <cell r="L498">
            <v>0</v>
          </cell>
          <cell r="M498">
            <v>0</v>
          </cell>
          <cell r="N498">
            <v>0</v>
          </cell>
          <cell r="O498">
            <v>0</v>
          </cell>
          <cell r="P498">
            <v>0</v>
          </cell>
          <cell r="R498">
            <v>0</v>
          </cell>
        </row>
        <row r="499">
          <cell r="C499" t="str">
            <v>tbc</v>
          </cell>
          <cell r="E499">
            <v>0</v>
          </cell>
          <cell r="F499">
            <v>0</v>
          </cell>
          <cell r="G499">
            <v>0</v>
          </cell>
          <cell r="H499">
            <v>0</v>
          </cell>
          <cell r="I499">
            <v>0</v>
          </cell>
          <cell r="J499">
            <v>0</v>
          </cell>
          <cell r="K499">
            <v>0</v>
          </cell>
          <cell r="L499">
            <v>0</v>
          </cell>
          <cell r="M499">
            <v>0</v>
          </cell>
          <cell r="N499">
            <v>0</v>
          </cell>
          <cell r="O499">
            <v>0</v>
          </cell>
          <cell r="P499">
            <v>0</v>
          </cell>
          <cell r="R499">
            <v>0</v>
          </cell>
        </row>
        <row r="501">
          <cell r="C501" t="str">
            <v>TOTAL O2 RETAIL</v>
          </cell>
          <cell r="E501">
            <v>101135.84313033226</v>
          </cell>
          <cell r="F501">
            <v>93031.54165902207</v>
          </cell>
          <cell r="G501">
            <v>102438.66141874691</v>
          </cell>
          <cell r="H501">
            <v>98841.635951532371</v>
          </cell>
          <cell r="I501">
            <v>103217.48661173026</v>
          </cell>
          <cell r="J501">
            <v>95746.502670875605</v>
          </cell>
          <cell r="K501">
            <v>77172.581374448579</v>
          </cell>
          <cell r="L501">
            <v>89574.935201236338</v>
          </cell>
          <cell r="M501">
            <v>89226.096034598246</v>
          </cell>
          <cell r="N501">
            <v>88463.766813643058</v>
          </cell>
          <cell r="O501">
            <v>91955.139894350563</v>
          </cell>
          <cell r="P501">
            <v>132355.8092394837</v>
          </cell>
          <cell r="R501">
            <v>1163160.0000000002</v>
          </cell>
        </row>
        <row r="503">
          <cell r="C503" t="str">
            <v>OTHER CHANNELS</v>
          </cell>
        </row>
        <row r="505">
          <cell r="C505" t="str">
            <v>Other</v>
          </cell>
          <cell r="E505">
            <v>0</v>
          </cell>
          <cell r="F505">
            <v>0</v>
          </cell>
          <cell r="G505">
            <v>0</v>
          </cell>
          <cell r="H505">
            <v>0</v>
          </cell>
          <cell r="I505">
            <v>0</v>
          </cell>
          <cell r="J505">
            <v>0</v>
          </cell>
          <cell r="K505">
            <v>0</v>
          </cell>
          <cell r="L505">
            <v>0</v>
          </cell>
          <cell r="M505">
            <v>0</v>
          </cell>
          <cell r="N505">
            <v>0</v>
          </cell>
          <cell r="O505">
            <v>0</v>
          </cell>
          <cell r="P505">
            <v>0</v>
          </cell>
          <cell r="R505">
            <v>0</v>
          </cell>
        </row>
        <row r="506">
          <cell r="C506" t="str">
            <v>tbc</v>
          </cell>
          <cell r="E506">
            <v>0</v>
          </cell>
          <cell r="F506">
            <v>0</v>
          </cell>
          <cell r="G506">
            <v>0</v>
          </cell>
          <cell r="H506">
            <v>0</v>
          </cell>
          <cell r="I506">
            <v>0</v>
          </cell>
          <cell r="J506">
            <v>0</v>
          </cell>
          <cell r="K506">
            <v>0</v>
          </cell>
          <cell r="L506">
            <v>0</v>
          </cell>
          <cell r="M506">
            <v>0</v>
          </cell>
          <cell r="N506">
            <v>0</v>
          </cell>
          <cell r="O506">
            <v>0</v>
          </cell>
          <cell r="P506">
            <v>0</v>
          </cell>
          <cell r="R506">
            <v>0</v>
          </cell>
        </row>
        <row r="507">
          <cell r="C507" t="str">
            <v>tbc</v>
          </cell>
          <cell r="E507">
            <v>0</v>
          </cell>
          <cell r="F507">
            <v>0</v>
          </cell>
          <cell r="G507">
            <v>0</v>
          </cell>
          <cell r="H507">
            <v>0</v>
          </cell>
          <cell r="I507">
            <v>0</v>
          </cell>
          <cell r="J507">
            <v>0</v>
          </cell>
          <cell r="K507">
            <v>0</v>
          </cell>
          <cell r="L507">
            <v>0</v>
          </cell>
          <cell r="M507">
            <v>0</v>
          </cell>
          <cell r="N507">
            <v>0</v>
          </cell>
          <cell r="O507">
            <v>0</v>
          </cell>
          <cell r="P507">
            <v>0</v>
          </cell>
          <cell r="R507">
            <v>0</v>
          </cell>
        </row>
        <row r="508">
          <cell r="C508" t="str">
            <v>tbc</v>
          </cell>
          <cell r="E508">
            <v>0</v>
          </cell>
          <cell r="F508">
            <v>0</v>
          </cell>
          <cell r="G508">
            <v>0</v>
          </cell>
          <cell r="H508">
            <v>0</v>
          </cell>
          <cell r="I508">
            <v>0</v>
          </cell>
          <cell r="J508">
            <v>0</v>
          </cell>
          <cell r="K508">
            <v>0</v>
          </cell>
          <cell r="L508">
            <v>0</v>
          </cell>
          <cell r="M508">
            <v>0</v>
          </cell>
          <cell r="N508">
            <v>0</v>
          </cell>
          <cell r="O508">
            <v>0</v>
          </cell>
          <cell r="P508">
            <v>0</v>
          </cell>
          <cell r="R508">
            <v>0</v>
          </cell>
        </row>
        <row r="509">
          <cell r="C509" t="str">
            <v>tbc</v>
          </cell>
          <cell r="E509">
            <v>0</v>
          </cell>
          <cell r="F509">
            <v>0</v>
          </cell>
          <cell r="G509">
            <v>0</v>
          </cell>
          <cell r="H509">
            <v>0</v>
          </cell>
          <cell r="I509">
            <v>0</v>
          </cell>
          <cell r="J509">
            <v>0</v>
          </cell>
          <cell r="K509">
            <v>0</v>
          </cell>
          <cell r="L509">
            <v>0</v>
          </cell>
          <cell r="M509">
            <v>0</v>
          </cell>
          <cell r="N509">
            <v>0</v>
          </cell>
          <cell r="O509">
            <v>0</v>
          </cell>
          <cell r="P509">
            <v>0</v>
          </cell>
          <cell r="R509">
            <v>0</v>
          </cell>
        </row>
        <row r="510">
          <cell r="C510" t="str">
            <v>tbc</v>
          </cell>
          <cell r="E510">
            <v>0</v>
          </cell>
          <cell r="F510">
            <v>0</v>
          </cell>
          <cell r="G510">
            <v>0</v>
          </cell>
          <cell r="H510">
            <v>0</v>
          </cell>
          <cell r="I510">
            <v>0</v>
          </cell>
          <cell r="J510">
            <v>0</v>
          </cell>
          <cell r="K510">
            <v>0</v>
          </cell>
          <cell r="L510">
            <v>0</v>
          </cell>
          <cell r="M510">
            <v>0</v>
          </cell>
          <cell r="N510">
            <v>0</v>
          </cell>
          <cell r="O510">
            <v>0</v>
          </cell>
          <cell r="P510">
            <v>0</v>
          </cell>
          <cell r="R510">
            <v>0</v>
          </cell>
        </row>
        <row r="511">
          <cell r="C511" t="str">
            <v>tbc</v>
          </cell>
          <cell r="E511">
            <v>0</v>
          </cell>
          <cell r="F511">
            <v>0</v>
          </cell>
          <cell r="G511">
            <v>0</v>
          </cell>
          <cell r="H511">
            <v>0</v>
          </cell>
          <cell r="I511">
            <v>0</v>
          </cell>
          <cell r="J511">
            <v>0</v>
          </cell>
          <cell r="K511">
            <v>0</v>
          </cell>
          <cell r="L511">
            <v>0</v>
          </cell>
          <cell r="M511">
            <v>0</v>
          </cell>
          <cell r="N511">
            <v>0</v>
          </cell>
          <cell r="O511">
            <v>0</v>
          </cell>
          <cell r="P511">
            <v>0</v>
          </cell>
          <cell r="R511">
            <v>0</v>
          </cell>
        </row>
        <row r="513">
          <cell r="C513" t="str">
            <v>TOTAL OTHER CHANNELS</v>
          </cell>
          <cell r="E513">
            <v>0</v>
          </cell>
          <cell r="F513">
            <v>0</v>
          </cell>
          <cell r="G513">
            <v>0</v>
          </cell>
          <cell r="H513">
            <v>0</v>
          </cell>
          <cell r="I513">
            <v>0</v>
          </cell>
          <cell r="J513">
            <v>0</v>
          </cell>
          <cell r="K513">
            <v>0</v>
          </cell>
          <cell r="L513">
            <v>0</v>
          </cell>
          <cell r="M513">
            <v>0</v>
          </cell>
          <cell r="N513">
            <v>0</v>
          </cell>
          <cell r="O513">
            <v>0</v>
          </cell>
          <cell r="P513">
            <v>0</v>
          </cell>
          <cell r="R513">
            <v>0</v>
          </cell>
        </row>
        <row r="515">
          <cell r="C515" t="str">
            <v>TOTAL PREPAY GROSS CONNECTIONS</v>
          </cell>
          <cell r="E515">
            <v>444490.61951789993</v>
          </cell>
          <cell r="F515">
            <v>416643.22369417152</v>
          </cell>
          <cell r="G515">
            <v>428656.32679850847</v>
          </cell>
          <cell r="H515">
            <v>420252.79916801804</v>
          </cell>
          <cell r="I515">
            <v>425885.83003479539</v>
          </cell>
          <cell r="J515">
            <v>420259.79412636254</v>
          </cell>
          <cell r="K515">
            <v>409915.94482706254</v>
          </cell>
          <cell r="L515">
            <v>421354.33200375579</v>
          </cell>
          <cell r="M515">
            <v>424050.02650417399</v>
          </cell>
          <cell r="N515">
            <v>430287.50953020633</v>
          </cell>
          <cell r="O515">
            <v>445389.91974755417</v>
          </cell>
          <cell r="P515">
            <v>524238.67502939131</v>
          </cell>
          <cell r="R515">
            <v>5211425.0009818999</v>
          </cell>
        </row>
      </sheetData>
      <sheetData sheetId="32" refreshError="1"/>
      <sheetData sheetId="33" refreshError="1"/>
      <sheetData sheetId="34" refreshError="1"/>
      <sheetData sheetId="35" refreshError="1"/>
      <sheetData sheetId="3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Base &amp; Net"/>
      <sheetName val="Postpay Gross"/>
      <sheetName val="Prepay Gross &amp; Resigns"/>
      <sheetName val="Postpay Resigns"/>
      <sheetName val="Disconns &amp; Migs"/>
      <sheetName val="Output"/>
    </sheetNames>
    <sheetDataSet>
      <sheetData sheetId="0" refreshError="1">
        <row r="4">
          <cell r="H4" t="str">
            <v>Outlook 2009</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ecard"/>
      <sheetName val="Monthly Pack"/>
      <sheetName val="SP Analysis"/>
      <sheetName val="Ratio Analysis"/>
      <sheetName val="Physicals Analysis"/>
      <sheetName val="FY Actuals"/>
      <sheetName val="FY QFC"/>
      <sheetName val="Actuals"/>
      <sheetName val="QFC Plan G 12-01"/>
      <sheetName val="Ref"/>
      <sheetName val="Budget P1&amp; P2"/>
      <sheetName val="Budget"/>
      <sheetName val="FY Budget"/>
      <sheetName val="NPV Summary"/>
      <sheetName val="NPV-Corp"/>
      <sheetName val="NPV-SME"/>
      <sheetName val="NPV-Cons"/>
      <sheetName val="NPV-Prepay"/>
      <sheetName val="NPV-Postpay"/>
      <sheetName val="NPV-Group"/>
      <sheetName val="QFC 730m Plan E (28th Dec)"/>
      <sheetName val="QFC 730m Plan E"/>
      <sheetName val="Full Year"/>
      <sheetName val="QFC 730m Plan E (3rd Dec)"/>
      <sheetName val="QFC 770m v3"/>
      <sheetName val="Control Sheet"/>
      <sheetName val="Digital"/>
      <sheetName val="Sheet1"/>
      <sheetName val="Premium SMS &amp; Voice Trend"/>
      <sheetName val="Indirect Bulk Trend"/>
      <sheetName val="Direct Bulk Trend - ENT"/>
      <sheetName val="PAYM Comms"/>
      <sheetName val="Premium"/>
      <sheetName val="Bulk S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Ref No's</v>
          </cell>
          <cell r="B1" t="str">
            <v>BUDGET</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J1">
            <v>88</v>
          </cell>
          <cell r="CK1">
            <v>89</v>
          </cell>
          <cell r="CL1">
            <v>90</v>
          </cell>
          <cell r="CM1">
            <v>91</v>
          </cell>
          <cell r="CN1">
            <v>92</v>
          </cell>
          <cell r="CO1">
            <v>93</v>
          </cell>
          <cell r="CP1">
            <v>94</v>
          </cell>
          <cell r="CQ1">
            <v>95</v>
          </cell>
          <cell r="CR1">
            <v>96</v>
          </cell>
          <cell r="CS1">
            <v>97</v>
          </cell>
          <cell r="CT1">
            <v>98</v>
          </cell>
        </row>
        <row r="2">
          <cell r="A2">
            <v>2</v>
          </cell>
          <cell r="B2" t="str">
            <v>PERIOD</v>
          </cell>
          <cell r="C2">
            <v>1</v>
          </cell>
          <cell r="D2">
            <v>1</v>
          </cell>
          <cell r="E2">
            <v>1</v>
          </cell>
          <cell r="F2">
            <v>1</v>
          </cell>
          <cell r="G2">
            <v>1</v>
          </cell>
          <cell r="H2">
            <v>1</v>
          </cell>
          <cell r="I2">
            <v>1</v>
          </cell>
          <cell r="J2">
            <v>1</v>
          </cell>
          <cell r="K2">
            <v>2</v>
          </cell>
          <cell r="L2">
            <v>2</v>
          </cell>
          <cell r="M2">
            <v>2</v>
          </cell>
          <cell r="N2">
            <v>2</v>
          </cell>
          <cell r="O2">
            <v>2</v>
          </cell>
          <cell r="P2">
            <v>2</v>
          </cell>
          <cell r="Q2">
            <v>2</v>
          </cell>
          <cell r="R2">
            <v>2</v>
          </cell>
          <cell r="S2">
            <v>3</v>
          </cell>
          <cell r="T2">
            <v>3</v>
          </cell>
          <cell r="U2">
            <v>3</v>
          </cell>
          <cell r="V2">
            <v>3</v>
          </cell>
          <cell r="W2">
            <v>3</v>
          </cell>
          <cell r="X2">
            <v>3</v>
          </cell>
          <cell r="Y2">
            <v>3</v>
          </cell>
          <cell r="Z2">
            <v>3</v>
          </cell>
          <cell r="AA2">
            <v>4</v>
          </cell>
          <cell r="AB2">
            <v>4</v>
          </cell>
          <cell r="AC2">
            <v>4</v>
          </cell>
          <cell r="AD2">
            <v>4</v>
          </cell>
          <cell r="AE2">
            <v>4</v>
          </cell>
          <cell r="AF2">
            <v>4</v>
          </cell>
          <cell r="AG2">
            <v>4</v>
          </cell>
          <cell r="AH2">
            <v>4</v>
          </cell>
          <cell r="AI2">
            <v>5</v>
          </cell>
          <cell r="AJ2">
            <v>5</v>
          </cell>
          <cell r="AK2">
            <v>5</v>
          </cell>
          <cell r="AL2">
            <v>5</v>
          </cell>
          <cell r="AM2">
            <v>5</v>
          </cell>
          <cell r="AN2">
            <v>5</v>
          </cell>
          <cell r="AO2">
            <v>5</v>
          </cell>
          <cell r="AP2">
            <v>5</v>
          </cell>
          <cell r="AQ2">
            <v>6</v>
          </cell>
          <cell r="AR2">
            <v>6</v>
          </cell>
          <cell r="AS2">
            <v>6</v>
          </cell>
          <cell r="AT2">
            <v>6</v>
          </cell>
          <cell r="AU2">
            <v>6</v>
          </cell>
          <cell r="AV2">
            <v>6</v>
          </cell>
          <cell r="AW2">
            <v>6</v>
          </cell>
          <cell r="AX2">
            <v>6</v>
          </cell>
          <cell r="AY2">
            <v>7</v>
          </cell>
          <cell r="AZ2">
            <v>7</v>
          </cell>
          <cell r="BA2">
            <v>7</v>
          </cell>
          <cell r="BB2">
            <v>7</v>
          </cell>
          <cell r="BC2">
            <v>7</v>
          </cell>
          <cell r="BD2">
            <v>7</v>
          </cell>
          <cell r="BE2">
            <v>7</v>
          </cell>
          <cell r="BF2">
            <v>7</v>
          </cell>
          <cell r="BG2">
            <v>8</v>
          </cell>
          <cell r="BH2">
            <v>8</v>
          </cell>
          <cell r="BI2">
            <v>8</v>
          </cell>
          <cell r="BJ2">
            <v>8</v>
          </cell>
          <cell r="BK2">
            <v>8</v>
          </cell>
          <cell r="BL2">
            <v>8</v>
          </cell>
          <cell r="BM2">
            <v>8</v>
          </cell>
          <cell r="BN2">
            <v>8</v>
          </cell>
          <cell r="BO2">
            <v>9</v>
          </cell>
          <cell r="BP2">
            <v>9</v>
          </cell>
          <cell r="BQ2">
            <v>9</v>
          </cell>
          <cell r="BR2">
            <v>9</v>
          </cell>
          <cell r="BS2">
            <v>9</v>
          </cell>
          <cell r="BT2">
            <v>9</v>
          </cell>
          <cell r="BU2">
            <v>9</v>
          </cell>
          <cell r="BV2">
            <v>9</v>
          </cell>
          <cell r="BW2">
            <v>10</v>
          </cell>
          <cell r="BX2">
            <v>10</v>
          </cell>
          <cell r="BY2">
            <v>10</v>
          </cell>
          <cell r="BZ2">
            <v>10</v>
          </cell>
          <cell r="CA2">
            <v>10</v>
          </cell>
          <cell r="CB2">
            <v>10</v>
          </cell>
          <cell r="CC2">
            <v>10</v>
          </cell>
          <cell r="CD2">
            <v>10</v>
          </cell>
          <cell r="CE2">
            <v>11</v>
          </cell>
          <cell r="CF2">
            <v>11</v>
          </cell>
          <cell r="CG2">
            <v>11</v>
          </cell>
          <cell r="CH2">
            <v>11</v>
          </cell>
          <cell r="CI2">
            <v>11</v>
          </cell>
          <cell r="CJ2">
            <v>11</v>
          </cell>
          <cell r="CK2">
            <v>11</v>
          </cell>
          <cell r="CL2">
            <v>11</v>
          </cell>
          <cell r="CM2">
            <v>12</v>
          </cell>
          <cell r="CN2">
            <v>12</v>
          </cell>
          <cell r="CO2">
            <v>12</v>
          </cell>
          <cell r="CP2">
            <v>12</v>
          </cell>
          <cell r="CQ2">
            <v>12</v>
          </cell>
          <cell r="CR2">
            <v>12</v>
          </cell>
          <cell r="CS2">
            <v>12</v>
          </cell>
          <cell r="CT2">
            <v>12</v>
          </cell>
        </row>
        <row r="3">
          <cell r="A3">
            <v>3</v>
          </cell>
          <cell r="B3" t="str">
            <v>SEGMENT</v>
          </cell>
          <cell r="C3" t="str">
            <v>Corporate</v>
          </cell>
          <cell r="D3" t="str">
            <v>SME</v>
          </cell>
          <cell r="E3" t="str">
            <v>Consumer</v>
          </cell>
          <cell r="F3" t="str">
            <v>Prepay</v>
          </cell>
          <cell r="G3" t="str">
            <v>Postpay</v>
          </cell>
          <cell r="H3" t="str">
            <v xml:space="preserve">Business </v>
          </cell>
          <cell r="I3" t="str">
            <v>Cons Total</v>
          </cell>
          <cell r="J3" t="str">
            <v>Group</v>
          </cell>
          <cell r="K3" t="str">
            <v>Corporate</v>
          </cell>
          <cell r="L3" t="str">
            <v>SME</v>
          </cell>
          <cell r="M3" t="str">
            <v>Consumer</v>
          </cell>
          <cell r="N3" t="str">
            <v>Prepay</v>
          </cell>
          <cell r="O3" t="str">
            <v>Postpay</v>
          </cell>
          <cell r="P3" t="str">
            <v xml:space="preserve">Business </v>
          </cell>
          <cell r="Q3" t="str">
            <v>Cons Total</v>
          </cell>
          <cell r="R3" t="str">
            <v>Group</v>
          </cell>
          <cell r="S3" t="str">
            <v>Corporate</v>
          </cell>
          <cell r="T3" t="str">
            <v>SME</v>
          </cell>
          <cell r="U3" t="str">
            <v>Consumer</v>
          </cell>
          <cell r="V3" t="str">
            <v>Prepay</v>
          </cell>
          <cell r="W3" t="str">
            <v>Postpay</v>
          </cell>
          <cell r="X3" t="str">
            <v xml:space="preserve">Business </v>
          </cell>
          <cell r="Y3" t="str">
            <v>Cons Total</v>
          </cell>
          <cell r="Z3" t="str">
            <v>Group</v>
          </cell>
          <cell r="AA3" t="str">
            <v>Corporate</v>
          </cell>
          <cell r="AB3" t="str">
            <v>SME</v>
          </cell>
          <cell r="AC3" t="str">
            <v>Consumer</v>
          </cell>
          <cell r="AD3" t="str">
            <v>Prepay</v>
          </cell>
          <cell r="AE3" t="str">
            <v>Postpay</v>
          </cell>
          <cell r="AF3" t="str">
            <v xml:space="preserve">Business </v>
          </cell>
          <cell r="AG3" t="str">
            <v>Cons Total</v>
          </cell>
          <cell r="AH3" t="str">
            <v>Group</v>
          </cell>
          <cell r="AI3" t="str">
            <v>Corporate</v>
          </cell>
          <cell r="AJ3" t="str">
            <v>SME</v>
          </cell>
          <cell r="AK3" t="str">
            <v>Consumer</v>
          </cell>
          <cell r="AL3" t="str">
            <v>Prepay</v>
          </cell>
          <cell r="AM3" t="str">
            <v>Postpay</v>
          </cell>
          <cell r="AN3" t="str">
            <v xml:space="preserve">Business </v>
          </cell>
          <cell r="AO3" t="str">
            <v>Cons Total</v>
          </cell>
          <cell r="AP3" t="str">
            <v>Group</v>
          </cell>
          <cell r="AQ3" t="str">
            <v>Corporate</v>
          </cell>
          <cell r="AR3" t="str">
            <v>SME</v>
          </cell>
          <cell r="AS3" t="str">
            <v>Consumer</v>
          </cell>
          <cell r="AT3" t="str">
            <v>Prepay</v>
          </cell>
          <cell r="AU3" t="str">
            <v>Postpay</v>
          </cell>
          <cell r="AV3" t="str">
            <v xml:space="preserve">Business </v>
          </cell>
          <cell r="AW3" t="str">
            <v>Cons Total</v>
          </cell>
          <cell r="AX3" t="str">
            <v>Group</v>
          </cell>
          <cell r="AY3" t="str">
            <v>Corporate</v>
          </cell>
          <cell r="AZ3" t="str">
            <v>SME</v>
          </cell>
          <cell r="BA3" t="str">
            <v>Consumer</v>
          </cell>
          <cell r="BB3" t="str">
            <v>Prepay</v>
          </cell>
          <cell r="BC3" t="str">
            <v>Postpay</v>
          </cell>
          <cell r="BD3" t="str">
            <v xml:space="preserve">Business </v>
          </cell>
          <cell r="BE3" t="str">
            <v>Cons Total</v>
          </cell>
          <cell r="BF3" t="str">
            <v>Group</v>
          </cell>
          <cell r="BG3" t="str">
            <v>Corporate</v>
          </cell>
          <cell r="BH3" t="str">
            <v>SME</v>
          </cell>
          <cell r="BI3" t="str">
            <v>Consumer</v>
          </cell>
          <cell r="BJ3" t="str">
            <v>Prepay</v>
          </cell>
          <cell r="BK3" t="str">
            <v>Postpay</v>
          </cell>
          <cell r="BL3" t="str">
            <v xml:space="preserve">Business </v>
          </cell>
          <cell r="BM3" t="str">
            <v>Cons Total</v>
          </cell>
          <cell r="BN3" t="str">
            <v>Group</v>
          </cell>
          <cell r="BO3" t="str">
            <v>Corporate</v>
          </cell>
          <cell r="BP3" t="str">
            <v>SME</v>
          </cell>
          <cell r="BQ3" t="str">
            <v>Consumer</v>
          </cell>
          <cell r="BR3" t="str">
            <v>Prepay</v>
          </cell>
          <cell r="BS3" t="str">
            <v>Postpay</v>
          </cell>
          <cell r="BT3" t="str">
            <v xml:space="preserve">Business </v>
          </cell>
          <cell r="BU3" t="str">
            <v>Cons Total</v>
          </cell>
          <cell r="BV3" t="str">
            <v>Group</v>
          </cell>
          <cell r="BW3" t="str">
            <v>Corporate</v>
          </cell>
          <cell r="BX3" t="str">
            <v>SME</v>
          </cell>
          <cell r="BY3" t="str">
            <v>Consumer</v>
          </cell>
          <cell r="BZ3" t="str">
            <v>Prepay</v>
          </cell>
          <cell r="CA3" t="str">
            <v>Postpay</v>
          </cell>
          <cell r="CB3" t="str">
            <v xml:space="preserve">Business </v>
          </cell>
          <cell r="CC3" t="str">
            <v>Cons Total</v>
          </cell>
          <cell r="CD3" t="str">
            <v>Group</v>
          </cell>
          <cell r="CE3" t="str">
            <v>Corporate</v>
          </cell>
          <cell r="CF3" t="str">
            <v>SME</v>
          </cell>
          <cell r="CG3" t="str">
            <v>Consumer</v>
          </cell>
          <cell r="CH3" t="str">
            <v>Prepay</v>
          </cell>
          <cell r="CI3" t="str">
            <v>Postpay</v>
          </cell>
          <cell r="CJ3" t="str">
            <v xml:space="preserve">Business </v>
          </cell>
          <cell r="CK3" t="str">
            <v>Cons Total</v>
          </cell>
          <cell r="CL3" t="str">
            <v>Group</v>
          </cell>
          <cell r="CM3" t="str">
            <v>Corporate</v>
          </cell>
          <cell r="CN3" t="str">
            <v>SME</v>
          </cell>
          <cell r="CO3" t="str">
            <v>Consumer</v>
          </cell>
          <cell r="CP3" t="str">
            <v>Prepay</v>
          </cell>
          <cell r="CQ3" t="str">
            <v>Postpay</v>
          </cell>
          <cell r="CR3" t="str">
            <v xml:space="preserve">Business </v>
          </cell>
          <cell r="CS3" t="str">
            <v>Cons Total</v>
          </cell>
          <cell r="CT3" t="str">
            <v>Group</v>
          </cell>
        </row>
        <row r="4">
          <cell r="A4">
            <v>4</v>
          </cell>
          <cell r="B4" t="str">
            <v>MONTH</v>
          </cell>
          <cell r="C4">
            <v>36982</v>
          </cell>
          <cell r="D4">
            <v>36982</v>
          </cell>
          <cell r="E4">
            <v>36982</v>
          </cell>
          <cell r="F4">
            <v>36982</v>
          </cell>
          <cell r="G4">
            <v>36982</v>
          </cell>
          <cell r="H4">
            <v>36982</v>
          </cell>
          <cell r="I4">
            <v>36982</v>
          </cell>
          <cell r="J4">
            <v>36982</v>
          </cell>
          <cell r="K4">
            <v>37013</v>
          </cell>
          <cell r="L4">
            <v>37013</v>
          </cell>
          <cell r="M4">
            <v>37013</v>
          </cell>
          <cell r="N4">
            <v>37013</v>
          </cell>
          <cell r="O4">
            <v>37013</v>
          </cell>
          <cell r="P4">
            <v>37013</v>
          </cell>
          <cell r="Q4">
            <v>37013</v>
          </cell>
          <cell r="R4">
            <v>37013</v>
          </cell>
          <cell r="S4">
            <v>37044</v>
          </cell>
          <cell r="T4">
            <v>37044</v>
          </cell>
          <cell r="U4">
            <v>37044</v>
          </cell>
          <cell r="V4">
            <v>37044</v>
          </cell>
          <cell r="W4">
            <v>37044</v>
          </cell>
          <cell r="X4">
            <v>37044</v>
          </cell>
          <cell r="Y4">
            <v>37044</v>
          </cell>
          <cell r="Z4">
            <v>37044</v>
          </cell>
          <cell r="AA4">
            <v>37075</v>
          </cell>
          <cell r="AB4">
            <v>37075</v>
          </cell>
          <cell r="AC4">
            <v>37075</v>
          </cell>
          <cell r="AD4">
            <v>37075</v>
          </cell>
          <cell r="AE4">
            <v>37075</v>
          </cell>
          <cell r="AF4">
            <v>37075</v>
          </cell>
          <cell r="AG4">
            <v>37075</v>
          </cell>
          <cell r="AH4">
            <v>37075</v>
          </cell>
          <cell r="AI4">
            <v>37106</v>
          </cell>
          <cell r="AJ4">
            <v>37106</v>
          </cell>
          <cell r="AK4">
            <v>37106</v>
          </cell>
          <cell r="AL4">
            <v>37106</v>
          </cell>
          <cell r="AM4">
            <v>37106</v>
          </cell>
          <cell r="AN4">
            <v>37106</v>
          </cell>
          <cell r="AO4">
            <v>37106</v>
          </cell>
          <cell r="AP4">
            <v>37106</v>
          </cell>
          <cell r="AQ4">
            <v>37137</v>
          </cell>
          <cell r="AR4">
            <v>37137</v>
          </cell>
          <cell r="AS4">
            <v>37137</v>
          </cell>
          <cell r="AT4">
            <v>37137</v>
          </cell>
          <cell r="AU4">
            <v>37137</v>
          </cell>
          <cell r="AV4">
            <v>37137</v>
          </cell>
          <cell r="AW4">
            <v>37137</v>
          </cell>
          <cell r="AX4">
            <v>37137</v>
          </cell>
          <cell r="AY4">
            <v>37168</v>
          </cell>
          <cell r="AZ4">
            <v>37168</v>
          </cell>
          <cell r="BA4">
            <v>37168</v>
          </cell>
          <cell r="BB4">
            <v>37168</v>
          </cell>
          <cell r="BC4">
            <v>37168</v>
          </cell>
          <cell r="BD4">
            <v>37168</v>
          </cell>
          <cell r="BE4">
            <v>37168</v>
          </cell>
          <cell r="BF4">
            <v>37168</v>
          </cell>
          <cell r="BG4">
            <v>37199</v>
          </cell>
          <cell r="BH4">
            <v>37199</v>
          </cell>
          <cell r="BI4">
            <v>37199</v>
          </cell>
          <cell r="BJ4">
            <v>37199</v>
          </cell>
          <cell r="BK4">
            <v>37199</v>
          </cell>
          <cell r="BL4">
            <v>37199</v>
          </cell>
          <cell r="BM4">
            <v>37199</v>
          </cell>
          <cell r="BN4">
            <v>37199</v>
          </cell>
          <cell r="BO4">
            <v>37230</v>
          </cell>
          <cell r="BP4">
            <v>37230</v>
          </cell>
          <cell r="BQ4">
            <v>37230</v>
          </cell>
          <cell r="BR4">
            <v>37230</v>
          </cell>
          <cell r="BS4">
            <v>37230</v>
          </cell>
          <cell r="BT4">
            <v>37230</v>
          </cell>
          <cell r="BU4">
            <v>37230</v>
          </cell>
          <cell r="BV4">
            <v>37230</v>
          </cell>
          <cell r="BW4">
            <v>37261</v>
          </cell>
          <cell r="BX4">
            <v>37261</v>
          </cell>
          <cell r="BY4">
            <v>37261</v>
          </cell>
          <cell r="BZ4">
            <v>37261</v>
          </cell>
          <cell r="CA4">
            <v>37261</v>
          </cell>
          <cell r="CB4">
            <v>37261</v>
          </cell>
          <cell r="CC4">
            <v>37261</v>
          </cell>
          <cell r="CD4">
            <v>37261</v>
          </cell>
          <cell r="CE4">
            <v>37292</v>
          </cell>
          <cell r="CF4">
            <v>37292</v>
          </cell>
          <cell r="CG4">
            <v>37292</v>
          </cell>
          <cell r="CH4">
            <v>37292</v>
          </cell>
          <cell r="CI4">
            <v>37292</v>
          </cell>
          <cell r="CJ4">
            <v>37292</v>
          </cell>
          <cell r="CK4">
            <v>37292</v>
          </cell>
          <cell r="CL4">
            <v>37292</v>
          </cell>
          <cell r="CM4">
            <v>37323</v>
          </cell>
          <cell r="CN4">
            <v>37323</v>
          </cell>
          <cell r="CO4">
            <v>37323</v>
          </cell>
          <cell r="CP4">
            <v>37323</v>
          </cell>
          <cell r="CQ4">
            <v>37323</v>
          </cell>
          <cell r="CR4">
            <v>37323</v>
          </cell>
          <cell r="CS4">
            <v>37323</v>
          </cell>
          <cell r="CT4">
            <v>37323</v>
          </cell>
        </row>
        <row r="5">
          <cell r="A5">
            <v>5</v>
          </cell>
          <cell r="B5" t="str">
            <v>P&amp;L</v>
          </cell>
        </row>
        <row r="6">
          <cell r="A6">
            <v>6</v>
          </cell>
          <cell r="B6" t="str">
            <v>Gross Revenues</v>
          </cell>
        </row>
        <row r="7">
          <cell r="A7">
            <v>8</v>
          </cell>
          <cell r="B7" t="str">
            <v>Gross Subscriptions</v>
          </cell>
          <cell r="C7">
            <v>8723661.1704760529</v>
          </cell>
          <cell r="D7">
            <v>9383737.4194670822</v>
          </cell>
          <cell r="E7">
            <v>24622442.37099544</v>
          </cell>
          <cell r="F7">
            <v>0</v>
          </cell>
          <cell r="G7">
            <v>42729840.960938573</v>
          </cell>
          <cell r="H7">
            <v>18107398.589943133</v>
          </cell>
          <cell r="I7">
            <v>24622442.37099544</v>
          </cell>
          <cell r="J7">
            <v>42729840.960938573</v>
          </cell>
          <cell r="K7">
            <v>9216166.1211656276</v>
          </cell>
          <cell r="L7">
            <v>9603009.5847226474</v>
          </cell>
          <cell r="M7">
            <v>24817443.783333808</v>
          </cell>
          <cell r="N7">
            <v>0</v>
          </cell>
          <cell r="O7">
            <v>43636619.48922208</v>
          </cell>
          <cell r="P7">
            <v>18819175.705888275</v>
          </cell>
          <cell r="Q7">
            <v>24817443.783333808</v>
          </cell>
          <cell r="R7">
            <v>43636619.48922208</v>
          </cell>
          <cell r="S7">
            <v>9475520.9683346022</v>
          </cell>
          <cell r="T7">
            <v>9703734.4837140571</v>
          </cell>
          <cell r="U7">
            <v>24662343.616456643</v>
          </cell>
          <cell r="V7">
            <v>0</v>
          </cell>
          <cell r="W7">
            <v>43841599.068505302</v>
          </cell>
          <cell r="X7">
            <v>19179255.452048659</v>
          </cell>
          <cell r="Y7">
            <v>24662343.616456643</v>
          </cell>
          <cell r="Z7">
            <v>43841599.068505302</v>
          </cell>
          <cell r="AA7">
            <v>10018709.487828346</v>
          </cell>
          <cell r="AB7">
            <v>9916780.2921559196</v>
          </cell>
          <cell r="AC7">
            <v>24382257.804650962</v>
          </cell>
          <cell r="AD7">
            <v>0</v>
          </cell>
          <cell r="AE7">
            <v>44317747.584635228</v>
          </cell>
          <cell r="AF7">
            <v>19935489.779984266</v>
          </cell>
          <cell r="AG7">
            <v>24382257.804650962</v>
          </cell>
          <cell r="AH7">
            <v>44317747.584635228</v>
          </cell>
          <cell r="AI7">
            <v>12000000</v>
          </cell>
          <cell r="AJ7">
            <v>10059832.310194258</v>
          </cell>
          <cell r="AK7">
            <v>24317177.579807565</v>
          </cell>
          <cell r="AL7">
            <v>0</v>
          </cell>
          <cell r="AM7">
            <v>44804088.717347927</v>
          </cell>
          <cell r="AN7">
            <v>20486911.137540363</v>
          </cell>
          <cell r="AO7">
            <v>24317177.579807565</v>
          </cell>
          <cell r="AP7">
            <v>44804088.717347927</v>
          </cell>
          <cell r="AQ7">
            <v>11041159.059536692</v>
          </cell>
          <cell r="AR7">
            <v>10272428.013412444</v>
          </cell>
          <cell r="AS7">
            <v>24061660.86923103</v>
          </cell>
          <cell r="AT7">
            <v>11041159.059536692</v>
          </cell>
          <cell r="AU7">
            <v>45375247.942180164</v>
          </cell>
          <cell r="AV7">
            <v>21313587.072949134</v>
          </cell>
          <cell r="AW7">
            <v>24061660.86923103</v>
          </cell>
          <cell r="AX7">
            <v>45375247.942180164</v>
          </cell>
          <cell r="AY7">
            <v>11601899.006702727</v>
          </cell>
          <cell r="AZ7">
            <v>10486438.021801436</v>
          </cell>
          <cell r="BA7">
            <v>23888981.232619952</v>
          </cell>
          <cell r="BB7">
            <v>0</v>
          </cell>
          <cell r="BC7">
            <v>45977318.261124119</v>
          </cell>
          <cell r="BD7">
            <v>22088337.028504163</v>
          </cell>
          <cell r="BE7">
            <v>23888981.232619952</v>
          </cell>
          <cell r="BF7">
            <v>45977318.261124119</v>
          </cell>
          <cell r="BG7">
            <v>12051356.510462623</v>
          </cell>
          <cell r="BH7">
            <v>10675793.052401464</v>
          </cell>
          <cell r="BI7">
            <v>23770202.453917593</v>
          </cell>
          <cell r="BJ7">
            <v>0</v>
          </cell>
          <cell r="BK7">
            <v>46497352.01678168</v>
          </cell>
          <cell r="BL7">
            <v>22727149.562864088</v>
          </cell>
          <cell r="BM7">
            <v>23770202.453917593</v>
          </cell>
          <cell r="BN7">
            <v>46497352.01678168</v>
          </cell>
          <cell r="BO7">
            <v>12603561.428969596</v>
          </cell>
          <cell r="BP7">
            <v>10952744.054998914</v>
          </cell>
          <cell r="BQ7">
            <v>24484566.709698536</v>
          </cell>
          <cell r="BR7">
            <v>0</v>
          </cell>
          <cell r="BS7">
            <v>48040872.193667047</v>
          </cell>
          <cell r="BT7">
            <v>23556305.483968511</v>
          </cell>
          <cell r="BU7">
            <v>24484566.709698536</v>
          </cell>
          <cell r="BV7">
            <v>48040872.193667047</v>
          </cell>
          <cell r="BW7">
            <v>13151704.690374931</v>
          </cell>
          <cell r="BX7">
            <v>11188116.202881794</v>
          </cell>
          <cell r="BY7">
            <v>24745168.169470843</v>
          </cell>
          <cell r="BZ7">
            <v>0</v>
          </cell>
          <cell r="CA7">
            <v>49084989.062727571</v>
          </cell>
          <cell r="CB7">
            <v>24339820.893256724</v>
          </cell>
          <cell r="CC7">
            <v>24745168.169470843</v>
          </cell>
          <cell r="CD7">
            <v>49084989.062727571</v>
          </cell>
          <cell r="CE7">
            <v>13548649.987053372</v>
          </cell>
          <cell r="CF7">
            <v>11290264.955556061</v>
          </cell>
          <cell r="CG7">
            <v>24427531.586683642</v>
          </cell>
          <cell r="CH7">
            <v>0</v>
          </cell>
          <cell r="CI7">
            <v>49266446.529293075</v>
          </cell>
          <cell r="CJ7">
            <v>24838914.942609433</v>
          </cell>
          <cell r="CK7">
            <v>24427531.586683642</v>
          </cell>
          <cell r="CL7">
            <v>49266446.529293075</v>
          </cell>
          <cell r="CM7">
            <v>14382690.181793522</v>
          </cell>
          <cell r="CN7">
            <v>11624143.520273576</v>
          </cell>
          <cell r="CO7">
            <v>25071712.496259075</v>
          </cell>
          <cell r="CP7">
            <v>0</v>
          </cell>
          <cell r="CQ7">
            <v>51078546.19832617</v>
          </cell>
          <cell r="CR7">
            <v>26006833.7020671</v>
          </cell>
          <cell r="CS7">
            <v>25071712.496259075</v>
          </cell>
          <cell r="CT7">
            <v>51078546.19832617</v>
          </cell>
        </row>
        <row r="8">
          <cell r="A8">
            <v>9</v>
          </cell>
          <cell r="B8" t="str">
            <v>Gross Call Revenue - Outgoing</v>
          </cell>
          <cell r="C8">
            <v>14713171.606993359</v>
          </cell>
          <cell r="D8">
            <v>12438464.85161153</v>
          </cell>
          <cell r="E8">
            <v>21351951.124390226</v>
          </cell>
          <cell r="F8">
            <v>36873658.205327451</v>
          </cell>
          <cell r="G8">
            <v>48503587.582995117</v>
          </cell>
          <cell r="H8">
            <v>27151636.458604887</v>
          </cell>
          <cell r="I8">
            <v>58225609.329717681</v>
          </cell>
          <cell r="J8">
            <v>85377245.788322568</v>
          </cell>
          <cell r="K8">
            <v>15504140.642815016</v>
          </cell>
          <cell r="L8">
            <v>13328337.337793671</v>
          </cell>
          <cell r="M8">
            <v>24398953.487009529</v>
          </cell>
          <cell r="N8">
            <v>38850414.100722186</v>
          </cell>
          <cell r="O8">
            <v>53231431.467618212</v>
          </cell>
          <cell r="P8">
            <v>28832477.980608687</v>
          </cell>
          <cell r="Q8">
            <v>63249367.587731719</v>
          </cell>
          <cell r="R8">
            <v>92081845.568340391</v>
          </cell>
          <cell r="S8">
            <v>14989835.458093412</v>
          </cell>
          <cell r="T8">
            <v>12657564.547708059</v>
          </cell>
          <cell r="U8">
            <v>24691612.270445369</v>
          </cell>
          <cell r="V8">
            <v>40123927.606203295</v>
          </cell>
          <cell r="W8">
            <v>52339012.276246838</v>
          </cell>
          <cell r="X8">
            <v>27647400.005801469</v>
          </cell>
          <cell r="Y8">
            <v>64815539.876648664</v>
          </cell>
          <cell r="Z8">
            <v>92462939.882450134</v>
          </cell>
          <cell r="AA8">
            <v>16420406.056672564</v>
          </cell>
          <cell r="AB8">
            <v>13803404.683528656</v>
          </cell>
          <cell r="AC8">
            <v>24364251.081826977</v>
          </cell>
          <cell r="AD8">
            <v>41957992.503308788</v>
          </cell>
          <cell r="AE8">
            <v>54588061.822028197</v>
          </cell>
          <cell r="AF8">
            <v>30223810.74020122</v>
          </cell>
          <cell r="AG8">
            <v>66322243.585135765</v>
          </cell>
          <cell r="AH8">
            <v>96546054.325336993</v>
          </cell>
          <cell r="AI8">
            <v>15424495.889628567</v>
          </cell>
          <cell r="AJ8">
            <v>13213566.547046119</v>
          </cell>
          <cell r="AK8">
            <v>24445564.902147602</v>
          </cell>
          <cell r="AL8">
            <v>43228456.320751339</v>
          </cell>
          <cell r="AM8">
            <v>53083627.33882229</v>
          </cell>
          <cell r="AN8">
            <v>28638062.436674684</v>
          </cell>
          <cell r="AO8">
            <v>67674021.222898945</v>
          </cell>
          <cell r="AP8">
            <v>96312083.659573629</v>
          </cell>
          <cell r="AQ8">
            <v>16211895.330850648</v>
          </cell>
          <cell r="AR8">
            <v>14359541.502861762</v>
          </cell>
          <cell r="AS8">
            <v>24377687.007993083</v>
          </cell>
          <cell r="AT8">
            <v>44197002.075160474</v>
          </cell>
          <cell r="AU8">
            <v>54949123.841705494</v>
          </cell>
          <cell r="AV8">
            <v>30571436.83371241</v>
          </cell>
          <cell r="AW8">
            <v>68574689.083153561</v>
          </cell>
          <cell r="AX8">
            <v>99146125.916865975</v>
          </cell>
          <cell r="AY8">
            <v>13813705.037855653</v>
          </cell>
          <cell r="AZ8">
            <v>15608837.311645862</v>
          </cell>
          <cell r="BA8">
            <v>26772375.26262296</v>
          </cell>
          <cell r="BB8">
            <v>46194621.670388162</v>
          </cell>
          <cell r="BC8">
            <v>56194917.612124473</v>
          </cell>
          <cell r="BD8">
            <v>29422542.349501513</v>
          </cell>
          <cell r="BE8">
            <v>72966996.933011115</v>
          </cell>
          <cell r="BF8">
            <v>102389539.28251263</v>
          </cell>
          <cell r="BG8">
            <v>14508116.198413627</v>
          </cell>
          <cell r="BH8">
            <v>15868820.769542405</v>
          </cell>
          <cell r="BI8">
            <v>26395993.665161636</v>
          </cell>
          <cell r="BJ8">
            <v>47576973.736746095</v>
          </cell>
          <cell r="BK8">
            <v>56772930.633117668</v>
          </cell>
          <cell r="BL8">
            <v>30376936.967956033</v>
          </cell>
          <cell r="BM8">
            <v>73972967.401907727</v>
          </cell>
          <cell r="BN8">
            <v>104349904.36986376</v>
          </cell>
          <cell r="BO8">
            <v>14414574.425228525</v>
          </cell>
          <cell r="BP8">
            <v>15944537.169424474</v>
          </cell>
          <cell r="BQ8">
            <v>28205238.366786588</v>
          </cell>
          <cell r="BR8">
            <v>49362223.985003419</v>
          </cell>
          <cell r="BS8">
            <v>58564349.961439587</v>
          </cell>
          <cell r="BT8">
            <v>30359111.594652999</v>
          </cell>
          <cell r="BU8">
            <v>77567462.351790011</v>
          </cell>
          <cell r="BV8">
            <v>107926573.94644301</v>
          </cell>
          <cell r="BW8">
            <v>13536674.247623188</v>
          </cell>
          <cell r="BX8">
            <v>15913245.467682967</v>
          </cell>
          <cell r="BY8">
            <v>28094467.703777011</v>
          </cell>
          <cell r="BZ8">
            <v>62114481.105992757</v>
          </cell>
          <cell r="CA8">
            <v>57544387.419083163</v>
          </cell>
          <cell r="CB8">
            <v>29449919.715306155</v>
          </cell>
          <cell r="CC8">
            <v>90208948.809769765</v>
          </cell>
          <cell r="CD8">
            <v>119658868.52507591</v>
          </cell>
          <cell r="CE8">
            <v>12804997.246353511</v>
          </cell>
          <cell r="CF8">
            <v>16543011.383998735</v>
          </cell>
          <cell r="CG8">
            <v>28711705.165914275</v>
          </cell>
          <cell r="CH8">
            <v>63695781.312351026</v>
          </cell>
          <cell r="CI8">
            <v>58059713.796266519</v>
          </cell>
          <cell r="CJ8">
            <v>29348008.630352244</v>
          </cell>
          <cell r="CK8">
            <v>92407486.4782653</v>
          </cell>
          <cell r="CL8">
            <v>121755495.10861754</v>
          </cell>
          <cell r="CM8">
            <v>13537852.571701927</v>
          </cell>
          <cell r="CN8">
            <v>17843922.92763764</v>
          </cell>
          <cell r="CO8">
            <v>32457483.39594027</v>
          </cell>
          <cell r="CP8">
            <v>64275096.422357552</v>
          </cell>
          <cell r="CQ8">
            <v>63839258.89527984</v>
          </cell>
          <cell r="CR8">
            <v>31381775.499339566</v>
          </cell>
          <cell r="CS8">
            <v>96732579.818297818</v>
          </cell>
          <cell r="CT8">
            <v>128114355.31763738</v>
          </cell>
        </row>
        <row r="9">
          <cell r="A9">
            <v>10</v>
          </cell>
          <cell r="B9" t="str">
            <v>Outbound Roaming Revenue</v>
          </cell>
          <cell r="C9">
            <v>4940030.355406113</v>
          </cell>
          <cell r="D9">
            <v>4937137.813948323</v>
          </cell>
          <cell r="E9">
            <v>8794967.2960849702</v>
          </cell>
          <cell r="F9">
            <v>0</v>
          </cell>
          <cell r="G9">
            <v>18672135.465439405</v>
          </cell>
          <cell r="H9">
            <v>9877168.1693544351</v>
          </cell>
          <cell r="I9">
            <v>8794967.2960849702</v>
          </cell>
          <cell r="J9">
            <v>18672135.465439405</v>
          </cell>
          <cell r="K9">
            <v>5523984.4946959149</v>
          </cell>
          <cell r="L9">
            <v>5508873.1817575004</v>
          </cell>
          <cell r="M9">
            <v>10366329.639434757</v>
          </cell>
          <cell r="N9">
            <v>0</v>
          </cell>
          <cell r="O9">
            <v>21399187.315888174</v>
          </cell>
          <cell r="P9">
            <v>11032857.676453415</v>
          </cell>
          <cell r="Q9">
            <v>10366329.639434757</v>
          </cell>
          <cell r="R9">
            <v>21399187.315888174</v>
          </cell>
          <cell r="S9">
            <v>5564563.4808936398</v>
          </cell>
          <cell r="T9">
            <v>5351760.8641013233</v>
          </cell>
          <cell r="U9">
            <v>10775016.355024071</v>
          </cell>
          <cell r="V9">
            <v>0</v>
          </cell>
          <cell r="W9">
            <v>21691340.700019032</v>
          </cell>
          <cell r="X9">
            <v>10916324.344994962</v>
          </cell>
          <cell r="Y9">
            <v>10775016.355024071</v>
          </cell>
          <cell r="Z9">
            <v>21691340.700019032</v>
          </cell>
          <cell r="AA9">
            <v>5854234.6373984562</v>
          </cell>
          <cell r="AB9">
            <v>6159405.2498121122</v>
          </cell>
          <cell r="AC9">
            <v>10529255.50156313</v>
          </cell>
          <cell r="AD9">
            <v>0</v>
          </cell>
          <cell r="AE9">
            <v>22542895.388773698</v>
          </cell>
          <cell r="AF9">
            <v>12013639.887210568</v>
          </cell>
          <cell r="AG9">
            <v>10529255.50156313</v>
          </cell>
          <cell r="AH9">
            <v>22542895.388773698</v>
          </cell>
          <cell r="AI9">
            <v>6301495.4441417633</v>
          </cell>
          <cell r="AJ9">
            <v>6688390.3099948522</v>
          </cell>
          <cell r="AK9">
            <v>11460548.364298422</v>
          </cell>
          <cell r="AL9">
            <v>0</v>
          </cell>
          <cell r="AM9">
            <v>24450434.118435036</v>
          </cell>
          <cell r="AN9">
            <v>12989885.754136615</v>
          </cell>
          <cell r="AO9">
            <v>11460548.364298422</v>
          </cell>
          <cell r="AP9">
            <v>24450434.118435036</v>
          </cell>
          <cell r="AQ9">
            <v>6798001.5980247082</v>
          </cell>
          <cell r="AR9">
            <v>7523913.9376356788</v>
          </cell>
          <cell r="AS9">
            <v>11699989.29532481</v>
          </cell>
          <cell r="AT9">
            <v>0</v>
          </cell>
          <cell r="AU9">
            <v>26021904.830985196</v>
          </cell>
          <cell r="AV9">
            <v>14321915.535660386</v>
          </cell>
          <cell r="AW9">
            <v>11699989.29532481</v>
          </cell>
          <cell r="AX9">
            <v>26021904.830985196</v>
          </cell>
          <cell r="AY9">
            <v>6787224.5015569562</v>
          </cell>
          <cell r="AZ9">
            <v>7203325.6973997233</v>
          </cell>
          <cell r="BA9">
            <v>10891552.860213989</v>
          </cell>
          <cell r="BB9">
            <v>0</v>
          </cell>
          <cell r="BC9">
            <v>24882103.059170671</v>
          </cell>
          <cell r="BD9">
            <v>13990550.19895668</v>
          </cell>
          <cell r="BE9">
            <v>10891552.860213989</v>
          </cell>
          <cell r="BF9">
            <v>24882103.059170671</v>
          </cell>
          <cell r="BG9">
            <v>6593136.2297437303</v>
          </cell>
          <cell r="BH9">
            <v>6798747.9643770214</v>
          </cell>
          <cell r="BI9">
            <v>9855498.7821639627</v>
          </cell>
          <cell r="BJ9">
            <v>0</v>
          </cell>
          <cell r="BK9">
            <v>23247382.976284713</v>
          </cell>
          <cell r="BL9">
            <v>13391884.194120752</v>
          </cell>
          <cell r="BM9">
            <v>9855498.7821639627</v>
          </cell>
          <cell r="BN9">
            <v>23247382.976284713</v>
          </cell>
          <cell r="BO9">
            <v>4411987.8302253792</v>
          </cell>
          <cell r="BP9">
            <v>4894874.1127144787</v>
          </cell>
          <cell r="BQ9">
            <v>7649302.7629579846</v>
          </cell>
          <cell r="BR9">
            <v>0</v>
          </cell>
          <cell r="BS9">
            <v>16956164.705897845</v>
          </cell>
          <cell r="BT9">
            <v>9306861.9429398589</v>
          </cell>
          <cell r="BU9">
            <v>7649302.7629579846</v>
          </cell>
          <cell r="BV9">
            <v>16956164.705897845</v>
          </cell>
          <cell r="BW9">
            <v>6674282.6191901173</v>
          </cell>
          <cell r="BX9">
            <v>6579022.6734516788</v>
          </cell>
          <cell r="BY9">
            <v>9457773.7943545468</v>
          </cell>
          <cell r="BZ9">
            <v>0</v>
          </cell>
          <cell r="CA9">
            <v>22711079.086996343</v>
          </cell>
          <cell r="CB9">
            <v>13253305.292641796</v>
          </cell>
          <cell r="CC9">
            <v>9457773.7943545468</v>
          </cell>
          <cell r="CD9">
            <v>22711079.086996343</v>
          </cell>
          <cell r="CE9">
            <v>6754072.4070162242</v>
          </cell>
          <cell r="CF9">
            <v>7331087.933994689</v>
          </cell>
          <cell r="CG9">
            <v>9982220.6625172794</v>
          </cell>
          <cell r="CH9">
            <v>0</v>
          </cell>
          <cell r="CI9">
            <v>24067381.003528193</v>
          </cell>
          <cell r="CJ9">
            <v>14085160.341010913</v>
          </cell>
          <cell r="CK9">
            <v>9982220.6625172794</v>
          </cell>
          <cell r="CL9">
            <v>24067381.003528193</v>
          </cell>
          <cell r="CM9">
            <v>7353814.9417665061</v>
          </cell>
          <cell r="CN9">
            <v>8479477.778387785</v>
          </cell>
          <cell r="CO9">
            <v>11853340.914667431</v>
          </cell>
          <cell r="CP9">
            <v>0</v>
          </cell>
          <cell r="CQ9">
            <v>27686633.63482172</v>
          </cell>
          <cell r="CR9">
            <v>15833292.720154291</v>
          </cell>
          <cell r="CS9">
            <v>11853340.914667431</v>
          </cell>
          <cell r="CT9">
            <v>27686633.63482172</v>
          </cell>
        </row>
        <row r="10">
          <cell r="A10">
            <v>14</v>
          </cell>
          <cell r="B10" t="str">
            <v>Inbound Roaming Revenue</v>
          </cell>
          <cell r="C10">
            <v>387823.11916865176</v>
          </cell>
          <cell r="D10">
            <v>445401.02409585001</v>
          </cell>
          <cell r="E10">
            <v>1338439.2822651011</v>
          </cell>
          <cell r="F10">
            <v>4868309.7086246628</v>
          </cell>
          <cell r="G10">
            <v>2171663.4255296029</v>
          </cell>
          <cell r="H10">
            <v>833224.14326450182</v>
          </cell>
          <cell r="I10">
            <v>6206748.9908897635</v>
          </cell>
          <cell r="J10">
            <v>7039973.1341542657</v>
          </cell>
          <cell r="K10">
            <v>444939.31621272466</v>
          </cell>
          <cell r="L10">
            <v>508148.15560561727</v>
          </cell>
          <cell r="M10">
            <v>1474240.7151309471</v>
          </cell>
          <cell r="N10">
            <v>5553486.9673629981</v>
          </cell>
          <cell r="O10">
            <v>2427328.1869492889</v>
          </cell>
          <cell r="P10">
            <v>953087.47181834187</v>
          </cell>
          <cell r="Q10">
            <v>7027727.6824939456</v>
          </cell>
          <cell r="R10">
            <v>7980815.1543122865</v>
          </cell>
          <cell r="S10">
            <v>480621.97483687603</v>
          </cell>
          <cell r="T10">
            <v>546200.17187867116</v>
          </cell>
          <cell r="U10">
            <v>1531246.1823687388</v>
          </cell>
          <cell r="V10">
            <v>5920120.0356968334</v>
          </cell>
          <cell r="W10">
            <v>2558068.329084286</v>
          </cell>
          <cell r="X10">
            <v>1026822.1467155472</v>
          </cell>
          <cell r="Y10">
            <v>7451366.218065572</v>
          </cell>
          <cell r="Z10">
            <v>8478188.3647811189</v>
          </cell>
          <cell r="AA10">
            <v>517425.60319658462</v>
          </cell>
          <cell r="AB10">
            <v>584382.3094167111</v>
          </cell>
          <cell r="AC10">
            <v>1592117.850219473</v>
          </cell>
          <cell r="AD10">
            <v>6218513.1912312992</v>
          </cell>
          <cell r="AE10">
            <v>2693925.7628327687</v>
          </cell>
          <cell r="AF10">
            <v>1101807.9126132957</v>
          </cell>
          <cell r="AG10">
            <v>7810631.0414507724</v>
          </cell>
          <cell r="AH10">
            <v>8912438.9540640675</v>
          </cell>
          <cell r="AI10">
            <v>479508.04877878801</v>
          </cell>
          <cell r="AJ10">
            <v>536516.15529441426</v>
          </cell>
          <cell r="AK10">
            <v>1424800.9259128766</v>
          </cell>
          <cell r="AL10">
            <v>5652173.3606675686</v>
          </cell>
          <cell r="AM10">
            <v>2440825.1299860789</v>
          </cell>
          <cell r="AN10">
            <v>1016024.2040732023</v>
          </cell>
          <cell r="AO10">
            <v>7076974.2865804452</v>
          </cell>
          <cell r="AP10">
            <v>8092998.4906536471</v>
          </cell>
          <cell r="AQ10">
            <v>529365.82290216279</v>
          </cell>
          <cell r="AR10">
            <v>585267.72516392812</v>
          </cell>
          <cell r="AS10">
            <v>1514289.3228169591</v>
          </cell>
          <cell r="AT10">
            <v>6160727.8753652321</v>
          </cell>
          <cell r="AU10">
            <v>2628922.8708830499</v>
          </cell>
          <cell r="AV10">
            <v>1114633.5480660908</v>
          </cell>
          <cell r="AW10">
            <v>7675017.1981821917</v>
          </cell>
          <cell r="AX10">
            <v>8789650.7462482825</v>
          </cell>
          <cell r="AY10">
            <v>493418.11605024227</v>
          </cell>
          <cell r="AZ10">
            <v>538514.95133263944</v>
          </cell>
          <cell r="BA10">
            <v>1359549.0783597555</v>
          </cell>
          <cell r="BB10">
            <v>5668847.064489644</v>
          </cell>
          <cell r="BC10">
            <v>2391482.1457426371</v>
          </cell>
          <cell r="BD10">
            <v>1031933.0673828817</v>
          </cell>
          <cell r="BE10">
            <v>7028396.1428493997</v>
          </cell>
          <cell r="BF10">
            <v>8060329.2102322811</v>
          </cell>
          <cell r="BG10">
            <v>567779.22338046075</v>
          </cell>
          <cell r="BH10">
            <v>611731.15581881988</v>
          </cell>
          <cell r="BI10">
            <v>1513926.3945977252</v>
          </cell>
          <cell r="BJ10">
            <v>6478473.8044537567</v>
          </cell>
          <cell r="BK10">
            <v>2693436.7737970059</v>
          </cell>
          <cell r="BL10">
            <v>1179510.3791992806</v>
          </cell>
          <cell r="BM10">
            <v>7992400.1990514817</v>
          </cell>
          <cell r="BN10">
            <v>9171910.5782507621</v>
          </cell>
          <cell r="BO10">
            <v>433627.10068253637</v>
          </cell>
          <cell r="BP10">
            <v>462298.12922278233</v>
          </cell>
          <cell r="BQ10">
            <v>1133661.4138489622</v>
          </cell>
          <cell r="BR10">
            <v>4991637.5007585939</v>
          </cell>
          <cell r="BS10">
            <v>2029586.6437542809</v>
          </cell>
          <cell r="BT10">
            <v>895925.2299053187</v>
          </cell>
          <cell r="BU10">
            <v>6125298.9146075565</v>
          </cell>
          <cell r="BV10">
            <v>7021224.144512875</v>
          </cell>
          <cell r="BW10">
            <v>440770.46286146954</v>
          </cell>
          <cell r="BX10">
            <v>465585.84930206271</v>
          </cell>
          <cell r="BY10">
            <v>1130325.1090709339</v>
          </cell>
          <cell r="BZ10">
            <v>5158523.9257553099</v>
          </cell>
          <cell r="CA10">
            <v>2036681.4212344661</v>
          </cell>
          <cell r="CB10">
            <v>906356.31216353225</v>
          </cell>
          <cell r="CC10">
            <v>6288849.0348262433</v>
          </cell>
          <cell r="CD10">
            <v>7195205.346989776</v>
          </cell>
          <cell r="CE10">
            <v>535820.4976665671</v>
          </cell>
          <cell r="CF10">
            <v>559375.58198315476</v>
          </cell>
          <cell r="CG10">
            <v>1328873.068071617</v>
          </cell>
          <cell r="CH10">
            <v>6255330.3375424594</v>
          </cell>
          <cell r="CI10">
            <v>2424069.147721339</v>
          </cell>
          <cell r="CJ10">
            <v>1095196.0796497217</v>
          </cell>
          <cell r="CK10">
            <v>7584203.4056140762</v>
          </cell>
          <cell r="CL10">
            <v>8679399.4852637984</v>
          </cell>
          <cell r="CM10">
            <v>640753.07082090946</v>
          </cell>
          <cell r="CN10">
            <v>659905.56981261086</v>
          </cell>
          <cell r="CO10">
            <v>1527003.1241822322</v>
          </cell>
          <cell r="CP10">
            <v>7349631.4737119088</v>
          </cell>
          <cell r="CQ10">
            <v>2827661.7648157524</v>
          </cell>
          <cell r="CR10">
            <v>1300658.6406335202</v>
          </cell>
          <cell r="CS10">
            <v>8876634.5978941415</v>
          </cell>
          <cell r="CT10">
            <v>10177293.238527661</v>
          </cell>
        </row>
        <row r="11">
          <cell r="A11">
            <v>15</v>
          </cell>
          <cell r="B11" t="str">
            <v>Interconnect Revenue</v>
          </cell>
          <cell r="C11">
            <v>6704817.2229937306</v>
          </cell>
          <cell r="D11">
            <v>7304858.9526436087</v>
          </cell>
          <cell r="E11">
            <v>14490564.744645119</v>
          </cell>
          <cell r="F11">
            <v>17687196.694665786</v>
          </cell>
          <cell r="G11">
            <v>28500240.920282457</v>
          </cell>
          <cell r="H11">
            <v>14009676.175637338</v>
          </cell>
          <cell r="I11">
            <v>32177761.439310905</v>
          </cell>
          <cell r="J11">
            <v>46187437.614948243</v>
          </cell>
          <cell r="K11">
            <v>7881925.969662644</v>
          </cell>
          <cell r="L11">
            <v>8193633.7552473238</v>
          </cell>
          <cell r="M11">
            <v>17161641.188674521</v>
          </cell>
          <cell r="N11">
            <v>18513430.899386298</v>
          </cell>
          <cell r="O11">
            <v>33237200.913584489</v>
          </cell>
          <cell r="P11">
            <v>16075559.724909969</v>
          </cell>
          <cell r="Q11">
            <v>35675072.088060819</v>
          </cell>
          <cell r="R11">
            <v>51750631.812970787</v>
          </cell>
          <cell r="S11">
            <v>7076376.9558121581</v>
          </cell>
          <cell r="T11">
            <v>7435046.9059887715</v>
          </cell>
          <cell r="U11">
            <v>17055098.873590257</v>
          </cell>
          <cell r="V11">
            <v>18356390.040394925</v>
          </cell>
          <cell r="W11">
            <v>31566522.735391185</v>
          </cell>
          <cell r="X11">
            <v>14511423.86180093</v>
          </cell>
          <cell r="Y11">
            <v>35411488.913985178</v>
          </cell>
          <cell r="Z11">
            <v>49922912.775786109</v>
          </cell>
          <cell r="AA11">
            <v>7721809.1164584756</v>
          </cell>
          <cell r="AB11">
            <v>8473424.7772307806</v>
          </cell>
          <cell r="AC11">
            <v>16487710.174613418</v>
          </cell>
          <cell r="AD11">
            <v>18512808.886466425</v>
          </cell>
          <cell r="AE11">
            <v>32682944.068302676</v>
          </cell>
          <cell r="AF11">
            <v>16195233.893689256</v>
          </cell>
          <cell r="AG11">
            <v>35000519.061079845</v>
          </cell>
          <cell r="AH11">
            <v>51195752.954769105</v>
          </cell>
          <cell r="AI11">
            <v>7219028.3423741581</v>
          </cell>
          <cell r="AJ11">
            <v>8059502.0768579589</v>
          </cell>
          <cell r="AK11">
            <v>15898837.664942117</v>
          </cell>
          <cell r="AL11">
            <v>19211506.370695341</v>
          </cell>
          <cell r="AM11">
            <v>31177368.084174234</v>
          </cell>
          <cell r="AN11">
            <v>15278530.419232117</v>
          </cell>
          <cell r="AO11">
            <v>35110344.035637461</v>
          </cell>
          <cell r="AP11">
            <v>50388874.454869576</v>
          </cell>
          <cell r="AQ11">
            <v>7535624.4207389243</v>
          </cell>
          <cell r="AR11">
            <v>8256796.4822178967</v>
          </cell>
          <cell r="AS11">
            <v>14616544.585726924</v>
          </cell>
          <cell r="AT11">
            <v>17727028.829838999</v>
          </cell>
          <cell r="AU11">
            <v>30408965.488683745</v>
          </cell>
          <cell r="AV11">
            <v>15792420.902956821</v>
          </cell>
          <cell r="AW11">
            <v>32343573.415565923</v>
          </cell>
          <cell r="AX11">
            <v>48135994.318522744</v>
          </cell>
          <cell r="AY11">
            <v>8187937.4333646568</v>
          </cell>
          <cell r="AZ11">
            <v>9065995.2187673841</v>
          </cell>
          <cell r="BA11">
            <v>16082868.725865457</v>
          </cell>
          <cell r="BB11">
            <v>18849212.439408194</v>
          </cell>
          <cell r="BC11">
            <v>33336801.377997499</v>
          </cell>
          <cell r="BD11">
            <v>17253932.652132042</v>
          </cell>
          <cell r="BE11">
            <v>34932081.165273651</v>
          </cell>
          <cell r="BF11">
            <v>52186013.817405693</v>
          </cell>
          <cell r="BG11">
            <v>8264663.5142513821</v>
          </cell>
          <cell r="BH11">
            <v>9080115.6769057233</v>
          </cell>
          <cell r="BI11">
            <v>15635263.683633603</v>
          </cell>
          <cell r="BJ11">
            <v>19490823.16176378</v>
          </cell>
          <cell r="BK11">
            <v>32980042.874790709</v>
          </cell>
          <cell r="BL11">
            <v>17344779.191157106</v>
          </cell>
          <cell r="BM11">
            <v>35126086.845397383</v>
          </cell>
          <cell r="BN11">
            <v>52470866.036554486</v>
          </cell>
          <cell r="BO11">
            <v>7493611.412953848</v>
          </cell>
          <cell r="BP11">
            <v>8394723.8676356561</v>
          </cell>
          <cell r="BQ11">
            <v>15262227.382409055</v>
          </cell>
          <cell r="BR11">
            <v>19369028.710009087</v>
          </cell>
          <cell r="BS11">
            <v>31150562.662998557</v>
          </cell>
          <cell r="BT11">
            <v>15888335.280589504</v>
          </cell>
          <cell r="BU11">
            <v>34631256.092418142</v>
          </cell>
          <cell r="BV11">
            <v>50519591.37300764</v>
          </cell>
          <cell r="BW11">
            <v>7884636.7649417305</v>
          </cell>
          <cell r="BX11">
            <v>8727835.9682646841</v>
          </cell>
          <cell r="BY11">
            <v>15428302.306908533</v>
          </cell>
          <cell r="BZ11">
            <v>21494342.560037721</v>
          </cell>
          <cell r="CA11">
            <v>32040775.040114947</v>
          </cell>
          <cell r="CB11">
            <v>16612472.733206414</v>
          </cell>
          <cell r="CC11">
            <v>36922644.86694625</v>
          </cell>
          <cell r="CD11">
            <v>53535117.600152671</v>
          </cell>
          <cell r="CE11">
            <v>8920073.1645890493</v>
          </cell>
          <cell r="CF11">
            <v>9725275.6318310481</v>
          </cell>
          <cell r="CG11">
            <v>15809704.321169809</v>
          </cell>
          <cell r="CH11">
            <v>21229636.158833738</v>
          </cell>
          <cell r="CI11">
            <v>34455053.117589906</v>
          </cell>
          <cell r="CJ11">
            <v>18645348.796420097</v>
          </cell>
          <cell r="CK11">
            <v>37039340.480003551</v>
          </cell>
          <cell r="CL11">
            <v>55684689.276423648</v>
          </cell>
          <cell r="CM11">
            <v>9793257.6122438237</v>
          </cell>
          <cell r="CN11">
            <v>10584762.138922222</v>
          </cell>
          <cell r="CO11">
            <v>17386434.231937595</v>
          </cell>
          <cell r="CP11">
            <v>21392129.996268135</v>
          </cell>
          <cell r="CQ11">
            <v>37764453.98310364</v>
          </cell>
          <cell r="CR11">
            <v>20378019.751166046</v>
          </cell>
          <cell r="CS11">
            <v>38778564.228205726</v>
          </cell>
          <cell r="CT11">
            <v>59156583.979371771</v>
          </cell>
        </row>
        <row r="12">
          <cell r="A12">
            <v>17</v>
          </cell>
          <cell r="B12" t="str">
            <v>Gross service revenue</v>
          </cell>
          <cell r="C12">
            <v>35469503.475037903</v>
          </cell>
          <cell r="D12">
            <v>34509600.061766393</v>
          </cell>
          <cell r="E12">
            <v>70598364.818380862</v>
          </cell>
          <cell r="F12">
            <v>59429164.608617902</v>
          </cell>
          <cell r="G12">
            <v>140577468.35518515</v>
          </cell>
          <cell r="H12">
            <v>69979103.536804289</v>
          </cell>
          <cell r="I12">
            <v>130027529.42699876</v>
          </cell>
          <cell r="J12">
            <v>200006632.96380305</v>
          </cell>
          <cell r="K12">
            <v>38571156.544551924</v>
          </cell>
          <cell r="L12">
            <v>37142002.015126757</v>
          </cell>
          <cell r="M12">
            <v>78218608.813583553</v>
          </cell>
          <cell r="N12">
            <v>62917331.96747148</v>
          </cell>
          <cell r="O12">
            <v>153931767.37326226</v>
          </cell>
          <cell r="P12">
            <v>75713158.559678674</v>
          </cell>
          <cell r="Q12">
            <v>141135940.78105503</v>
          </cell>
          <cell r="R12">
            <v>216849099.34073371</v>
          </cell>
          <cell r="S12">
            <v>37586918.837970689</v>
          </cell>
          <cell r="T12">
            <v>35694306.973390877</v>
          </cell>
          <cell r="U12">
            <v>78715317.297885075</v>
          </cell>
          <cell r="V12">
            <v>64400437.682295054</v>
          </cell>
          <cell r="W12">
            <v>151996543.10924664</v>
          </cell>
          <cell r="X12">
            <v>73281225.811361566</v>
          </cell>
          <cell r="Y12">
            <v>143115754.98018014</v>
          </cell>
          <cell r="Z12">
            <v>216396980.7915417</v>
          </cell>
          <cell r="AA12">
            <v>40532584.901554421</v>
          </cell>
          <cell r="AB12">
            <v>38937397.312144175</v>
          </cell>
          <cell r="AC12">
            <v>77355592.412873968</v>
          </cell>
          <cell r="AD12">
            <v>66689314.581006512</v>
          </cell>
          <cell r="AE12">
            <v>156825574.62657255</v>
          </cell>
          <cell r="AF12">
            <v>79469982.213698611</v>
          </cell>
          <cell r="AG12">
            <v>144044906.99388045</v>
          </cell>
          <cell r="AH12">
            <v>223514889.20757911</v>
          </cell>
          <cell r="AI12">
            <v>39851606.552269384</v>
          </cell>
          <cell r="AJ12">
            <v>38557807.399387605</v>
          </cell>
          <cell r="AK12">
            <v>77546929.437108591</v>
          </cell>
          <cell r="AL12">
            <v>68092136.052114248</v>
          </cell>
          <cell r="AM12">
            <v>155956343.38876557</v>
          </cell>
          <cell r="AN12">
            <v>78409413.951656997</v>
          </cell>
          <cell r="AO12">
            <v>145639065.48922282</v>
          </cell>
          <cell r="AP12">
            <v>224048479.44087979</v>
          </cell>
          <cell r="AQ12">
            <v>42116046.232053146</v>
          </cell>
          <cell r="AR12">
            <v>40997947.661291711</v>
          </cell>
          <cell r="AS12">
            <v>76270171.081092805</v>
          </cell>
          <cell r="AT12">
            <v>68084758.780364707</v>
          </cell>
          <cell r="AU12">
            <v>159384164.97443765</v>
          </cell>
          <cell r="AV12">
            <v>83113993.893344849</v>
          </cell>
          <cell r="AW12">
            <v>144354929.86145753</v>
          </cell>
          <cell r="AX12">
            <v>227468923.75480235</v>
          </cell>
          <cell r="AY12">
            <v>40884184.095530234</v>
          </cell>
          <cell r="AZ12">
            <v>42903111.200947046</v>
          </cell>
          <cell r="BA12">
            <v>78995327.15968211</v>
          </cell>
          <cell r="BB12">
            <v>70712681.174286008</v>
          </cell>
          <cell r="BC12">
            <v>162782622.45615941</v>
          </cell>
          <cell r="BD12">
            <v>83787295.296477288</v>
          </cell>
          <cell r="BE12">
            <v>149708008.3339681</v>
          </cell>
          <cell r="BF12">
            <v>233495303.63044539</v>
          </cell>
          <cell r="BG12">
            <v>41985051.676251821</v>
          </cell>
          <cell r="BH12">
            <v>43035208.619045436</v>
          </cell>
          <cell r="BI12">
            <v>77170884.979474515</v>
          </cell>
          <cell r="BJ12">
            <v>73546270.70296362</v>
          </cell>
          <cell r="BK12">
            <v>162191145.27477178</v>
          </cell>
          <cell r="BL12">
            <v>85020260.295297265</v>
          </cell>
          <cell r="BM12">
            <v>150717155.68243814</v>
          </cell>
          <cell r="BN12">
            <v>235737415.9777354</v>
          </cell>
          <cell r="BO12">
            <v>39357362.198059887</v>
          </cell>
          <cell r="BP12">
            <v>40649177.333996296</v>
          </cell>
          <cell r="BQ12">
            <v>76734996.63570112</v>
          </cell>
          <cell r="BR12">
            <v>73722890.195771098</v>
          </cell>
          <cell r="BS12">
            <v>156741536.1677573</v>
          </cell>
          <cell r="BT12">
            <v>80006539.532056183</v>
          </cell>
          <cell r="BU12">
            <v>150457886.83147222</v>
          </cell>
          <cell r="BV12">
            <v>230464426.36352837</v>
          </cell>
          <cell r="BW12">
            <v>41688068.784991436</v>
          </cell>
          <cell r="BX12">
            <v>42873806.161583185</v>
          </cell>
          <cell r="BY12">
            <v>78856037.083581865</v>
          </cell>
          <cell r="BZ12">
            <v>88767347.591785789</v>
          </cell>
          <cell r="CA12">
            <v>163417912.03015649</v>
          </cell>
          <cell r="CB12">
            <v>84561874.946574628</v>
          </cell>
          <cell r="CC12">
            <v>167623384.67536765</v>
          </cell>
          <cell r="CD12">
            <v>252185259.62194228</v>
          </cell>
          <cell r="CE12">
            <v>42563613.302678719</v>
          </cell>
          <cell r="CF12">
            <v>45449015.487363689</v>
          </cell>
          <cell r="CG12">
            <v>80260034.80435662</v>
          </cell>
          <cell r="CH12">
            <v>91180747.808727235</v>
          </cell>
          <cell r="CI12">
            <v>168272663.59439903</v>
          </cell>
          <cell r="CJ12">
            <v>88012628.7900424</v>
          </cell>
          <cell r="CK12">
            <v>171440782.61308384</v>
          </cell>
          <cell r="CL12">
            <v>259453411.40312624</v>
          </cell>
          <cell r="CM12">
            <v>45708368.378326692</v>
          </cell>
          <cell r="CN12">
            <v>49192211.935033835</v>
          </cell>
          <cell r="CO12">
            <v>88295974.162986606</v>
          </cell>
          <cell r="CP12">
            <v>93016857.892337605</v>
          </cell>
          <cell r="CQ12">
            <v>183196554.47634712</v>
          </cell>
          <cell r="CR12">
            <v>94900580.313360527</v>
          </cell>
          <cell r="CS12">
            <v>181312832.0553242</v>
          </cell>
          <cell r="CT12">
            <v>276213412.36868471</v>
          </cell>
        </row>
        <row r="13">
          <cell r="A13">
            <v>19</v>
          </cell>
          <cell r="B13" t="str">
            <v>Wholesale Discounts</v>
          </cell>
          <cell r="C13">
            <v>86772.90451008825</v>
          </cell>
          <cell r="D13">
            <v>-2634210.9376117433</v>
          </cell>
          <cell r="E13">
            <v>-2839904.5080714473</v>
          </cell>
          <cell r="F13">
            <v>-4775931.6797349118</v>
          </cell>
          <cell r="G13">
            <v>-5387342.5411731023</v>
          </cell>
          <cell r="H13">
            <v>-2547438.0331016551</v>
          </cell>
          <cell r="I13">
            <v>-7615836.1878063586</v>
          </cell>
          <cell r="J13">
            <v>-10163274.220908014</v>
          </cell>
          <cell r="K13">
            <v>103835.95263791317</v>
          </cell>
          <cell r="L13">
            <v>-2696622.6054331935</v>
          </cell>
          <cell r="M13">
            <v>-2837613.2644861685</v>
          </cell>
          <cell r="N13">
            <v>-4766381.2023152439</v>
          </cell>
          <cell r="O13">
            <v>-5430399.9172814488</v>
          </cell>
          <cell r="P13">
            <v>-2592786.6527952803</v>
          </cell>
          <cell r="Q13">
            <v>-7603994.4668014124</v>
          </cell>
          <cell r="R13">
            <v>-10196781.119596694</v>
          </cell>
          <cell r="S13">
            <v>90787.680983605387</v>
          </cell>
          <cell r="T13">
            <v>-2595252.353418679</v>
          </cell>
          <cell r="U13">
            <v>-2777627.8747224547</v>
          </cell>
          <cell r="V13">
            <v>-5112366.941310605</v>
          </cell>
          <cell r="W13">
            <v>-5282092.5471575279</v>
          </cell>
          <cell r="X13">
            <v>-2504464.6724350736</v>
          </cell>
          <cell r="Y13">
            <v>-7889994.8160330597</v>
          </cell>
          <cell r="Z13">
            <v>-10394459.488468133</v>
          </cell>
          <cell r="AA13">
            <v>101038.39627471681</v>
          </cell>
          <cell r="AB13">
            <v>-2913088.9534213068</v>
          </cell>
          <cell r="AC13">
            <v>-2754129.2062550848</v>
          </cell>
          <cell r="AD13">
            <v>-5079892.0382140884</v>
          </cell>
          <cell r="AE13">
            <v>-5566179.763401675</v>
          </cell>
          <cell r="AF13">
            <v>-2812050.5571465902</v>
          </cell>
          <cell r="AG13">
            <v>-7834021.2444691733</v>
          </cell>
          <cell r="AH13">
            <v>-10646071.801615763</v>
          </cell>
          <cell r="AI13">
            <v>92877.776289535119</v>
          </cell>
          <cell r="AJ13">
            <v>-2880877.6842066702</v>
          </cell>
          <cell r="AK13">
            <v>-2662418.3328240393</v>
          </cell>
          <cell r="AL13">
            <v>-4660862.4037611848</v>
          </cell>
          <cell r="AM13">
            <v>-5450418.2407411747</v>
          </cell>
          <cell r="AN13">
            <v>-2787999.9079171349</v>
          </cell>
          <cell r="AO13">
            <v>-7323280.736585224</v>
          </cell>
          <cell r="AP13">
            <v>-10111280.64450236</v>
          </cell>
          <cell r="AQ13">
            <v>106936.70182816521</v>
          </cell>
          <cell r="AR13">
            <v>-3154134.9750797264</v>
          </cell>
          <cell r="AS13">
            <v>-2593965.9367832146</v>
          </cell>
          <cell r="AT13">
            <v>-4643462.0188652268</v>
          </cell>
          <cell r="AU13">
            <v>-5641164.2100347765</v>
          </cell>
          <cell r="AV13">
            <v>-3047198.2732515614</v>
          </cell>
          <cell r="AW13">
            <v>-7237427.9556484409</v>
          </cell>
          <cell r="AX13">
            <v>-10284626.228900004</v>
          </cell>
          <cell r="AY13">
            <v>110976.63645148904</v>
          </cell>
          <cell r="AZ13">
            <v>-3412087.9951836495</v>
          </cell>
          <cell r="BA13">
            <v>-2594837.5238485057</v>
          </cell>
          <cell r="BB13">
            <v>-4136012.3789636693</v>
          </cell>
          <cell r="BC13">
            <v>-5895948.8825806659</v>
          </cell>
          <cell r="BD13">
            <v>-3301111.3587321606</v>
          </cell>
          <cell r="BE13">
            <v>-6730849.9028121755</v>
          </cell>
          <cell r="BF13">
            <v>-10031961.261544336</v>
          </cell>
          <cell r="BG13">
            <v>109138.1848553884</v>
          </cell>
          <cell r="BH13">
            <v>-3445412.5070322049</v>
          </cell>
          <cell r="BI13">
            <v>-2492050.4243260422</v>
          </cell>
          <cell r="BJ13">
            <v>-4370989.2800494954</v>
          </cell>
          <cell r="BK13">
            <v>-5828324.7465028586</v>
          </cell>
          <cell r="BL13">
            <v>-3336274.3221768164</v>
          </cell>
          <cell r="BM13">
            <v>-6863039.7043755371</v>
          </cell>
          <cell r="BN13">
            <v>-10199314.026552353</v>
          </cell>
          <cell r="BO13">
            <v>103963.06946818072</v>
          </cell>
          <cell r="BP13">
            <v>-3242227.7323325826</v>
          </cell>
          <cell r="BQ13">
            <v>-2373704.7040670998</v>
          </cell>
          <cell r="BR13">
            <v>-4603108.9437412554</v>
          </cell>
          <cell r="BS13">
            <v>-5511969.3669315018</v>
          </cell>
          <cell r="BT13">
            <v>-3138264.6628644019</v>
          </cell>
          <cell r="BU13">
            <v>-6976813.6478083553</v>
          </cell>
          <cell r="BV13">
            <v>-10115078.310672756</v>
          </cell>
          <cell r="BW13">
            <v>100700.81471761726</v>
          </cell>
          <cell r="BX13">
            <v>-3315144.8789462759</v>
          </cell>
          <cell r="BY13">
            <v>-2275248.4886559104</v>
          </cell>
          <cell r="BZ13">
            <v>-6051273.0628388394</v>
          </cell>
          <cell r="CA13">
            <v>-5489692.5528845694</v>
          </cell>
          <cell r="CB13">
            <v>-3214444.0642286586</v>
          </cell>
          <cell r="CC13">
            <v>-8326521.5514947493</v>
          </cell>
          <cell r="CD13">
            <v>-11540965.615723409</v>
          </cell>
          <cell r="CE13">
            <v>112714.25533024406</v>
          </cell>
          <cell r="CF13">
            <v>-3738092.9171096203</v>
          </cell>
          <cell r="CG13">
            <v>-2265562.1399055761</v>
          </cell>
          <cell r="CH13">
            <v>-6324049.1942656143</v>
          </cell>
          <cell r="CI13">
            <v>-5890940.8016849523</v>
          </cell>
          <cell r="CJ13">
            <v>-3625378.6617793762</v>
          </cell>
          <cell r="CK13">
            <v>-8589611.3341711909</v>
          </cell>
          <cell r="CL13">
            <v>-12214989.995950567</v>
          </cell>
          <cell r="CM13">
            <v>122890.15996264984</v>
          </cell>
          <cell r="CN13">
            <v>-4040180.9886498833</v>
          </cell>
          <cell r="CO13">
            <v>-2268377.8224808453</v>
          </cell>
          <cell r="CP13">
            <v>-6548684.0126159918</v>
          </cell>
          <cell r="CQ13">
            <v>-6185668.6511680782</v>
          </cell>
          <cell r="CR13">
            <v>-3917290.8286872334</v>
          </cell>
          <cell r="CS13">
            <v>-8817061.8350968361</v>
          </cell>
          <cell r="CT13">
            <v>-12734352.66378407</v>
          </cell>
        </row>
        <row r="14">
          <cell r="A14">
            <v>22</v>
          </cell>
          <cell r="B14" t="str">
            <v>Net service revenue</v>
          </cell>
          <cell r="C14">
            <v>35556276.379547991</v>
          </cell>
          <cell r="D14">
            <v>31875389.12415465</v>
          </cell>
          <cell r="E14">
            <v>67758460.31030941</v>
          </cell>
          <cell r="F14">
            <v>54653232.928882986</v>
          </cell>
          <cell r="G14">
            <v>135190125.81401205</v>
          </cell>
          <cell r="H14">
            <v>67431665.503702641</v>
          </cell>
          <cell r="I14">
            <v>122411693.23919241</v>
          </cell>
          <cell r="J14">
            <v>189843358.74289504</v>
          </cell>
          <cell r="K14">
            <v>38674992.497189835</v>
          </cell>
          <cell r="L14">
            <v>34445379.409693561</v>
          </cell>
          <cell r="M14">
            <v>75380995.549097389</v>
          </cell>
          <cell r="N14">
            <v>58150950.765156239</v>
          </cell>
          <cell r="O14">
            <v>148501367.45598081</v>
          </cell>
          <cell r="P14">
            <v>73120371.906883389</v>
          </cell>
          <cell r="Q14">
            <v>133531946.31425363</v>
          </cell>
          <cell r="R14">
            <v>206652318.22113702</v>
          </cell>
          <cell r="S14">
            <v>37677706.518954292</v>
          </cell>
          <cell r="T14">
            <v>33099054.619972199</v>
          </cell>
          <cell r="U14">
            <v>75937689.423162624</v>
          </cell>
          <cell r="V14">
            <v>59288070.740984447</v>
          </cell>
          <cell r="W14">
            <v>146714450.56208912</v>
          </cell>
          <cell r="X14">
            <v>70776761.138926491</v>
          </cell>
          <cell r="Y14">
            <v>135225760.16414708</v>
          </cell>
          <cell r="Z14">
            <v>206002521.30307356</v>
          </cell>
          <cell r="AA14">
            <v>40633623.297829136</v>
          </cell>
          <cell r="AB14">
            <v>36024308.358722866</v>
          </cell>
          <cell r="AC14">
            <v>74601463.20661889</v>
          </cell>
          <cell r="AD14">
            <v>61609422.542792425</v>
          </cell>
          <cell r="AE14">
            <v>151259394.86317086</v>
          </cell>
          <cell r="AF14">
            <v>76657931.656552017</v>
          </cell>
          <cell r="AG14">
            <v>136210885.74941128</v>
          </cell>
          <cell r="AH14">
            <v>212868817.40596333</v>
          </cell>
          <cell r="AI14">
            <v>39944484.328558922</v>
          </cell>
          <cell r="AJ14">
            <v>35676929.715180933</v>
          </cell>
          <cell r="AK14">
            <v>74884511.104284555</v>
          </cell>
          <cell r="AL14">
            <v>63431273.648353063</v>
          </cell>
          <cell r="AM14">
            <v>150505925.14802441</v>
          </cell>
          <cell r="AN14">
            <v>75621414.043739855</v>
          </cell>
          <cell r="AO14">
            <v>138315784.75263759</v>
          </cell>
          <cell r="AP14">
            <v>213937198.79637742</v>
          </cell>
          <cell r="AQ14">
            <v>42222982.933881313</v>
          </cell>
          <cell r="AR14">
            <v>37843812.686211988</v>
          </cell>
          <cell r="AS14">
            <v>73676205.144309595</v>
          </cell>
          <cell r="AT14">
            <v>63441296.761499479</v>
          </cell>
          <cell r="AU14">
            <v>153743000.76440287</v>
          </cell>
          <cell r="AV14">
            <v>80066795.620093286</v>
          </cell>
          <cell r="AW14">
            <v>137117501.90580907</v>
          </cell>
          <cell r="AX14">
            <v>217184297.52590233</v>
          </cell>
          <cell r="AY14">
            <v>40995160.731981725</v>
          </cell>
          <cell r="AZ14">
            <v>39491023.2057634</v>
          </cell>
          <cell r="BA14">
            <v>76400489.635833606</v>
          </cell>
          <cell r="BB14">
            <v>66576668.795322336</v>
          </cell>
          <cell r="BC14">
            <v>156886673.57357875</v>
          </cell>
          <cell r="BD14">
            <v>80486183.937745124</v>
          </cell>
          <cell r="BE14">
            <v>142977158.43115592</v>
          </cell>
          <cell r="BF14">
            <v>223463342.36890104</v>
          </cell>
          <cell r="BG14">
            <v>42094189.861107208</v>
          </cell>
          <cell r="BH14">
            <v>39589796.112013228</v>
          </cell>
          <cell r="BI14">
            <v>74678834.555148467</v>
          </cell>
          <cell r="BJ14">
            <v>69175281.422914118</v>
          </cell>
          <cell r="BK14">
            <v>156362820.52826893</v>
          </cell>
          <cell r="BL14">
            <v>81683985.973120451</v>
          </cell>
          <cell r="BM14">
            <v>143854115.9780626</v>
          </cell>
          <cell r="BN14">
            <v>225538101.95118305</v>
          </cell>
          <cell r="BO14">
            <v>39461325.267528065</v>
          </cell>
          <cell r="BP14">
            <v>37406949.601663716</v>
          </cell>
          <cell r="BQ14">
            <v>74361291.931634024</v>
          </cell>
          <cell r="BR14">
            <v>69119781.252029836</v>
          </cell>
          <cell r="BS14">
            <v>151229566.8008258</v>
          </cell>
          <cell r="BT14">
            <v>76868274.869191781</v>
          </cell>
          <cell r="BU14">
            <v>143481073.18366387</v>
          </cell>
          <cell r="BV14">
            <v>220349348.05285561</v>
          </cell>
          <cell r="BW14">
            <v>41788769.599709056</v>
          </cell>
          <cell r="BX14">
            <v>39558661.282636911</v>
          </cell>
          <cell r="BY14">
            <v>76580788.594925955</v>
          </cell>
          <cell r="BZ14">
            <v>82716074.528946951</v>
          </cell>
          <cell r="CA14">
            <v>157928219.47727191</v>
          </cell>
          <cell r="CB14">
            <v>81347430.882345974</v>
          </cell>
          <cell r="CC14">
            <v>159296863.12387291</v>
          </cell>
          <cell r="CD14">
            <v>240644294.00621888</v>
          </cell>
          <cell r="CE14">
            <v>42676327.558008961</v>
          </cell>
          <cell r="CF14">
            <v>41710922.570254065</v>
          </cell>
          <cell r="CG14">
            <v>77994472.664451048</v>
          </cell>
          <cell r="CH14">
            <v>84856698.614461616</v>
          </cell>
          <cell r="CI14">
            <v>162381722.79271409</v>
          </cell>
          <cell r="CJ14">
            <v>84387250.128263026</v>
          </cell>
          <cell r="CK14">
            <v>162851171.27891266</v>
          </cell>
          <cell r="CL14">
            <v>247238421.40717566</v>
          </cell>
          <cell r="CM14">
            <v>45831258.538289338</v>
          </cell>
          <cell r="CN14">
            <v>45152030.946383953</v>
          </cell>
          <cell r="CO14">
            <v>86027596.340505764</v>
          </cell>
          <cell r="CP14">
            <v>86468173.879721612</v>
          </cell>
          <cell r="CQ14">
            <v>177010885.82517904</v>
          </cell>
          <cell r="CR14">
            <v>90983289.484673291</v>
          </cell>
          <cell r="CS14">
            <v>172495770.22022736</v>
          </cell>
          <cell r="CT14">
            <v>263479059.70490065</v>
          </cell>
        </row>
        <row r="15">
          <cell r="A15">
            <v>23</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row>
        <row r="16">
          <cell r="A16">
            <v>7</v>
          </cell>
          <cell r="B16" t="str">
            <v>Gross Connections</v>
          </cell>
          <cell r="C16">
            <v>8099.7453492844652</v>
          </cell>
          <cell r="D16">
            <v>321820.01293740625</v>
          </cell>
          <cell r="E16">
            <v>50567.202904319871</v>
          </cell>
          <cell r="F16">
            <v>0</v>
          </cell>
          <cell r="G16">
            <v>380486.96119101055</v>
          </cell>
          <cell r="H16">
            <v>329919.75828669069</v>
          </cell>
          <cell r="I16">
            <v>50567.202904319871</v>
          </cell>
          <cell r="J16">
            <v>380486.96119101055</v>
          </cell>
          <cell r="K16">
            <v>7840.7378410163219</v>
          </cell>
          <cell r="L16">
            <v>324777.52573015168</v>
          </cell>
          <cell r="M16">
            <v>48020.288044162407</v>
          </cell>
          <cell r="N16">
            <v>0</v>
          </cell>
          <cell r="O16">
            <v>380638.55161533039</v>
          </cell>
          <cell r="P16">
            <v>332618.26357116801</v>
          </cell>
          <cell r="Q16">
            <v>48020.288044162407</v>
          </cell>
          <cell r="R16">
            <v>380638.55161533039</v>
          </cell>
          <cell r="S16">
            <v>7631.4961985100235</v>
          </cell>
          <cell r="T16">
            <v>327772.68128698418</v>
          </cell>
          <cell r="U16">
            <v>45518.188034304039</v>
          </cell>
          <cell r="V16">
            <v>0</v>
          </cell>
          <cell r="W16">
            <v>380922.36551979824</v>
          </cell>
          <cell r="X16">
            <v>335404.17748549418</v>
          </cell>
          <cell r="Y16">
            <v>45518.188034304039</v>
          </cell>
          <cell r="Z16">
            <v>380922.36551979824</v>
          </cell>
          <cell r="AA16">
            <v>8173.9373214348743</v>
          </cell>
          <cell r="AB16">
            <v>390958.35135530733</v>
          </cell>
          <cell r="AC16">
            <v>50978.064378330906</v>
          </cell>
          <cell r="AD16">
            <v>0</v>
          </cell>
          <cell r="AE16">
            <v>450110.35305507312</v>
          </cell>
          <cell r="AF16">
            <v>399132.28867674223</v>
          </cell>
          <cell r="AG16">
            <v>50978.064378330906</v>
          </cell>
          <cell r="AH16">
            <v>450110.35305507312</v>
          </cell>
          <cell r="AI16">
            <v>7836.8976340771478</v>
          </cell>
          <cell r="AJ16">
            <v>393686.1562413245</v>
          </cell>
          <cell r="AK16">
            <v>47712.692690885036</v>
          </cell>
          <cell r="AL16">
            <v>0</v>
          </cell>
          <cell r="AM16">
            <v>449235.74656628666</v>
          </cell>
          <cell r="AN16">
            <v>401523.05387540162</v>
          </cell>
          <cell r="AO16">
            <v>47712.692690885036</v>
          </cell>
          <cell r="AP16">
            <v>449235.74656628666</v>
          </cell>
          <cell r="AQ16">
            <v>7572.98026035566</v>
          </cell>
          <cell r="AR16">
            <v>397071.6569604954</v>
          </cell>
          <cell r="AS16">
            <v>44651.309982063489</v>
          </cell>
          <cell r="AT16">
            <v>0</v>
          </cell>
          <cell r="AU16">
            <v>449295.94720291451</v>
          </cell>
          <cell r="AV16">
            <v>404644.63722085103</v>
          </cell>
          <cell r="AW16">
            <v>44651.309982063489</v>
          </cell>
          <cell r="AX16">
            <v>449295.94720291451</v>
          </cell>
          <cell r="AY16">
            <v>9107.2669277677196</v>
          </cell>
          <cell r="AZ16">
            <v>531727.57341072045</v>
          </cell>
          <cell r="BA16">
            <v>55084.461564013793</v>
          </cell>
          <cell r="BB16">
            <v>0</v>
          </cell>
          <cell r="BC16">
            <v>595919.30190250184</v>
          </cell>
          <cell r="BD16">
            <v>540834.84033848811</v>
          </cell>
          <cell r="BE16">
            <v>55084.461564013793</v>
          </cell>
          <cell r="BF16">
            <v>595919.30190250184</v>
          </cell>
          <cell r="BG16">
            <v>8766.1404820009775</v>
          </cell>
          <cell r="BH16">
            <v>537368.3202640661</v>
          </cell>
          <cell r="BI16">
            <v>50864.856371161462</v>
          </cell>
          <cell r="BJ16">
            <v>0</v>
          </cell>
          <cell r="BK16">
            <v>596999.31711722852</v>
          </cell>
          <cell r="BL16">
            <v>546134.46074606711</v>
          </cell>
          <cell r="BM16">
            <v>50864.856371161462</v>
          </cell>
          <cell r="BN16">
            <v>596999.31711722852</v>
          </cell>
          <cell r="BO16">
            <v>8452.1995871420077</v>
          </cell>
          <cell r="BP16">
            <v>543151.16779842519</v>
          </cell>
          <cell r="BQ16">
            <v>47153.084589664504</v>
          </cell>
          <cell r="BR16">
            <v>0</v>
          </cell>
          <cell r="BS16">
            <v>598756.45197523164</v>
          </cell>
          <cell r="BT16">
            <v>551603.36738556717</v>
          </cell>
          <cell r="BU16">
            <v>47153.084589664504</v>
          </cell>
          <cell r="BV16">
            <v>598756.45197523164</v>
          </cell>
          <cell r="BW16">
            <v>6812.2363388531667</v>
          </cell>
          <cell r="BX16">
            <v>438691.80163601949</v>
          </cell>
          <cell r="BY16">
            <v>35383.328088010589</v>
          </cell>
          <cell r="BZ16">
            <v>0</v>
          </cell>
          <cell r="CA16">
            <v>480887.36606288323</v>
          </cell>
          <cell r="CB16">
            <v>445504.03797487263</v>
          </cell>
          <cell r="CC16">
            <v>35383.328088010589</v>
          </cell>
          <cell r="CD16">
            <v>480887.36606288323</v>
          </cell>
          <cell r="CE16">
            <v>6522.9074488990882</v>
          </cell>
          <cell r="CF16">
            <v>440763.63167348102</v>
          </cell>
          <cell r="CG16">
            <v>33333.938820571544</v>
          </cell>
          <cell r="CH16">
            <v>0</v>
          </cell>
          <cell r="CI16">
            <v>480620.47794295161</v>
          </cell>
          <cell r="CJ16">
            <v>447286.53912238008</v>
          </cell>
          <cell r="CK16">
            <v>33333.938820571544</v>
          </cell>
          <cell r="CL16">
            <v>480620.47794295161</v>
          </cell>
          <cell r="CM16">
            <v>6249.1745596932888</v>
          </cell>
          <cell r="CN16">
            <v>442744.1202916695</v>
          </cell>
          <cell r="CO16">
            <v>31479.178979825982</v>
          </cell>
          <cell r="CP16">
            <v>0</v>
          </cell>
          <cell r="CQ16">
            <v>480472.47383118881</v>
          </cell>
          <cell r="CR16">
            <v>448993.29485136282</v>
          </cell>
          <cell r="CS16">
            <v>31479.178979825982</v>
          </cell>
          <cell r="CT16">
            <v>480472.47383118881</v>
          </cell>
        </row>
        <row r="17">
          <cell r="A17">
            <v>16</v>
          </cell>
          <cell r="B17" t="str">
            <v>Vodafone Airtime revenue</v>
          </cell>
          <cell r="C17">
            <v>2880767.6296967966</v>
          </cell>
          <cell r="D17">
            <v>875377.13657483098</v>
          </cell>
          <cell r="E17">
            <v>2962092.2623349493</v>
          </cell>
          <cell r="F17">
            <v>0</v>
          </cell>
          <cell r="G17">
            <v>6718237.0286065768</v>
          </cell>
          <cell r="H17">
            <v>3756144.7662716275</v>
          </cell>
          <cell r="I17">
            <v>2962092.2623349493</v>
          </cell>
          <cell r="J17">
            <v>6718237.0286065768</v>
          </cell>
          <cell r="K17">
            <v>2828208.0253094095</v>
          </cell>
          <cell r="L17">
            <v>859405.88102688559</v>
          </cell>
          <cell r="M17">
            <v>2908048.8900537738</v>
          </cell>
          <cell r="N17">
            <v>0</v>
          </cell>
          <cell r="O17">
            <v>6595662.7963900687</v>
          </cell>
          <cell r="P17">
            <v>3687613.906336295</v>
          </cell>
          <cell r="Q17">
            <v>2908048.8900537738</v>
          </cell>
          <cell r="R17">
            <v>6595662.7963900687</v>
          </cell>
          <cell r="S17">
            <v>2670317.9498967431</v>
          </cell>
          <cell r="T17">
            <v>811427.91824934958</v>
          </cell>
          <cell r="U17">
            <v>2745701.5469851606</v>
          </cell>
          <cell r="V17">
            <v>0</v>
          </cell>
          <cell r="W17">
            <v>6227447.4151312532</v>
          </cell>
          <cell r="X17">
            <v>3481745.8681460926</v>
          </cell>
          <cell r="Y17">
            <v>2745701.5469851606</v>
          </cell>
          <cell r="Z17">
            <v>6227447.4151312532</v>
          </cell>
          <cell r="AA17">
            <v>2572975.9400017876</v>
          </cell>
          <cell r="AB17">
            <v>781848.65992532647</v>
          </cell>
          <cell r="AC17">
            <v>2645611.5531454529</v>
          </cell>
          <cell r="AD17">
            <v>0</v>
          </cell>
          <cell r="AE17">
            <v>6000436.1530725677</v>
          </cell>
          <cell r="AF17">
            <v>3354824.5999271143</v>
          </cell>
          <cell r="AG17">
            <v>2645611.5531454529</v>
          </cell>
          <cell r="AH17">
            <v>6000436.1530725677</v>
          </cell>
          <cell r="AI17">
            <v>2460289.2099759197</v>
          </cell>
          <cell r="AJ17">
            <v>747606.6106731944</v>
          </cell>
          <cell r="AK17">
            <v>2529743.6547295772</v>
          </cell>
          <cell r="AL17">
            <v>0</v>
          </cell>
          <cell r="AM17">
            <v>5737639.4753786912</v>
          </cell>
          <cell r="AN17">
            <v>3207895.820649114</v>
          </cell>
          <cell r="AO17">
            <v>2529743.6547295772</v>
          </cell>
          <cell r="AP17">
            <v>5737639.4753786912</v>
          </cell>
          <cell r="AQ17">
            <v>2436786.3254944668</v>
          </cell>
          <cell r="AR17">
            <v>740464.80322349432</v>
          </cell>
          <cell r="AS17">
            <v>2505577.2792304223</v>
          </cell>
          <cell r="AT17">
            <v>0</v>
          </cell>
          <cell r="AU17">
            <v>5682828.4079483841</v>
          </cell>
          <cell r="AV17">
            <v>3177251.1287179613</v>
          </cell>
          <cell r="AW17">
            <v>2505577.2792304223</v>
          </cell>
          <cell r="AX17">
            <v>5682828.4079483841</v>
          </cell>
          <cell r="AY17">
            <v>2415667.9631079468</v>
          </cell>
          <cell r="AZ17">
            <v>734047.57907653763</v>
          </cell>
          <cell r="BA17">
            <v>2483862.7413505027</v>
          </cell>
          <cell r="BB17">
            <v>0</v>
          </cell>
          <cell r="BC17">
            <v>5633578.2835349869</v>
          </cell>
          <cell r="BD17">
            <v>3149715.5421844842</v>
          </cell>
          <cell r="BE17">
            <v>2483862.7413505027</v>
          </cell>
          <cell r="BF17">
            <v>5633578.2835349869</v>
          </cell>
          <cell r="BG17">
            <v>2262480.1372490046</v>
          </cell>
          <cell r="BH17">
            <v>687498.48605835543</v>
          </cell>
          <cell r="BI17">
            <v>2326350.393258601</v>
          </cell>
          <cell r="BJ17">
            <v>0</v>
          </cell>
          <cell r="BK17">
            <v>5276329.0165659608</v>
          </cell>
          <cell r="BL17">
            <v>2949978.6233073599</v>
          </cell>
          <cell r="BM17">
            <v>2326350.393258601</v>
          </cell>
          <cell r="BN17">
            <v>5276329.0165659608</v>
          </cell>
          <cell r="BO17">
            <v>2146245.3387386911</v>
          </cell>
          <cell r="BP17">
            <v>652178.28735804569</v>
          </cell>
          <cell r="BQ17">
            <v>2206834.2636922263</v>
          </cell>
          <cell r="BR17">
            <v>0</v>
          </cell>
          <cell r="BS17">
            <v>5005257.8897889629</v>
          </cell>
          <cell r="BT17">
            <v>2798423.6260967366</v>
          </cell>
          <cell r="BU17">
            <v>2206834.2636922263</v>
          </cell>
          <cell r="BV17">
            <v>5005257.8897889629</v>
          </cell>
          <cell r="BW17">
            <v>2112903.7834484093</v>
          </cell>
          <cell r="BX17">
            <v>642046.80889442877</v>
          </cell>
          <cell r="BY17">
            <v>2172551.4697863706</v>
          </cell>
          <cell r="BZ17">
            <v>0</v>
          </cell>
          <cell r="CA17">
            <v>4927502.0621292088</v>
          </cell>
          <cell r="CB17">
            <v>2754950.5923428382</v>
          </cell>
          <cell r="CC17">
            <v>2172551.4697863706</v>
          </cell>
          <cell r="CD17">
            <v>4927502.0621292088</v>
          </cell>
          <cell r="CE17">
            <v>1898492.9867655607</v>
          </cell>
          <cell r="CF17">
            <v>576893.92835101788</v>
          </cell>
          <cell r="CG17">
            <v>1952087.814450802</v>
          </cell>
          <cell r="CH17">
            <v>0</v>
          </cell>
          <cell r="CI17">
            <v>4427474.7295673806</v>
          </cell>
          <cell r="CJ17">
            <v>2475386.9151165783</v>
          </cell>
          <cell r="CK17">
            <v>1952087.814450802</v>
          </cell>
          <cell r="CL17">
            <v>4427474.7295673806</v>
          </cell>
          <cell r="CM17">
            <v>2037823.6083721102</v>
          </cell>
          <cell r="CN17">
            <v>619232.24100137549</v>
          </cell>
          <cell r="CO17">
            <v>2095351.766708734</v>
          </cell>
          <cell r="CP17">
            <v>0</v>
          </cell>
          <cell r="CQ17">
            <v>4752407.6160822194</v>
          </cell>
          <cell r="CR17">
            <v>2657055.8493734859</v>
          </cell>
          <cell r="CS17">
            <v>2095351.766708734</v>
          </cell>
          <cell r="CT17">
            <v>4752407.6160822194</v>
          </cell>
        </row>
        <row r="18">
          <cell r="A18">
            <v>24</v>
          </cell>
          <cell r="B18" t="str">
            <v>Hardware Revenue</v>
          </cell>
          <cell r="C18">
            <v>4300190.0199019397</v>
          </cell>
          <cell r="D18">
            <v>3127159.6267381976</v>
          </cell>
          <cell r="E18">
            <v>3827137.1418357883</v>
          </cell>
          <cell r="F18">
            <v>23136881.76961869</v>
          </cell>
          <cell r="G18">
            <v>11254486.788475925</v>
          </cell>
          <cell r="H18">
            <v>7427349.6466401368</v>
          </cell>
          <cell r="I18">
            <v>26964018.911454476</v>
          </cell>
          <cell r="J18">
            <v>34391368.558094613</v>
          </cell>
          <cell r="K18">
            <v>4843316.2332199654</v>
          </cell>
          <cell r="L18">
            <v>3201600.8253357429</v>
          </cell>
          <cell r="M18">
            <v>4664084.4096367881</v>
          </cell>
          <cell r="N18">
            <v>16964527.629667487</v>
          </cell>
          <cell r="O18">
            <v>12709001.468192495</v>
          </cell>
          <cell r="P18">
            <v>8044917.0585557083</v>
          </cell>
          <cell r="Q18">
            <v>21628612.039304275</v>
          </cell>
          <cell r="R18">
            <v>29673529.097859982</v>
          </cell>
          <cell r="S18">
            <v>4848895.4100634968</v>
          </cell>
          <cell r="T18">
            <v>3272259.2076637615</v>
          </cell>
          <cell r="U18">
            <v>5873431.7485110592</v>
          </cell>
          <cell r="V18">
            <v>15427659.112693064</v>
          </cell>
          <cell r="W18">
            <v>13994586.366238318</v>
          </cell>
          <cell r="X18">
            <v>8121154.6177272582</v>
          </cell>
          <cell r="Y18">
            <v>21301090.861204125</v>
          </cell>
          <cell r="Z18">
            <v>29422245.478931382</v>
          </cell>
          <cell r="AA18">
            <v>5148326.0273089921</v>
          </cell>
          <cell r="AB18">
            <v>3421490.5564278807</v>
          </cell>
          <cell r="AC18">
            <v>7106491.0606231438</v>
          </cell>
          <cell r="AD18">
            <v>16028240.233206069</v>
          </cell>
          <cell r="AE18">
            <v>15676307.644360017</v>
          </cell>
          <cell r="AF18">
            <v>8569816.5837368723</v>
          </cell>
          <cell r="AG18">
            <v>23134731.293829214</v>
          </cell>
          <cell r="AH18">
            <v>31704547.877566084</v>
          </cell>
          <cell r="AI18">
            <v>5434432.849789883</v>
          </cell>
          <cell r="AJ18">
            <v>3492437.0037855064</v>
          </cell>
          <cell r="AK18">
            <v>7171304.9724655626</v>
          </cell>
          <cell r="AL18">
            <v>16028240.248821238</v>
          </cell>
          <cell r="AM18">
            <v>16098174.826040953</v>
          </cell>
          <cell r="AN18">
            <v>8926869.8535753898</v>
          </cell>
          <cell r="AO18">
            <v>23199545.2212868</v>
          </cell>
          <cell r="AP18">
            <v>32126415.07486219</v>
          </cell>
          <cell r="AQ18">
            <v>5890196.5801821584</v>
          </cell>
          <cell r="AR18">
            <v>3530680.4030899787</v>
          </cell>
          <cell r="AS18">
            <v>7543956.7711721985</v>
          </cell>
          <cell r="AT18">
            <v>16715733.13039312</v>
          </cell>
          <cell r="AU18">
            <v>16964833.754444335</v>
          </cell>
          <cell r="AV18">
            <v>9420876.9832721371</v>
          </cell>
          <cell r="AW18">
            <v>24259689.901565317</v>
          </cell>
          <cell r="AX18">
            <v>33680566.884837456</v>
          </cell>
          <cell r="AY18">
            <v>5937126.8895157259</v>
          </cell>
          <cell r="AZ18">
            <v>3901305.1680471236</v>
          </cell>
          <cell r="BA18">
            <v>8446902.9412955698</v>
          </cell>
          <cell r="BB18">
            <v>16449043.532725895</v>
          </cell>
          <cell r="BC18">
            <v>18285334.998858422</v>
          </cell>
          <cell r="BD18">
            <v>9838432.0575628504</v>
          </cell>
          <cell r="BE18">
            <v>24895946.474021465</v>
          </cell>
          <cell r="BF18">
            <v>34734378.531584315</v>
          </cell>
          <cell r="BG18">
            <v>6119889.1371148545</v>
          </cell>
          <cell r="BH18">
            <v>3900485.1658174368</v>
          </cell>
          <cell r="BI18">
            <v>9633560.7618183307</v>
          </cell>
          <cell r="BJ18">
            <v>20314632.671889573</v>
          </cell>
          <cell r="BK18">
            <v>19653935.064750623</v>
          </cell>
          <cell r="BL18">
            <v>10020374.302932292</v>
          </cell>
          <cell r="BM18">
            <v>29948193.433707904</v>
          </cell>
          <cell r="BN18">
            <v>39968567.7366402</v>
          </cell>
          <cell r="BO18">
            <v>5363305.4790974418</v>
          </cell>
          <cell r="BP18">
            <v>3838893.9171411926</v>
          </cell>
          <cell r="BQ18">
            <v>10190250.578626968</v>
          </cell>
          <cell r="BR18">
            <v>33654664.749430649</v>
          </cell>
          <cell r="BS18">
            <v>19392449.9748656</v>
          </cell>
          <cell r="BT18">
            <v>9202199.3962386344</v>
          </cell>
          <cell r="BU18">
            <v>43844915.328057617</v>
          </cell>
          <cell r="BV18">
            <v>53047114.724296249</v>
          </cell>
          <cell r="BW18">
            <v>5753699.5583567172</v>
          </cell>
          <cell r="BX18">
            <v>3493986.3090106915</v>
          </cell>
          <cell r="BY18">
            <v>9243871.3566596322</v>
          </cell>
          <cell r="BZ18">
            <v>24765556.694567215</v>
          </cell>
          <cell r="CA18">
            <v>18491557.224027041</v>
          </cell>
          <cell r="CB18">
            <v>9247685.8673674092</v>
          </cell>
          <cell r="CC18">
            <v>34009428.051226847</v>
          </cell>
          <cell r="CD18">
            <v>43257113.918594256</v>
          </cell>
          <cell r="CE18">
            <v>6277785.9665366132</v>
          </cell>
          <cell r="CF18">
            <v>3601070.9417088097</v>
          </cell>
          <cell r="CG18">
            <v>8936395.4530430362</v>
          </cell>
          <cell r="CH18">
            <v>18334142.688811015</v>
          </cell>
          <cell r="CI18">
            <v>18815252.361288458</v>
          </cell>
          <cell r="CJ18">
            <v>9878856.9082454219</v>
          </cell>
          <cell r="CK18">
            <v>27270538.141854052</v>
          </cell>
          <cell r="CL18">
            <v>37149395.050099477</v>
          </cell>
          <cell r="CM18">
            <v>6578091.6005367078</v>
          </cell>
          <cell r="CN18">
            <v>3638293.3853693916</v>
          </cell>
          <cell r="CO18">
            <v>8494652.280786328</v>
          </cell>
          <cell r="CP18">
            <v>18553022.363984242</v>
          </cell>
          <cell r="CQ18">
            <v>18711037.26669243</v>
          </cell>
          <cell r="CR18">
            <v>10216384.9859061</v>
          </cell>
          <cell r="CS18">
            <v>27047674.64477057</v>
          </cell>
          <cell r="CT18">
            <v>37264059.630676672</v>
          </cell>
        </row>
        <row r="19">
          <cell r="A19">
            <v>25</v>
          </cell>
          <cell r="B19" t="str">
            <v>Paging &amp; Voicemessaging Revenue</v>
          </cell>
          <cell r="C19">
            <v>2617043.7091215057</v>
          </cell>
          <cell r="D19">
            <v>0</v>
          </cell>
          <cell r="E19">
            <v>0</v>
          </cell>
          <cell r="F19">
            <v>0</v>
          </cell>
          <cell r="G19">
            <v>2617043.7091215057</v>
          </cell>
          <cell r="H19">
            <v>2617043.7091215057</v>
          </cell>
          <cell r="I19">
            <v>0</v>
          </cell>
          <cell r="J19">
            <v>2617043.7091215057</v>
          </cell>
          <cell r="K19">
            <v>2594065.1489214674</v>
          </cell>
          <cell r="L19">
            <v>0</v>
          </cell>
          <cell r="M19">
            <v>0</v>
          </cell>
          <cell r="N19">
            <v>0</v>
          </cell>
          <cell r="O19">
            <v>2594065.1489214674</v>
          </cell>
          <cell r="P19">
            <v>2594065.1489214674</v>
          </cell>
          <cell r="Q19">
            <v>0</v>
          </cell>
          <cell r="R19">
            <v>2594065.1489214674</v>
          </cell>
          <cell r="S19">
            <v>2584270.7945345636</v>
          </cell>
          <cell r="T19">
            <v>0</v>
          </cell>
          <cell r="U19">
            <v>0</v>
          </cell>
          <cell r="V19">
            <v>0</v>
          </cell>
          <cell r="W19">
            <v>2584270.7945345636</v>
          </cell>
          <cell r="X19">
            <v>2584270.7945345636</v>
          </cell>
          <cell r="Y19">
            <v>0</v>
          </cell>
          <cell r="Z19">
            <v>2584270.7945345636</v>
          </cell>
          <cell r="AA19">
            <v>2628772.8068199847</v>
          </cell>
          <cell r="AB19">
            <v>0</v>
          </cell>
          <cell r="AC19">
            <v>0</v>
          </cell>
          <cell r="AD19">
            <v>0</v>
          </cell>
          <cell r="AE19">
            <v>2628772.8068199847</v>
          </cell>
          <cell r="AF19">
            <v>2628772.8068199847</v>
          </cell>
          <cell r="AG19">
            <v>0</v>
          </cell>
          <cell r="AH19">
            <v>2628772.8068199847</v>
          </cell>
          <cell r="AI19">
            <v>2635534.3757577254</v>
          </cell>
          <cell r="AJ19">
            <v>0</v>
          </cell>
          <cell r="AK19">
            <v>0</v>
          </cell>
          <cell r="AL19">
            <v>0</v>
          </cell>
          <cell r="AM19">
            <v>2635534.3757577254</v>
          </cell>
          <cell r="AN19">
            <v>2635534.3757577254</v>
          </cell>
          <cell r="AO19">
            <v>0</v>
          </cell>
          <cell r="AP19">
            <v>2635534.3757577254</v>
          </cell>
          <cell r="AQ19">
            <v>2657821.8559555979</v>
          </cell>
          <cell r="AR19">
            <v>0</v>
          </cell>
          <cell r="AS19">
            <v>0</v>
          </cell>
          <cell r="AT19">
            <v>0</v>
          </cell>
          <cell r="AU19">
            <v>2657821.8559555979</v>
          </cell>
          <cell r="AV19">
            <v>2657821.8559555979</v>
          </cell>
          <cell r="AW19">
            <v>0</v>
          </cell>
          <cell r="AX19">
            <v>2657821.8559555979</v>
          </cell>
          <cell r="AY19">
            <v>2660911.4325731033</v>
          </cell>
          <cell r="AZ19">
            <v>0</v>
          </cell>
          <cell r="BA19">
            <v>0</v>
          </cell>
          <cell r="BB19">
            <v>0</v>
          </cell>
          <cell r="BC19">
            <v>2660911.4325731033</v>
          </cell>
          <cell r="BD19">
            <v>2660911.4325731033</v>
          </cell>
          <cell r="BE19">
            <v>0</v>
          </cell>
          <cell r="BF19">
            <v>2660911.4325731033</v>
          </cell>
          <cell r="BG19">
            <v>2711272.7117952621</v>
          </cell>
          <cell r="BH19">
            <v>0</v>
          </cell>
          <cell r="BI19">
            <v>0</v>
          </cell>
          <cell r="BJ19">
            <v>0</v>
          </cell>
          <cell r="BK19">
            <v>2711272.7117952621</v>
          </cell>
          <cell r="BL19">
            <v>2711272.7117952621</v>
          </cell>
          <cell r="BM19">
            <v>0</v>
          </cell>
          <cell r="BN19">
            <v>2711272.7117952621</v>
          </cell>
          <cell r="BO19">
            <v>2736909.6523430985</v>
          </cell>
          <cell r="BP19">
            <v>0</v>
          </cell>
          <cell r="BQ19">
            <v>0</v>
          </cell>
          <cell r="BR19">
            <v>0</v>
          </cell>
          <cell r="BS19">
            <v>2736909.6523430985</v>
          </cell>
          <cell r="BT19">
            <v>2736909.6523430985</v>
          </cell>
          <cell r="BU19">
            <v>0</v>
          </cell>
          <cell r="BV19">
            <v>2736909.6523430985</v>
          </cell>
          <cell r="BW19">
            <v>2718649.2585210949</v>
          </cell>
          <cell r="BX19">
            <v>0</v>
          </cell>
          <cell r="BY19">
            <v>0</v>
          </cell>
          <cell r="BZ19">
            <v>0</v>
          </cell>
          <cell r="CA19">
            <v>2718649.2585210949</v>
          </cell>
          <cell r="CB19">
            <v>2718649.2585210949</v>
          </cell>
          <cell r="CC19">
            <v>0</v>
          </cell>
          <cell r="CD19">
            <v>2718649.2585210949</v>
          </cell>
          <cell r="CE19">
            <v>2744956.4673990407</v>
          </cell>
          <cell r="CF19">
            <v>0</v>
          </cell>
          <cell r="CG19">
            <v>0</v>
          </cell>
          <cell r="CH19">
            <v>0</v>
          </cell>
          <cell r="CI19">
            <v>2744956.4673990407</v>
          </cell>
          <cell r="CJ19">
            <v>2744956.4673990407</v>
          </cell>
          <cell r="CK19">
            <v>0</v>
          </cell>
          <cell r="CL19">
            <v>2744956.4673990407</v>
          </cell>
          <cell r="CM19">
            <v>2745223.1685334174</v>
          </cell>
          <cell r="CN19">
            <v>0</v>
          </cell>
          <cell r="CO19">
            <v>0</v>
          </cell>
          <cell r="CP19">
            <v>0</v>
          </cell>
          <cell r="CQ19">
            <v>2745223.1685334174</v>
          </cell>
          <cell r="CR19">
            <v>2745223.1685334174</v>
          </cell>
          <cell r="CS19">
            <v>0</v>
          </cell>
          <cell r="CT19">
            <v>2745223.1685334174</v>
          </cell>
        </row>
        <row r="20">
          <cell r="A20">
            <v>26</v>
          </cell>
          <cell r="B20" t="str">
            <v>Other Revenue</v>
          </cell>
          <cell r="C20">
            <v>1622756.9472053505</v>
          </cell>
          <cell r="D20">
            <v>3270909.709153607</v>
          </cell>
          <cell r="E20">
            <v>1865965.94020236</v>
          </cell>
          <cell r="F20">
            <v>0</v>
          </cell>
          <cell r="G20">
            <v>6759632.5965613173</v>
          </cell>
          <cell r="H20">
            <v>4893666.6563589573</v>
          </cell>
          <cell r="I20">
            <v>1865965.94020236</v>
          </cell>
          <cell r="J20">
            <v>6759632.5965613173</v>
          </cell>
          <cell r="K20">
            <v>1613706.8457567422</v>
          </cell>
          <cell r="L20">
            <v>3257910.2150486894</v>
          </cell>
          <cell r="M20">
            <v>1380678.1181447236</v>
          </cell>
          <cell r="N20">
            <v>0</v>
          </cell>
          <cell r="O20">
            <v>6252295.1789501552</v>
          </cell>
          <cell r="P20">
            <v>4871617.0608054316</v>
          </cell>
          <cell r="Q20">
            <v>1380678.1181447236</v>
          </cell>
          <cell r="R20">
            <v>6252295.1789501552</v>
          </cell>
          <cell r="S20">
            <v>1628316.2114388251</v>
          </cell>
          <cell r="T20">
            <v>3258385.1368537582</v>
          </cell>
          <cell r="U20">
            <v>1269520.1728915526</v>
          </cell>
          <cell r="V20">
            <v>0</v>
          </cell>
          <cell r="W20">
            <v>6156221.5211841362</v>
          </cell>
          <cell r="X20">
            <v>4886701.3482925836</v>
          </cell>
          <cell r="Y20">
            <v>1269520.1728915526</v>
          </cell>
          <cell r="Z20">
            <v>6156221.5211841362</v>
          </cell>
          <cell r="AA20">
            <v>1453611.8074890161</v>
          </cell>
          <cell r="AB20">
            <v>2822856.7708542352</v>
          </cell>
          <cell r="AC20">
            <v>1280563.5376471849</v>
          </cell>
          <cell r="AD20">
            <v>0</v>
          </cell>
          <cell r="AE20">
            <v>5557032.1159904366</v>
          </cell>
          <cell r="AF20">
            <v>4276468.5783432517</v>
          </cell>
          <cell r="AG20">
            <v>1280563.5376471849</v>
          </cell>
          <cell r="AH20">
            <v>5557032.1159904366</v>
          </cell>
          <cell r="AI20">
            <v>1488316.6958377326</v>
          </cell>
          <cell r="AJ20">
            <v>2830956.5427975473</v>
          </cell>
          <cell r="AK20">
            <v>1293945.786150536</v>
          </cell>
          <cell r="AL20">
            <v>0</v>
          </cell>
          <cell r="AM20">
            <v>5613219.0247858167</v>
          </cell>
          <cell r="AN20">
            <v>4319273.2386352802</v>
          </cell>
          <cell r="AO20">
            <v>1293945.786150536</v>
          </cell>
          <cell r="AP20">
            <v>5613219.0247858167</v>
          </cell>
          <cell r="AQ20">
            <v>1527046.7820929685</v>
          </cell>
          <cell r="AR20">
            <v>2839595.8160127732</v>
          </cell>
          <cell r="AS20">
            <v>1322178.4562488655</v>
          </cell>
          <cell r="AT20">
            <v>0</v>
          </cell>
          <cell r="AU20">
            <v>5688821.0543546071</v>
          </cell>
          <cell r="AV20">
            <v>4366642.5981057417</v>
          </cell>
          <cell r="AW20">
            <v>1322178.4562488655</v>
          </cell>
          <cell r="AX20">
            <v>5688821.0543546071</v>
          </cell>
          <cell r="AY20">
            <v>1009563.5165266296</v>
          </cell>
          <cell r="AZ20">
            <v>1827158.3569364278</v>
          </cell>
          <cell r="BA20">
            <v>1339908.9332091529</v>
          </cell>
          <cell r="BB20">
            <v>0</v>
          </cell>
          <cell r="BC20">
            <v>4176630.8066722103</v>
          </cell>
          <cell r="BD20">
            <v>2836721.8734630574</v>
          </cell>
          <cell r="BE20">
            <v>1339908.9332091529</v>
          </cell>
          <cell r="BF20">
            <v>4176630.8066722103</v>
          </cell>
          <cell r="BG20">
            <v>1049339.5346024949</v>
          </cell>
          <cell r="BH20">
            <v>1836864.7763301721</v>
          </cell>
          <cell r="BI20">
            <v>1376086.9126116512</v>
          </cell>
          <cell r="BJ20">
            <v>0</v>
          </cell>
          <cell r="BK20">
            <v>4262291.2235443182</v>
          </cell>
          <cell r="BL20">
            <v>2886204.310932667</v>
          </cell>
          <cell r="BM20">
            <v>1376086.9126116512</v>
          </cell>
          <cell r="BN20">
            <v>4262291.2235443182</v>
          </cell>
          <cell r="BO20">
            <v>1077842.7206319021</v>
          </cell>
          <cell r="BP20">
            <v>1846109.434700645</v>
          </cell>
          <cell r="BQ20">
            <v>1401998.3246316896</v>
          </cell>
          <cell r="BR20">
            <v>0</v>
          </cell>
          <cell r="BS20">
            <v>4325950.4799642367</v>
          </cell>
          <cell r="BT20">
            <v>2923952.1553325471</v>
          </cell>
          <cell r="BU20">
            <v>1401998.3246316896</v>
          </cell>
          <cell r="BV20">
            <v>4325950.4799642367</v>
          </cell>
          <cell r="BW20">
            <v>1092199.7335304492</v>
          </cell>
          <cell r="BX20">
            <v>1934922.7277277897</v>
          </cell>
          <cell r="BY20">
            <v>1391239.4576809001</v>
          </cell>
          <cell r="BZ20">
            <v>0</v>
          </cell>
          <cell r="CA20">
            <v>4418361.9189391397</v>
          </cell>
          <cell r="CB20">
            <v>3027122.4612582391</v>
          </cell>
          <cell r="CC20">
            <v>1391239.4576809001</v>
          </cell>
          <cell r="CD20">
            <v>4418361.9189391397</v>
          </cell>
          <cell r="CE20">
            <v>1130708.3948123856</v>
          </cell>
          <cell r="CF20">
            <v>1942280.6051695785</v>
          </cell>
          <cell r="CG20">
            <v>1375884.135548078</v>
          </cell>
          <cell r="CH20">
            <v>0</v>
          </cell>
          <cell r="CI20">
            <v>4448873.1355300415</v>
          </cell>
          <cell r="CJ20">
            <v>3072988.999981964</v>
          </cell>
          <cell r="CK20">
            <v>1375884.135548078</v>
          </cell>
          <cell r="CL20">
            <v>4448873.1355300415</v>
          </cell>
          <cell r="CM20">
            <v>1167522.9014160945</v>
          </cell>
          <cell r="CN20">
            <v>1948868.4261231879</v>
          </cell>
          <cell r="CO20">
            <v>1363455.4269148437</v>
          </cell>
          <cell r="CP20">
            <v>0</v>
          </cell>
          <cell r="CQ20">
            <v>4479846.7544541266</v>
          </cell>
          <cell r="CR20">
            <v>3116391.3275392824</v>
          </cell>
          <cell r="CS20">
            <v>1363455.4269148437</v>
          </cell>
          <cell r="CT20">
            <v>4479846.7544541266</v>
          </cell>
        </row>
        <row r="21">
          <cell r="A21">
            <v>27</v>
          </cell>
          <cell r="B21" t="str">
            <v>Total other revenue</v>
          </cell>
          <cell r="C21">
            <v>11428858.051274877</v>
          </cell>
          <cell r="D21">
            <v>7595266.4854040425</v>
          </cell>
          <cell r="E21">
            <v>8705762.547277417</v>
          </cell>
          <cell r="F21">
            <v>23136881.76961869</v>
          </cell>
          <cell r="G21">
            <v>27729887.083956335</v>
          </cell>
          <cell r="H21">
            <v>19024124.536678918</v>
          </cell>
          <cell r="I21">
            <v>31842644.316896103</v>
          </cell>
          <cell r="J21">
            <v>50866768.853575021</v>
          </cell>
          <cell r="K21">
            <v>11887136.991048601</v>
          </cell>
          <cell r="L21">
            <v>7643694.4471414695</v>
          </cell>
          <cell r="M21">
            <v>9000831.705879448</v>
          </cell>
          <cell r="N21">
            <v>16964527.629667487</v>
          </cell>
          <cell r="O21">
            <v>28531663.144069515</v>
          </cell>
          <cell r="P21">
            <v>19530831.438190069</v>
          </cell>
          <cell r="Q21">
            <v>25965359.335546937</v>
          </cell>
          <cell r="R21">
            <v>45496190.773736998</v>
          </cell>
          <cell r="S21">
            <v>11739431.86213214</v>
          </cell>
          <cell r="T21">
            <v>7669844.9440538529</v>
          </cell>
          <cell r="U21">
            <v>9934171.6564220749</v>
          </cell>
          <cell r="V21">
            <v>15427659.112693064</v>
          </cell>
          <cell r="W21">
            <v>29343448.462608069</v>
          </cell>
          <cell r="X21">
            <v>19409276.806185991</v>
          </cell>
          <cell r="Y21">
            <v>25361830.769115143</v>
          </cell>
          <cell r="Z21">
            <v>44771107.575301133</v>
          </cell>
          <cell r="AA21">
            <v>11811860.518941216</v>
          </cell>
          <cell r="AB21">
            <v>7417154.3385627493</v>
          </cell>
          <cell r="AC21">
            <v>11083644.215794113</v>
          </cell>
          <cell r="AD21">
            <v>16028240.233206069</v>
          </cell>
          <cell r="AE21">
            <v>30312659.073298082</v>
          </cell>
          <cell r="AF21">
            <v>19229014.857503965</v>
          </cell>
          <cell r="AG21">
            <v>27111884.44900018</v>
          </cell>
          <cell r="AH21">
            <v>46340899.306504145</v>
          </cell>
          <cell r="AI21">
            <v>12026410.028995339</v>
          </cell>
          <cell r="AJ21">
            <v>7464686.3134975731</v>
          </cell>
          <cell r="AK21">
            <v>11042707.106036561</v>
          </cell>
          <cell r="AL21">
            <v>16028240.248821238</v>
          </cell>
          <cell r="AM21">
            <v>30533803.448529471</v>
          </cell>
          <cell r="AN21">
            <v>19491096.342492912</v>
          </cell>
          <cell r="AO21">
            <v>27070947.354857799</v>
          </cell>
          <cell r="AP21">
            <v>46562043.697350711</v>
          </cell>
          <cell r="AQ21">
            <v>12519424.523985548</v>
          </cell>
          <cell r="AR21">
            <v>7507812.6792867426</v>
          </cell>
          <cell r="AS21">
            <v>11416363.816633549</v>
          </cell>
          <cell r="AT21">
            <v>16715733.13039312</v>
          </cell>
          <cell r="AU21">
            <v>31443601.019905839</v>
          </cell>
          <cell r="AV21">
            <v>20027237.203272291</v>
          </cell>
          <cell r="AW21">
            <v>28132096.947026666</v>
          </cell>
          <cell r="AX21">
            <v>48159334.150298961</v>
          </cell>
          <cell r="AY21">
            <v>12032377.068651175</v>
          </cell>
          <cell r="AZ21">
            <v>6994238.6774708098</v>
          </cell>
          <cell r="BA21">
            <v>12325759.077419238</v>
          </cell>
          <cell r="BB21">
            <v>16449043.532725895</v>
          </cell>
          <cell r="BC21">
            <v>31352374.823541224</v>
          </cell>
          <cell r="BD21">
            <v>19026615.746121984</v>
          </cell>
          <cell r="BE21">
            <v>28774802.610145137</v>
          </cell>
          <cell r="BF21">
            <v>47801418.356267117</v>
          </cell>
          <cell r="BG21">
            <v>12151747.661243616</v>
          </cell>
          <cell r="BH21">
            <v>6962216.7484700298</v>
          </cell>
          <cell r="BI21">
            <v>13386862.924059745</v>
          </cell>
          <cell r="BJ21">
            <v>20314632.671889573</v>
          </cell>
          <cell r="BK21">
            <v>32500827.333773393</v>
          </cell>
          <cell r="BL21">
            <v>19113964.409713648</v>
          </cell>
          <cell r="BM21">
            <v>33701495.595949315</v>
          </cell>
          <cell r="BN21">
            <v>52815460.005662978</v>
          </cell>
          <cell r="BO21">
            <v>11332755.390398275</v>
          </cell>
          <cell r="BP21">
            <v>6880332.8069983087</v>
          </cell>
          <cell r="BQ21">
            <v>13846236.251540547</v>
          </cell>
          <cell r="BR21">
            <v>33654664.749430649</v>
          </cell>
          <cell r="BS21">
            <v>32059324.448937133</v>
          </cell>
          <cell r="BT21">
            <v>18213088.197396584</v>
          </cell>
          <cell r="BU21">
            <v>47500901.000971198</v>
          </cell>
          <cell r="BV21">
            <v>65713989.198367782</v>
          </cell>
          <cell r="BW21">
            <v>11684264.570195524</v>
          </cell>
          <cell r="BX21">
            <v>6509647.6472689286</v>
          </cell>
          <cell r="BY21">
            <v>12843045.612214914</v>
          </cell>
          <cell r="BZ21">
            <v>24765556.694567215</v>
          </cell>
          <cell r="CA21">
            <v>31036957.829679366</v>
          </cell>
          <cell r="CB21">
            <v>18193912.217464454</v>
          </cell>
          <cell r="CC21">
            <v>37608602.306782134</v>
          </cell>
          <cell r="CD21">
            <v>55802514.524246588</v>
          </cell>
          <cell r="CE21">
            <v>12058466.722962499</v>
          </cell>
          <cell r="CF21">
            <v>6561009.1069028871</v>
          </cell>
          <cell r="CG21">
            <v>12297701.341862487</v>
          </cell>
          <cell r="CH21">
            <v>18334142.688811015</v>
          </cell>
          <cell r="CI21">
            <v>30917177.171727873</v>
          </cell>
          <cell r="CJ21">
            <v>18619475.829865385</v>
          </cell>
          <cell r="CK21">
            <v>30631844.030673504</v>
          </cell>
          <cell r="CL21">
            <v>49251319.860538885</v>
          </cell>
          <cell r="CM21">
            <v>12534910.453418022</v>
          </cell>
          <cell r="CN21">
            <v>6649138.1727856239</v>
          </cell>
          <cell r="CO21">
            <v>11984938.653389733</v>
          </cell>
          <cell r="CP21">
            <v>18553022.363984242</v>
          </cell>
          <cell r="CQ21">
            <v>31168987.279593386</v>
          </cell>
          <cell r="CR21">
            <v>19184048.626203649</v>
          </cell>
          <cell r="CS21">
            <v>30537961.017373975</v>
          </cell>
          <cell r="CT21">
            <v>49722009.64357762</v>
          </cell>
        </row>
        <row r="22">
          <cell r="A22">
            <v>28</v>
          </cell>
          <cell r="B22" t="str">
            <v>Total other revenue</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row>
        <row r="23">
          <cell r="A23">
            <v>29</v>
          </cell>
          <cell r="B23" t="str">
            <v>Net Revenue</v>
          </cell>
          <cell r="C23">
            <v>46985134.430822864</v>
          </cell>
          <cell r="D23">
            <v>39470655.609558694</v>
          </cell>
          <cell r="E23">
            <v>76464222.857586816</v>
          </cell>
          <cell r="F23">
            <v>77790114.698501676</v>
          </cell>
          <cell r="G23">
            <v>162920012.89796835</v>
          </cell>
          <cell r="H23">
            <v>86455790.040381551</v>
          </cell>
          <cell r="I23">
            <v>154254337.55608851</v>
          </cell>
          <cell r="J23">
            <v>240710127.59647003</v>
          </cell>
          <cell r="K23">
            <v>50562129.488238432</v>
          </cell>
          <cell r="L23">
            <v>42089073.856835037</v>
          </cell>
          <cell r="M23">
            <v>84381827.254976839</v>
          </cell>
          <cell r="N23">
            <v>75115478.39482373</v>
          </cell>
          <cell r="O23">
            <v>177033030.6000503</v>
          </cell>
          <cell r="P23">
            <v>92651203.345073462</v>
          </cell>
          <cell r="Q23">
            <v>159497305.64980057</v>
          </cell>
          <cell r="R23">
            <v>252148508.994874</v>
          </cell>
          <cell r="S23">
            <v>49417138.381086439</v>
          </cell>
          <cell r="T23">
            <v>40768899.564026043</v>
          </cell>
          <cell r="U23">
            <v>85871861.079584718</v>
          </cell>
          <cell r="V23">
            <v>74715729.853677511</v>
          </cell>
          <cell r="W23">
            <v>176057899.02469718</v>
          </cell>
          <cell r="X23">
            <v>90186037.945112482</v>
          </cell>
          <cell r="Y23">
            <v>160587590.93326223</v>
          </cell>
          <cell r="Z23">
            <v>250773628.8783747</v>
          </cell>
          <cell r="AA23">
            <v>52445483.816770352</v>
          </cell>
          <cell r="AB23">
            <v>43441462.697285615</v>
          </cell>
          <cell r="AC23">
            <v>85685107.422413006</v>
          </cell>
          <cell r="AD23">
            <v>77637662.775998488</v>
          </cell>
          <cell r="AE23">
            <v>181572053.93646896</v>
          </cell>
          <cell r="AF23">
            <v>95886946.514055982</v>
          </cell>
          <cell r="AG23">
            <v>163322770.19841146</v>
          </cell>
          <cell r="AH23">
            <v>259209716.71246749</v>
          </cell>
          <cell r="AI23">
            <v>51970894.357554257</v>
          </cell>
          <cell r="AJ23">
            <v>43141616.028678514</v>
          </cell>
          <cell r="AK23">
            <v>85927218.210321099</v>
          </cell>
          <cell r="AL23">
            <v>79459513.897174299</v>
          </cell>
          <cell r="AM23">
            <v>181039728.59655389</v>
          </cell>
          <cell r="AN23">
            <v>95112510.386232764</v>
          </cell>
          <cell r="AO23">
            <v>165386732.1074954</v>
          </cell>
          <cell r="AP23">
            <v>260499242.49372813</v>
          </cell>
          <cell r="AQ23">
            <v>54742407.457866862</v>
          </cell>
          <cell r="AR23">
            <v>45351625.365498722</v>
          </cell>
          <cell r="AS23">
            <v>85092568.960943133</v>
          </cell>
          <cell r="AT23">
            <v>80157029.891892597</v>
          </cell>
          <cell r="AU23">
            <v>185186601.7843087</v>
          </cell>
          <cell r="AV23">
            <v>100094032.82336558</v>
          </cell>
          <cell r="AW23">
            <v>165249598.85283571</v>
          </cell>
          <cell r="AX23">
            <v>265343631.67620128</v>
          </cell>
          <cell r="AY23">
            <v>53027537.800632901</v>
          </cell>
          <cell r="AZ23">
            <v>46485261.883234203</v>
          </cell>
          <cell r="BA23">
            <v>88726248.713252842</v>
          </cell>
          <cell r="BB23">
            <v>83025712.328048229</v>
          </cell>
          <cell r="BC23">
            <v>188239048.39711997</v>
          </cell>
          <cell r="BD23">
            <v>99512799.683867097</v>
          </cell>
          <cell r="BE23">
            <v>171751961.04130107</v>
          </cell>
          <cell r="BF23">
            <v>271264760.72516817</v>
          </cell>
          <cell r="BG23">
            <v>54245937.522350825</v>
          </cell>
          <cell r="BH23">
            <v>46552012.860483259</v>
          </cell>
          <cell r="BI23">
            <v>88065697.479208216</v>
          </cell>
          <cell r="BJ23">
            <v>89489914.094803691</v>
          </cell>
          <cell r="BK23">
            <v>188863647.86204231</v>
          </cell>
          <cell r="BL23">
            <v>100797950.38283408</v>
          </cell>
          <cell r="BM23">
            <v>177555611.57401192</v>
          </cell>
          <cell r="BN23">
            <v>278353561.956846</v>
          </cell>
          <cell r="BO23">
            <v>50794080.657926351</v>
          </cell>
          <cell r="BP23">
            <v>44287282.408662021</v>
          </cell>
          <cell r="BQ23">
            <v>88207528.18317458</v>
          </cell>
          <cell r="BR23">
            <v>102774446.00146049</v>
          </cell>
          <cell r="BS23">
            <v>183288891.24976292</v>
          </cell>
          <cell r="BT23">
            <v>95081363.066588372</v>
          </cell>
          <cell r="BU23">
            <v>190981974.18463507</v>
          </cell>
          <cell r="BV23">
            <v>286063337.25122339</v>
          </cell>
          <cell r="BW23">
            <v>53473034.169904575</v>
          </cell>
          <cell r="BX23">
            <v>46068308.929905839</v>
          </cell>
          <cell r="BY23">
            <v>89423834.207140878</v>
          </cell>
          <cell r="BZ23">
            <v>107481631.22351417</v>
          </cell>
          <cell r="CA23">
            <v>188965177.30695125</v>
          </cell>
          <cell r="CB23">
            <v>99541343.099810421</v>
          </cell>
          <cell r="CC23">
            <v>196905465.43065506</v>
          </cell>
          <cell r="CD23">
            <v>296446808.53046542</v>
          </cell>
          <cell r="CE23">
            <v>54734794.28097146</v>
          </cell>
          <cell r="CF23">
            <v>48271931.677156948</v>
          </cell>
          <cell r="CG23">
            <v>90292174.006313533</v>
          </cell>
          <cell r="CH23">
            <v>103190841.30327263</v>
          </cell>
          <cell r="CI23">
            <v>193298899.96444196</v>
          </cell>
          <cell r="CJ23">
            <v>103006725.95812841</v>
          </cell>
          <cell r="CK23">
            <v>193483015.30958617</v>
          </cell>
          <cell r="CL23">
            <v>296489741.26771456</v>
          </cell>
          <cell r="CM23">
            <v>58366168.991707355</v>
          </cell>
          <cell r="CN23">
            <v>51801169.119169578</v>
          </cell>
          <cell r="CO23">
            <v>98012534.993895501</v>
          </cell>
          <cell r="CP23">
            <v>105021196.24370585</v>
          </cell>
          <cell r="CQ23">
            <v>208179873.10477242</v>
          </cell>
          <cell r="CR23">
            <v>110167338.11087693</v>
          </cell>
          <cell r="CS23">
            <v>203033731.23760134</v>
          </cell>
          <cell r="CT23">
            <v>313201069.34847832</v>
          </cell>
        </row>
        <row r="24">
          <cell r="A24">
            <v>30</v>
          </cell>
          <cell r="B24" t="str">
            <v>Call Charges - Outgoing</v>
          </cell>
          <cell r="C24">
            <v>3975341.5202886253</v>
          </cell>
          <cell r="D24">
            <v>3268531.5028191069</v>
          </cell>
          <cell r="E24">
            <v>5779742.1473101685</v>
          </cell>
          <cell r="F24">
            <v>10304595.779170729</v>
          </cell>
          <cell r="G24">
            <v>13023615.170417901</v>
          </cell>
          <cell r="H24">
            <v>7243873.0231077317</v>
          </cell>
          <cell r="I24">
            <v>16084337.926480897</v>
          </cell>
          <cell r="J24">
            <v>23328210.94958863</v>
          </cell>
          <cell r="K24">
            <v>4407518.4651670717</v>
          </cell>
          <cell r="L24">
            <v>3594997.3558777259</v>
          </cell>
          <cell r="M24">
            <v>6767338.6309981234</v>
          </cell>
          <cell r="N24">
            <v>10086306.138490373</v>
          </cell>
          <cell r="O24">
            <v>14769854.452042921</v>
          </cell>
          <cell r="P24">
            <v>8002515.8210447971</v>
          </cell>
          <cell r="Q24">
            <v>16853644.769488499</v>
          </cell>
          <cell r="R24">
            <v>24856160.590533294</v>
          </cell>
          <cell r="S24">
            <v>4287262.1330525437</v>
          </cell>
          <cell r="T24">
            <v>3402988.8812619979</v>
          </cell>
          <cell r="U24">
            <v>6951827.9978107512</v>
          </cell>
          <cell r="V24">
            <v>10728992.677626215</v>
          </cell>
          <cell r="W24">
            <v>14642079.012125293</v>
          </cell>
          <cell r="X24">
            <v>7690251.0143145416</v>
          </cell>
          <cell r="Y24">
            <v>17680820.675436966</v>
          </cell>
          <cell r="Z24">
            <v>25371071.689751506</v>
          </cell>
          <cell r="AA24">
            <v>4462425.9761977764</v>
          </cell>
          <cell r="AB24">
            <v>3799669.6399465739</v>
          </cell>
          <cell r="AC24">
            <v>6736579.6115303934</v>
          </cell>
          <cell r="AD24">
            <v>11665579.821283085</v>
          </cell>
          <cell r="AE24">
            <v>14998675.227674743</v>
          </cell>
          <cell r="AF24">
            <v>8262095.6161443498</v>
          </cell>
          <cell r="AG24">
            <v>18402159.43281348</v>
          </cell>
          <cell r="AH24">
            <v>26664255.048957828</v>
          </cell>
          <cell r="AI24">
            <v>4172860.8585373554</v>
          </cell>
          <cell r="AJ24">
            <v>3610371.6716216444</v>
          </cell>
          <cell r="AK24">
            <v>6500042.0439201333</v>
          </cell>
          <cell r="AL24">
            <v>11405729.217309792</v>
          </cell>
          <cell r="AM24">
            <v>14283274.574079134</v>
          </cell>
          <cell r="AN24">
            <v>7783232.5301590003</v>
          </cell>
          <cell r="AO24">
            <v>17905771.261229925</v>
          </cell>
          <cell r="AP24">
            <v>25689003.791388925</v>
          </cell>
          <cell r="AQ24">
            <v>4453629.0583686326</v>
          </cell>
          <cell r="AR24">
            <v>3967844.8938662019</v>
          </cell>
          <cell r="AS24">
            <v>6604714.1558496887</v>
          </cell>
          <cell r="AT24">
            <v>10691207.472396102</v>
          </cell>
          <cell r="AU24">
            <v>15026188.108084522</v>
          </cell>
          <cell r="AV24">
            <v>8421473.9522348344</v>
          </cell>
          <cell r="AW24">
            <v>17295921.62824579</v>
          </cell>
          <cell r="AX24">
            <v>25717395.580480624</v>
          </cell>
          <cell r="AY24">
            <v>4972514.2098282818</v>
          </cell>
          <cell r="AZ24">
            <v>4300565.5827018078</v>
          </cell>
          <cell r="BA24">
            <v>6998492.411652578</v>
          </cell>
          <cell r="BB24">
            <v>11810095.756183436</v>
          </cell>
          <cell r="BC24">
            <v>16271572.204182668</v>
          </cell>
          <cell r="BD24">
            <v>9273079.7925300896</v>
          </cell>
          <cell r="BE24">
            <v>18808588.167836014</v>
          </cell>
          <cell r="BF24">
            <v>28081667.960366104</v>
          </cell>
          <cell r="BG24">
            <v>5117966.3453265717</v>
          </cell>
          <cell r="BH24">
            <v>4353636.5957130333</v>
          </cell>
          <cell r="BI24">
            <v>6867264.0833153706</v>
          </cell>
          <cell r="BJ24">
            <v>12599349.690407919</v>
          </cell>
          <cell r="BK24">
            <v>16338867.024354976</v>
          </cell>
          <cell r="BL24">
            <v>9471602.9410396051</v>
          </cell>
          <cell r="BM24">
            <v>19466613.773723289</v>
          </cell>
          <cell r="BN24">
            <v>28938216.714762896</v>
          </cell>
          <cell r="BO24">
            <v>4562943.2484409409</v>
          </cell>
          <cell r="BP24">
            <v>4138879.543823855</v>
          </cell>
          <cell r="BQ24">
            <v>7060744.8230946315</v>
          </cell>
          <cell r="BR24">
            <v>13289788.950498926</v>
          </cell>
          <cell r="BS24">
            <v>15762567.615359429</v>
          </cell>
          <cell r="BT24">
            <v>8701822.7922647968</v>
          </cell>
          <cell r="BU24">
            <v>20350533.773593556</v>
          </cell>
          <cell r="BV24">
            <v>29052356.565858357</v>
          </cell>
          <cell r="BW24">
            <v>5158700.0203536032</v>
          </cell>
          <cell r="BX24">
            <v>4292159.3914326336</v>
          </cell>
          <cell r="BY24">
            <v>6861676.4186939402</v>
          </cell>
          <cell r="BZ24">
            <v>15183566.92025155</v>
          </cell>
          <cell r="CA24">
            <v>16312535.830480177</v>
          </cell>
          <cell r="CB24">
            <v>9450859.4117862359</v>
          </cell>
          <cell r="CC24">
            <v>22045243.338945489</v>
          </cell>
          <cell r="CD24">
            <v>31496102.750731729</v>
          </cell>
          <cell r="CE24">
            <v>5116692.4714230439</v>
          </cell>
          <cell r="CF24">
            <v>4584487.1884404859</v>
          </cell>
          <cell r="CG24">
            <v>7085857.667242961</v>
          </cell>
          <cell r="CH24">
            <v>15586474.913391318</v>
          </cell>
          <cell r="CI24">
            <v>16787037.327106491</v>
          </cell>
          <cell r="CJ24">
            <v>9701179.6598635297</v>
          </cell>
          <cell r="CK24">
            <v>22672332.580634281</v>
          </cell>
          <cell r="CL24">
            <v>32373512.240497809</v>
          </cell>
          <cell r="CM24">
            <v>5194317.1024021339</v>
          </cell>
          <cell r="CN24">
            <v>4882763.4755752878</v>
          </cell>
          <cell r="CO24">
            <v>7833225.5278841788</v>
          </cell>
          <cell r="CP24">
            <v>16569000.27379483</v>
          </cell>
          <cell r="CQ24">
            <v>17910306.1058616</v>
          </cell>
          <cell r="CR24">
            <v>10077080.577977423</v>
          </cell>
          <cell r="CS24">
            <v>24402225.801679008</v>
          </cell>
          <cell r="CT24">
            <v>34479306.379656434</v>
          </cell>
        </row>
        <row r="25">
          <cell r="A25">
            <v>31</v>
          </cell>
          <cell r="B25" t="str">
            <v>Roaming Cost of Sales</v>
          </cell>
          <cell r="C25">
            <v>2403254.7715668925</v>
          </cell>
          <cell r="D25">
            <v>2130429.2977781147</v>
          </cell>
          <cell r="E25">
            <v>3985443.3570561539</v>
          </cell>
          <cell r="F25">
            <v>0</v>
          </cell>
          <cell r="G25">
            <v>8519127.4264011607</v>
          </cell>
          <cell r="H25">
            <v>4533684.0693450067</v>
          </cell>
          <cell r="I25">
            <v>3985443.3570561539</v>
          </cell>
          <cell r="J25">
            <v>8519127.4264011607</v>
          </cell>
          <cell r="K25">
            <v>2868108.1738258516</v>
          </cell>
          <cell r="L25">
            <v>2545831.2214337741</v>
          </cell>
          <cell r="M25">
            <v>5010659.1072702762</v>
          </cell>
          <cell r="N25">
            <v>0</v>
          </cell>
          <cell r="O25">
            <v>10424598.502529902</v>
          </cell>
          <cell r="P25">
            <v>5413939.3952596262</v>
          </cell>
          <cell r="Q25">
            <v>5010659.1072702762</v>
          </cell>
          <cell r="R25">
            <v>10424598.502529902</v>
          </cell>
          <cell r="S25">
            <v>2964353.9888598491</v>
          </cell>
          <cell r="T25">
            <v>2608340.0125727393</v>
          </cell>
          <cell r="U25">
            <v>5469850.4392462159</v>
          </cell>
          <cell r="V25">
            <v>0</v>
          </cell>
          <cell r="W25">
            <v>11042544.440678805</v>
          </cell>
          <cell r="X25">
            <v>5572694.0014325883</v>
          </cell>
          <cell r="Y25">
            <v>5469850.4392462159</v>
          </cell>
          <cell r="Z25">
            <v>11042544.440678805</v>
          </cell>
          <cell r="AA25">
            <v>3264398.6329953736</v>
          </cell>
          <cell r="AB25">
            <v>3119334.6923108064</v>
          </cell>
          <cell r="AC25">
            <v>5594788.566840522</v>
          </cell>
          <cell r="AD25">
            <v>0</v>
          </cell>
          <cell r="AE25">
            <v>11978521.892146703</v>
          </cell>
          <cell r="AF25">
            <v>6383733.3253061799</v>
          </cell>
          <cell r="AG25">
            <v>5594788.566840522</v>
          </cell>
          <cell r="AH25">
            <v>11978521.892146703</v>
          </cell>
          <cell r="AI25">
            <v>3153011.5831110789</v>
          </cell>
          <cell r="AJ25">
            <v>3054861.2272084318</v>
          </cell>
          <cell r="AK25">
            <v>5518320.8848565398</v>
          </cell>
          <cell r="AL25">
            <v>0</v>
          </cell>
          <cell r="AM25">
            <v>11726193.69517605</v>
          </cell>
          <cell r="AN25">
            <v>6207872.8103195112</v>
          </cell>
          <cell r="AO25">
            <v>5518320.8848565398</v>
          </cell>
          <cell r="AP25">
            <v>11726193.69517605</v>
          </cell>
          <cell r="AQ25">
            <v>3386399.8318848354</v>
          </cell>
          <cell r="AR25">
            <v>3404114.6286470369</v>
          </cell>
          <cell r="AS25">
            <v>5597023.426955278</v>
          </cell>
          <cell r="AT25">
            <v>0</v>
          </cell>
          <cell r="AU25">
            <v>12387537.887487151</v>
          </cell>
          <cell r="AV25">
            <v>6790514.4605318718</v>
          </cell>
          <cell r="AW25">
            <v>5597023.426955278</v>
          </cell>
          <cell r="AX25">
            <v>12387537.887487151</v>
          </cell>
          <cell r="AY25">
            <v>3846393.4189412422</v>
          </cell>
          <cell r="AZ25">
            <v>3753630.9109493899</v>
          </cell>
          <cell r="BA25">
            <v>6053765.1340564732</v>
          </cell>
          <cell r="BB25">
            <v>0</v>
          </cell>
          <cell r="BC25">
            <v>13653789.463947106</v>
          </cell>
          <cell r="BD25">
            <v>7600024.3298906321</v>
          </cell>
          <cell r="BE25">
            <v>6053765.1340564732</v>
          </cell>
          <cell r="BF25">
            <v>13653789.463947106</v>
          </cell>
          <cell r="BG25">
            <v>3434832.9636876131</v>
          </cell>
          <cell r="BH25">
            <v>3279192.6182249943</v>
          </cell>
          <cell r="BI25">
            <v>5109577.8537107278</v>
          </cell>
          <cell r="BJ25">
            <v>0</v>
          </cell>
          <cell r="BK25">
            <v>11823603.435623335</v>
          </cell>
          <cell r="BL25">
            <v>6714025.581912607</v>
          </cell>
          <cell r="BM25">
            <v>5109577.8537107278</v>
          </cell>
          <cell r="BN25">
            <v>11823603.435623335</v>
          </cell>
          <cell r="BO25">
            <v>2508389.7964757634</v>
          </cell>
          <cell r="BP25">
            <v>2548352.6697244961</v>
          </cell>
          <cell r="BQ25">
            <v>4313415.9989066804</v>
          </cell>
          <cell r="BR25">
            <v>0</v>
          </cell>
          <cell r="BS25">
            <v>9370158.4651069399</v>
          </cell>
          <cell r="BT25">
            <v>5056742.4662002595</v>
          </cell>
          <cell r="BU25">
            <v>4313415.9989066804</v>
          </cell>
          <cell r="BV25">
            <v>9370158.4651069399</v>
          </cell>
          <cell r="BW25">
            <v>3313971.0564071201</v>
          </cell>
          <cell r="BX25">
            <v>3067534.4545396073</v>
          </cell>
          <cell r="BY25">
            <v>4834665.5670962743</v>
          </cell>
          <cell r="BZ25">
            <v>0</v>
          </cell>
          <cell r="CA25">
            <v>11216171.078043003</v>
          </cell>
          <cell r="CB25">
            <v>6381505.5109467274</v>
          </cell>
          <cell r="CC25">
            <v>4834665.5670962743</v>
          </cell>
          <cell r="CD25">
            <v>11216171.078043003</v>
          </cell>
          <cell r="CE25">
            <v>3442077.9411357804</v>
          </cell>
          <cell r="CF25">
            <v>3456464.7835203195</v>
          </cell>
          <cell r="CG25">
            <v>5154450.5932551017</v>
          </cell>
          <cell r="CH25">
            <v>0</v>
          </cell>
          <cell r="CI25">
            <v>12052993.3179112</v>
          </cell>
          <cell r="CJ25">
            <v>6898542.7246560995</v>
          </cell>
          <cell r="CK25">
            <v>5154450.5932551017</v>
          </cell>
          <cell r="CL25">
            <v>12052993.3179112</v>
          </cell>
          <cell r="CM25">
            <v>3846976.9625521949</v>
          </cell>
          <cell r="CN25">
            <v>4070360.7711712373</v>
          </cell>
          <cell r="CO25">
            <v>6215526.8026105314</v>
          </cell>
          <cell r="CP25">
            <v>0</v>
          </cell>
          <cell r="CQ25">
            <v>14132864.536333963</v>
          </cell>
          <cell r="CR25">
            <v>7917337.7337234318</v>
          </cell>
          <cell r="CS25">
            <v>6215526.8026105314</v>
          </cell>
          <cell r="CT25">
            <v>14132864.536333963</v>
          </cell>
        </row>
        <row r="26">
          <cell r="A26">
            <v>32</v>
          </cell>
          <cell r="B26" t="str">
            <v>Operator Services</v>
          </cell>
          <cell r="C26">
            <v>80061.047970944172</v>
          </cell>
          <cell r="D26">
            <v>118252.35414892578</v>
          </cell>
          <cell r="E26">
            <v>238293.54615591001</v>
          </cell>
          <cell r="F26">
            <v>209440.71356432521</v>
          </cell>
          <cell r="G26">
            <v>436606.94827577996</v>
          </cell>
          <cell r="H26">
            <v>198313.40211986995</v>
          </cell>
          <cell r="I26">
            <v>447734.25972023525</v>
          </cell>
          <cell r="J26">
            <v>646047.6618401052</v>
          </cell>
          <cell r="K26">
            <v>80435.569315467204</v>
          </cell>
          <cell r="L26">
            <v>118805.5324021625</v>
          </cell>
          <cell r="M26">
            <v>239408.27075119459</v>
          </cell>
          <cell r="N26">
            <v>210420.46613601825</v>
          </cell>
          <cell r="O26">
            <v>438649.37246882427</v>
          </cell>
          <cell r="P26">
            <v>199241.1017176297</v>
          </cell>
          <cell r="Q26">
            <v>449828.73688721284</v>
          </cell>
          <cell r="R26">
            <v>649069.83860484255</v>
          </cell>
          <cell r="S26">
            <v>80596.531927895485</v>
          </cell>
          <cell r="T26">
            <v>119043.27857626344</v>
          </cell>
          <cell r="U26">
            <v>239887.359555128</v>
          </cell>
          <cell r="V26">
            <v>210841.54636490048</v>
          </cell>
          <cell r="W26">
            <v>439527.17005928693</v>
          </cell>
          <cell r="X26">
            <v>199639.81050415893</v>
          </cell>
          <cell r="Y26">
            <v>450728.90592002845</v>
          </cell>
          <cell r="Z26">
            <v>650368.71642418741</v>
          </cell>
          <cell r="AA26">
            <v>80370.369538028302</v>
          </cell>
          <cell r="AB26">
            <v>118709.23055041888</v>
          </cell>
          <cell r="AC26">
            <v>239214.21026150265</v>
          </cell>
          <cell r="AD26">
            <v>210249.9026940309</v>
          </cell>
          <cell r="AE26">
            <v>438293.81034994987</v>
          </cell>
          <cell r="AF26">
            <v>199079.60008844719</v>
          </cell>
          <cell r="AG26">
            <v>449464.11295553355</v>
          </cell>
          <cell r="AH26">
            <v>648543.71304398077</v>
          </cell>
          <cell r="AI26">
            <v>80298.993826704929</v>
          </cell>
          <cell r="AJ26">
            <v>118603.80667567639</v>
          </cell>
          <cell r="AK26">
            <v>239001.76773430992</v>
          </cell>
          <cell r="AL26">
            <v>210063.18293093023</v>
          </cell>
          <cell r="AM26">
            <v>437904.56823669124</v>
          </cell>
          <cell r="AN26">
            <v>198902.80050238132</v>
          </cell>
          <cell r="AO26">
            <v>449064.95066524018</v>
          </cell>
          <cell r="AP26">
            <v>647967.75116762146</v>
          </cell>
          <cell r="AQ26">
            <v>80553.685767181334</v>
          </cell>
          <cell r="AR26">
            <v>118979.99362685172</v>
          </cell>
          <cell r="AS26">
            <v>239759.83232641316</v>
          </cell>
          <cell r="AT26">
            <v>210729.46026684291</v>
          </cell>
          <cell r="AU26">
            <v>439293.51172044617</v>
          </cell>
          <cell r="AV26">
            <v>199533.67939403304</v>
          </cell>
          <cell r="AW26">
            <v>450489.2925932561</v>
          </cell>
          <cell r="AX26">
            <v>650022.97198728914</v>
          </cell>
          <cell r="AY26">
            <v>80952.013668238767</v>
          </cell>
          <cell r="AZ26">
            <v>119568.33481419587</v>
          </cell>
          <cell r="BA26">
            <v>240945.41470987463</v>
          </cell>
          <cell r="BB26">
            <v>211771.4910913748</v>
          </cell>
          <cell r="BC26">
            <v>441465.7631923093</v>
          </cell>
          <cell r="BD26">
            <v>200520.34848243464</v>
          </cell>
          <cell r="BE26">
            <v>452716.90580124944</v>
          </cell>
          <cell r="BF26">
            <v>653237.25428368407</v>
          </cell>
          <cell r="BG26">
            <v>81728.913031814882</v>
          </cell>
          <cell r="BH26">
            <v>120715.83638965638</v>
          </cell>
          <cell r="BI26">
            <v>243257.77645187944</v>
          </cell>
          <cell r="BJ26">
            <v>213803.86964747493</v>
          </cell>
          <cell r="BK26">
            <v>445702.52587335068</v>
          </cell>
          <cell r="BL26">
            <v>202444.74942147126</v>
          </cell>
          <cell r="BM26">
            <v>457061.64609935437</v>
          </cell>
          <cell r="BN26">
            <v>659506.39552082564</v>
          </cell>
          <cell r="BO26">
            <v>83241.089560317079</v>
          </cell>
          <cell r="BP26">
            <v>122949.36241655816</v>
          </cell>
          <cell r="BQ26">
            <v>247758.61570546127</v>
          </cell>
          <cell r="BR26">
            <v>217759.74256184979</v>
          </cell>
          <cell r="BS26">
            <v>453949.06768233655</v>
          </cell>
          <cell r="BT26">
            <v>206190.45197687525</v>
          </cell>
          <cell r="BU26">
            <v>465518.35826731106</v>
          </cell>
          <cell r="BV26">
            <v>671708.81024418632</v>
          </cell>
          <cell r="BW26">
            <v>85021.477112858134</v>
          </cell>
          <cell r="BX26">
            <v>125579.04345023424</v>
          </cell>
          <cell r="BY26">
            <v>253057.75772494642</v>
          </cell>
          <cell r="BZ26">
            <v>222417.25890563495</v>
          </cell>
          <cell r="CA26">
            <v>463658.2782880388</v>
          </cell>
          <cell r="CB26">
            <v>210600.52056309237</v>
          </cell>
          <cell r="CC26">
            <v>475475.01663058135</v>
          </cell>
          <cell r="CD26">
            <v>686075.53719367378</v>
          </cell>
          <cell r="CE26">
            <v>86015.478397736268</v>
          </cell>
          <cell r="CF26">
            <v>127047.21049204658</v>
          </cell>
          <cell r="CG26">
            <v>256016.30119970965</v>
          </cell>
          <cell r="CH26">
            <v>225017.5788323025</v>
          </cell>
          <cell r="CI26">
            <v>469078.99008949252</v>
          </cell>
          <cell r="CJ26">
            <v>213062.68888978285</v>
          </cell>
          <cell r="CK26">
            <v>481033.88003201212</v>
          </cell>
          <cell r="CL26">
            <v>694096.568921795</v>
          </cell>
          <cell r="CM26">
            <v>86453.301159880997</v>
          </cell>
          <cell r="CN26">
            <v>127693.88666773678</v>
          </cell>
          <cell r="CO26">
            <v>257319.43601024957</v>
          </cell>
          <cell r="CP26">
            <v>226162.92871270346</v>
          </cell>
          <cell r="CQ26">
            <v>471466.62383786734</v>
          </cell>
          <cell r="CR26">
            <v>214147.18782761777</v>
          </cell>
          <cell r="CS26">
            <v>483482.36472295306</v>
          </cell>
          <cell r="CT26">
            <v>697629.55255057081</v>
          </cell>
        </row>
        <row r="27">
          <cell r="A27">
            <v>33</v>
          </cell>
          <cell r="B27" t="str">
            <v>Ventura Bureau Services</v>
          </cell>
          <cell r="C27">
            <v>0</v>
          </cell>
          <cell r="D27">
            <v>0</v>
          </cell>
          <cell r="E27">
            <v>3525692.1107538869</v>
          </cell>
          <cell r="F27">
            <v>0</v>
          </cell>
          <cell r="G27">
            <v>3525692.1107538869</v>
          </cell>
          <cell r="H27">
            <v>0</v>
          </cell>
          <cell r="I27">
            <v>3525692.1107538869</v>
          </cell>
          <cell r="J27">
            <v>3525692.1107538869</v>
          </cell>
          <cell r="K27">
            <v>0</v>
          </cell>
          <cell r="L27">
            <v>0</v>
          </cell>
          <cell r="M27">
            <v>3466062.2805624073</v>
          </cell>
          <cell r="N27">
            <v>0</v>
          </cell>
          <cell r="O27">
            <v>3466062.2805624073</v>
          </cell>
          <cell r="P27">
            <v>0</v>
          </cell>
          <cell r="Q27">
            <v>3466062.2805624073</v>
          </cell>
          <cell r="R27">
            <v>3466062.2805624073</v>
          </cell>
          <cell r="S27">
            <v>0</v>
          </cell>
          <cell r="T27">
            <v>0</v>
          </cell>
          <cell r="U27">
            <v>3415195.2498712544</v>
          </cell>
          <cell r="V27">
            <v>0</v>
          </cell>
          <cell r="W27">
            <v>3415195.2498712544</v>
          </cell>
          <cell r="X27">
            <v>0</v>
          </cell>
          <cell r="Y27">
            <v>3415195.2498712544</v>
          </cell>
          <cell r="Z27">
            <v>3415195.2498712544</v>
          </cell>
          <cell r="AA27">
            <v>0</v>
          </cell>
          <cell r="AB27">
            <v>0</v>
          </cell>
          <cell r="AC27">
            <v>3366227.9716860093</v>
          </cell>
          <cell r="AD27">
            <v>0</v>
          </cell>
          <cell r="AE27">
            <v>3366227.9716860093</v>
          </cell>
          <cell r="AF27">
            <v>0</v>
          </cell>
          <cell r="AG27">
            <v>3366227.9716860093</v>
          </cell>
          <cell r="AH27">
            <v>3366227.9716860093</v>
          </cell>
          <cell r="AI27">
            <v>0</v>
          </cell>
          <cell r="AJ27">
            <v>0</v>
          </cell>
          <cell r="AK27">
            <v>3310897.8456813535</v>
          </cell>
          <cell r="AL27">
            <v>0</v>
          </cell>
          <cell r="AM27">
            <v>3310897.8456813535</v>
          </cell>
          <cell r="AN27">
            <v>0</v>
          </cell>
          <cell r="AO27">
            <v>3310897.8456813535</v>
          </cell>
          <cell r="AP27">
            <v>3310897.8456813535</v>
          </cell>
          <cell r="AQ27">
            <v>0</v>
          </cell>
          <cell r="AR27">
            <v>0</v>
          </cell>
          <cell r="AS27">
            <v>3253106.4374864469</v>
          </cell>
          <cell r="AT27">
            <v>0</v>
          </cell>
          <cell r="AU27">
            <v>3253106.4374864469</v>
          </cell>
          <cell r="AV27">
            <v>0</v>
          </cell>
          <cell r="AW27">
            <v>3253106.4374864469</v>
          </cell>
          <cell r="AX27">
            <v>3253106.4374864469</v>
          </cell>
          <cell r="AY27">
            <v>0</v>
          </cell>
          <cell r="AZ27">
            <v>0</v>
          </cell>
          <cell r="BA27">
            <v>3193699.8309154571</v>
          </cell>
          <cell r="BB27">
            <v>0</v>
          </cell>
          <cell r="BC27">
            <v>3193699.8309154571</v>
          </cell>
          <cell r="BD27">
            <v>0</v>
          </cell>
          <cell r="BE27">
            <v>3193699.8309154571</v>
          </cell>
          <cell r="BF27">
            <v>3193699.8309154571</v>
          </cell>
          <cell r="BG27">
            <v>0</v>
          </cell>
          <cell r="BH27">
            <v>0</v>
          </cell>
          <cell r="BI27">
            <v>3199452.2543099155</v>
          </cell>
          <cell r="BJ27">
            <v>0</v>
          </cell>
          <cell r="BK27">
            <v>3199452.2543099155</v>
          </cell>
          <cell r="BL27">
            <v>0</v>
          </cell>
          <cell r="BM27">
            <v>3199452.2543099155</v>
          </cell>
          <cell r="BN27">
            <v>3199452.2543099155</v>
          </cell>
          <cell r="BO27">
            <v>0</v>
          </cell>
          <cell r="BP27">
            <v>0</v>
          </cell>
          <cell r="BQ27">
            <v>3231774.1107997536</v>
          </cell>
          <cell r="BR27">
            <v>0</v>
          </cell>
          <cell r="BS27">
            <v>3231774.1107997536</v>
          </cell>
          <cell r="BT27">
            <v>0</v>
          </cell>
          <cell r="BU27">
            <v>3231774.1107997536</v>
          </cell>
          <cell r="BV27">
            <v>3231774.1107997536</v>
          </cell>
          <cell r="BW27">
            <v>0</v>
          </cell>
          <cell r="BX27">
            <v>0</v>
          </cell>
          <cell r="BY27">
            <v>3125820.2309547225</v>
          </cell>
          <cell r="BZ27">
            <v>0</v>
          </cell>
          <cell r="CA27">
            <v>3125820.2309547225</v>
          </cell>
          <cell r="CB27">
            <v>0</v>
          </cell>
          <cell r="CC27">
            <v>3125820.2309547225</v>
          </cell>
          <cell r="CD27">
            <v>3125820.2309547225</v>
          </cell>
          <cell r="CE27">
            <v>0</v>
          </cell>
          <cell r="CF27">
            <v>0</v>
          </cell>
          <cell r="CG27">
            <v>3036843.0482269102</v>
          </cell>
          <cell r="CH27">
            <v>0</v>
          </cell>
          <cell r="CI27">
            <v>3036843.0482269102</v>
          </cell>
          <cell r="CJ27">
            <v>0</v>
          </cell>
          <cell r="CK27">
            <v>3036843.0482269102</v>
          </cell>
          <cell r="CL27">
            <v>3036843.0482269102</v>
          </cell>
          <cell r="CM27">
            <v>0</v>
          </cell>
          <cell r="CN27">
            <v>0</v>
          </cell>
          <cell r="CO27">
            <v>2965238.5175154102</v>
          </cell>
          <cell r="CP27">
            <v>0</v>
          </cell>
          <cell r="CQ27">
            <v>2965238.5175154102</v>
          </cell>
          <cell r="CR27">
            <v>0</v>
          </cell>
          <cell r="CS27">
            <v>2965238.5175154102</v>
          </cell>
          <cell r="CT27">
            <v>2965238.5175154102</v>
          </cell>
        </row>
        <row r="28">
          <cell r="A28">
            <v>34</v>
          </cell>
          <cell r="B28" t="str">
            <v>Other Bureau Services</v>
          </cell>
          <cell r="C28">
            <v>0</v>
          </cell>
          <cell r="D28">
            <v>0</v>
          </cell>
          <cell r="E28">
            <v>881257.48861223063</v>
          </cell>
          <cell r="F28">
            <v>0</v>
          </cell>
          <cell r="G28">
            <v>881257.48861223063</v>
          </cell>
          <cell r="H28">
            <v>0</v>
          </cell>
          <cell r="I28">
            <v>881257.48861223063</v>
          </cell>
          <cell r="J28">
            <v>881257.48861223063</v>
          </cell>
          <cell r="K28">
            <v>0</v>
          </cell>
          <cell r="L28">
            <v>0</v>
          </cell>
          <cell r="M28">
            <v>862431.2919494299</v>
          </cell>
          <cell r="N28">
            <v>0</v>
          </cell>
          <cell r="O28">
            <v>862431.2919494299</v>
          </cell>
          <cell r="P28">
            <v>0</v>
          </cell>
          <cell r="Q28">
            <v>862431.2919494299</v>
          </cell>
          <cell r="R28">
            <v>862431.2919494299</v>
          </cell>
          <cell r="S28">
            <v>0</v>
          </cell>
          <cell r="T28">
            <v>0</v>
          </cell>
          <cell r="U28">
            <v>840946.57978666294</v>
          </cell>
          <cell r="V28">
            <v>0</v>
          </cell>
          <cell r="W28">
            <v>840946.57978666294</v>
          </cell>
          <cell r="X28">
            <v>0</v>
          </cell>
          <cell r="Y28">
            <v>840946.57978666294</v>
          </cell>
          <cell r="Z28">
            <v>840946.57978666294</v>
          </cell>
          <cell r="AA28">
            <v>0</v>
          </cell>
          <cell r="AB28">
            <v>0</v>
          </cell>
          <cell r="AC28">
            <v>816540.03560348996</v>
          </cell>
          <cell r="AD28">
            <v>0</v>
          </cell>
          <cell r="AE28">
            <v>816540.03560348996</v>
          </cell>
          <cell r="AF28">
            <v>0</v>
          </cell>
          <cell r="AG28">
            <v>816540.03560348996</v>
          </cell>
          <cell r="AH28">
            <v>816540.03560348996</v>
          </cell>
          <cell r="AI28">
            <v>0</v>
          </cell>
          <cell r="AJ28">
            <v>0</v>
          </cell>
          <cell r="AK28">
            <v>791866.27891554625</v>
          </cell>
          <cell r="AL28">
            <v>0</v>
          </cell>
          <cell r="AM28">
            <v>791866.27891554625</v>
          </cell>
          <cell r="AN28">
            <v>0</v>
          </cell>
          <cell r="AO28">
            <v>791866.27891554625</v>
          </cell>
          <cell r="AP28">
            <v>791866.27891554625</v>
          </cell>
          <cell r="AQ28">
            <v>0</v>
          </cell>
          <cell r="AR28">
            <v>0</v>
          </cell>
          <cell r="AS28">
            <v>766078.75204214617</v>
          </cell>
          <cell r="AT28">
            <v>0</v>
          </cell>
          <cell r="AU28">
            <v>766078.75204214617</v>
          </cell>
          <cell r="AV28">
            <v>0</v>
          </cell>
          <cell r="AW28">
            <v>766078.75204214617</v>
          </cell>
          <cell r="AX28">
            <v>766078.75204214617</v>
          </cell>
          <cell r="AY28">
            <v>0</v>
          </cell>
          <cell r="AZ28">
            <v>0</v>
          </cell>
          <cell r="BA28">
            <v>741868.10198468284</v>
          </cell>
          <cell r="BB28">
            <v>0</v>
          </cell>
          <cell r="BC28">
            <v>741868.10198468284</v>
          </cell>
          <cell r="BD28">
            <v>0</v>
          </cell>
          <cell r="BE28">
            <v>741868.10198468284</v>
          </cell>
          <cell r="BF28">
            <v>741868.10198468284</v>
          </cell>
          <cell r="BG28">
            <v>0</v>
          </cell>
          <cell r="BH28">
            <v>0</v>
          </cell>
          <cell r="BI28">
            <v>725746.11746400723</v>
          </cell>
          <cell r="BJ28">
            <v>0</v>
          </cell>
          <cell r="BK28">
            <v>725746.11746400723</v>
          </cell>
          <cell r="BL28">
            <v>0</v>
          </cell>
          <cell r="BM28">
            <v>725746.11746400723</v>
          </cell>
          <cell r="BN28">
            <v>725746.11746400723</v>
          </cell>
          <cell r="BO28">
            <v>0</v>
          </cell>
          <cell r="BP28">
            <v>0</v>
          </cell>
          <cell r="BQ28">
            <v>724587.76321521751</v>
          </cell>
          <cell r="BR28">
            <v>0</v>
          </cell>
          <cell r="BS28">
            <v>724587.76321521751</v>
          </cell>
          <cell r="BT28">
            <v>0</v>
          </cell>
          <cell r="BU28">
            <v>724587.76321521751</v>
          </cell>
          <cell r="BV28">
            <v>724587.76321521751</v>
          </cell>
          <cell r="BW28">
            <v>0</v>
          </cell>
          <cell r="BX28">
            <v>0</v>
          </cell>
          <cell r="BY28">
            <v>720743.69061618834</v>
          </cell>
          <cell r="BZ28">
            <v>0</v>
          </cell>
          <cell r="CA28">
            <v>720743.69061618834</v>
          </cell>
          <cell r="CB28">
            <v>0</v>
          </cell>
          <cell r="CC28">
            <v>720743.69061618834</v>
          </cell>
          <cell r="CD28">
            <v>720743.69061618834</v>
          </cell>
          <cell r="CE28">
            <v>0</v>
          </cell>
          <cell r="CF28">
            <v>0</v>
          </cell>
          <cell r="CG28">
            <v>707759.47831815341</v>
          </cell>
          <cell r="CH28">
            <v>0</v>
          </cell>
          <cell r="CI28">
            <v>707759.47831815341</v>
          </cell>
          <cell r="CJ28">
            <v>0</v>
          </cell>
          <cell r="CK28">
            <v>707759.47831815341</v>
          </cell>
          <cell r="CL28">
            <v>707759.47831815341</v>
          </cell>
          <cell r="CM28">
            <v>0</v>
          </cell>
          <cell r="CN28">
            <v>0</v>
          </cell>
          <cell r="CO28">
            <v>694354.79725819197</v>
          </cell>
          <cell r="CP28">
            <v>0</v>
          </cell>
          <cell r="CQ28">
            <v>694354.79725819197</v>
          </cell>
          <cell r="CR28">
            <v>0</v>
          </cell>
          <cell r="CS28">
            <v>694354.79725819197</v>
          </cell>
          <cell r="CT28">
            <v>694354.79725819197</v>
          </cell>
        </row>
        <row r="29">
          <cell r="A29">
            <v>35</v>
          </cell>
          <cell r="B29" t="str">
            <v>Brite Prepay Service</v>
          </cell>
          <cell r="C29">
            <v>0</v>
          </cell>
          <cell r="D29">
            <v>0</v>
          </cell>
          <cell r="E29">
            <v>0</v>
          </cell>
          <cell r="F29">
            <v>2050000</v>
          </cell>
          <cell r="G29">
            <v>0</v>
          </cell>
          <cell r="H29">
            <v>0</v>
          </cell>
          <cell r="I29">
            <v>2050000</v>
          </cell>
          <cell r="J29">
            <v>2050000</v>
          </cell>
          <cell r="K29">
            <v>0</v>
          </cell>
          <cell r="L29">
            <v>0</v>
          </cell>
          <cell r="M29">
            <v>0</v>
          </cell>
          <cell r="N29">
            <v>2050000</v>
          </cell>
          <cell r="O29">
            <v>0</v>
          </cell>
          <cell r="P29">
            <v>0</v>
          </cell>
          <cell r="Q29">
            <v>2050000</v>
          </cell>
          <cell r="R29">
            <v>2050000</v>
          </cell>
          <cell r="S29">
            <v>0</v>
          </cell>
          <cell r="T29">
            <v>0</v>
          </cell>
          <cell r="U29">
            <v>0</v>
          </cell>
          <cell r="V29">
            <v>2050000</v>
          </cell>
          <cell r="W29">
            <v>0</v>
          </cell>
          <cell r="X29">
            <v>0</v>
          </cell>
          <cell r="Y29">
            <v>2050000</v>
          </cell>
          <cell r="Z29">
            <v>2050000</v>
          </cell>
          <cell r="AA29">
            <v>0</v>
          </cell>
          <cell r="AB29">
            <v>0</v>
          </cell>
          <cell r="AC29">
            <v>0</v>
          </cell>
          <cell r="AD29">
            <v>2050000</v>
          </cell>
          <cell r="AE29">
            <v>0</v>
          </cell>
          <cell r="AF29">
            <v>0</v>
          </cell>
          <cell r="AG29">
            <v>2050000</v>
          </cell>
          <cell r="AH29">
            <v>2050000</v>
          </cell>
          <cell r="AI29">
            <v>0</v>
          </cell>
          <cell r="AJ29">
            <v>0</v>
          </cell>
          <cell r="AK29">
            <v>0</v>
          </cell>
          <cell r="AL29">
            <v>1750000</v>
          </cell>
          <cell r="AM29">
            <v>0</v>
          </cell>
          <cell r="AN29">
            <v>0</v>
          </cell>
          <cell r="AO29">
            <v>1750000</v>
          </cell>
          <cell r="AP29">
            <v>1750000</v>
          </cell>
          <cell r="AQ29">
            <v>0</v>
          </cell>
          <cell r="AR29">
            <v>0</v>
          </cell>
          <cell r="AS29">
            <v>0</v>
          </cell>
          <cell r="AT29">
            <v>1750000</v>
          </cell>
          <cell r="AU29">
            <v>0</v>
          </cell>
          <cell r="AV29">
            <v>0</v>
          </cell>
          <cell r="AW29">
            <v>1750000</v>
          </cell>
          <cell r="AX29">
            <v>1750000</v>
          </cell>
          <cell r="AY29">
            <v>0</v>
          </cell>
          <cell r="AZ29">
            <v>0</v>
          </cell>
          <cell r="BA29">
            <v>0</v>
          </cell>
          <cell r="BB29">
            <v>1750000</v>
          </cell>
          <cell r="BC29">
            <v>0</v>
          </cell>
          <cell r="BD29">
            <v>0</v>
          </cell>
          <cell r="BE29">
            <v>1750000</v>
          </cell>
          <cell r="BF29">
            <v>1750000</v>
          </cell>
          <cell r="BG29">
            <v>0</v>
          </cell>
          <cell r="BH29">
            <v>0</v>
          </cell>
          <cell r="BI29">
            <v>0</v>
          </cell>
          <cell r="BJ29">
            <v>1750000</v>
          </cell>
          <cell r="BK29">
            <v>0</v>
          </cell>
          <cell r="BL29">
            <v>0</v>
          </cell>
          <cell r="BM29">
            <v>1750000</v>
          </cell>
          <cell r="BN29">
            <v>1750000</v>
          </cell>
          <cell r="BO29">
            <v>0</v>
          </cell>
          <cell r="BP29">
            <v>0</v>
          </cell>
          <cell r="BQ29">
            <v>0</v>
          </cell>
          <cell r="BR29">
            <v>1750000</v>
          </cell>
          <cell r="BS29">
            <v>0</v>
          </cell>
          <cell r="BT29">
            <v>0</v>
          </cell>
          <cell r="BU29">
            <v>1750000</v>
          </cell>
          <cell r="BV29">
            <v>1750000</v>
          </cell>
          <cell r="BW29">
            <v>0</v>
          </cell>
          <cell r="BX29">
            <v>0</v>
          </cell>
          <cell r="BY29">
            <v>0</v>
          </cell>
          <cell r="BZ29">
            <v>1750000</v>
          </cell>
          <cell r="CA29">
            <v>0</v>
          </cell>
          <cell r="CB29">
            <v>0</v>
          </cell>
          <cell r="CC29">
            <v>1750000</v>
          </cell>
          <cell r="CD29">
            <v>1750000</v>
          </cell>
          <cell r="CE29">
            <v>0</v>
          </cell>
          <cell r="CF29">
            <v>0</v>
          </cell>
          <cell r="CG29">
            <v>0</v>
          </cell>
          <cell r="CH29">
            <v>1137020.8647082327</v>
          </cell>
          <cell r="CI29">
            <v>0</v>
          </cell>
          <cell r="CJ29">
            <v>0</v>
          </cell>
          <cell r="CK29">
            <v>1137020.8647082327</v>
          </cell>
          <cell r="CL29">
            <v>1137020.8647082327</v>
          </cell>
          <cell r="CM29">
            <v>0</v>
          </cell>
          <cell r="CN29">
            <v>0</v>
          </cell>
          <cell r="CO29">
            <v>0</v>
          </cell>
          <cell r="CP29">
            <v>1179240.3782445597</v>
          </cell>
          <cell r="CQ29">
            <v>0</v>
          </cell>
          <cell r="CR29">
            <v>0</v>
          </cell>
          <cell r="CS29">
            <v>1179240.3782445597</v>
          </cell>
          <cell r="CT29">
            <v>1179240.3782445597</v>
          </cell>
        </row>
        <row r="30">
          <cell r="A30">
            <v>36</v>
          </cell>
          <cell r="B30" t="str">
            <v>Telemarketing/Genie Internet</v>
          </cell>
          <cell r="C30">
            <v>0</v>
          </cell>
          <cell r="D30">
            <v>113486.11111111112</v>
          </cell>
          <cell r="E30">
            <v>567430.5555555555</v>
          </cell>
          <cell r="F30">
            <v>0</v>
          </cell>
          <cell r="G30">
            <v>680916.66666666663</v>
          </cell>
          <cell r="H30">
            <v>113486.11111111112</v>
          </cell>
          <cell r="I30">
            <v>567430.5555555555</v>
          </cell>
          <cell r="J30">
            <v>680916.66666666663</v>
          </cell>
          <cell r="K30">
            <v>0</v>
          </cell>
          <cell r="L30">
            <v>113486.11111111112</v>
          </cell>
          <cell r="M30">
            <v>567430.5555555555</v>
          </cell>
          <cell r="N30">
            <v>0</v>
          </cell>
          <cell r="O30">
            <v>680916.66666666663</v>
          </cell>
          <cell r="P30">
            <v>113486.11111111112</v>
          </cell>
          <cell r="Q30">
            <v>567430.5555555555</v>
          </cell>
          <cell r="R30">
            <v>680916.66666666663</v>
          </cell>
          <cell r="S30">
            <v>0</v>
          </cell>
          <cell r="T30">
            <v>113486.11111111112</v>
          </cell>
          <cell r="U30">
            <v>567430.5555555555</v>
          </cell>
          <cell r="V30">
            <v>0</v>
          </cell>
          <cell r="W30">
            <v>680916.66666666663</v>
          </cell>
          <cell r="X30">
            <v>113486.11111111112</v>
          </cell>
          <cell r="Y30">
            <v>567430.5555555555</v>
          </cell>
          <cell r="Z30">
            <v>680916.66666666663</v>
          </cell>
          <cell r="AA30">
            <v>0</v>
          </cell>
          <cell r="AB30">
            <v>113486.11111111112</v>
          </cell>
          <cell r="AC30">
            <v>567430.5555555555</v>
          </cell>
          <cell r="AD30">
            <v>0</v>
          </cell>
          <cell r="AE30">
            <v>680916.66666666663</v>
          </cell>
          <cell r="AF30">
            <v>113486.11111111112</v>
          </cell>
          <cell r="AG30">
            <v>567430.5555555555</v>
          </cell>
          <cell r="AH30">
            <v>680916.66666666663</v>
          </cell>
          <cell r="AI30">
            <v>0</v>
          </cell>
          <cell r="AJ30">
            <v>113486.11111111112</v>
          </cell>
          <cell r="AK30">
            <v>567430.5555555555</v>
          </cell>
          <cell r="AL30">
            <v>0</v>
          </cell>
          <cell r="AM30">
            <v>680916.66666666663</v>
          </cell>
          <cell r="AN30">
            <v>113486.11111111112</v>
          </cell>
          <cell r="AO30">
            <v>567430.5555555555</v>
          </cell>
          <cell r="AP30">
            <v>680916.66666666663</v>
          </cell>
          <cell r="AQ30">
            <v>0</v>
          </cell>
          <cell r="AR30">
            <v>113486.11111111112</v>
          </cell>
          <cell r="AS30">
            <v>567430.5555555555</v>
          </cell>
          <cell r="AT30">
            <v>0</v>
          </cell>
          <cell r="AU30">
            <v>680916.66666666663</v>
          </cell>
          <cell r="AV30">
            <v>113486.11111111112</v>
          </cell>
          <cell r="AW30">
            <v>567430.5555555555</v>
          </cell>
          <cell r="AX30">
            <v>680916.66666666663</v>
          </cell>
          <cell r="AY30">
            <v>0</v>
          </cell>
          <cell r="AZ30">
            <v>113486.11111111112</v>
          </cell>
          <cell r="BA30">
            <v>567430.5555555555</v>
          </cell>
          <cell r="BB30">
            <v>0</v>
          </cell>
          <cell r="BC30">
            <v>680916.66666666663</v>
          </cell>
          <cell r="BD30">
            <v>113486.11111111112</v>
          </cell>
          <cell r="BE30">
            <v>567430.5555555555</v>
          </cell>
          <cell r="BF30">
            <v>680916.66666666663</v>
          </cell>
          <cell r="BG30">
            <v>0</v>
          </cell>
          <cell r="BH30">
            <v>113486.11111111112</v>
          </cell>
          <cell r="BI30">
            <v>567430.5555555555</v>
          </cell>
          <cell r="BJ30">
            <v>0</v>
          </cell>
          <cell r="BK30">
            <v>680916.66666666663</v>
          </cell>
          <cell r="BL30">
            <v>113486.11111111112</v>
          </cell>
          <cell r="BM30">
            <v>567430.5555555555</v>
          </cell>
          <cell r="BN30">
            <v>680916.66666666663</v>
          </cell>
          <cell r="BO30">
            <v>0</v>
          </cell>
          <cell r="BP30">
            <v>113486.11111111112</v>
          </cell>
          <cell r="BQ30">
            <v>567430.5555555555</v>
          </cell>
          <cell r="BR30">
            <v>0</v>
          </cell>
          <cell r="BS30">
            <v>680916.66666666663</v>
          </cell>
          <cell r="BT30">
            <v>113486.11111111112</v>
          </cell>
          <cell r="BU30">
            <v>567430.5555555555</v>
          </cell>
          <cell r="BV30">
            <v>680916.66666666663</v>
          </cell>
          <cell r="BW30">
            <v>0</v>
          </cell>
          <cell r="BX30">
            <v>113486.11111111112</v>
          </cell>
          <cell r="BY30">
            <v>567430.5555555555</v>
          </cell>
          <cell r="BZ30">
            <v>0</v>
          </cell>
          <cell r="CA30">
            <v>680916.66666666663</v>
          </cell>
          <cell r="CB30">
            <v>113486.11111111112</v>
          </cell>
          <cell r="CC30">
            <v>567430.5555555555</v>
          </cell>
          <cell r="CD30">
            <v>680916.66666666663</v>
          </cell>
          <cell r="CE30">
            <v>0</v>
          </cell>
          <cell r="CF30">
            <v>113486.11111111112</v>
          </cell>
          <cell r="CG30">
            <v>567430.5555555555</v>
          </cell>
          <cell r="CH30">
            <v>0</v>
          </cell>
          <cell r="CI30">
            <v>680916.66666666663</v>
          </cell>
          <cell r="CJ30">
            <v>113486.11111111112</v>
          </cell>
          <cell r="CK30">
            <v>567430.5555555555</v>
          </cell>
          <cell r="CL30">
            <v>680916.66666666663</v>
          </cell>
          <cell r="CM30">
            <v>0</v>
          </cell>
          <cell r="CN30">
            <v>113486.11111111112</v>
          </cell>
          <cell r="CO30">
            <v>567430.5555555555</v>
          </cell>
          <cell r="CP30">
            <v>0</v>
          </cell>
          <cell r="CQ30">
            <v>680916.66666666663</v>
          </cell>
          <cell r="CR30">
            <v>113486.11111111112</v>
          </cell>
          <cell r="CS30">
            <v>567430.5555555555</v>
          </cell>
          <cell r="CT30">
            <v>680916.66666666663</v>
          </cell>
        </row>
        <row r="31">
          <cell r="A31">
            <v>37</v>
          </cell>
          <cell r="B31" t="str">
            <v>Bad Debt</v>
          </cell>
          <cell r="C31">
            <v>223506.18923030581</v>
          </cell>
          <cell r="D31">
            <v>63455.351977256076</v>
          </cell>
          <cell r="E31">
            <v>1217649.9170829877</v>
          </cell>
          <cell r="F31">
            <v>0</v>
          </cell>
          <cell r="G31">
            <v>1504611.4582905497</v>
          </cell>
          <cell r="H31">
            <v>286961.54120756191</v>
          </cell>
          <cell r="I31">
            <v>1217649.9170829877</v>
          </cell>
          <cell r="J31">
            <v>1504611.4582905497</v>
          </cell>
          <cell r="K31">
            <v>231568.14363654051</v>
          </cell>
          <cell r="L31">
            <v>69124.536384244479</v>
          </cell>
          <cell r="M31">
            <v>1199986.3093216156</v>
          </cell>
          <cell r="N31">
            <v>0</v>
          </cell>
          <cell r="O31">
            <v>1500678.9893424006</v>
          </cell>
          <cell r="P31">
            <v>300692.68002078496</v>
          </cell>
          <cell r="Q31">
            <v>1199986.3093216156</v>
          </cell>
          <cell r="R31">
            <v>1500678.9893424006</v>
          </cell>
          <cell r="S31">
            <v>216412.27310828431</v>
          </cell>
          <cell r="T31">
            <v>64368.388998329028</v>
          </cell>
          <cell r="U31">
            <v>1214922.1901222151</v>
          </cell>
          <cell r="V31">
            <v>0</v>
          </cell>
          <cell r="W31">
            <v>1495702.8522288285</v>
          </cell>
          <cell r="X31">
            <v>280780.66210661334</v>
          </cell>
          <cell r="Y31">
            <v>1214922.1901222151</v>
          </cell>
          <cell r="Z31">
            <v>1495702.8522288285</v>
          </cell>
          <cell r="AA31">
            <v>230883.30135449168</v>
          </cell>
          <cell r="AB31">
            <v>71311.034543689995</v>
          </cell>
          <cell r="AC31">
            <v>1186674.591708641</v>
          </cell>
          <cell r="AD31">
            <v>0</v>
          </cell>
          <cell r="AE31">
            <v>1488868.9276068227</v>
          </cell>
          <cell r="AF31">
            <v>302194.33589818166</v>
          </cell>
          <cell r="AG31">
            <v>1186674.591708641</v>
          </cell>
          <cell r="AH31">
            <v>1488868.9276068227</v>
          </cell>
          <cell r="AI31">
            <v>230800.69137592494</v>
          </cell>
          <cell r="AJ31">
            <v>73154.260243198907</v>
          </cell>
          <cell r="AK31">
            <v>1190748.6921525332</v>
          </cell>
          <cell r="AL31">
            <v>0</v>
          </cell>
          <cell r="AM31">
            <v>1494703.643771657</v>
          </cell>
          <cell r="AN31">
            <v>303954.95161912387</v>
          </cell>
          <cell r="AO31">
            <v>1190748.6921525332</v>
          </cell>
          <cell r="AP31">
            <v>1494703.643771657</v>
          </cell>
          <cell r="AQ31">
            <v>245037.39558119426</v>
          </cell>
          <cell r="AR31">
            <v>78332.502546487158</v>
          </cell>
          <cell r="AS31">
            <v>1208210.5198691683</v>
          </cell>
          <cell r="AT31">
            <v>0</v>
          </cell>
          <cell r="AU31">
            <v>1531580.4179968496</v>
          </cell>
          <cell r="AV31">
            <v>323369.8981276814</v>
          </cell>
          <cell r="AW31">
            <v>1208210.5198691683</v>
          </cell>
          <cell r="AX31">
            <v>1531580.4179968496</v>
          </cell>
          <cell r="AY31">
            <v>224572.49031354173</v>
          </cell>
          <cell r="AZ31">
            <v>72889.616383627406</v>
          </cell>
          <cell r="BA31">
            <v>1117822.129535231</v>
          </cell>
          <cell r="BB31">
            <v>0</v>
          </cell>
          <cell r="BC31">
            <v>1415284.2362324002</v>
          </cell>
          <cell r="BD31">
            <v>297462.10669716913</v>
          </cell>
          <cell r="BE31">
            <v>1117822.129535231</v>
          </cell>
          <cell r="BF31">
            <v>1415284.2362324002</v>
          </cell>
          <cell r="BG31">
            <v>243604.65906332681</v>
          </cell>
          <cell r="BH31">
            <v>80067.76009582261</v>
          </cell>
          <cell r="BI31">
            <v>1160510.3858604983</v>
          </cell>
          <cell r="BJ31">
            <v>0</v>
          </cell>
          <cell r="BK31">
            <v>1484182.8050196478</v>
          </cell>
          <cell r="BL31">
            <v>323672.4191591494</v>
          </cell>
          <cell r="BM31">
            <v>1160510.3858604983</v>
          </cell>
          <cell r="BN31">
            <v>1484182.8050196478</v>
          </cell>
          <cell r="BO31">
            <v>245712.44283811268</v>
          </cell>
          <cell r="BP31">
            <v>83072.205453917442</v>
          </cell>
          <cell r="BQ31">
            <v>1159772.536140454</v>
          </cell>
          <cell r="BR31">
            <v>0</v>
          </cell>
          <cell r="BS31">
            <v>1488557.1844324842</v>
          </cell>
          <cell r="BT31">
            <v>328784.64829203009</v>
          </cell>
          <cell r="BU31">
            <v>1159772.536140454</v>
          </cell>
          <cell r="BV31">
            <v>1488557.1844324842</v>
          </cell>
          <cell r="BW31">
            <v>240577.7053582833</v>
          </cell>
          <cell r="BX31">
            <v>81408.609747264418</v>
          </cell>
          <cell r="BY31">
            <v>1183876.8894517184</v>
          </cell>
          <cell r="BZ31">
            <v>0</v>
          </cell>
          <cell r="CA31">
            <v>1505863.2045572661</v>
          </cell>
          <cell r="CB31">
            <v>321986.31510554772</v>
          </cell>
          <cell r="CC31">
            <v>1183876.8894517184</v>
          </cell>
          <cell r="CD31">
            <v>1505863.2045572661</v>
          </cell>
          <cell r="CE31">
            <v>231907.95478971463</v>
          </cell>
          <cell r="CF31">
            <v>78019.854558715087</v>
          </cell>
          <cell r="CG31">
            <v>1190140.4167944097</v>
          </cell>
          <cell r="CH31">
            <v>0</v>
          </cell>
          <cell r="CI31">
            <v>1500068.2261428395</v>
          </cell>
          <cell r="CJ31">
            <v>309927.80934842973</v>
          </cell>
          <cell r="CK31">
            <v>1190140.4167944097</v>
          </cell>
          <cell r="CL31">
            <v>1500068.2261428395</v>
          </cell>
          <cell r="CM31">
            <v>250304.64857157346</v>
          </cell>
          <cell r="CN31">
            <v>85848.271785919176</v>
          </cell>
          <cell r="CO31">
            <v>1260996.1775902933</v>
          </cell>
          <cell r="CP31">
            <v>0</v>
          </cell>
          <cell r="CQ31">
            <v>1597149.0979477861</v>
          </cell>
          <cell r="CR31">
            <v>336152.92035749264</v>
          </cell>
          <cell r="CS31">
            <v>1260996.1775902933</v>
          </cell>
          <cell r="CT31">
            <v>1597149.0979477861</v>
          </cell>
        </row>
        <row r="32">
          <cell r="A32">
            <v>38</v>
          </cell>
          <cell r="B32" t="str">
            <v>Paging &amp; Voicemessaging Cost of sales</v>
          </cell>
          <cell r="C32">
            <v>322258.88875353627</v>
          </cell>
          <cell r="D32">
            <v>0</v>
          </cell>
          <cell r="E32">
            <v>0</v>
          </cell>
          <cell r="F32">
            <v>0</v>
          </cell>
          <cell r="G32">
            <v>322258.88875353627</v>
          </cell>
          <cell r="H32">
            <v>322258.88875353627</v>
          </cell>
          <cell r="I32">
            <v>0</v>
          </cell>
          <cell r="J32">
            <v>322258.88875353627</v>
          </cell>
          <cell r="K32">
            <v>334873.91070542467</v>
          </cell>
          <cell r="L32">
            <v>0</v>
          </cell>
          <cell r="M32">
            <v>0</v>
          </cell>
          <cell r="N32">
            <v>0</v>
          </cell>
          <cell r="O32">
            <v>334873.91070542467</v>
          </cell>
          <cell r="P32">
            <v>334873.91070542467</v>
          </cell>
          <cell r="Q32">
            <v>0</v>
          </cell>
          <cell r="R32">
            <v>334873.91070542467</v>
          </cell>
          <cell r="S32">
            <v>345991.07065026689</v>
          </cell>
          <cell r="T32">
            <v>0</v>
          </cell>
          <cell r="U32">
            <v>0</v>
          </cell>
          <cell r="V32">
            <v>0</v>
          </cell>
          <cell r="W32">
            <v>345991.07065026689</v>
          </cell>
          <cell r="X32">
            <v>345991.07065026689</v>
          </cell>
          <cell r="Y32">
            <v>0</v>
          </cell>
          <cell r="Z32">
            <v>345991.07065026689</v>
          </cell>
          <cell r="AA32">
            <v>372960.23456397385</v>
          </cell>
          <cell r="AB32">
            <v>0</v>
          </cell>
          <cell r="AC32">
            <v>0</v>
          </cell>
          <cell r="AD32">
            <v>0</v>
          </cell>
          <cell r="AE32">
            <v>372960.23456397385</v>
          </cell>
          <cell r="AF32">
            <v>372960.23456397385</v>
          </cell>
          <cell r="AG32">
            <v>0</v>
          </cell>
          <cell r="AH32">
            <v>372960.23456397385</v>
          </cell>
          <cell r="AI32">
            <v>377289.04580401187</v>
          </cell>
          <cell r="AJ32">
            <v>0</v>
          </cell>
          <cell r="AK32">
            <v>0</v>
          </cell>
          <cell r="AL32">
            <v>0</v>
          </cell>
          <cell r="AM32">
            <v>377289.04580401187</v>
          </cell>
          <cell r="AN32">
            <v>377289.04580401187</v>
          </cell>
          <cell r="AO32">
            <v>0</v>
          </cell>
          <cell r="AP32">
            <v>377289.04580401187</v>
          </cell>
          <cell r="AQ32">
            <v>391291.64453098946</v>
          </cell>
          <cell r="AR32">
            <v>0</v>
          </cell>
          <cell r="AS32">
            <v>0</v>
          </cell>
          <cell r="AT32">
            <v>0</v>
          </cell>
          <cell r="AU32">
            <v>391291.64453098946</v>
          </cell>
          <cell r="AV32">
            <v>391291.64453098946</v>
          </cell>
          <cell r="AW32">
            <v>0</v>
          </cell>
          <cell r="AX32">
            <v>391291.64453098946</v>
          </cell>
          <cell r="AY32">
            <v>395377.16333237349</v>
          </cell>
          <cell r="AZ32">
            <v>0</v>
          </cell>
          <cell r="BA32">
            <v>0</v>
          </cell>
          <cell r="BB32">
            <v>0</v>
          </cell>
          <cell r="BC32">
            <v>395377.16333237349</v>
          </cell>
          <cell r="BD32">
            <v>395377.16333237349</v>
          </cell>
          <cell r="BE32">
            <v>0</v>
          </cell>
          <cell r="BF32">
            <v>395377.16333237349</v>
          </cell>
          <cell r="BG32">
            <v>432284.22753524582</v>
          </cell>
          <cell r="BH32">
            <v>0</v>
          </cell>
          <cell r="BI32">
            <v>0</v>
          </cell>
          <cell r="BJ32">
            <v>0</v>
          </cell>
          <cell r="BK32">
            <v>432284.22753524582</v>
          </cell>
          <cell r="BL32">
            <v>432284.22753524582</v>
          </cell>
          <cell r="BM32">
            <v>0</v>
          </cell>
          <cell r="BN32">
            <v>432284.22753524582</v>
          </cell>
          <cell r="BO32">
            <v>447121.039770826</v>
          </cell>
          <cell r="BP32">
            <v>0</v>
          </cell>
          <cell r="BQ32">
            <v>0</v>
          </cell>
          <cell r="BR32">
            <v>0</v>
          </cell>
          <cell r="BS32">
            <v>447121.039770826</v>
          </cell>
          <cell r="BT32">
            <v>447121.039770826</v>
          </cell>
          <cell r="BU32">
            <v>0</v>
          </cell>
          <cell r="BV32">
            <v>447121.039770826</v>
          </cell>
          <cell r="BW32">
            <v>429536.52705382748</v>
          </cell>
          <cell r="BX32">
            <v>0</v>
          </cell>
          <cell r="BY32">
            <v>0</v>
          </cell>
          <cell r="BZ32">
            <v>0</v>
          </cell>
          <cell r="CA32">
            <v>429536.52705382748</v>
          </cell>
          <cell r="CB32">
            <v>429536.52705382748</v>
          </cell>
          <cell r="CC32">
            <v>0</v>
          </cell>
          <cell r="CD32">
            <v>429536.52705382748</v>
          </cell>
          <cell r="CE32">
            <v>444131.97764320619</v>
          </cell>
          <cell r="CF32">
            <v>0</v>
          </cell>
          <cell r="CG32">
            <v>0</v>
          </cell>
          <cell r="CH32">
            <v>0</v>
          </cell>
          <cell r="CI32">
            <v>444131.97764320619</v>
          </cell>
          <cell r="CJ32">
            <v>444131.97764320619</v>
          </cell>
          <cell r="CK32">
            <v>0</v>
          </cell>
          <cell r="CL32">
            <v>444131.97764320619</v>
          </cell>
          <cell r="CM32">
            <v>448116.79291195294</v>
          </cell>
          <cell r="CN32">
            <v>0</v>
          </cell>
          <cell r="CO32">
            <v>0</v>
          </cell>
          <cell r="CP32">
            <v>0</v>
          </cell>
          <cell r="CQ32">
            <v>448116.79291195294</v>
          </cell>
          <cell r="CR32">
            <v>448116.79291195294</v>
          </cell>
          <cell r="CS32">
            <v>0</v>
          </cell>
          <cell r="CT32">
            <v>448116.79291195294</v>
          </cell>
        </row>
        <row r="33">
          <cell r="A33">
            <v>39</v>
          </cell>
          <cell r="B33" t="str">
            <v>Hardware Cost of Sales</v>
          </cell>
          <cell r="C33">
            <v>4502115.2951693432</v>
          </cell>
          <cell r="D33">
            <v>3486449.4165364681</v>
          </cell>
          <cell r="E33">
            <v>4004622.1386971232</v>
          </cell>
          <cell r="F33">
            <v>22647703.161285359</v>
          </cell>
          <cell r="G33">
            <v>11993186.850402934</v>
          </cell>
          <cell r="H33">
            <v>7988564.7117058113</v>
          </cell>
          <cell r="I33">
            <v>26652325.299982481</v>
          </cell>
          <cell r="J33">
            <v>34640890.011688292</v>
          </cell>
          <cell r="K33">
            <v>4996481.9717132878</v>
          </cell>
          <cell r="L33">
            <v>3593645.501878975</v>
          </cell>
          <cell r="M33">
            <v>4892845.3561451938</v>
          </cell>
          <cell r="N33">
            <v>16475349.021334149</v>
          </cell>
          <cell r="O33">
            <v>13482972.829737457</v>
          </cell>
          <cell r="P33">
            <v>8590127.4735922627</v>
          </cell>
          <cell r="Q33">
            <v>21368194.377479345</v>
          </cell>
          <cell r="R33">
            <v>29958321.851071604</v>
          </cell>
          <cell r="S33">
            <v>4954837.5841710214</v>
          </cell>
          <cell r="T33">
            <v>3682798.3577864268</v>
          </cell>
          <cell r="U33">
            <v>6169632.380614832</v>
          </cell>
          <cell r="V33">
            <v>14938480.504359733</v>
          </cell>
          <cell r="W33">
            <v>14807268.32257228</v>
          </cell>
          <cell r="X33">
            <v>8637635.9419574477</v>
          </cell>
          <cell r="Y33">
            <v>21108112.884974565</v>
          </cell>
          <cell r="Z33">
            <v>29745748.826932013</v>
          </cell>
          <cell r="AA33">
            <v>5195073.7259333739</v>
          </cell>
          <cell r="AB33">
            <v>3818519.6491243537</v>
          </cell>
          <cell r="AC33">
            <v>7456019.1648217747</v>
          </cell>
          <cell r="AD33">
            <v>15539061.624872737</v>
          </cell>
          <cell r="AE33">
            <v>16469612.539879501</v>
          </cell>
          <cell r="AF33">
            <v>9013593.3750577271</v>
          </cell>
          <cell r="AG33">
            <v>22995080.78969451</v>
          </cell>
          <cell r="AH33">
            <v>32008674.164752237</v>
          </cell>
          <cell r="AI33">
            <v>5504114.8803354604</v>
          </cell>
          <cell r="AJ33">
            <v>3934177.6864979514</v>
          </cell>
          <cell r="AK33">
            <v>7483302.1271781456</v>
          </cell>
          <cell r="AL33">
            <v>15539061.640487906</v>
          </cell>
          <cell r="AM33">
            <v>16921594.694011558</v>
          </cell>
          <cell r="AN33">
            <v>9438292.5668334123</v>
          </cell>
          <cell r="AO33">
            <v>23022363.767666049</v>
          </cell>
          <cell r="AP33">
            <v>32460656.334499463</v>
          </cell>
          <cell r="AQ33">
            <v>5996444.0922243176</v>
          </cell>
          <cell r="AR33">
            <v>3995197.2681726143</v>
          </cell>
          <cell r="AS33">
            <v>7917434.7350275433</v>
          </cell>
          <cell r="AT33">
            <v>16226554.522059787</v>
          </cell>
          <cell r="AU33">
            <v>17909076.095424477</v>
          </cell>
          <cell r="AV33">
            <v>9991641.3603969328</v>
          </cell>
          <cell r="AW33">
            <v>24143989.257087331</v>
          </cell>
          <cell r="AX33">
            <v>34135630.617484264</v>
          </cell>
          <cell r="AY33">
            <v>6034259.7575359298</v>
          </cell>
          <cell r="AZ33">
            <v>4515607.2263814397</v>
          </cell>
          <cell r="BA33">
            <v>8582710.0772548653</v>
          </cell>
          <cell r="BB33">
            <v>15959864.924392566</v>
          </cell>
          <cell r="BC33">
            <v>19132577.061172236</v>
          </cell>
          <cell r="BD33">
            <v>10549866.98391737</v>
          </cell>
          <cell r="BE33">
            <v>24542575.001647431</v>
          </cell>
          <cell r="BF33">
            <v>35092441.985564798</v>
          </cell>
          <cell r="BG33">
            <v>6224001.638351487</v>
          </cell>
          <cell r="BH33">
            <v>4605239.3211607598</v>
          </cell>
          <cell r="BI33">
            <v>11306048.270625146</v>
          </cell>
          <cell r="BJ33">
            <v>19825454.063556235</v>
          </cell>
          <cell r="BK33">
            <v>22135289.230137393</v>
          </cell>
          <cell r="BL33">
            <v>10829240.959512247</v>
          </cell>
          <cell r="BM33">
            <v>31131502.334181383</v>
          </cell>
          <cell r="BN33">
            <v>41960743.293693632</v>
          </cell>
          <cell r="BO33">
            <v>5417184.8118437007</v>
          </cell>
          <cell r="BP33">
            <v>4585372.77339976</v>
          </cell>
          <cell r="BQ33">
            <v>8712065.6690164711</v>
          </cell>
          <cell r="BR33">
            <v>33165486.141097322</v>
          </cell>
          <cell r="BS33">
            <v>18714623.254259929</v>
          </cell>
          <cell r="BT33">
            <v>10002557.58524346</v>
          </cell>
          <cell r="BU33">
            <v>41877551.810113795</v>
          </cell>
          <cell r="BV33">
            <v>51880109.395357251</v>
          </cell>
          <cell r="BW33">
            <v>5841302.6254885718</v>
          </cell>
          <cell r="BX33">
            <v>4203387.0715861479</v>
          </cell>
          <cell r="BY33">
            <v>9276533.2642049529</v>
          </cell>
          <cell r="BZ33">
            <v>24276378.086233884</v>
          </cell>
          <cell r="CA33">
            <v>19321222.961279672</v>
          </cell>
          <cell r="CB33">
            <v>10044689.697074719</v>
          </cell>
          <cell r="CC33">
            <v>33552911.350438837</v>
          </cell>
          <cell r="CD33">
            <v>43597601.047513559</v>
          </cell>
          <cell r="CE33">
            <v>6402670.8581721624</v>
          </cell>
          <cell r="CF33">
            <v>4327378.3848834364</v>
          </cell>
          <cell r="CG33">
            <v>8907375.9402393494</v>
          </cell>
          <cell r="CH33">
            <v>17844964.080477681</v>
          </cell>
          <cell r="CI33">
            <v>19637425.183294948</v>
          </cell>
          <cell r="CJ33">
            <v>10730049.243055599</v>
          </cell>
          <cell r="CK33">
            <v>26752340.020717032</v>
          </cell>
          <cell r="CL33">
            <v>37482389.263772629</v>
          </cell>
          <cell r="CM33">
            <v>6718313.3762699328</v>
          </cell>
          <cell r="CN33">
            <v>4297122.1774502061</v>
          </cell>
          <cell r="CO33">
            <v>8464055.0050370302</v>
          </cell>
          <cell r="CP33">
            <v>18063843.755650911</v>
          </cell>
          <cell r="CQ33">
            <v>19479490.558757171</v>
          </cell>
          <cell r="CR33">
            <v>11015435.553720139</v>
          </cell>
          <cell r="CS33">
            <v>26527898.76068794</v>
          </cell>
          <cell r="CT33">
            <v>37543334.314408079</v>
          </cell>
        </row>
        <row r="34">
          <cell r="A34">
            <v>40</v>
          </cell>
          <cell r="B34" t="str">
            <v>Vodafone Base Costs</v>
          </cell>
          <cell r="C34">
            <v>1700656.5406127544</v>
          </cell>
          <cell r="D34">
            <v>531740.35075748002</v>
          </cell>
          <cell r="E34">
            <v>2372459.5161254019</v>
          </cell>
          <cell r="F34">
            <v>0</v>
          </cell>
          <cell r="G34">
            <v>4604856.4074956365</v>
          </cell>
          <cell r="H34">
            <v>2232396.8913702345</v>
          </cell>
          <cell r="I34">
            <v>2372459.5161254019</v>
          </cell>
          <cell r="J34">
            <v>4604856.4074956365</v>
          </cell>
          <cell r="K34">
            <v>1657063.6288258361</v>
          </cell>
          <cell r="L34">
            <v>582648.66315576434</v>
          </cell>
          <cell r="M34">
            <v>2334361.5075637922</v>
          </cell>
          <cell r="N34">
            <v>0</v>
          </cell>
          <cell r="O34">
            <v>4574073.7995453924</v>
          </cell>
          <cell r="P34">
            <v>2239712.2919816002</v>
          </cell>
          <cell r="Q34">
            <v>2334361.5075637922</v>
          </cell>
          <cell r="R34">
            <v>4574073.7995453924</v>
          </cell>
          <cell r="S34">
            <v>1464079.2012384096</v>
          </cell>
          <cell r="T34">
            <v>576384.02953456598</v>
          </cell>
          <cell r="U34">
            <v>2317698.941246782</v>
          </cell>
          <cell r="V34">
            <v>0</v>
          </cell>
          <cell r="W34">
            <v>4358162.1720197573</v>
          </cell>
          <cell r="X34">
            <v>2040463.2307729756</v>
          </cell>
          <cell r="Y34">
            <v>2317698.941246782</v>
          </cell>
          <cell r="Z34">
            <v>4358162.1720197573</v>
          </cell>
          <cell r="AA34">
            <v>1431255.2403413856</v>
          </cell>
          <cell r="AB34">
            <v>606250.88583065907</v>
          </cell>
          <cell r="AC34">
            <v>2195733.93817343</v>
          </cell>
          <cell r="AD34">
            <v>0</v>
          </cell>
          <cell r="AE34">
            <v>4233240.0643454753</v>
          </cell>
          <cell r="AF34">
            <v>2037506.1261720448</v>
          </cell>
          <cell r="AG34">
            <v>2195733.93817343</v>
          </cell>
          <cell r="AH34">
            <v>4233240.0643454753</v>
          </cell>
          <cell r="AI34">
            <v>1334469.8551080253</v>
          </cell>
          <cell r="AJ34">
            <v>605506.86457670759</v>
          </cell>
          <cell r="AK34">
            <v>2143858.1733212685</v>
          </cell>
          <cell r="AL34">
            <v>0</v>
          </cell>
          <cell r="AM34">
            <v>4083834.8930060016</v>
          </cell>
          <cell r="AN34">
            <v>1939976.7196847328</v>
          </cell>
          <cell r="AO34">
            <v>2143858.1733212685</v>
          </cell>
          <cell r="AP34">
            <v>4083834.8930060016</v>
          </cell>
          <cell r="AQ34">
            <v>1317108.4818523352</v>
          </cell>
          <cell r="AR34">
            <v>628440.22741005616</v>
          </cell>
          <cell r="AS34">
            <v>2032779.7526080201</v>
          </cell>
          <cell r="AT34">
            <v>0</v>
          </cell>
          <cell r="AU34">
            <v>3978328.4618704114</v>
          </cell>
          <cell r="AV34">
            <v>1945548.7092623913</v>
          </cell>
          <cell r="AW34">
            <v>2032779.7526080201</v>
          </cell>
          <cell r="AX34">
            <v>3978328.4618704114</v>
          </cell>
          <cell r="AY34">
            <v>1266551.3775543456</v>
          </cell>
          <cell r="AZ34">
            <v>640109.20164742041</v>
          </cell>
          <cell r="BA34">
            <v>2075572.5508514629</v>
          </cell>
          <cell r="BB34">
            <v>0</v>
          </cell>
          <cell r="BC34">
            <v>3982233.1300532287</v>
          </cell>
          <cell r="BD34">
            <v>1906660.5792017661</v>
          </cell>
          <cell r="BE34">
            <v>2075572.5508514629</v>
          </cell>
          <cell r="BF34">
            <v>3982233.1300532287</v>
          </cell>
          <cell r="BG34">
            <v>1165362.9587132151</v>
          </cell>
          <cell r="BH34">
            <v>617030.12340170157</v>
          </cell>
          <cell r="BI34">
            <v>1972273.833373405</v>
          </cell>
          <cell r="BJ34">
            <v>0</v>
          </cell>
          <cell r="BK34">
            <v>3754666.9154883218</v>
          </cell>
          <cell r="BL34">
            <v>1782393.0821149168</v>
          </cell>
          <cell r="BM34">
            <v>1972273.833373405</v>
          </cell>
          <cell r="BN34">
            <v>3754666.9154883218</v>
          </cell>
          <cell r="BO34">
            <v>1033146.7925651572</v>
          </cell>
          <cell r="BP34">
            <v>579749.00434639421</v>
          </cell>
          <cell r="BQ34">
            <v>1969152.0815171993</v>
          </cell>
          <cell r="BR34">
            <v>0</v>
          </cell>
          <cell r="BS34">
            <v>3582047.8784287507</v>
          </cell>
          <cell r="BT34">
            <v>1612895.7969115514</v>
          </cell>
          <cell r="BU34">
            <v>1969152.0815171993</v>
          </cell>
          <cell r="BV34">
            <v>3582047.8784287507</v>
          </cell>
          <cell r="BW34">
            <v>992996.47307638603</v>
          </cell>
          <cell r="BX34">
            <v>583818.36856862123</v>
          </cell>
          <cell r="BY34">
            <v>1982276.2449908308</v>
          </cell>
          <cell r="BZ34">
            <v>0</v>
          </cell>
          <cell r="CA34">
            <v>3559091.0866358383</v>
          </cell>
          <cell r="CB34">
            <v>1576814.8416450073</v>
          </cell>
          <cell r="CC34">
            <v>1982276.2449908308</v>
          </cell>
          <cell r="CD34">
            <v>3559091.0866358383</v>
          </cell>
          <cell r="CE34">
            <v>893430.75398640893</v>
          </cell>
          <cell r="CF34">
            <v>551320.71263901703</v>
          </cell>
          <cell r="CG34">
            <v>1774111.5448047307</v>
          </cell>
          <cell r="CH34">
            <v>0</v>
          </cell>
          <cell r="CI34">
            <v>3218863.0114301564</v>
          </cell>
          <cell r="CJ34">
            <v>1444751.466625426</v>
          </cell>
          <cell r="CK34">
            <v>1774111.5448047307</v>
          </cell>
          <cell r="CL34">
            <v>3218863.0114301564</v>
          </cell>
          <cell r="CM34">
            <v>948265.38519056584</v>
          </cell>
          <cell r="CN34">
            <v>609450.16792945925</v>
          </cell>
          <cell r="CO34">
            <v>1927062.0244668575</v>
          </cell>
          <cell r="CP34">
            <v>0</v>
          </cell>
          <cell r="CQ34">
            <v>3484777.5775868827</v>
          </cell>
          <cell r="CR34">
            <v>1557715.553120025</v>
          </cell>
          <cell r="CS34">
            <v>1927062.0244668575</v>
          </cell>
          <cell r="CT34">
            <v>3484777.5775868827</v>
          </cell>
        </row>
        <row r="35">
          <cell r="A35">
            <v>41</v>
          </cell>
          <cell r="B35" t="str">
            <v>Other Cost Of Sales</v>
          </cell>
          <cell r="C35">
            <v>789972.27945801569</v>
          </cell>
          <cell r="D35">
            <v>246998.80718792405</v>
          </cell>
          <cell r="E35">
            <v>3515789.4418764221</v>
          </cell>
          <cell r="F35">
            <v>-3256475.3592577758</v>
          </cell>
          <cell r="G35">
            <v>4552760.528522362</v>
          </cell>
          <cell r="H35">
            <v>1036971.0866459397</v>
          </cell>
          <cell r="I35">
            <v>259314.08261864632</v>
          </cell>
          <cell r="J35">
            <v>1296285.1692645862</v>
          </cell>
          <cell r="K35">
            <v>495085.26694301539</v>
          </cell>
          <cell r="L35">
            <v>174079.47643921222</v>
          </cell>
          <cell r="M35">
            <v>3278269.8131020255</v>
          </cell>
          <cell r="N35">
            <v>7755085.1101851994</v>
          </cell>
          <cell r="O35">
            <v>3947434.5564842531</v>
          </cell>
          <cell r="P35">
            <v>669164.74338222761</v>
          </cell>
          <cell r="Q35">
            <v>11033354.923287224</v>
          </cell>
          <cell r="R35">
            <v>11702519.666669453</v>
          </cell>
          <cell r="S35">
            <v>460851.09502785467</v>
          </cell>
          <cell r="T35">
            <v>181429.53669643565</v>
          </cell>
          <cell r="U35">
            <v>2996662.3738262993</v>
          </cell>
          <cell r="V35">
            <v>7775610.2144516986</v>
          </cell>
          <cell r="W35">
            <v>3638943.0055505894</v>
          </cell>
          <cell r="X35">
            <v>642280.63172429032</v>
          </cell>
          <cell r="Y35">
            <v>10772272.588277997</v>
          </cell>
          <cell r="Z35">
            <v>11414553.220002288</v>
          </cell>
          <cell r="AA35">
            <v>709156.83101181663</v>
          </cell>
          <cell r="AB35">
            <v>300384.54698774067</v>
          </cell>
          <cell r="AC35">
            <v>3331535.9308221508</v>
          </cell>
          <cell r="AD35">
            <v>1283616.1673772067</v>
          </cell>
          <cell r="AE35">
            <v>4341077.308821708</v>
          </cell>
          <cell r="AF35">
            <v>1009541.3779995573</v>
          </cell>
          <cell r="AG35">
            <v>4615152.0981993573</v>
          </cell>
          <cell r="AH35">
            <v>5624693.4761989145</v>
          </cell>
          <cell r="AI35">
            <v>458603.59168531676</v>
          </cell>
          <cell r="AJ35">
            <v>208088.34446283849</v>
          </cell>
          <cell r="AK35">
            <v>3014312.287306766</v>
          </cell>
          <cell r="AL35">
            <v>1246656.7547704938</v>
          </cell>
          <cell r="AM35">
            <v>3681004.2234549215</v>
          </cell>
          <cell r="AN35">
            <v>666691.93614815525</v>
          </cell>
          <cell r="AO35">
            <v>4260969.0420772601</v>
          </cell>
          <cell r="AP35">
            <v>4927660.9782254156</v>
          </cell>
          <cell r="AQ35">
            <v>473543.27815244324</v>
          </cell>
          <cell r="AR35">
            <v>225944.67313132808</v>
          </cell>
          <cell r="AS35">
            <v>3021274.3441039026</v>
          </cell>
          <cell r="AT35">
            <v>1238385.9737575315</v>
          </cell>
          <cell r="AU35">
            <v>3720762.2953876741</v>
          </cell>
          <cell r="AV35">
            <v>699487.95128377131</v>
          </cell>
          <cell r="AW35">
            <v>4259660.3178614341</v>
          </cell>
          <cell r="AX35">
            <v>4959148.2691452056</v>
          </cell>
          <cell r="AY35">
            <v>462249.5295840262</v>
          </cell>
          <cell r="AZ35">
            <v>233618.77187744062</v>
          </cell>
          <cell r="BA35">
            <v>3080366.9844895392</v>
          </cell>
          <cell r="BB35">
            <v>1261479.1977950456</v>
          </cell>
          <cell r="BC35">
            <v>3776235.2859510062</v>
          </cell>
          <cell r="BD35">
            <v>695868.30146146682</v>
          </cell>
          <cell r="BE35">
            <v>4341846.1822845843</v>
          </cell>
          <cell r="BF35">
            <v>5037714.4837460518</v>
          </cell>
          <cell r="BG35">
            <v>462540.25192149146</v>
          </cell>
          <cell r="BH35">
            <v>244903.32954851247</v>
          </cell>
          <cell r="BI35">
            <v>2999051.3424060754</v>
          </cell>
          <cell r="BJ35">
            <v>1288828.7304753009</v>
          </cell>
          <cell r="BK35">
            <v>3706494.9238760793</v>
          </cell>
          <cell r="BL35">
            <v>707443.58147000393</v>
          </cell>
          <cell r="BM35">
            <v>4287880.0728813764</v>
          </cell>
          <cell r="BN35">
            <v>4995323.6543513797</v>
          </cell>
          <cell r="BO35">
            <v>832014.95862932177</v>
          </cell>
          <cell r="BP35">
            <v>466884.13237873442</v>
          </cell>
          <cell r="BQ35">
            <v>3749369.1932416353</v>
          </cell>
          <cell r="BR35">
            <v>1302836.9843468792</v>
          </cell>
          <cell r="BS35">
            <v>5048268.2842496913</v>
          </cell>
          <cell r="BT35">
            <v>1298899.0910080562</v>
          </cell>
          <cell r="BU35">
            <v>5052206.177588515</v>
          </cell>
          <cell r="BV35">
            <v>6351105.2685965709</v>
          </cell>
          <cell r="BW35">
            <v>447869.56097875012</v>
          </cell>
          <cell r="BX35">
            <v>263318.63557590393</v>
          </cell>
          <cell r="BY35">
            <v>3089524.9271571352</v>
          </cell>
          <cell r="BZ35">
            <v>7851786.7608195553</v>
          </cell>
          <cell r="CA35">
            <v>3800713.123711789</v>
          </cell>
          <cell r="CB35">
            <v>711188.19655465405</v>
          </cell>
          <cell r="CC35">
            <v>10941311.68797669</v>
          </cell>
          <cell r="CD35">
            <v>11652499.884531345</v>
          </cell>
          <cell r="CE35">
            <v>455183.13116671331</v>
          </cell>
          <cell r="CF35">
            <v>280885.66140841506</v>
          </cell>
          <cell r="CG35">
            <v>3165960.216424522</v>
          </cell>
          <cell r="CH35">
            <v>7876785.1093076011</v>
          </cell>
          <cell r="CI35">
            <v>3902029.0089996504</v>
          </cell>
          <cell r="CJ35">
            <v>736068.79257512838</v>
          </cell>
          <cell r="CK35">
            <v>11042745.325732123</v>
          </cell>
          <cell r="CL35">
            <v>11778814.118307251</v>
          </cell>
          <cell r="CM35">
            <v>454785.34793441673</v>
          </cell>
          <cell r="CN35">
            <v>292290.54545188055</v>
          </cell>
          <cell r="CO35">
            <v>3414136.117865378</v>
          </cell>
          <cell r="CP35">
            <v>7916043.8610649407</v>
          </cell>
          <cell r="CQ35">
            <v>4161212.0112516754</v>
          </cell>
          <cell r="CR35">
            <v>747075.89338629728</v>
          </cell>
          <cell r="CS35">
            <v>11330179.978930319</v>
          </cell>
          <cell r="CT35">
            <v>12077255.872316616</v>
          </cell>
        </row>
        <row r="36">
          <cell r="A36">
            <v>41</v>
          </cell>
          <cell r="B36" t="str">
            <v>Other Cost Of Sales</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row>
        <row r="37">
          <cell r="A37">
            <v>42</v>
          </cell>
          <cell r="B37" t="str">
            <v>Cost Of Sales</v>
          </cell>
          <cell r="C37">
            <v>13997166.533050418</v>
          </cell>
          <cell r="D37">
            <v>9959343.1923163868</v>
          </cell>
          <cell r="E37">
            <v>26088380.219225843</v>
          </cell>
          <cell r="F37">
            <v>31955264.294762637</v>
          </cell>
          <cell r="G37">
            <v>50044889.944592647</v>
          </cell>
          <cell r="H37">
            <v>23956509.725366805</v>
          </cell>
          <cell r="I37">
            <v>58043644.51398848</v>
          </cell>
          <cell r="J37">
            <v>82000154.239355266</v>
          </cell>
          <cell r="K37">
            <v>15071135.130132494</v>
          </cell>
          <cell r="L37">
            <v>10792618.398682969</v>
          </cell>
          <cell r="M37">
            <v>28618793.123219613</v>
          </cell>
          <cell r="N37">
            <v>36577160.736145742</v>
          </cell>
          <cell r="O37">
            <v>54482546.65203508</v>
          </cell>
          <cell r="P37">
            <v>25863753.528815463</v>
          </cell>
          <cell r="Q37">
            <v>65195953.859365359</v>
          </cell>
          <cell r="R37">
            <v>91059707.388180822</v>
          </cell>
          <cell r="S37">
            <v>14774383.878036125</v>
          </cell>
          <cell r="T37">
            <v>10748838.596537868</v>
          </cell>
          <cell r="U37">
            <v>30184054.067635693</v>
          </cell>
          <cell r="V37">
            <v>35703924.942802548</v>
          </cell>
          <cell r="W37">
            <v>55707276.542209685</v>
          </cell>
          <cell r="X37">
            <v>25523222.474573992</v>
          </cell>
          <cell r="Y37">
            <v>65887979.010438241</v>
          </cell>
          <cell r="Z37">
            <v>91411201.485012233</v>
          </cell>
          <cell r="AA37">
            <v>15746524.31193622</v>
          </cell>
          <cell r="AB37">
            <v>11947665.790405354</v>
          </cell>
          <cell r="AC37">
            <v>31490744.577003464</v>
          </cell>
          <cell r="AD37">
            <v>30748507.516227063</v>
          </cell>
          <cell r="AE37">
            <v>59184934.679345042</v>
          </cell>
          <cell r="AF37">
            <v>27694190.102341574</v>
          </cell>
          <cell r="AG37">
            <v>62239252.093230531</v>
          </cell>
          <cell r="AH37">
            <v>89933442.195572108</v>
          </cell>
          <cell r="AI37">
            <v>15311449.499783879</v>
          </cell>
          <cell r="AJ37">
            <v>11718249.972397558</v>
          </cell>
          <cell r="AK37">
            <v>30759780.656622153</v>
          </cell>
          <cell r="AL37">
            <v>30151510.795499124</v>
          </cell>
          <cell r="AM37">
            <v>57789480.128803596</v>
          </cell>
          <cell r="AN37">
            <v>27029699.472181439</v>
          </cell>
          <cell r="AO37">
            <v>60911291.452121273</v>
          </cell>
          <cell r="AP37">
            <v>87940990.924302697</v>
          </cell>
          <cell r="AQ37">
            <v>16344007.468361931</v>
          </cell>
          <cell r="AR37">
            <v>12532340.298511688</v>
          </cell>
          <cell r="AS37">
            <v>31207812.511824165</v>
          </cell>
          <cell r="AT37">
            <v>30116877.428480264</v>
          </cell>
          <cell r="AU37">
            <v>60084160.278697774</v>
          </cell>
          <cell r="AV37">
            <v>28876347.76687362</v>
          </cell>
          <cell r="AW37">
            <v>61324689.940304428</v>
          </cell>
          <cell r="AX37">
            <v>90201037.707178056</v>
          </cell>
          <cell r="AY37">
            <v>17282869.960757982</v>
          </cell>
          <cell r="AZ37">
            <v>13749475.755866434</v>
          </cell>
          <cell r="BA37">
            <v>32652673.191005722</v>
          </cell>
          <cell r="BB37">
            <v>30993211.369462419</v>
          </cell>
          <cell r="BC37">
            <v>63685018.907630123</v>
          </cell>
          <cell r="BD37">
            <v>31032345.716624416</v>
          </cell>
          <cell r="BE37">
            <v>63645884.560468137</v>
          </cell>
          <cell r="BF37">
            <v>94678230.277092546</v>
          </cell>
          <cell r="BG37">
            <v>17162321.957630765</v>
          </cell>
          <cell r="BH37">
            <v>13414271.695645589</v>
          </cell>
          <cell r="BI37">
            <v>34150612.473072588</v>
          </cell>
          <cell r="BJ37">
            <v>35677436.354086928</v>
          </cell>
          <cell r="BK37">
            <v>64727206.126348943</v>
          </cell>
          <cell r="BL37">
            <v>30576593.653276354</v>
          </cell>
          <cell r="BM37">
            <v>69828048.827159524</v>
          </cell>
          <cell r="BN37">
            <v>100404642.48043586</v>
          </cell>
          <cell r="BO37">
            <v>15129754.180124139</v>
          </cell>
          <cell r="BP37">
            <v>12638745.802654827</v>
          </cell>
          <cell r="BQ37">
            <v>31736071.347193062</v>
          </cell>
          <cell r="BR37">
            <v>49725871.818504982</v>
          </cell>
          <cell r="BS37">
            <v>59504571.329972021</v>
          </cell>
          <cell r="BT37">
            <v>27768499.982778966</v>
          </cell>
          <cell r="BU37">
            <v>81461943.165698051</v>
          </cell>
          <cell r="BV37">
            <v>109230443.148477</v>
          </cell>
          <cell r="BW37">
            <v>16509975.445829401</v>
          </cell>
          <cell r="BX37">
            <v>12730691.686011525</v>
          </cell>
          <cell r="BY37">
            <v>31895605.546446264</v>
          </cell>
          <cell r="BZ37">
            <v>49284149.026210621</v>
          </cell>
          <cell r="CA37">
            <v>61136272.678287178</v>
          </cell>
          <cell r="CB37">
            <v>29240667.131840926</v>
          </cell>
          <cell r="CC37">
            <v>81179754.572656885</v>
          </cell>
          <cell r="CD37">
            <v>110420421.70449783</v>
          </cell>
          <cell r="CE37">
            <v>17072110.566714767</v>
          </cell>
          <cell r="CF37">
            <v>13519089.907053545</v>
          </cell>
          <cell r="CG37">
            <v>31845945.762061398</v>
          </cell>
          <cell r="CH37">
            <v>42670262.546717137</v>
          </cell>
          <cell r="CI37">
            <v>62437146.235829718</v>
          </cell>
          <cell r="CJ37">
            <v>30591200.473768312</v>
          </cell>
          <cell r="CK37">
            <v>74516208.308778539</v>
          </cell>
          <cell r="CL37">
            <v>105107408.78254685</v>
          </cell>
          <cell r="CM37">
            <v>17947532.916992653</v>
          </cell>
          <cell r="CN37">
            <v>14479015.407142838</v>
          </cell>
          <cell r="CO37">
            <v>33599344.961793669</v>
          </cell>
          <cell r="CP37">
            <v>43954291.197467946</v>
          </cell>
          <cell r="CQ37">
            <v>66025893.285929158</v>
          </cell>
          <cell r="CR37">
            <v>32426548.32413549</v>
          </cell>
          <cell r="CS37">
            <v>77553636.159261614</v>
          </cell>
          <cell r="CT37">
            <v>109980184.48339711</v>
          </cell>
        </row>
        <row r="38">
          <cell r="A38">
            <v>42</v>
          </cell>
          <cell r="B38" t="str">
            <v>Cost Of Sales</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A39">
            <v>43</v>
          </cell>
          <cell r="B39" t="str">
            <v>Lines</v>
          </cell>
          <cell r="C39">
            <v>2160669.4982146965</v>
          </cell>
          <cell r="D39">
            <v>2436398.9617092153</v>
          </cell>
          <cell r="E39">
            <v>3338468.827008442</v>
          </cell>
          <cell r="F39">
            <v>2562451.8549051317</v>
          </cell>
          <cell r="G39">
            <v>7935537.2869323539</v>
          </cell>
          <cell r="H39">
            <v>4597068.4599239118</v>
          </cell>
          <cell r="I39">
            <v>5900920.6819135733</v>
          </cell>
          <cell r="J39">
            <v>10497989.141837485</v>
          </cell>
          <cell r="K39">
            <v>2160669.4982146965</v>
          </cell>
          <cell r="L39">
            <v>2436398.9617092153</v>
          </cell>
          <cell r="M39">
            <v>3338468.827008442</v>
          </cell>
          <cell r="N39">
            <v>2562451.8549051317</v>
          </cell>
          <cell r="O39">
            <v>7935537.2869323539</v>
          </cell>
          <cell r="P39">
            <v>4597068.4599239118</v>
          </cell>
          <cell r="Q39">
            <v>5900920.6819135733</v>
          </cell>
          <cell r="R39">
            <v>10497989.141837485</v>
          </cell>
          <cell r="S39">
            <v>2160669.4982146965</v>
          </cell>
          <cell r="T39">
            <v>2436398.9617092153</v>
          </cell>
          <cell r="U39">
            <v>3338468.827008442</v>
          </cell>
          <cell r="V39">
            <v>2562451.8549051317</v>
          </cell>
          <cell r="W39">
            <v>7935537.2869323539</v>
          </cell>
          <cell r="X39">
            <v>4597068.4599239118</v>
          </cell>
          <cell r="Y39">
            <v>5900920.6819135733</v>
          </cell>
          <cell r="Z39">
            <v>10497989.141837485</v>
          </cell>
          <cell r="AA39">
            <v>2160669.4982146965</v>
          </cell>
          <cell r="AB39">
            <v>2436398.9617092153</v>
          </cell>
          <cell r="AC39">
            <v>3338468.827008442</v>
          </cell>
          <cell r="AD39">
            <v>2562451.8549051317</v>
          </cell>
          <cell r="AE39">
            <v>7935537.2869323539</v>
          </cell>
          <cell r="AF39">
            <v>4597068.4599239118</v>
          </cell>
          <cell r="AG39">
            <v>5900920.6819135733</v>
          </cell>
          <cell r="AH39">
            <v>10497989.141837485</v>
          </cell>
          <cell r="AI39">
            <v>2160669.4982146965</v>
          </cell>
          <cell r="AJ39">
            <v>2436398.9617092153</v>
          </cell>
          <cell r="AK39">
            <v>3338468.827008442</v>
          </cell>
          <cell r="AL39">
            <v>2562451.8549051317</v>
          </cell>
          <cell r="AM39">
            <v>7935537.2869323539</v>
          </cell>
          <cell r="AN39">
            <v>4597068.4599239118</v>
          </cell>
          <cell r="AO39">
            <v>5900920.6819135733</v>
          </cell>
          <cell r="AP39">
            <v>10497989.141837485</v>
          </cell>
          <cell r="AQ39">
            <v>2160669.4982146965</v>
          </cell>
          <cell r="AR39">
            <v>2436398.9617092153</v>
          </cell>
          <cell r="AS39">
            <v>3338468.827008442</v>
          </cell>
          <cell r="AT39">
            <v>2562451.8549051317</v>
          </cell>
          <cell r="AU39">
            <v>7935537.2869323539</v>
          </cell>
          <cell r="AV39">
            <v>4597068.4599239118</v>
          </cell>
          <cell r="AW39">
            <v>5900920.6819135733</v>
          </cell>
          <cell r="AX39">
            <v>10497989.141837485</v>
          </cell>
          <cell r="AY39">
            <v>2160669.4982146965</v>
          </cell>
          <cell r="AZ39">
            <v>2436398.9617092153</v>
          </cell>
          <cell r="BA39">
            <v>3338468.827008442</v>
          </cell>
          <cell r="BB39">
            <v>2562451.8549051317</v>
          </cell>
          <cell r="BC39">
            <v>7935537.2869323539</v>
          </cell>
          <cell r="BD39">
            <v>4597068.4599239118</v>
          </cell>
          <cell r="BE39">
            <v>5900920.6819135733</v>
          </cell>
          <cell r="BF39">
            <v>10497989.141837485</v>
          </cell>
          <cell r="BG39">
            <v>2160669.4982146965</v>
          </cell>
          <cell r="BH39">
            <v>2436398.9617092153</v>
          </cell>
          <cell r="BI39">
            <v>3338468.827008442</v>
          </cell>
          <cell r="BJ39">
            <v>2562451.8549051317</v>
          </cell>
          <cell r="BK39">
            <v>7935537.2869323539</v>
          </cell>
          <cell r="BL39">
            <v>4597068.4599239118</v>
          </cell>
          <cell r="BM39">
            <v>5900920.6819135733</v>
          </cell>
          <cell r="BN39">
            <v>10497989.141837485</v>
          </cell>
          <cell r="BO39">
            <v>2160669.4982146965</v>
          </cell>
          <cell r="BP39">
            <v>2436398.9617092153</v>
          </cell>
          <cell r="BQ39">
            <v>3338468.827008442</v>
          </cell>
          <cell r="BR39">
            <v>2562451.8549051317</v>
          </cell>
          <cell r="BS39">
            <v>7935537.2869323539</v>
          </cell>
          <cell r="BT39">
            <v>4597068.4599239118</v>
          </cell>
          <cell r="BU39">
            <v>5900920.6819135733</v>
          </cell>
          <cell r="BV39">
            <v>10497989.141837485</v>
          </cell>
          <cell r="BW39">
            <v>2160669.4982146965</v>
          </cell>
          <cell r="BX39">
            <v>2436398.9617092153</v>
          </cell>
          <cell r="BY39">
            <v>3338468.827008442</v>
          </cell>
          <cell r="BZ39">
            <v>2562451.8549051317</v>
          </cell>
          <cell r="CA39">
            <v>7935537.2869323539</v>
          </cell>
          <cell r="CB39">
            <v>4597068.4599239118</v>
          </cell>
          <cell r="CC39">
            <v>5900920.6819135733</v>
          </cell>
          <cell r="CD39">
            <v>10497989.141837485</v>
          </cell>
          <cell r="CE39">
            <v>2160669.4982146965</v>
          </cell>
          <cell r="CF39">
            <v>2436398.9617092153</v>
          </cell>
          <cell r="CG39">
            <v>3338468.827008442</v>
          </cell>
          <cell r="CH39">
            <v>2562451.8549051317</v>
          </cell>
          <cell r="CI39">
            <v>7935537.2869323539</v>
          </cell>
          <cell r="CJ39">
            <v>4597068.4599239118</v>
          </cell>
          <cell r="CK39">
            <v>5900920.6819135733</v>
          </cell>
          <cell r="CL39">
            <v>10497989.141837485</v>
          </cell>
          <cell r="CM39">
            <v>2160669.4982146965</v>
          </cell>
          <cell r="CN39">
            <v>2436398.9617092153</v>
          </cell>
          <cell r="CO39">
            <v>3338468.827008442</v>
          </cell>
          <cell r="CP39">
            <v>2562451.8549051317</v>
          </cell>
          <cell r="CQ39">
            <v>7935537.2869323539</v>
          </cell>
          <cell r="CR39">
            <v>4597068.4599239118</v>
          </cell>
          <cell r="CS39">
            <v>5900920.6819135733</v>
          </cell>
          <cell r="CT39">
            <v>10497989.141837485</v>
          </cell>
        </row>
        <row r="40">
          <cell r="A40">
            <v>44</v>
          </cell>
          <cell r="B40" t="str">
            <v>Accommodation</v>
          </cell>
          <cell r="C40">
            <v>1415535.0029576391</v>
          </cell>
          <cell r="D40">
            <v>1488515.0726640311</v>
          </cell>
          <cell r="E40">
            <v>2149802.0300450609</v>
          </cell>
          <cell r="F40">
            <v>1595953.6056304595</v>
          </cell>
          <cell r="G40">
            <v>5053852.1056667306</v>
          </cell>
          <cell r="H40">
            <v>2904050.0756216701</v>
          </cell>
          <cell r="I40">
            <v>3745755.6356755206</v>
          </cell>
          <cell r="J40">
            <v>6649805.7112971898</v>
          </cell>
          <cell r="K40">
            <v>1415535.0029576391</v>
          </cell>
          <cell r="L40">
            <v>1488515.0726640311</v>
          </cell>
          <cell r="M40">
            <v>2149802.0300450609</v>
          </cell>
          <cell r="N40">
            <v>1595953.6056304595</v>
          </cell>
          <cell r="O40">
            <v>5053852.1056667306</v>
          </cell>
          <cell r="P40">
            <v>2904050.0756216701</v>
          </cell>
          <cell r="Q40">
            <v>3745755.6356755206</v>
          </cell>
          <cell r="R40">
            <v>6649805.7112971898</v>
          </cell>
          <cell r="S40">
            <v>1561611.3520068934</v>
          </cell>
          <cell r="T40">
            <v>1642122.6110613376</v>
          </cell>
          <cell r="U40">
            <v>2371651.1761781541</v>
          </cell>
          <cell r="V40">
            <v>1760648.279711555</v>
          </cell>
          <cell r="W40">
            <v>5575385.1392463855</v>
          </cell>
          <cell r="X40">
            <v>3203733.963068231</v>
          </cell>
          <cell r="Y40">
            <v>4132299.4558897093</v>
          </cell>
          <cell r="Z40">
            <v>7336033.4189579403</v>
          </cell>
          <cell r="AA40">
            <v>1457676.0157259472</v>
          </cell>
          <cell r="AB40">
            <v>1532828.7297278903</v>
          </cell>
          <cell r="AC40">
            <v>2213802.4501040303</v>
          </cell>
          <cell r="AD40">
            <v>1643465.748482439</v>
          </cell>
          <cell r="AE40">
            <v>5204307.1955578681</v>
          </cell>
          <cell r="AF40">
            <v>2990504.7454538373</v>
          </cell>
          <cell r="AG40">
            <v>3857268.1985864695</v>
          </cell>
          <cell r="AH40">
            <v>6847772.9440403068</v>
          </cell>
          <cell r="AI40">
            <v>1457676.0157259472</v>
          </cell>
          <cell r="AJ40">
            <v>1532828.7297278903</v>
          </cell>
          <cell r="AK40">
            <v>2213802.4501040303</v>
          </cell>
          <cell r="AL40">
            <v>1643465.748482439</v>
          </cell>
          <cell r="AM40">
            <v>5204307.1955578681</v>
          </cell>
          <cell r="AN40">
            <v>2990504.7454538373</v>
          </cell>
          <cell r="AO40">
            <v>3857268.1985864695</v>
          </cell>
          <cell r="AP40">
            <v>6847772.9440403068</v>
          </cell>
          <cell r="AQ40">
            <v>1457676.0157259472</v>
          </cell>
          <cell r="AR40">
            <v>1532828.7297278903</v>
          </cell>
          <cell r="AS40">
            <v>2213802.4501040303</v>
          </cell>
          <cell r="AT40">
            <v>1643465.748482439</v>
          </cell>
          <cell r="AU40">
            <v>5204307.1955578681</v>
          </cell>
          <cell r="AV40">
            <v>2990504.7454538373</v>
          </cell>
          <cell r="AW40">
            <v>3857268.1985864695</v>
          </cell>
          <cell r="AX40">
            <v>6847772.9440403068</v>
          </cell>
          <cell r="AY40">
            <v>1466588.7509070714</v>
          </cell>
          <cell r="AZ40">
            <v>1542200.9745879939</v>
          </cell>
          <cell r="BA40">
            <v>2227338.4037509556</v>
          </cell>
          <cell r="BB40">
            <v>1653514.4663301955</v>
          </cell>
          <cell r="BC40">
            <v>5236128.1292460207</v>
          </cell>
          <cell r="BD40">
            <v>3008789.7254950656</v>
          </cell>
          <cell r="BE40">
            <v>3880852.8700811509</v>
          </cell>
          <cell r="BF40">
            <v>6889642.5955762165</v>
          </cell>
          <cell r="BG40">
            <v>1466588.7509070714</v>
          </cell>
          <cell r="BH40">
            <v>1542200.9745879939</v>
          </cell>
          <cell r="BI40">
            <v>2227338.4037509556</v>
          </cell>
          <cell r="BJ40">
            <v>1653514.4663301955</v>
          </cell>
          <cell r="BK40">
            <v>5236128.1292460207</v>
          </cell>
          <cell r="BL40">
            <v>3008789.7254950656</v>
          </cell>
          <cell r="BM40">
            <v>3880852.8700811509</v>
          </cell>
          <cell r="BN40">
            <v>6889642.5955762165</v>
          </cell>
          <cell r="BO40">
            <v>1466588.7509070714</v>
          </cell>
          <cell r="BP40">
            <v>1542200.9745879939</v>
          </cell>
          <cell r="BQ40">
            <v>2227338.4037509556</v>
          </cell>
          <cell r="BR40">
            <v>1653514.4663301955</v>
          </cell>
          <cell r="BS40">
            <v>5236128.1292460207</v>
          </cell>
          <cell r="BT40">
            <v>3008789.7254950656</v>
          </cell>
          <cell r="BU40">
            <v>3880852.8700811509</v>
          </cell>
          <cell r="BV40">
            <v>6889642.5955762165</v>
          </cell>
          <cell r="BW40">
            <v>1479421.1192242848</v>
          </cell>
          <cell r="BX40">
            <v>1555694.9352588626</v>
          </cell>
          <cell r="BY40">
            <v>2246827.184601299</v>
          </cell>
          <cell r="BZ40">
            <v>1667982.3985550038</v>
          </cell>
          <cell r="CA40">
            <v>5281943.2390844468</v>
          </cell>
          <cell r="CB40">
            <v>3035116.0544831473</v>
          </cell>
          <cell r="CC40">
            <v>3914809.5831563026</v>
          </cell>
          <cell r="CD40">
            <v>6949925.6376394508</v>
          </cell>
          <cell r="CE40">
            <v>1479421.1192242848</v>
          </cell>
          <cell r="CF40">
            <v>1555694.9352588626</v>
          </cell>
          <cell r="CG40">
            <v>2246827.184601299</v>
          </cell>
          <cell r="CH40">
            <v>1667982.3985550038</v>
          </cell>
          <cell r="CI40">
            <v>5281943.2390844468</v>
          </cell>
          <cell r="CJ40">
            <v>3035116.0544831473</v>
          </cell>
          <cell r="CK40">
            <v>3914809.5831563026</v>
          </cell>
          <cell r="CL40">
            <v>6949925.6376394508</v>
          </cell>
          <cell r="CM40">
            <v>1479421.1192242848</v>
          </cell>
          <cell r="CN40">
            <v>1555694.9352588626</v>
          </cell>
          <cell r="CO40">
            <v>2246827.184601299</v>
          </cell>
          <cell r="CP40">
            <v>1667982.3985550038</v>
          </cell>
          <cell r="CQ40">
            <v>5281943.2390844468</v>
          </cell>
          <cell r="CR40">
            <v>3035116.0544831473</v>
          </cell>
          <cell r="CS40">
            <v>3914809.5831563026</v>
          </cell>
          <cell r="CT40">
            <v>6949925.6376394508</v>
          </cell>
        </row>
        <row r="41">
          <cell r="A41">
            <v>45</v>
          </cell>
          <cell r="B41" t="str">
            <v>Maintenance</v>
          </cell>
          <cell r="C41">
            <v>668729.12976602954</v>
          </cell>
          <cell r="D41">
            <v>703206.48172345059</v>
          </cell>
          <cell r="E41">
            <v>1015612.6395443856</v>
          </cell>
          <cell r="F41">
            <v>753962.7516170668</v>
          </cell>
          <cell r="G41">
            <v>2387548.2510338658</v>
          </cell>
          <cell r="H41">
            <v>1371935.6114894801</v>
          </cell>
          <cell r="I41">
            <v>1769575.3911614525</v>
          </cell>
          <cell r="J41">
            <v>3141511.0026509324</v>
          </cell>
          <cell r="K41">
            <v>668729.12976602954</v>
          </cell>
          <cell r="L41">
            <v>703206.48172345059</v>
          </cell>
          <cell r="M41">
            <v>1015612.6395443856</v>
          </cell>
          <cell r="N41">
            <v>753962.7516170668</v>
          </cell>
          <cell r="O41">
            <v>2387548.2510338658</v>
          </cell>
          <cell r="P41">
            <v>1371935.6114894801</v>
          </cell>
          <cell r="Q41">
            <v>1769575.3911614525</v>
          </cell>
          <cell r="R41">
            <v>3141511.0026509324</v>
          </cell>
          <cell r="S41">
            <v>668729.12976602954</v>
          </cell>
          <cell r="T41">
            <v>703206.48172345059</v>
          </cell>
          <cell r="U41">
            <v>1015612.6395443856</v>
          </cell>
          <cell r="V41">
            <v>753962.7516170668</v>
          </cell>
          <cell r="W41">
            <v>2387548.2510338658</v>
          </cell>
          <cell r="X41">
            <v>1371935.6114894801</v>
          </cell>
          <cell r="Y41">
            <v>1769575.3911614525</v>
          </cell>
          <cell r="Z41">
            <v>3141511.0026509324</v>
          </cell>
          <cell r="AA41">
            <v>668729.12976602954</v>
          </cell>
          <cell r="AB41">
            <v>703206.48172345059</v>
          </cell>
          <cell r="AC41">
            <v>1015612.6395443856</v>
          </cell>
          <cell r="AD41">
            <v>753962.7516170668</v>
          </cell>
          <cell r="AE41">
            <v>2387548.2510338658</v>
          </cell>
          <cell r="AF41">
            <v>1371935.6114894801</v>
          </cell>
          <cell r="AG41">
            <v>1769575.3911614525</v>
          </cell>
          <cell r="AH41">
            <v>3141511.0026509324</v>
          </cell>
          <cell r="AI41">
            <v>668729.12976602954</v>
          </cell>
          <cell r="AJ41">
            <v>703206.48172345059</v>
          </cell>
          <cell r="AK41">
            <v>1015612.6395443856</v>
          </cell>
          <cell r="AL41">
            <v>753962.7516170668</v>
          </cell>
          <cell r="AM41">
            <v>2387548.2510338658</v>
          </cell>
          <cell r="AN41">
            <v>1371935.6114894801</v>
          </cell>
          <cell r="AO41">
            <v>1769575.3911614525</v>
          </cell>
          <cell r="AP41">
            <v>3141511.0026509324</v>
          </cell>
          <cell r="AQ41">
            <v>668729.12976602954</v>
          </cell>
          <cell r="AR41">
            <v>703206.48172345059</v>
          </cell>
          <cell r="AS41">
            <v>1015612.6395443856</v>
          </cell>
          <cell r="AT41">
            <v>753962.7516170668</v>
          </cell>
          <cell r="AU41">
            <v>2387548.2510338658</v>
          </cell>
          <cell r="AV41">
            <v>1371935.6114894801</v>
          </cell>
          <cell r="AW41">
            <v>1769575.3911614525</v>
          </cell>
          <cell r="AX41">
            <v>3141511.0026509324</v>
          </cell>
          <cell r="AY41">
            <v>668729.12976602954</v>
          </cell>
          <cell r="AZ41">
            <v>703206.48172345059</v>
          </cell>
          <cell r="BA41">
            <v>1015612.6395443856</v>
          </cell>
          <cell r="BB41">
            <v>753962.7516170668</v>
          </cell>
          <cell r="BC41">
            <v>2387548.2510338658</v>
          </cell>
          <cell r="BD41">
            <v>1371935.6114894801</v>
          </cell>
          <cell r="BE41">
            <v>1769575.3911614525</v>
          </cell>
          <cell r="BF41">
            <v>3141511.0026509324</v>
          </cell>
          <cell r="BG41">
            <v>668729.12976602954</v>
          </cell>
          <cell r="BH41">
            <v>703206.48172345059</v>
          </cell>
          <cell r="BI41">
            <v>1015612.6395443856</v>
          </cell>
          <cell r="BJ41">
            <v>753962.7516170668</v>
          </cell>
          <cell r="BK41">
            <v>2387548.2510338658</v>
          </cell>
          <cell r="BL41">
            <v>1371935.6114894801</v>
          </cell>
          <cell r="BM41">
            <v>1769575.3911614525</v>
          </cell>
          <cell r="BN41">
            <v>3141511.0026509324</v>
          </cell>
          <cell r="BO41">
            <v>668729.12976602954</v>
          </cell>
          <cell r="BP41">
            <v>703206.48172345059</v>
          </cell>
          <cell r="BQ41">
            <v>1015612.6395443856</v>
          </cell>
          <cell r="BR41">
            <v>753962.7516170668</v>
          </cell>
          <cell r="BS41">
            <v>2387548.2510338658</v>
          </cell>
          <cell r="BT41">
            <v>1371935.6114894801</v>
          </cell>
          <cell r="BU41">
            <v>1769575.3911614525</v>
          </cell>
          <cell r="BV41">
            <v>3141511.0026509324</v>
          </cell>
          <cell r="BW41">
            <v>668729.12976602954</v>
          </cell>
          <cell r="BX41">
            <v>703206.48172345059</v>
          </cell>
          <cell r="BY41">
            <v>1015612.6395443856</v>
          </cell>
          <cell r="BZ41">
            <v>753962.7516170668</v>
          </cell>
          <cell r="CA41">
            <v>2387548.2510338658</v>
          </cell>
          <cell r="CB41">
            <v>1371935.6114894801</v>
          </cell>
          <cell r="CC41">
            <v>1769575.3911614525</v>
          </cell>
          <cell r="CD41">
            <v>3141511.0026509324</v>
          </cell>
          <cell r="CE41">
            <v>668729.12976602954</v>
          </cell>
          <cell r="CF41">
            <v>703206.48172345059</v>
          </cell>
          <cell r="CG41">
            <v>1015612.6395443856</v>
          </cell>
          <cell r="CH41">
            <v>753962.7516170668</v>
          </cell>
          <cell r="CI41">
            <v>2387548.2510338658</v>
          </cell>
          <cell r="CJ41">
            <v>1371935.6114894801</v>
          </cell>
          <cell r="CK41">
            <v>1769575.3911614525</v>
          </cell>
          <cell r="CL41">
            <v>3141511.0026509324</v>
          </cell>
          <cell r="CM41">
            <v>668729.12976602954</v>
          </cell>
          <cell r="CN41">
            <v>703206.48172345059</v>
          </cell>
          <cell r="CO41">
            <v>1015612.6395443856</v>
          </cell>
          <cell r="CP41">
            <v>753962.7516170668</v>
          </cell>
          <cell r="CQ41">
            <v>2387548.2510338658</v>
          </cell>
          <cell r="CR41">
            <v>1371935.6114894801</v>
          </cell>
          <cell r="CS41">
            <v>1769575.3911614525</v>
          </cell>
          <cell r="CT41">
            <v>3141511.0026509324</v>
          </cell>
        </row>
        <row r="42">
          <cell r="A42">
            <v>46</v>
          </cell>
          <cell r="B42" t="str">
            <v>Depreciation</v>
          </cell>
          <cell r="C42">
            <v>2891072.7412035191</v>
          </cell>
          <cell r="D42">
            <v>3040126.4133051876</v>
          </cell>
          <cell r="E42">
            <v>4390731.4443380535</v>
          </cell>
          <cell r="F42">
            <v>3259557.6625255453</v>
          </cell>
          <cell r="G42">
            <v>10321930.59884676</v>
          </cell>
          <cell r="H42">
            <v>5931199.1545087062</v>
          </cell>
          <cell r="I42">
            <v>7650289.1068635993</v>
          </cell>
          <cell r="J42">
            <v>13581488.261372305</v>
          </cell>
          <cell r="K42">
            <v>2891072.7412035191</v>
          </cell>
          <cell r="L42">
            <v>3040126.4133051876</v>
          </cell>
          <cell r="M42">
            <v>4390731.4443380535</v>
          </cell>
          <cell r="N42">
            <v>3259557.6625255453</v>
          </cell>
          <cell r="O42">
            <v>10321930.59884676</v>
          </cell>
          <cell r="P42">
            <v>5931199.1545087062</v>
          </cell>
          <cell r="Q42">
            <v>7650289.1068635993</v>
          </cell>
          <cell r="R42">
            <v>13581488.261372305</v>
          </cell>
          <cell r="S42">
            <v>2891073.3798093251</v>
          </cell>
          <cell r="T42">
            <v>3040127.0848352918</v>
          </cell>
          <cell r="U42">
            <v>4390732.4142017839</v>
          </cell>
          <cell r="V42">
            <v>3259558.3825255712</v>
          </cell>
          <cell r="W42">
            <v>10321932.878846399</v>
          </cell>
          <cell r="X42">
            <v>5931200.4646446165</v>
          </cell>
          <cell r="Y42">
            <v>7650290.7967273556</v>
          </cell>
          <cell r="Z42">
            <v>13581491.26137197</v>
          </cell>
          <cell r="AA42">
            <v>3271070.2548953574</v>
          </cell>
          <cell r="AB42">
            <v>3439715.279368774</v>
          </cell>
          <cell r="AC42">
            <v>4967841.4590250142</v>
          </cell>
          <cell r="AD42">
            <v>3687988.18585415</v>
          </cell>
          <cell r="AE42">
            <v>11678626.993289147</v>
          </cell>
          <cell r="AF42">
            <v>6710785.5342641314</v>
          </cell>
          <cell r="AG42">
            <v>8655829.6448791642</v>
          </cell>
          <cell r="AH42">
            <v>15366615.179143297</v>
          </cell>
          <cell r="AI42">
            <v>3271070.2548953574</v>
          </cell>
          <cell r="AJ42">
            <v>3439715.279368774</v>
          </cell>
          <cell r="AK42">
            <v>4967841.4590250142</v>
          </cell>
          <cell r="AL42">
            <v>3687988.18585415</v>
          </cell>
          <cell r="AM42">
            <v>11678626.993289147</v>
          </cell>
          <cell r="AN42">
            <v>6710785.5342641314</v>
          </cell>
          <cell r="AO42">
            <v>8655829.6448791642</v>
          </cell>
          <cell r="AP42">
            <v>15366615.179143297</v>
          </cell>
          <cell r="AQ42">
            <v>3271070.8935011639</v>
          </cell>
          <cell r="AR42">
            <v>3439715.9508988783</v>
          </cell>
          <cell r="AS42">
            <v>4967842.4288887447</v>
          </cell>
          <cell r="AT42">
            <v>3687988.9058541767</v>
          </cell>
          <cell r="AU42">
            <v>11678629.273288786</v>
          </cell>
          <cell r="AV42">
            <v>6710786.8444000427</v>
          </cell>
          <cell r="AW42">
            <v>8655831.3347429223</v>
          </cell>
          <cell r="AX42">
            <v>15366618.179142963</v>
          </cell>
          <cell r="AY42">
            <v>4321868.9067393169</v>
          </cell>
          <cell r="AZ42">
            <v>4544689.4610998239</v>
          </cell>
          <cell r="BA42">
            <v>6563710.9148722747</v>
          </cell>
          <cell r="BB42">
            <v>4872717.5593404938</v>
          </cell>
          <cell r="BC42">
            <v>15430269.282711416</v>
          </cell>
          <cell r="BD42">
            <v>8866558.3678391408</v>
          </cell>
          <cell r="BE42">
            <v>11436428.474212769</v>
          </cell>
          <cell r="BF42">
            <v>20302986.842051908</v>
          </cell>
          <cell r="BG42">
            <v>4321868.9067393169</v>
          </cell>
          <cell r="BH42">
            <v>4544689.4610998239</v>
          </cell>
          <cell r="BI42">
            <v>6563710.9148722747</v>
          </cell>
          <cell r="BJ42">
            <v>4872717.5593404938</v>
          </cell>
          <cell r="BK42">
            <v>15430269.282711416</v>
          </cell>
          <cell r="BL42">
            <v>8866558.3678391408</v>
          </cell>
          <cell r="BM42">
            <v>11436428.474212769</v>
          </cell>
          <cell r="BN42">
            <v>20302986.842051908</v>
          </cell>
          <cell r="BO42">
            <v>4321868.9067393169</v>
          </cell>
          <cell r="BP42">
            <v>4544689.4610998239</v>
          </cell>
          <cell r="BQ42">
            <v>6563710.9148722747</v>
          </cell>
          <cell r="BR42">
            <v>4872717.5593404938</v>
          </cell>
          <cell r="BS42">
            <v>15430269.282711416</v>
          </cell>
          <cell r="BT42">
            <v>8866558.3678391408</v>
          </cell>
          <cell r="BU42">
            <v>11436428.474212769</v>
          </cell>
          <cell r="BV42">
            <v>20302986.842051908</v>
          </cell>
          <cell r="BW42">
            <v>4916693.6595075633</v>
          </cell>
          <cell r="BX42">
            <v>5170181.3127595931</v>
          </cell>
          <cell r="BY42">
            <v>7467083.4618953979</v>
          </cell>
          <cell r="BZ42">
            <v>5543356.3686353695</v>
          </cell>
          <cell r="CA42">
            <v>17553958.434162553</v>
          </cell>
          <cell r="CB42">
            <v>10086874.972267156</v>
          </cell>
          <cell r="CC42">
            <v>13010439.830530766</v>
          </cell>
          <cell r="CD42">
            <v>23097314.802797921</v>
          </cell>
          <cell r="CE42">
            <v>4916693.6595075633</v>
          </cell>
          <cell r="CF42">
            <v>5170181.3127595931</v>
          </cell>
          <cell r="CG42">
            <v>7467083.4618953979</v>
          </cell>
          <cell r="CH42">
            <v>5543356.3686353695</v>
          </cell>
          <cell r="CI42">
            <v>17553958.434162553</v>
          </cell>
          <cell r="CJ42">
            <v>10086874.972267156</v>
          </cell>
          <cell r="CK42">
            <v>13010439.830530766</v>
          </cell>
          <cell r="CL42">
            <v>23097314.802797921</v>
          </cell>
          <cell r="CM42">
            <v>4916693.6595075633</v>
          </cell>
          <cell r="CN42">
            <v>5170181.3127595931</v>
          </cell>
          <cell r="CO42">
            <v>7467083.4618953979</v>
          </cell>
          <cell r="CP42">
            <v>5543356.3686353695</v>
          </cell>
          <cell r="CQ42">
            <v>17553958.434162553</v>
          </cell>
          <cell r="CR42">
            <v>10086874.972267156</v>
          </cell>
          <cell r="CS42">
            <v>13010439.830530766</v>
          </cell>
          <cell r="CT42">
            <v>23097314.802797921</v>
          </cell>
        </row>
        <row r="43">
          <cell r="A43">
            <v>47</v>
          </cell>
          <cell r="B43" t="str">
            <v>R F Licence</v>
          </cell>
          <cell r="C43">
            <v>161780.14648339016</v>
          </cell>
          <cell r="D43">
            <v>170120.96910013858</v>
          </cell>
          <cell r="E43">
            <v>245698.82525284865</v>
          </cell>
          <cell r="F43">
            <v>182400.01664396643</v>
          </cell>
          <cell r="G43">
            <v>577599.94083637744</v>
          </cell>
          <cell r="H43">
            <v>331901.11558352876</v>
          </cell>
          <cell r="I43">
            <v>428098.84189681511</v>
          </cell>
          <cell r="J43">
            <v>759999.95748034387</v>
          </cell>
          <cell r="K43">
            <v>161780.14648339016</v>
          </cell>
          <cell r="L43">
            <v>170120.96910013858</v>
          </cell>
          <cell r="M43">
            <v>245698.82525284865</v>
          </cell>
          <cell r="N43">
            <v>182400.01664396643</v>
          </cell>
          <cell r="O43">
            <v>577599.94083637744</v>
          </cell>
          <cell r="P43">
            <v>331901.11558352876</v>
          </cell>
          <cell r="Q43">
            <v>428098.84189681511</v>
          </cell>
          <cell r="R43">
            <v>759999.95748034387</v>
          </cell>
          <cell r="S43">
            <v>161780.14648339016</v>
          </cell>
          <cell r="T43">
            <v>170120.96910013858</v>
          </cell>
          <cell r="U43">
            <v>245698.82525284865</v>
          </cell>
          <cell r="V43">
            <v>182400.01664396643</v>
          </cell>
          <cell r="W43">
            <v>577599.94083637744</v>
          </cell>
          <cell r="X43">
            <v>331901.11558352876</v>
          </cell>
          <cell r="Y43">
            <v>428098.84189681511</v>
          </cell>
          <cell r="Z43">
            <v>759999.95748034387</v>
          </cell>
          <cell r="AA43">
            <v>161780.14648339016</v>
          </cell>
          <cell r="AB43">
            <v>170120.96910013858</v>
          </cell>
          <cell r="AC43">
            <v>245698.82525284865</v>
          </cell>
          <cell r="AD43">
            <v>182400.01664396643</v>
          </cell>
          <cell r="AE43">
            <v>577599.94083637744</v>
          </cell>
          <cell r="AF43">
            <v>331901.11558352876</v>
          </cell>
          <cell r="AG43">
            <v>428098.84189681511</v>
          </cell>
          <cell r="AH43">
            <v>759999.95748034387</v>
          </cell>
          <cell r="AI43">
            <v>301563.8695414071</v>
          </cell>
          <cell r="AJ43">
            <v>317111.45555946889</v>
          </cell>
          <cell r="AK43">
            <v>457991.23128272226</v>
          </cell>
          <cell r="AL43">
            <v>340000.03102493746</v>
          </cell>
          <cell r="AM43">
            <v>1076666.5563835981</v>
          </cell>
          <cell r="AN43">
            <v>618675.32510087593</v>
          </cell>
          <cell r="AO43">
            <v>797991.26230765972</v>
          </cell>
          <cell r="AP43">
            <v>1416666.5874085356</v>
          </cell>
          <cell r="AQ43">
            <v>301563.8695414071</v>
          </cell>
          <cell r="AR43">
            <v>317111.45555946889</v>
          </cell>
          <cell r="AS43">
            <v>457991.23128272226</v>
          </cell>
          <cell r="AT43">
            <v>340000.03102493746</v>
          </cell>
          <cell r="AU43">
            <v>1076666.5563835981</v>
          </cell>
          <cell r="AV43">
            <v>618675.32510087593</v>
          </cell>
          <cell r="AW43">
            <v>797991.26230765972</v>
          </cell>
          <cell r="AX43">
            <v>1416666.5874085356</v>
          </cell>
          <cell r="AY43">
            <v>301563.8695414071</v>
          </cell>
          <cell r="AZ43">
            <v>317111.45555946889</v>
          </cell>
          <cell r="BA43">
            <v>457991.23128272226</v>
          </cell>
          <cell r="BB43">
            <v>340000.03102493746</v>
          </cell>
          <cell r="BC43">
            <v>1076666.5563835981</v>
          </cell>
          <cell r="BD43">
            <v>618675.32510087593</v>
          </cell>
          <cell r="BE43">
            <v>797991.26230765972</v>
          </cell>
          <cell r="BF43">
            <v>1416666.5874085356</v>
          </cell>
          <cell r="BG43">
            <v>301563.8695414071</v>
          </cell>
          <cell r="BH43">
            <v>317111.45555946889</v>
          </cell>
          <cell r="BI43">
            <v>457991.23128272226</v>
          </cell>
          <cell r="BJ43">
            <v>340000.03102493746</v>
          </cell>
          <cell r="BK43">
            <v>1076666.5563835981</v>
          </cell>
          <cell r="BL43">
            <v>618675.32510087593</v>
          </cell>
          <cell r="BM43">
            <v>797991.26230765972</v>
          </cell>
          <cell r="BN43">
            <v>1416666.5874085356</v>
          </cell>
          <cell r="BO43">
            <v>301563.8695414071</v>
          </cell>
          <cell r="BP43">
            <v>317111.45555946889</v>
          </cell>
          <cell r="BQ43">
            <v>457991.23128272226</v>
          </cell>
          <cell r="BR43">
            <v>340000.03102493746</v>
          </cell>
          <cell r="BS43">
            <v>1076666.5563835981</v>
          </cell>
          <cell r="BT43">
            <v>618675.32510087593</v>
          </cell>
          <cell r="BU43">
            <v>797991.26230765972</v>
          </cell>
          <cell r="BV43">
            <v>1416666.5874085356</v>
          </cell>
          <cell r="BW43">
            <v>301563.8695414071</v>
          </cell>
          <cell r="BX43">
            <v>317111.45555946889</v>
          </cell>
          <cell r="BY43">
            <v>457991.23128272226</v>
          </cell>
          <cell r="BZ43">
            <v>340000.03102493746</v>
          </cell>
          <cell r="CA43">
            <v>1076666.5563835981</v>
          </cell>
          <cell r="CB43">
            <v>618675.32510087593</v>
          </cell>
          <cell r="CC43">
            <v>797991.26230765972</v>
          </cell>
          <cell r="CD43">
            <v>1416666.5874085356</v>
          </cell>
          <cell r="CE43">
            <v>301563.8695414071</v>
          </cell>
          <cell r="CF43">
            <v>317111.45555946889</v>
          </cell>
          <cell r="CG43">
            <v>457991.23128272226</v>
          </cell>
          <cell r="CH43">
            <v>340000.03102493746</v>
          </cell>
          <cell r="CI43">
            <v>1076666.5563835981</v>
          </cell>
          <cell r="CJ43">
            <v>618675.32510087593</v>
          </cell>
          <cell r="CK43">
            <v>797991.26230765972</v>
          </cell>
          <cell r="CL43">
            <v>1416666.5874085356</v>
          </cell>
          <cell r="CM43">
            <v>301564.8695414071</v>
          </cell>
          <cell r="CN43">
            <v>317111.45555946889</v>
          </cell>
          <cell r="CO43">
            <v>457991.23128272226</v>
          </cell>
          <cell r="CP43">
            <v>340000.03102493746</v>
          </cell>
          <cell r="CQ43">
            <v>1076667.5563835981</v>
          </cell>
          <cell r="CR43">
            <v>618676.32510087593</v>
          </cell>
          <cell r="CS43">
            <v>797991.26230765972</v>
          </cell>
          <cell r="CT43">
            <v>1416667.5874085356</v>
          </cell>
        </row>
        <row r="44">
          <cell r="A44">
            <v>49</v>
          </cell>
          <cell r="B44" t="str">
            <v>R F Licence</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A45">
            <v>50</v>
          </cell>
          <cell r="B45" t="str">
            <v>Network Costs</v>
          </cell>
          <cell r="C45">
            <v>7297786.5186252752</v>
          </cell>
          <cell r="D45">
            <v>7838367.898502022</v>
          </cell>
          <cell r="E45">
            <v>11140313.766188791</v>
          </cell>
          <cell r="F45">
            <v>8354325.8913221704</v>
          </cell>
          <cell r="G45">
            <v>26276468.183316085</v>
          </cell>
          <cell r="H45">
            <v>15136154.417127296</v>
          </cell>
          <cell r="I45">
            <v>19494639.657510962</v>
          </cell>
          <cell r="J45">
            <v>34630794.074638255</v>
          </cell>
          <cell r="K45">
            <v>7297786.5186252752</v>
          </cell>
          <cell r="L45">
            <v>7838367.898502022</v>
          </cell>
          <cell r="M45">
            <v>11140313.766188791</v>
          </cell>
          <cell r="N45">
            <v>8354325.8913221704</v>
          </cell>
          <cell r="O45">
            <v>26276468.183316085</v>
          </cell>
          <cell r="P45">
            <v>15136154.417127296</v>
          </cell>
          <cell r="Q45">
            <v>19494639.657510962</v>
          </cell>
          <cell r="R45">
            <v>34630794.074638255</v>
          </cell>
          <cell r="S45">
            <v>7443863.5062803356</v>
          </cell>
          <cell r="T45">
            <v>7991976.1084294328</v>
          </cell>
          <cell r="U45">
            <v>11362163.882185614</v>
          </cell>
          <cell r="V45">
            <v>8519021.2854032908</v>
          </cell>
          <cell r="W45">
            <v>26798003.49689538</v>
          </cell>
          <cell r="X45">
            <v>15435839.614709768</v>
          </cell>
          <cell r="Y45">
            <v>19881185.167588905</v>
          </cell>
          <cell r="Z45">
            <v>35317024.782298669</v>
          </cell>
          <cell r="AA45">
            <v>7719925.0450854208</v>
          </cell>
          <cell r="AB45">
            <v>8282270.4216294689</v>
          </cell>
          <cell r="AC45">
            <v>11781424.200934721</v>
          </cell>
          <cell r="AD45">
            <v>8830268.5575027522</v>
          </cell>
          <cell r="AE45">
            <v>27783619.667649612</v>
          </cell>
          <cell r="AF45">
            <v>16002195.466714889</v>
          </cell>
          <cell r="AG45">
            <v>20611692.758437473</v>
          </cell>
          <cell r="AH45">
            <v>36613888.225152358</v>
          </cell>
          <cell r="AI45">
            <v>7859708.7681434378</v>
          </cell>
          <cell r="AJ45">
            <v>8429260.9080887996</v>
          </cell>
          <cell r="AK45">
            <v>11993716.606964596</v>
          </cell>
          <cell r="AL45">
            <v>8987868.5718837231</v>
          </cell>
          <cell r="AM45">
            <v>28282686.283196833</v>
          </cell>
          <cell r="AN45">
            <v>16288969.676232237</v>
          </cell>
          <cell r="AO45">
            <v>20981585.178848319</v>
          </cell>
          <cell r="AP45">
            <v>37270554.855080552</v>
          </cell>
          <cell r="AQ45">
            <v>7859709.4067492429</v>
          </cell>
          <cell r="AR45">
            <v>8429261.5796189047</v>
          </cell>
          <cell r="AS45">
            <v>11993717.576828325</v>
          </cell>
          <cell r="AT45">
            <v>8987869.2918837517</v>
          </cell>
          <cell r="AU45">
            <v>28282688.563196473</v>
          </cell>
          <cell r="AV45">
            <v>16288970.986368148</v>
          </cell>
          <cell r="AW45">
            <v>20981586.868712075</v>
          </cell>
          <cell r="AX45">
            <v>37270557.855080225</v>
          </cell>
          <cell r="AY45">
            <v>8919420.1551685221</v>
          </cell>
          <cell r="AZ45">
            <v>9543607.3346799538</v>
          </cell>
          <cell r="BA45">
            <v>13603122.01645878</v>
          </cell>
          <cell r="BB45">
            <v>10182646.663217824</v>
          </cell>
          <cell r="BC45">
            <v>32066149.506307255</v>
          </cell>
          <cell r="BD45">
            <v>18463027.489848476</v>
          </cell>
          <cell r="BE45">
            <v>23785768.679676604</v>
          </cell>
          <cell r="BF45">
            <v>42248796.169525079</v>
          </cell>
          <cell r="BG45">
            <v>8919420.1551685221</v>
          </cell>
          <cell r="BH45">
            <v>9543607.3346799538</v>
          </cell>
          <cell r="BI45">
            <v>13603122.01645878</v>
          </cell>
          <cell r="BJ45">
            <v>10182646.663217824</v>
          </cell>
          <cell r="BK45">
            <v>32066149.506307255</v>
          </cell>
          <cell r="BL45">
            <v>18463027.489848476</v>
          </cell>
          <cell r="BM45">
            <v>23785768.679676604</v>
          </cell>
          <cell r="BN45">
            <v>42248796.169525079</v>
          </cell>
          <cell r="BO45">
            <v>8919420.1551685221</v>
          </cell>
          <cell r="BP45">
            <v>9543607.3346799538</v>
          </cell>
          <cell r="BQ45">
            <v>13603122.01645878</v>
          </cell>
          <cell r="BR45">
            <v>10182646.663217824</v>
          </cell>
          <cell r="BS45">
            <v>32066149.506307255</v>
          </cell>
          <cell r="BT45">
            <v>18463027.489848476</v>
          </cell>
          <cell r="BU45">
            <v>23785768.679676604</v>
          </cell>
          <cell r="BV45">
            <v>42248796.169525079</v>
          </cell>
          <cell r="BW45">
            <v>9527077.2762539797</v>
          </cell>
          <cell r="BX45">
            <v>10182593.147010591</v>
          </cell>
          <cell r="BY45">
            <v>14525983.344332246</v>
          </cell>
          <cell r="BZ45">
            <v>10867753.404737508</v>
          </cell>
          <cell r="CA45">
            <v>34235653.767596819</v>
          </cell>
          <cell r="CB45">
            <v>19709670.423264571</v>
          </cell>
          <cell r="CC45">
            <v>25393736.749069754</v>
          </cell>
          <cell r="CD45">
            <v>45103407.172334321</v>
          </cell>
          <cell r="CE45">
            <v>9527077.2762539797</v>
          </cell>
          <cell r="CF45">
            <v>10182593.147010591</v>
          </cell>
          <cell r="CG45">
            <v>14525983.344332246</v>
          </cell>
          <cell r="CH45">
            <v>10867753.404737508</v>
          </cell>
          <cell r="CI45">
            <v>34235653.767596819</v>
          </cell>
          <cell r="CJ45">
            <v>19709670.423264571</v>
          </cell>
          <cell r="CK45">
            <v>25393736.749069754</v>
          </cell>
          <cell r="CL45">
            <v>45103407.172334321</v>
          </cell>
          <cell r="CM45">
            <v>9527078.2762539797</v>
          </cell>
          <cell r="CN45">
            <v>10182593.147010591</v>
          </cell>
          <cell r="CO45">
            <v>14525983.344332246</v>
          </cell>
          <cell r="CP45">
            <v>10867753.404737508</v>
          </cell>
          <cell r="CQ45">
            <v>34235654.767596819</v>
          </cell>
          <cell r="CR45">
            <v>19709671.423264571</v>
          </cell>
          <cell r="CS45">
            <v>25393736.749069754</v>
          </cell>
          <cell r="CT45">
            <v>45103408.172334321</v>
          </cell>
        </row>
        <row r="46">
          <cell r="A46">
            <v>51</v>
          </cell>
          <cell r="B46" t="str">
            <v>Gross Profit</v>
          </cell>
          <cell r="C46">
            <v>25690181.379147172</v>
          </cell>
          <cell r="D46">
            <v>21672944.518740285</v>
          </cell>
          <cell r="E46">
            <v>39235528.872172184</v>
          </cell>
          <cell r="F46">
            <v>37480524.512416862</v>
          </cell>
          <cell r="G46">
            <v>86598654.770059615</v>
          </cell>
          <cell r="H46">
            <v>47363125.897887453</v>
          </cell>
          <cell r="I46">
            <v>76716053.384589046</v>
          </cell>
          <cell r="J46">
            <v>124079179.28247651</v>
          </cell>
          <cell r="K46">
            <v>28193207.839480661</v>
          </cell>
          <cell r="L46">
            <v>23458087.559650049</v>
          </cell>
          <cell r="M46">
            <v>44622720.365568437</v>
          </cell>
          <cell r="N46">
            <v>30183991.767355818</v>
          </cell>
          <cell r="O46">
            <v>96274015.764699131</v>
          </cell>
          <cell r="P46">
            <v>51651295.399130709</v>
          </cell>
          <cell r="Q46">
            <v>74806712.132924259</v>
          </cell>
          <cell r="R46">
            <v>126458007.53205493</v>
          </cell>
          <cell r="S46">
            <v>27198890.996769976</v>
          </cell>
          <cell r="T46">
            <v>22028084.859058745</v>
          </cell>
          <cell r="U46">
            <v>44325643.129763409</v>
          </cell>
          <cell r="V46">
            <v>30492783.625471674</v>
          </cell>
          <cell r="W46">
            <v>93552618.985592127</v>
          </cell>
          <cell r="X46">
            <v>49226975.855828717</v>
          </cell>
          <cell r="Y46">
            <v>74818426.755235076</v>
          </cell>
          <cell r="Z46">
            <v>124045402.61106379</v>
          </cell>
          <cell r="AA46">
            <v>28979034.459748708</v>
          </cell>
          <cell r="AB46">
            <v>23211526.48525079</v>
          </cell>
          <cell r="AC46">
            <v>42412938.644474819</v>
          </cell>
          <cell r="AD46">
            <v>38058886.702268668</v>
          </cell>
          <cell r="AE46">
            <v>94603499.589474306</v>
          </cell>
          <cell r="AF46">
            <v>52190560.944999516</v>
          </cell>
          <cell r="AG46">
            <v>80471825.346743464</v>
          </cell>
          <cell r="AH46">
            <v>132662386.29174303</v>
          </cell>
          <cell r="AI46">
            <v>28799736.089626938</v>
          </cell>
          <cell r="AJ46">
            <v>22994105.148192156</v>
          </cell>
          <cell r="AK46">
            <v>43173720.946734346</v>
          </cell>
          <cell r="AL46">
            <v>40320134.529791452</v>
          </cell>
          <cell r="AM46">
            <v>94967562.184553459</v>
          </cell>
          <cell r="AN46">
            <v>51793841.23781909</v>
          </cell>
          <cell r="AO46">
            <v>83493855.476525798</v>
          </cell>
          <cell r="AP46">
            <v>135287696.71434489</v>
          </cell>
          <cell r="AQ46">
            <v>30538690.582755692</v>
          </cell>
          <cell r="AR46">
            <v>24390023.487368129</v>
          </cell>
          <cell r="AS46">
            <v>41891038.872290649</v>
          </cell>
          <cell r="AT46">
            <v>41052283.171528578</v>
          </cell>
          <cell r="AU46">
            <v>96819752.942414463</v>
          </cell>
          <cell r="AV46">
            <v>54928714.070123821</v>
          </cell>
          <cell r="AW46">
            <v>82943322.043819219</v>
          </cell>
          <cell r="AX46">
            <v>137872036.11394301</v>
          </cell>
          <cell r="AY46">
            <v>26825247.684706401</v>
          </cell>
          <cell r="AZ46">
            <v>23192178.792687815</v>
          </cell>
          <cell r="BA46">
            <v>42470453.505788341</v>
          </cell>
          <cell r="BB46">
            <v>41849854.295367986</v>
          </cell>
          <cell r="BC46">
            <v>92487879.983182594</v>
          </cell>
          <cell r="BD46">
            <v>50017426.477394216</v>
          </cell>
          <cell r="BE46">
            <v>84320307.801156327</v>
          </cell>
          <cell r="BF46">
            <v>134337734.27855054</v>
          </cell>
          <cell r="BG46">
            <v>28164195.409551542</v>
          </cell>
          <cell r="BH46">
            <v>23594133.830157716</v>
          </cell>
          <cell r="BI46">
            <v>40311962.989676848</v>
          </cell>
          <cell r="BJ46">
            <v>43629831.077498943</v>
          </cell>
          <cell r="BK46">
            <v>92070292.229386106</v>
          </cell>
          <cell r="BL46">
            <v>51758329.239709258</v>
          </cell>
          <cell r="BM46">
            <v>83941794.067175791</v>
          </cell>
          <cell r="BN46">
            <v>135700123.30688506</v>
          </cell>
          <cell r="BO46">
            <v>26744906.322633687</v>
          </cell>
          <cell r="BP46">
            <v>22104929.271327242</v>
          </cell>
          <cell r="BQ46">
            <v>42868334.819522738</v>
          </cell>
          <cell r="BR46">
            <v>42865927.519737691</v>
          </cell>
          <cell r="BS46">
            <v>91718170.413483635</v>
          </cell>
          <cell r="BT46">
            <v>48849835.593960926</v>
          </cell>
          <cell r="BU46">
            <v>85734262.339260429</v>
          </cell>
          <cell r="BV46">
            <v>134584097.93322128</v>
          </cell>
          <cell r="BW46">
            <v>27435981.447821196</v>
          </cell>
          <cell r="BX46">
            <v>23155024.096883725</v>
          </cell>
          <cell r="BY46">
            <v>43002245.316362366</v>
          </cell>
          <cell r="BZ46">
            <v>47329728.792566039</v>
          </cell>
          <cell r="CA46">
            <v>93593250.861067265</v>
          </cell>
          <cell r="CB46">
            <v>50591005.544704922</v>
          </cell>
          <cell r="CC46">
            <v>90331974.108928412</v>
          </cell>
          <cell r="CD46">
            <v>140922979.6536333</v>
          </cell>
          <cell r="CE46">
            <v>28135606.438002709</v>
          </cell>
          <cell r="CF46">
            <v>24570248.623092812</v>
          </cell>
          <cell r="CG46">
            <v>43920244.899919882</v>
          </cell>
          <cell r="CH46">
            <v>49652825.351817988</v>
          </cell>
          <cell r="CI46">
            <v>96626099.961015433</v>
          </cell>
          <cell r="CJ46">
            <v>52705855.061095521</v>
          </cell>
          <cell r="CK46">
            <v>93573070.251737863</v>
          </cell>
          <cell r="CL46">
            <v>146278925.3128334</v>
          </cell>
          <cell r="CM46">
            <v>30891557.798460726</v>
          </cell>
          <cell r="CN46">
            <v>27139560.565016147</v>
          </cell>
          <cell r="CO46">
            <v>49887206.687769584</v>
          </cell>
          <cell r="CP46">
            <v>50199151.641500399</v>
          </cell>
          <cell r="CQ46">
            <v>107918325.05124643</v>
          </cell>
          <cell r="CR46">
            <v>58031118.363476872</v>
          </cell>
          <cell r="CS46">
            <v>100086358.32926998</v>
          </cell>
          <cell r="CT46">
            <v>158117476.69274688</v>
          </cell>
        </row>
        <row r="47">
          <cell r="A47">
            <v>52</v>
          </cell>
          <cell r="B47" t="str">
            <v>Gross Profit</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A48">
            <v>53</v>
          </cell>
          <cell r="B48" t="str">
            <v>Marketing Costs</v>
          </cell>
          <cell r="C48">
            <v>598800.01602654043</v>
          </cell>
          <cell r="D48">
            <v>992332.53982204187</v>
          </cell>
          <cell r="E48">
            <v>1770914.4373924939</v>
          </cell>
          <cell r="F48">
            <v>2812181.9139412711</v>
          </cell>
          <cell r="G48">
            <v>3362046.9932410764</v>
          </cell>
          <cell r="H48">
            <v>1591132.5558485822</v>
          </cell>
          <cell r="I48">
            <v>4583096.3513337653</v>
          </cell>
          <cell r="J48">
            <v>6174228.907182347</v>
          </cell>
          <cell r="K48">
            <v>598800.01602654043</v>
          </cell>
          <cell r="L48">
            <v>992332.53982204187</v>
          </cell>
          <cell r="M48">
            <v>1770914.4373924939</v>
          </cell>
          <cell r="N48">
            <v>2812181.9139412711</v>
          </cell>
          <cell r="O48">
            <v>3362046.9932410764</v>
          </cell>
          <cell r="P48">
            <v>1591132.5558485822</v>
          </cell>
          <cell r="Q48">
            <v>4583096.3513337653</v>
          </cell>
          <cell r="R48">
            <v>6174228.907182347</v>
          </cell>
          <cell r="S48">
            <v>641692.77290357219</v>
          </cell>
          <cell r="T48">
            <v>1003416.0264592163</v>
          </cell>
          <cell r="U48">
            <v>1791772.6534186203</v>
          </cell>
          <cell r="V48">
            <v>2826172.4544009385</v>
          </cell>
          <cell r="W48">
            <v>3436881.452781409</v>
          </cell>
          <cell r="X48">
            <v>1645108.7993627884</v>
          </cell>
          <cell r="Y48">
            <v>4617945.1078195591</v>
          </cell>
          <cell r="Z48">
            <v>6263053.907182347</v>
          </cell>
          <cell r="AA48">
            <v>435773.55446067231</v>
          </cell>
          <cell r="AB48">
            <v>899365.4306956837</v>
          </cell>
          <cell r="AC48">
            <v>1618375.5283589324</v>
          </cell>
          <cell r="AD48">
            <v>2444698.2494403073</v>
          </cell>
          <cell r="AE48">
            <v>2953514.513515288</v>
          </cell>
          <cell r="AF48">
            <v>1335138.9851563559</v>
          </cell>
          <cell r="AG48">
            <v>4063073.7777992394</v>
          </cell>
          <cell r="AH48">
            <v>5398212.7629555948</v>
          </cell>
          <cell r="AI48">
            <v>568766.58985433134</v>
          </cell>
          <cell r="AJ48">
            <v>971861.63419974584</v>
          </cell>
          <cell r="AK48">
            <v>1737994.2641406353</v>
          </cell>
          <cell r="AL48">
            <v>2723808.632930947</v>
          </cell>
          <cell r="AM48">
            <v>3278622.4881947124</v>
          </cell>
          <cell r="AN48">
            <v>1540628.2240540772</v>
          </cell>
          <cell r="AO48">
            <v>4461802.8970715823</v>
          </cell>
          <cell r="AP48">
            <v>6002431.121125659</v>
          </cell>
          <cell r="AQ48">
            <v>568766.58985433134</v>
          </cell>
          <cell r="AR48">
            <v>971861.63419974584</v>
          </cell>
          <cell r="AS48">
            <v>1737994.2641406353</v>
          </cell>
          <cell r="AT48">
            <v>2723808.632930947</v>
          </cell>
          <cell r="AU48">
            <v>3278622.4881947124</v>
          </cell>
          <cell r="AV48">
            <v>1540628.2240540772</v>
          </cell>
          <cell r="AW48">
            <v>4461802.8970715823</v>
          </cell>
          <cell r="AX48">
            <v>6002431.121125659</v>
          </cell>
          <cell r="AY48">
            <v>568766.58985433134</v>
          </cell>
          <cell r="AZ48">
            <v>971861.63419974584</v>
          </cell>
          <cell r="BA48">
            <v>1737994.2641406353</v>
          </cell>
          <cell r="BB48">
            <v>2723808.632930947</v>
          </cell>
          <cell r="BC48">
            <v>3278622.4881947124</v>
          </cell>
          <cell r="BD48">
            <v>1540628.2240540772</v>
          </cell>
          <cell r="BE48">
            <v>4461802.8970715823</v>
          </cell>
          <cell r="BF48">
            <v>6002431.121125659</v>
          </cell>
          <cell r="BG48">
            <v>568766.58985433134</v>
          </cell>
          <cell r="BH48">
            <v>971861.63419974584</v>
          </cell>
          <cell r="BI48">
            <v>1737994.2641406353</v>
          </cell>
          <cell r="BJ48">
            <v>2723808.632930947</v>
          </cell>
          <cell r="BK48">
            <v>3278622.4881947124</v>
          </cell>
          <cell r="BL48">
            <v>1540628.2240540772</v>
          </cell>
          <cell r="BM48">
            <v>4461802.8970715823</v>
          </cell>
          <cell r="BN48">
            <v>6002431.121125659</v>
          </cell>
          <cell r="BO48">
            <v>568766.58985433134</v>
          </cell>
          <cell r="BP48">
            <v>971861.63419974584</v>
          </cell>
          <cell r="BQ48">
            <v>1737994.2641406353</v>
          </cell>
          <cell r="BR48">
            <v>2723808.632930947</v>
          </cell>
          <cell r="BS48">
            <v>3278622.4881947124</v>
          </cell>
          <cell r="BT48">
            <v>1540628.2240540772</v>
          </cell>
          <cell r="BU48">
            <v>4461802.8970715823</v>
          </cell>
          <cell r="BV48">
            <v>6002431.121125659</v>
          </cell>
          <cell r="BW48">
            <v>568766.58985433134</v>
          </cell>
          <cell r="BX48">
            <v>971861.63419974584</v>
          </cell>
          <cell r="BY48">
            <v>1737994.2641406353</v>
          </cell>
          <cell r="BZ48">
            <v>2723808.632930947</v>
          </cell>
          <cell r="CA48">
            <v>3278622.4881947124</v>
          </cell>
          <cell r="CB48">
            <v>1540628.2240540772</v>
          </cell>
          <cell r="CC48">
            <v>4461802.8970715823</v>
          </cell>
          <cell r="CD48">
            <v>6002431.121125659</v>
          </cell>
          <cell r="CE48">
            <v>568766.58985433134</v>
          </cell>
          <cell r="CF48">
            <v>971861.63419974584</v>
          </cell>
          <cell r="CG48">
            <v>1737994.2641406353</v>
          </cell>
          <cell r="CH48">
            <v>2723808.632930947</v>
          </cell>
          <cell r="CI48">
            <v>3278622.4881947124</v>
          </cell>
          <cell r="CJ48">
            <v>1540628.2240540772</v>
          </cell>
          <cell r="CK48">
            <v>4461802.8970715823</v>
          </cell>
          <cell r="CL48">
            <v>6002431.121125659</v>
          </cell>
          <cell r="CM48">
            <v>568766.58985433134</v>
          </cell>
          <cell r="CN48">
            <v>971861.63419974584</v>
          </cell>
          <cell r="CO48">
            <v>1737994.2641406353</v>
          </cell>
          <cell r="CP48">
            <v>2723808.632930947</v>
          </cell>
          <cell r="CQ48">
            <v>3278622.4881947124</v>
          </cell>
          <cell r="CR48">
            <v>1540628.2240540772</v>
          </cell>
          <cell r="CS48">
            <v>4461802.8970715823</v>
          </cell>
          <cell r="CT48">
            <v>6002431.121125659</v>
          </cell>
        </row>
        <row r="49">
          <cell r="A49">
            <v>54</v>
          </cell>
          <cell r="B49" t="str">
            <v>Acquisition Costs - Wholesale</v>
          </cell>
          <cell r="C49">
            <v>206834.04078918311</v>
          </cell>
          <cell r="D49">
            <v>1644143.1219183188</v>
          </cell>
          <cell r="E49">
            <v>600275.38427306479</v>
          </cell>
          <cell r="F49">
            <v>3409250.3271897417</v>
          </cell>
          <cell r="G49">
            <v>2451252.5469805668</v>
          </cell>
          <cell r="H49">
            <v>1850977.162707502</v>
          </cell>
          <cell r="I49">
            <v>4009525.7114628064</v>
          </cell>
          <cell r="J49">
            <v>5860502.8741703089</v>
          </cell>
          <cell r="K49">
            <v>229774.95271506827</v>
          </cell>
          <cell r="L49">
            <v>1643245.5031139299</v>
          </cell>
          <cell r="M49">
            <v>577938.95226823434</v>
          </cell>
          <cell r="N49">
            <v>2225458.5432940088</v>
          </cell>
          <cell r="O49">
            <v>2450959.4080972327</v>
          </cell>
          <cell r="P49">
            <v>1873020.4558289982</v>
          </cell>
          <cell r="Q49">
            <v>2803397.4955622433</v>
          </cell>
          <cell r="R49">
            <v>4676417.9513912415</v>
          </cell>
          <cell r="S49">
            <v>223404.84753373082</v>
          </cell>
          <cell r="T49">
            <v>1634589.2281867245</v>
          </cell>
          <cell r="U49">
            <v>704516.02745875437</v>
          </cell>
          <cell r="V49">
            <v>2165983.5094759418</v>
          </cell>
          <cell r="W49">
            <v>2562510.1031792099</v>
          </cell>
          <cell r="X49">
            <v>1857994.0757204553</v>
          </cell>
          <cell r="Y49">
            <v>2870499.5369346961</v>
          </cell>
          <cell r="Z49">
            <v>4728493.6126551516</v>
          </cell>
          <cell r="AA49">
            <v>234265.416209627</v>
          </cell>
          <cell r="AB49">
            <v>1824463.7177995339</v>
          </cell>
          <cell r="AC49">
            <v>886133.55889604858</v>
          </cell>
          <cell r="AD49">
            <v>694385.92409567768</v>
          </cell>
          <cell r="AE49">
            <v>2944862.6929052095</v>
          </cell>
          <cell r="AF49">
            <v>2058729.1340091608</v>
          </cell>
          <cell r="AG49">
            <v>1580519.4829917261</v>
          </cell>
          <cell r="AH49">
            <v>3639248.6170008872</v>
          </cell>
          <cell r="AI49">
            <v>220593.79044552663</v>
          </cell>
          <cell r="AJ49">
            <v>1826954.4121984029</v>
          </cell>
          <cell r="AK49">
            <v>805394.8284119959</v>
          </cell>
          <cell r="AL49">
            <v>694385.92664034967</v>
          </cell>
          <cell r="AM49">
            <v>2852943.0310559254</v>
          </cell>
          <cell r="AN49">
            <v>2047548.2026439295</v>
          </cell>
          <cell r="AO49">
            <v>1499780.7550523456</v>
          </cell>
          <cell r="AP49">
            <v>3547328.9576962749</v>
          </cell>
          <cell r="AQ49">
            <v>235927.13509810253</v>
          </cell>
          <cell r="AR49">
            <v>1828073.6344010683</v>
          </cell>
          <cell r="AS49">
            <v>859883.4792857836</v>
          </cell>
          <cell r="AT49">
            <v>720979.42906728375</v>
          </cell>
          <cell r="AU49">
            <v>2923884.2487849547</v>
          </cell>
          <cell r="AV49">
            <v>2064000.7694991708</v>
          </cell>
          <cell r="AW49">
            <v>1580862.9083530675</v>
          </cell>
          <cell r="AX49">
            <v>3644863.6778522385</v>
          </cell>
          <cell r="AY49">
            <v>211082.44679641316</v>
          </cell>
          <cell r="AZ49">
            <v>2494250.3860362843</v>
          </cell>
          <cell r="BA49">
            <v>949452.11061216658</v>
          </cell>
          <cell r="BB49">
            <v>3771106.1963483458</v>
          </cell>
          <cell r="BC49">
            <v>3654784.9434448639</v>
          </cell>
          <cell r="BD49">
            <v>2705332.8328326973</v>
          </cell>
          <cell r="BE49">
            <v>4720558.306960512</v>
          </cell>
          <cell r="BF49">
            <v>7425891.1397932097</v>
          </cell>
          <cell r="BG49">
            <v>229613.55186004404</v>
          </cell>
          <cell r="BH49">
            <v>2493492.6955995769</v>
          </cell>
          <cell r="BI49">
            <v>1124969.3401677595</v>
          </cell>
          <cell r="BJ49">
            <v>3920635.8201461793</v>
          </cell>
          <cell r="BK49">
            <v>3848075.5876273806</v>
          </cell>
          <cell r="BL49">
            <v>2723106.2474596212</v>
          </cell>
          <cell r="BM49">
            <v>5045605.1603139387</v>
          </cell>
          <cell r="BN49">
            <v>7768711.4077735599</v>
          </cell>
          <cell r="BO49">
            <v>199519.5159745916</v>
          </cell>
          <cell r="BP49">
            <v>2495469.7956002019</v>
          </cell>
          <cell r="BQ49">
            <v>1548699.0106682912</v>
          </cell>
          <cell r="BR49">
            <v>4436661.3858323349</v>
          </cell>
          <cell r="BS49">
            <v>4243688.3222430851</v>
          </cell>
          <cell r="BT49">
            <v>2694989.3115747934</v>
          </cell>
          <cell r="BU49">
            <v>5985360.3965006266</v>
          </cell>
          <cell r="BV49">
            <v>8680349.7080754191</v>
          </cell>
          <cell r="BW49">
            <v>214506.95928716933</v>
          </cell>
          <cell r="BX49">
            <v>1971702.2622875858</v>
          </cell>
          <cell r="BY49">
            <v>1123746.9924995638</v>
          </cell>
          <cell r="BZ49">
            <v>805749.95987252146</v>
          </cell>
          <cell r="CA49">
            <v>3309956.2140743188</v>
          </cell>
          <cell r="CB49">
            <v>2186209.2215747549</v>
          </cell>
          <cell r="CC49">
            <v>1929496.9523720853</v>
          </cell>
          <cell r="CD49">
            <v>4115706.1739468402</v>
          </cell>
          <cell r="CE49">
            <v>164420.84727696329</v>
          </cell>
          <cell r="CF49">
            <v>1976101.8625631805</v>
          </cell>
          <cell r="CG49">
            <v>1035251.0508910511</v>
          </cell>
          <cell r="CH49">
            <v>556699.97701559111</v>
          </cell>
          <cell r="CI49">
            <v>3175773.7607311951</v>
          </cell>
          <cell r="CJ49">
            <v>2140522.709840144</v>
          </cell>
          <cell r="CK49">
            <v>1591951.0279066423</v>
          </cell>
          <cell r="CL49">
            <v>3732473.7377467863</v>
          </cell>
          <cell r="CM49">
            <v>169215.98268843623</v>
          </cell>
          <cell r="CN49">
            <v>1976312.9878578677</v>
          </cell>
          <cell r="CO49">
            <v>977159.77630257024</v>
          </cell>
          <cell r="CP49">
            <v>565489.96678795991</v>
          </cell>
          <cell r="CQ49">
            <v>3122688.7468488738</v>
          </cell>
          <cell r="CR49">
            <v>2145528.9705463038</v>
          </cell>
          <cell r="CS49">
            <v>1542649.7430905302</v>
          </cell>
          <cell r="CT49">
            <v>3688178.7136368337</v>
          </cell>
        </row>
        <row r="50">
          <cell r="A50">
            <v>55</v>
          </cell>
          <cell r="B50" t="str">
            <v>Acquisition Costs - Retail</v>
          </cell>
          <cell r="C50">
            <v>3593792.6549634719</v>
          </cell>
          <cell r="D50">
            <v>2080483.2000572041</v>
          </cell>
          <cell r="E50">
            <v>12906767.76859447</v>
          </cell>
          <cell r="F50">
            <v>25003271.493911009</v>
          </cell>
          <cell r="G50">
            <v>18581043.623615146</v>
          </cell>
          <cell r="H50">
            <v>5674275.8550206758</v>
          </cell>
          <cell r="I50">
            <v>37910039.262505479</v>
          </cell>
          <cell r="J50">
            <v>43584315.117526159</v>
          </cell>
          <cell r="K50">
            <v>3569848.5823080493</v>
          </cell>
          <cell r="L50">
            <v>2152401.0379266562</v>
          </cell>
          <cell r="M50">
            <v>12742262.80922441</v>
          </cell>
          <cell r="N50">
            <v>17871547.154528588</v>
          </cell>
          <cell r="O50">
            <v>18464512.429459117</v>
          </cell>
          <cell r="P50">
            <v>5722249.6202347055</v>
          </cell>
          <cell r="Q50">
            <v>30613809.963753</v>
          </cell>
          <cell r="R50">
            <v>36336059.583987705</v>
          </cell>
          <cell r="S50">
            <v>3479861.7713770997</v>
          </cell>
          <cell r="T50">
            <v>2231969.6509807995</v>
          </cell>
          <cell r="U50">
            <v>14582290.634376716</v>
          </cell>
          <cell r="V50">
            <v>16664320.7692919</v>
          </cell>
          <cell r="W50">
            <v>20294122.056734614</v>
          </cell>
          <cell r="X50">
            <v>5711831.4223578991</v>
          </cell>
          <cell r="Y50">
            <v>31246611.403668616</v>
          </cell>
          <cell r="Z50">
            <v>36958442.826026514</v>
          </cell>
          <cell r="AA50">
            <v>2890994.319897552</v>
          </cell>
          <cell r="AB50">
            <v>2175285.4508330938</v>
          </cell>
          <cell r="AC50">
            <v>16427989.78745304</v>
          </cell>
          <cell r="AD50">
            <v>13897656.540894505</v>
          </cell>
          <cell r="AE50">
            <v>21494269.558183685</v>
          </cell>
          <cell r="AF50">
            <v>5066279.7707306463</v>
          </cell>
          <cell r="AG50">
            <v>30325646.328347545</v>
          </cell>
          <cell r="AH50">
            <v>35391926.099078193</v>
          </cell>
          <cell r="AI50">
            <v>3030219.2532164408</v>
          </cell>
          <cell r="AJ50">
            <v>2263986.2902030847</v>
          </cell>
          <cell r="AK50">
            <v>15148378.418394927</v>
          </cell>
          <cell r="AL50">
            <v>13593449.887093229</v>
          </cell>
          <cell r="AM50">
            <v>20442583.961814452</v>
          </cell>
          <cell r="AN50">
            <v>5294205.543419525</v>
          </cell>
          <cell r="AO50">
            <v>28741828.305488154</v>
          </cell>
          <cell r="AP50">
            <v>34036033.848907679</v>
          </cell>
          <cell r="AQ50">
            <v>3620348.71918613</v>
          </cell>
          <cell r="AR50">
            <v>2548818.492840488</v>
          </cell>
          <cell r="AS50">
            <v>15398499.375215001</v>
          </cell>
          <cell r="AT50">
            <v>14076178.05666252</v>
          </cell>
          <cell r="AU50">
            <v>21567666.58724162</v>
          </cell>
          <cell r="AV50">
            <v>6169167.2120266184</v>
          </cell>
          <cell r="AW50">
            <v>29474677.431877524</v>
          </cell>
          <cell r="AX50">
            <v>35643844.643904142</v>
          </cell>
          <cell r="AY50">
            <v>3678863.7724468298</v>
          </cell>
          <cell r="AZ50">
            <v>3057204.3842025017</v>
          </cell>
          <cell r="BA50">
            <v>16260437.256522369</v>
          </cell>
          <cell r="BB50">
            <v>14654796.153081018</v>
          </cell>
          <cell r="BC50">
            <v>22996505.413171701</v>
          </cell>
          <cell r="BD50">
            <v>6736068.1566493316</v>
          </cell>
          <cell r="BE50">
            <v>30915233.409603387</v>
          </cell>
          <cell r="BF50">
            <v>37651301.566252723</v>
          </cell>
          <cell r="BG50">
            <v>3899931.7026630389</v>
          </cell>
          <cell r="BH50">
            <v>3207031.7165448838</v>
          </cell>
          <cell r="BI50">
            <v>18938746.491079558</v>
          </cell>
          <cell r="BJ50">
            <v>17622960.72730856</v>
          </cell>
          <cell r="BK50">
            <v>26045709.910287481</v>
          </cell>
          <cell r="BL50">
            <v>7106963.4192079231</v>
          </cell>
          <cell r="BM50">
            <v>36561707.218388118</v>
          </cell>
          <cell r="BN50">
            <v>43668670.637596041</v>
          </cell>
          <cell r="BO50">
            <v>4296676.070968641</v>
          </cell>
          <cell r="BP50">
            <v>3616638.4031670825</v>
          </cell>
          <cell r="BQ50">
            <v>23732741.177577641</v>
          </cell>
          <cell r="BR50">
            <v>27810152.947811615</v>
          </cell>
          <cell r="BS50">
            <v>31646055.651713364</v>
          </cell>
          <cell r="BT50">
            <v>7913314.474135723</v>
          </cell>
          <cell r="BU50">
            <v>51542894.125389256</v>
          </cell>
          <cell r="BV50">
            <v>59456208.599524975</v>
          </cell>
          <cell r="BW50">
            <v>3738560.1663714023</v>
          </cell>
          <cell r="BX50">
            <v>2952097.2238111231</v>
          </cell>
          <cell r="BY50">
            <v>18699422.299132757</v>
          </cell>
          <cell r="BZ50">
            <v>15728291.04836937</v>
          </cell>
          <cell r="CA50">
            <v>25390079.689315282</v>
          </cell>
          <cell r="CB50">
            <v>6690657.3901825249</v>
          </cell>
          <cell r="CC50">
            <v>34427713.347502127</v>
          </cell>
          <cell r="CD50">
            <v>41118370.737684652</v>
          </cell>
          <cell r="CE50">
            <v>3482132.674553792</v>
          </cell>
          <cell r="CF50">
            <v>2803883.0175374369</v>
          </cell>
          <cell r="CG50">
            <v>17033728.293179929</v>
          </cell>
          <cell r="CH50">
            <v>10984366.410725217</v>
          </cell>
          <cell r="CI50">
            <v>23319743.985271156</v>
          </cell>
          <cell r="CJ50">
            <v>6286015.6920912284</v>
          </cell>
          <cell r="CK50">
            <v>28018094.703905147</v>
          </cell>
          <cell r="CL50">
            <v>34304110.395996377</v>
          </cell>
          <cell r="CM50">
            <v>3440060.6909072902</v>
          </cell>
          <cell r="CN50">
            <v>2783893.0167925027</v>
          </cell>
          <cell r="CO50">
            <v>16301009.067881683</v>
          </cell>
          <cell r="CP50">
            <v>11104090.455329983</v>
          </cell>
          <cell r="CQ50">
            <v>22524962.775581475</v>
          </cell>
          <cell r="CR50">
            <v>6223953.7076997925</v>
          </cell>
          <cell r="CS50">
            <v>27405099.523211665</v>
          </cell>
          <cell r="CT50">
            <v>33629053.230911456</v>
          </cell>
        </row>
        <row r="51">
          <cell r="A51">
            <v>56</v>
          </cell>
          <cell r="B51" t="str">
            <v xml:space="preserve">Customer Retention </v>
          </cell>
          <cell r="C51">
            <v>157661.70063923573</v>
          </cell>
          <cell r="D51">
            <v>970182.7430501146</v>
          </cell>
          <cell r="E51">
            <v>4820029.3597396379</v>
          </cell>
          <cell r="F51">
            <v>577396.89341189072</v>
          </cell>
          <cell r="G51">
            <v>5947873.803428988</v>
          </cell>
          <cell r="H51">
            <v>1127844.4436893503</v>
          </cell>
          <cell r="I51">
            <v>5397426.2531515285</v>
          </cell>
          <cell r="J51">
            <v>6525270.6968408786</v>
          </cell>
          <cell r="K51">
            <v>148353.02064880068</v>
          </cell>
          <cell r="L51">
            <v>969744.44018858601</v>
          </cell>
          <cell r="M51">
            <v>4819653.1149059031</v>
          </cell>
          <cell r="N51">
            <v>577396.89341189072</v>
          </cell>
          <cell r="O51">
            <v>5937750.5757432897</v>
          </cell>
          <cell r="P51">
            <v>1118097.4608373868</v>
          </cell>
          <cell r="Q51">
            <v>5397050.0083177937</v>
          </cell>
          <cell r="R51">
            <v>6515147.4691551803</v>
          </cell>
          <cell r="S51">
            <v>138901.09675310669</v>
          </cell>
          <cell r="T51">
            <v>968814.06964431272</v>
          </cell>
          <cell r="U51">
            <v>4820444.9478517249</v>
          </cell>
          <cell r="V51">
            <v>577396.89341189072</v>
          </cell>
          <cell r="W51">
            <v>5928160.1142491437</v>
          </cell>
          <cell r="X51">
            <v>1107715.1663974193</v>
          </cell>
          <cell r="Y51">
            <v>5397841.8412636155</v>
          </cell>
          <cell r="Z51">
            <v>6505557.0076610344</v>
          </cell>
          <cell r="AA51">
            <v>115220.55936108198</v>
          </cell>
          <cell r="AB51">
            <v>956380.46985027567</v>
          </cell>
          <cell r="AC51">
            <v>4819755.7788131498</v>
          </cell>
          <cell r="AD51">
            <v>577396.89341189072</v>
          </cell>
          <cell r="AE51">
            <v>5891356.808024507</v>
          </cell>
          <cell r="AF51">
            <v>1071601.0292113577</v>
          </cell>
          <cell r="AG51">
            <v>5397152.6722250404</v>
          </cell>
          <cell r="AH51">
            <v>6468753.7014363976</v>
          </cell>
          <cell r="AI51">
            <v>126007.42233933105</v>
          </cell>
          <cell r="AJ51">
            <v>955857.22667126881</v>
          </cell>
          <cell r="AK51">
            <v>4819955.4430605769</v>
          </cell>
          <cell r="AL51">
            <v>577396.89341189072</v>
          </cell>
          <cell r="AM51">
            <v>5901820.0920711765</v>
          </cell>
          <cell r="AN51">
            <v>1081864.6490105998</v>
          </cell>
          <cell r="AO51">
            <v>5397352.3364724675</v>
          </cell>
          <cell r="AP51">
            <v>6479216.9854830671</v>
          </cell>
          <cell r="AQ51">
            <v>135681.37937580759</v>
          </cell>
          <cell r="AR51">
            <v>955594.7563261484</v>
          </cell>
          <cell r="AS51">
            <v>4819515.8436473859</v>
          </cell>
          <cell r="AT51">
            <v>577396.89341189072</v>
          </cell>
          <cell r="AU51">
            <v>5910791.9793493422</v>
          </cell>
          <cell r="AV51">
            <v>1091276.135701956</v>
          </cell>
          <cell r="AW51">
            <v>5396912.7370592766</v>
          </cell>
          <cell r="AX51">
            <v>6488188.8727612328</v>
          </cell>
          <cell r="AY51">
            <v>140319.5582178043</v>
          </cell>
          <cell r="AZ51">
            <v>1063138.7131787529</v>
          </cell>
          <cell r="BA51">
            <v>4820331.8192006564</v>
          </cell>
          <cell r="BB51">
            <v>577396.89341189072</v>
          </cell>
          <cell r="BC51">
            <v>6023790.0905972142</v>
          </cell>
          <cell r="BD51">
            <v>1203458.2713965573</v>
          </cell>
          <cell r="BE51">
            <v>5397728.712612547</v>
          </cell>
          <cell r="BF51">
            <v>6601186.9840091048</v>
          </cell>
          <cell r="BG51">
            <v>145037.24293735702</v>
          </cell>
          <cell r="BH51">
            <v>1063443.5009413585</v>
          </cell>
          <cell r="BI51">
            <v>4820988.0764060551</v>
          </cell>
          <cell r="BJ51">
            <v>577396.89341189072</v>
          </cell>
          <cell r="BK51">
            <v>6029468.8202847708</v>
          </cell>
          <cell r="BL51">
            <v>1208480.7438787154</v>
          </cell>
          <cell r="BM51">
            <v>5398384.9698179457</v>
          </cell>
          <cell r="BN51">
            <v>6606865.7136966614</v>
          </cell>
          <cell r="BO51">
            <v>128767.20078072321</v>
          </cell>
          <cell r="BP51">
            <v>1063582.4519812919</v>
          </cell>
          <cell r="BQ51">
            <v>4822902.1659825006</v>
          </cell>
          <cell r="BR51">
            <v>577396.89341189072</v>
          </cell>
          <cell r="BS51">
            <v>6015251.818744516</v>
          </cell>
          <cell r="BT51">
            <v>1192349.6527620151</v>
          </cell>
          <cell r="BU51">
            <v>5400299.0593943913</v>
          </cell>
          <cell r="BV51">
            <v>6592648.7121564066</v>
          </cell>
          <cell r="BW51">
            <v>153393.35819472081</v>
          </cell>
          <cell r="BX51">
            <v>1066830.6678463165</v>
          </cell>
          <cell r="BY51">
            <v>4824181.1991424691</v>
          </cell>
          <cell r="BZ51">
            <v>577396.89341189072</v>
          </cell>
          <cell r="CA51">
            <v>6044405.2251835065</v>
          </cell>
          <cell r="CB51">
            <v>1220224.0260410374</v>
          </cell>
          <cell r="CC51">
            <v>5401578.0925543597</v>
          </cell>
          <cell r="CD51">
            <v>6621802.1185953971</v>
          </cell>
          <cell r="CE51">
            <v>161244.42052639037</v>
          </cell>
          <cell r="CF51">
            <v>1067355.426775899</v>
          </cell>
          <cell r="CG51">
            <v>4824499.4291408276</v>
          </cell>
          <cell r="CH51">
            <v>577396.89341189072</v>
          </cell>
          <cell r="CI51">
            <v>6053099.2764431173</v>
          </cell>
          <cell r="CJ51">
            <v>1228599.8473022894</v>
          </cell>
          <cell r="CK51">
            <v>5401896.3225527182</v>
          </cell>
          <cell r="CL51">
            <v>6630496.1698550079</v>
          </cell>
          <cell r="CM51">
            <v>169137.77164750645</v>
          </cell>
          <cell r="CN51">
            <v>1067852.2867839816</v>
          </cell>
          <cell r="CO51">
            <v>4825028.4717393639</v>
          </cell>
          <cell r="CP51">
            <v>577396.89341189072</v>
          </cell>
          <cell r="CQ51">
            <v>6062018.5301708523</v>
          </cell>
          <cell r="CR51">
            <v>1236990.058431488</v>
          </cell>
          <cell r="CS51">
            <v>5402425.3651512545</v>
          </cell>
          <cell r="CT51">
            <v>6639415.4235827429</v>
          </cell>
        </row>
        <row r="52">
          <cell r="A52">
            <v>57</v>
          </cell>
          <cell r="B52" t="str">
            <v xml:space="preserve">Customer Retention </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A53">
            <v>58</v>
          </cell>
          <cell r="B53" t="str">
            <v>Marketing Costs</v>
          </cell>
          <cell r="C53">
            <v>4557088.4124184316</v>
          </cell>
          <cell r="D53">
            <v>5687141.6048476789</v>
          </cell>
          <cell r="E53">
            <v>20097986.949999668</v>
          </cell>
          <cell r="F53">
            <v>31802100.62845391</v>
          </cell>
          <cell r="G53">
            <v>30342216.967265777</v>
          </cell>
          <cell r="H53">
            <v>10244230.01726611</v>
          </cell>
          <cell r="I53">
            <v>51900087.578453578</v>
          </cell>
          <cell r="J53">
            <v>62144317.595719695</v>
          </cell>
          <cell r="K53">
            <v>4546776.5716984589</v>
          </cell>
          <cell r="L53">
            <v>5757723.5210512141</v>
          </cell>
          <cell r="M53">
            <v>19910769.313791044</v>
          </cell>
          <cell r="N53">
            <v>23486584.505175758</v>
          </cell>
          <cell r="O53">
            <v>30215269.406540714</v>
          </cell>
          <cell r="P53">
            <v>10304500.092749672</v>
          </cell>
          <cell r="Q53">
            <v>43397353.818966798</v>
          </cell>
          <cell r="R53">
            <v>53701853.911716476</v>
          </cell>
          <cell r="S53">
            <v>4483860.4885675088</v>
          </cell>
          <cell r="T53">
            <v>5838788.9752710527</v>
          </cell>
          <cell r="U53">
            <v>21899024.263105817</v>
          </cell>
          <cell r="V53">
            <v>22233873.62658067</v>
          </cell>
          <cell r="W53">
            <v>32221673.726944376</v>
          </cell>
          <cell r="X53">
            <v>10322649.463838562</v>
          </cell>
          <cell r="Y53">
            <v>44132897.889686488</v>
          </cell>
          <cell r="Z53">
            <v>54455547.35352505</v>
          </cell>
          <cell r="AA53">
            <v>3676253.8499289337</v>
          </cell>
          <cell r="AB53">
            <v>5855495.0691785868</v>
          </cell>
          <cell r="AC53">
            <v>23752254.653521173</v>
          </cell>
          <cell r="AD53">
            <v>17614137.607842378</v>
          </cell>
          <cell r="AE53">
            <v>33284003.572628688</v>
          </cell>
          <cell r="AF53">
            <v>9531748.9191075191</v>
          </cell>
          <cell r="AG53">
            <v>41366392.261363551</v>
          </cell>
          <cell r="AH53">
            <v>50898141.180471078</v>
          </cell>
          <cell r="AI53">
            <v>3945587.0558556295</v>
          </cell>
          <cell r="AJ53">
            <v>6018659.5632725023</v>
          </cell>
          <cell r="AK53">
            <v>22511722.954008136</v>
          </cell>
          <cell r="AL53">
            <v>17589041.340076417</v>
          </cell>
          <cell r="AM53">
            <v>32475969.573136266</v>
          </cell>
          <cell r="AN53">
            <v>9964246.6191281322</v>
          </cell>
          <cell r="AO53">
            <v>40100764.294084549</v>
          </cell>
          <cell r="AP53">
            <v>50065010.913212679</v>
          </cell>
          <cell r="AQ53">
            <v>4560723.8235143721</v>
          </cell>
          <cell r="AR53">
            <v>6304348.5177674498</v>
          </cell>
          <cell r="AS53">
            <v>22815892.962288808</v>
          </cell>
          <cell r="AT53">
            <v>18098363.012072641</v>
          </cell>
          <cell r="AU53">
            <v>33680965.303570628</v>
          </cell>
          <cell r="AV53">
            <v>10865072.341281822</v>
          </cell>
          <cell r="AW53">
            <v>40914255.974361449</v>
          </cell>
          <cell r="AX53">
            <v>51779328.315643273</v>
          </cell>
          <cell r="AY53">
            <v>4599032.367315378</v>
          </cell>
          <cell r="AZ53">
            <v>7586455.1176172849</v>
          </cell>
          <cell r="BA53">
            <v>23768215.450475827</v>
          </cell>
          <cell r="BB53">
            <v>21727107.875772201</v>
          </cell>
          <cell r="BC53">
            <v>35953702.935408488</v>
          </cell>
          <cell r="BD53">
            <v>12185487.484932663</v>
          </cell>
          <cell r="BE53">
            <v>45495323.326248027</v>
          </cell>
          <cell r="BF53">
            <v>57680810.811180696</v>
          </cell>
          <cell r="BG53">
            <v>4843349.0873147715</v>
          </cell>
          <cell r="BH53">
            <v>7735829.5472855652</v>
          </cell>
          <cell r="BI53">
            <v>26622698.171794005</v>
          </cell>
          <cell r="BJ53">
            <v>24844802.073797576</v>
          </cell>
          <cell r="BK53">
            <v>39201876.806394346</v>
          </cell>
          <cell r="BL53">
            <v>12579178.634600336</v>
          </cell>
          <cell r="BM53">
            <v>51467500.245591581</v>
          </cell>
          <cell r="BN53">
            <v>64046678.880191922</v>
          </cell>
          <cell r="BO53">
            <v>5193729.3775782874</v>
          </cell>
          <cell r="BP53">
            <v>8147552.284948322</v>
          </cell>
          <cell r="BQ53">
            <v>31842336.618369065</v>
          </cell>
          <cell r="BR53">
            <v>35548019.859986782</v>
          </cell>
          <cell r="BS53">
            <v>45183618.28089568</v>
          </cell>
          <cell r="BT53">
            <v>13341281.662526608</v>
          </cell>
          <cell r="BU53">
            <v>67390356.478355855</v>
          </cell>
          <cell r="BV53">
            <v>80731638.140882447</v>
          </cell>
          <cell r="BW53">
            <v>4675227.0737076243</v>
          </cell>
          <cell r="BX53">
            <v>6962491.788144771</v>
          </cell>
          <cell r="BY53">
            <v>26385344.754915424</v>
          </cell>
          <cell r="BZ53">
            <v>19835246.534584727</v>
          </cell>
          <cell r="CA53">
            <v>38023063.616767824</v>
          </cell>
          <cell r="CB53">
            <v>11637718.861852396</v>
          </cell>
          <cell r="CC53">
            <v>46220591.289500155</v>
          </cell>
          <cell r="CD53">
            <v>57858310.151352547</v>
          </cell>
          <cell r="CE53">
            <v>4376564.5322114769</v>
          </cell>
          <cell r="CF53">
            <v>6819201.9410762619</v>
          </cell>
          <cell r="CG53">
            <v>24631473.037352443</v>
          </cell>
          <cell r="CH53">
            <v>14842271.914083647</v>
          </cell>
          <cell r="CI53">
            <v>35827239.510640182</v>
          </cell>
          <cell r="CJ53">
            <v>11195766.473287739</v>
          </cell>
          <cell r="CK53">
            <v>39473744.951436087</v>
          </cell>
          <cell r="CL53">
            <v>50669511.424723826</v>
          </cell>
          <cell r="CM53">
            <v>4347181.0350975646</v>
          </cell>
          <cell r="CN53">
            <v>6799919.9256340973</v>
          </cell>
          <cell r="CO53">
            <v>23841191.580064252</v>
          </cell>
          <cell r="CP53">
            <v>14970785.948460782</v>
          </cell>
          <cell r="CQ53">
            <v>34988292.540795915</v>
          </cell>
          <cell r="CR53">
            <v>11147100.960731661</v>
          </cell>
          <cell r="CS53">
            <v>38811977.528525032</v>
          </cell>
          <cell r="CT53">
            <v>49959078.489256687</v>
          </cell>
        </row>
        <row r="54">
          <cell r="A54">
            <v>59</v>
          </cell>
          <cell r="B54" t="str">
            <v>Marketing Costs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A55">
            <v>60</v>
          </cell>
          <cell r="B55" t="str">
            <v>Central Costs</v>
          </cell>
          <cell r="C55">
            <v>32860.906397130915</v>
          </cell>
          <cell r="D55">
            <v>913790.57460590592</v>
          </cell>
          <cell r="E55">
            <v>42669.827877227501</v>
          </cell>
          <cell r="F55">
            <v>33657.941119735624</v>
          </cell>
          <cell r="G55">
            <v>989321.30888026429</v>
          </cell>
          <cell r="H55">
            <v>946651.48100303684</v>
          </cell>
          <cell r="I55">
            <v>76327.768996963132</v>
          </cell>
          <cell r="J55">
            <v>1022979.25</v>
          </cell>
          <cell r="K55">
            <v>31340.593789790793</v>
          </cell>
          <cell r="L55">
            <v>913070.02197079733</v>
          </cell>
          <cell r="M55">
            <v>43124.119345608284</v>
          </cell>
          <cell r="N55">
            <v>35444.514893803615</v>
          </cell>
          <cell r="O55">
            <v>987534.73510619637</v>
          </cell>
          <cell r="P55">
            <v>944410.61576058809</v>
          </cell>
          <cell r="Q55">
            <v>78568.634239411898</v>
          </cell>
          <cell r="R55">
            <v>1022979.25</v>
          </cell>
          <cell r="S55">
            <v>-1158337.2566965241</v>
          </cell>
          <cell r="T55">
            <v>-13463.845727811335</v>
          </cell>
          <cell r="U55">
            <v>-1777915.4312331381</v>
          </cell>
          <cell r="V55">
            <v>-1102304.2163425263</v>
          </cell>
          <cell r="W55">
            <v>-2949716.5336574735</v>
          </cell>
          <cell r="X55">
            <v>-1171801.1024243354</v>
          </cell>
          <cell r="Y55">
            <v>-2880219.6475756643</v>
          </cell>
          <cell r="Z55">
            <v>-4052020.75</v>
          </cell>
          <cell r="AA55">
            <v>141070.68475224296</v>
          </cell>
          <cell r="AB55">
            <v>1000571.3303580969</v>
          </cell>
          <cell r="AC55">
            <v>213665.53517972367</v>
          </cell>
          <cell r="AD55">
            <v>142671.69970993648</v>
          </cell>
          <cell r="AE55">
            <v>1355307.5502900635</v>
          </cell>
          <cell r="AF55">
            <v>1141642.0151103397</v>
          </cell>
          <cell r="AG55">
            <v>356337.23488966015</v>
          </cell>
          <cell r="AH55">
            <v>1497979.25</v>
          </cell>
          <cell r="AI55">
            <v>141810.5131539148</v>
          </cell>
          <cell r="AJ55">
            <v>1000268.5208599108</v>
          </cell>
          <cell r="AK55">
            <v>213422.28984595774</v>
          </cell>
          <cell r="AL55">
            <v>142477.92614021664</v>
          </cell>
          <cell r="AM55">
            <v>1355501.3238597831</v>
          </cell>
          <cell r="AN55">
            <v>1142079.0340138255</v>
          </cell>
          <cell r="AO55">
            <v>355900.21598617441</v>
          </cell>
          <cell r="AP55">
            <v>1497979.25</v>
          </cell>
          <cell r="AQ55">
            <v>140836.47688096933</v>
          </cell>
          <cell r="AR55">
            <v>1001121.750179495</v>
          </cell>
          <cell r="AS55">
            <v>213233.49959827992</v>
          </cell>
          <cell r="AT55">
            <v>142787.52334125567</v>
          </cell>
          <cell r="AU55">
            <v>1355191.726658744</v>
          </cell>
          <cell r="AV55">
            <v>1141958.2270604642</v>
          </cell>
          <cell r="AW55">
            <v>356021.02293953556</v>
          </cell>
          <cell r="AX55">
            <v>1497979.25</v>
          </cell>
          <cell r="AY55">
            <v>144330.80721072614</v>
          </cell>
          <cell r="AZ55">
            <v>1000519.449898292</v>
          </cell>
          <cell r="BA55">
            <v>211571.94969351817</v>
          </cell>
          <cell r="BB55">
            <v>141557.04319746364</v>
          </cell>
          <cell r="BC55">
            <v>1356422.2068025363</v>
          </cell>
          <cell r="BD55">
            <v>1144850.257109018</v>
          </cell>
          <cell r="BE55">
            <v>353128.99289098184</v>
          </cell>
          <cell r="BF55">
            <v>1497979.25</v>
          </cell>
          <cell r="BG55">
            <v>148354.49150121331</v>
          </cell>
          <cell r="BH55">
            <v>997839.57477815822</v>
          </cell>
          <cell r="BI55">
            <v>212317.22498664793</v>
          </cell>
          <cell r="BJ55">
            <v>139467.95873398037</v>
          </cell>
          <cell r="BK55">
            <v>1358511.2912660195</v>
          </cell>
          <cell r="BL55">
            <v>1146194.0662793715</v>
          </cell>
          <cell r="BM55">
            <v>351785.18372062827</v>
          </cell>
          <cell r="BN55">
            <v>1497979.25</v>
          </cell>
          <cell r="BO55">
            <v>130326.9510156516</v>
          </cell>
          <cell r="BP55">
            <v>1003916.3407178738</v>
          </cell>
          <cell r="BQ55">
            <v>215481.2457300206</v>
          </cell>
          <cell r="BR55">
            <v>148254.71253645391</v>
          </cell>
          <cell r="BS55">
            <v>1349724.537463546</v>
          </cell>
          <cell r="BT55">
            <v>1134243.2917335255</v>
          </cell>
          <cell r="BU55">
            <v>363735.95826647454</v>
          </cell>
          <cell r="BV55">
            <v>1497979.25</v>
          </cell>
          <cell r="BW55">
            <v>126429.55484441499</v>
          </cell>
          <cell r="BX55">
            <v>996686.06263532175</v>
          </cell>
          <cell r="BY55">
            <v>202404.42548186766</v>
          </cell>
          <cell r="BZ55">
            <v>139125.87370506205</v>
          </cell>
          <cell r="CA55">
            <v>1325520.0429616044</v>
          </cell>
          <cell r="CB55">
            <v>1123115.6174797367</v>
          </cell>
          <cell r="CC55">
            <v>341530.29918692971</v>
          </cell>
          <cell r="CD55">
            <v>1464645.9166666665</v>
          </cell>
          <cell r="CE55">
            <v>138758.1928218109</v>
          </cell>
          <cell r="CF55">
            <v>992476.92076043936</v>
          </cell>
          <cell r="CG55">
            <v>200105.59245673701</v>
          </cell>
          <cell r="CH55">
            <v>133305.21062767933</v>
          </cell>
          <cell r="CI55">
            <v>1331340.7060389873</v>
          </cell>
          <cell r="CJ55">
            <v>1131235.1135822502</v>
          </cell>
          <cell r="CK55">
            <v>333410.80308441631</v>
          </cell>
          <cell r="CL55">
            <v>1464645.9166666665</v>
          </cell>
          <cell r="CM55">
            <v>138826.9546569532</v>
          </cell>
          <cell r="CN55">
            <v>992439.20223071449</v>
          </cell>
          <cell r="CO55">
            <v>200017.20903016371</v>
          </cell>
          <cell r="CP55">
            <v>133362.5507488352</v>
          </cell>
          <cell r="CQ55">
            <v>1331283.3659178314</v>
          </cell>
          <cell r="CR55">
            <v>1131266.1568876677</v>
          </cell>
          <cell r="CS55">
            <v>333379.75977899891</v>
          </cell>
          <cell r="CT55">
            <v>1464645.9166666665</v>
          </cell>
        </row>
        <row r="56">
          <cell r="A56">
            <v>61</v>
          </cell>
          <cell r="B56" t="str">
            <v>Customer Care</v>
          </cell>
          <cell r="C56">
            <v>1493451.0579617461</v>
          </cell>
          <cell r="D56">
            <v>1040857.2770564978</v>
          </cell>
          <cell r="E56">
            <v>2133792.1204198813</v>
          </cell>
          <cell r="F56">
            <v>1956399.7033867927</v>
          </cell>
          <cell r="G56">
            <v>4668100.4554381249</v>
          </cell>
          <cell r="H56">
            <v>2534308.3350182436</v>
          </cell>
          <cell r="I56">
            <v>4090191.8238066742</v>
          </cell>
          <cell r="J56">
            <v>6624500.1588249179</v>
          </cell>
          <cell r="K56">
            <v>1504219.9440455283</v>
          </cell>
          <cell r="L56">
            <v>1080234.1353229724</v>
          </cell>
          <cell r="M56">
            <v>2127070.9918482276</v>
          </cell>
          <cell r="N56">
            <v>1840621.6729647277</v>
          </cell>
          <cell r="O56">
            <v>4711525.0712167285</v>
          </cell>
          <cell r="P56">
            <v>2584454.079368501</v>
          </cell>
          <cell r="Q56">
            <v>3967692.6648129551</v>
          </cell>
          <cell r="R56">
            <v>6552146.744181456</v>
          </cell>
          <cell r="S56">
            <v>1645023.6779769724</v>
          </cell>
          <cell r="T56">
            <v>1284508.4916172568</v>
          </cell>
          <cell r="U56">
            <v>2395329.8006890016</v>
          </cell>
          <cell r="V56">
            <v>2438953.5868090983</v>
          </cell>
          <cell r="W56">
            <v>5324861.9702832308</v>
          </cell>
          <cell r="X56">
            <v>2929532.1695942292</v>
          </cell>
          <cell r="Y56">
            <v>4834283.3874980994</v>
          </cell>
          <cell r="Z56">
            <v>7763815.5570923295</v>
          </cell>
          <cell r="AA56">
            <v>1502812.6893157398</v>
          </cell>
          <cell r="AB56">
            <v>1138551.3809407912</v>
          </cell>
          <cell r="AC56">
            <v>2159060.4766625096</v>
          </cell>
          <cell r="AD56">
            <v>2209320.9935435476</v>
          </cell>
          <cell r="AE56">
            <v>4800424.5469190404</v>
          </cell>
          <cell r="AF56">
            <v>2641364.0702565312</v>
          </cell>
          <cell r="AG56">
            <v>4368381.4702060577</v>
          </cell>
          <cell r="AH56">
            <v>7009745.540462588</v>
          </cell>
          <cell r="AI56">
            <v>1489381.5407213345</v>
          </cell>
          <cell r="AJ56">
            <v>1151346.2620495134</v>
          </cell>
          <cell r="AK56">
            <v>2157012.8515049214</v>
          </cell>
          <cell r="AL56">
            <v>2245111.6780423555</v>
          </cell>
          <cell r="AM56">
            <v>4797740.6542757694</v>
          </cell>
          <cell r="AN56">
            <v>2640727.8027708479</v>
          </cell>
          <cell r="AO56">
            <v>4402124.5295472769</v>
          </cell>
          <cell r="AP56">
            <v>7042852.3323181253</v>
          </cell>
          <cell r="AQ56">
            <v>1511393.7070793835</v>
          </cell>
          <cell r="AR56">
            <v>1176054.007920149</v>
          </cell>
          <cell r="AS56">
            <v>2136309.4345704443</v>
          </cell>
          <cell r="AT56">
            <v>2205995.8725429294</v>
          </cell>
          <cell r="AU56">
            <v>4823757.1495699771</v>
          </cell>
          <cell r="AV56">
            <v>2687447.7149995323</v>
          </cell>
          <cell r="AW56">
            <v>4342305.3071133737</v>
          </cell>
          <cell r="AX56">
            <v>7029753.022112906</v>
          </cell>
          <cell r="AY56">
            <v>1538669.63649088</v>
          </cell>
          <cell r="AZ56">
            <v>1236431.1324569958</v>
          </cell>
          <cell r="BA56">
            <v>2195708.3215578669</v>
          </cell>
          <cell r="BB56">
            <v>2328268.0171103673</v>
          </cell>
          <cell r="BC56">
            <v>4970809.0905057434</v>
          </cell>
          <cell r="BD56">
            <v>2775100.7689478761</v>
          </cell>
          <cell r="BE56">
            <v>4523976.3386682346</v>
          </cell>
          <cell r="BF56">
            <v>7299077.1076161107</v>
          </cell>
          <cell r="BG56">
            <v>1560360.679235795</v>
          </cell>
          <cell r="BH56">
            <v>1285602.4097086843</v>
          </cell>
          <cell r="BI56">
            <v>2259889.3718283647</v>
          </cell>
          <cell r="BJ56">
            <v>2444534.5948691419</v>
          </cell>
          <cell r="BK56">
            <v>5105852.460772844</v>
          </cell>
          <cell r="BL56">
            <v>2845963.0889444794</v>
          </cell>
          <cell r="BM56">
            <v>4704423.9666975066</v>
          </cell>
          <cell r="BN56">
            <v>7550387.0556419864</v>
          </cell>
          <cell r="BO56">
            <v>1553833.6059062008</v>
          </cell>
          <cell r="BP56">
            <v>1310601.7682539846</v>
          </cell>
          <cell r="BQ56">
            <v>2350575.1532722586</v>
          </cell>
          <cell r="BR56">
            <v>2574232.0418801424</v>
          </cell>
          <cell r="BS56">
            <v>5215010.5274324436</v>
          </cell>
          <cell r="BT56">
            <v>2864435.3741601855</v>
          </cell>
          <cell r="BU56">
            <v>4924807.195152401</v>
          </cell>
          <cell r="BV56">
            <v>7789242.5693125855</v>
          </cell>
          <cell r="BW56">
            <v>1529465.1618511621</v>
          </cell>
          <cell r="BX56">
            <v>1290947.6227786276</v>
          </cell>
          <cell r="BY56">
            <v>2300163.804281699</v>
          </cell>
          <cell r="BZ56">
            <v>2619976.8350395416</v>
          </cell>
          <cell r="CA56">
            <v>5120576.5889114887</v>
          </cell>
          <cell r="CB56">
            <v>2820412.7846297896</v>
          </cell>
          <cell r="CC56">
            <v>4920140.6393212406</v>
          </cell>
          <cell r="CD56">
            <v>7740553.4239510298</v>
          </cell>
          <cell r="CE56">
            <v>1533785.833484099</v>
          </cell>
          <cell r="CF56">
            <v>1307665.8407306334</v>
          </cell>
          <cell r="CG56">
            <v>2270143.5519622536</v>
          </cell>
          <cell r="CH56">
            <v>2655787.4725602651</v>
          </cell>
          <cell r="CI56">
            <v>5111595.2261769865</v>
          </cell>
          <cell r="CJ56">
            <v>2841451.6742147324</v>
          </cell>
          <cell r="CK56">
            <v>4925931.0245225187</v>
          </cell>
          <cell r="CL56">
            <v>7767382.6987372516</v>
          </cell>
          <cell r="CM56">
            <v>1534289.9325168009</v>
          </cell>
          <cell r="CN56">
            <v>1322644.1043259741</v>
          </cell>
          <cell r="CO56">
            <v>2269078.2070392487</v>
          </cell>
          <cell r="CP56">
            <v>2661875.0768615417</v>
          </cell>
          <cell r="CQ56">
            <v>5126012.2438820237</v>
          </cell>
          <cell r="CR56">
            <v>2856934.0368427751</v>
          </cell>
          <cell r="CS56">
            <v>4930953.2839007899</v>
          </cell>
          <cell r="CT56">
            <v>7787887.3207435654</v>
          </cell>
        </row>
        <row r="57">
          <cell r="A57">
            <v>62</v>
          </cell>
          <cell r="B57" t="str">
            <v>Finance</v>
          </cell>
          <cell r="C57">
            <v>408122.77031528216</v>
          </cell>
          <cell r="D57">
            <v>326391.60015765828</v>
          </cell>
          <cell r="E57">
            <v>719013.76311635389</v>
          </cell>
          <cell r="F57">
            <v>632641.67861085071</v>
          </cell>
          <cell r="G57">
            <v>1453528.1335892943</v>
          </cell>
          <cell r="H57">
            <v>734514.37047294038</v>
          </cell>
          <cell r="I57">
            <v>1351655.4417272047</v>
          </cell>
          <cell r="J57">
            <v>2086169.8122001449</v>
          </cell>
          <cell r="K57">
            <v>442137.94295130909</v>
          </cell>
          <cell r="L57">
            <v>356042.57553643454</v>
          </cell>
          <cell r="M57">
            <v>780360.15227569826</v>
          </cell>
          <cell r="N57">
            <v>689801.22428197891</v>
          </cell>
          <cell r="O57">
            <v>1578540.6707634418</v>
          </cell>
          <cell r="P57">
            <v>798180.51848774357</v>
          </cell>
          <cell r="Q57">
            <v>1470161.3765576771</v>
          </cell>
          <cell r="R57">
            <v>2268341.8950454206</v>
          </cell>
          <cell r="S57">
            <v>597809.27023362671</v>
          </cell>
          <cell r="T57">
            <v>486341.06194122706</v>
          </cell>
          <cell r="U57">
            <v>1063081.4623157983</v>
          </cell>
          <cell r="V57">
            <v>945476.37525163661</v>
          </cell>
          <cell r="W57">
            <v>2147231.7944906522</v>
          </cell>
          <cell r="X57">
            <v>1084150.3321748539</v>
          </cell>
          <cell r="Y57">
            <v>2008557.8375674349</v>
          </cell>
          <cell r="Z57">
            <v>3092708.169742289</v>
          </cell>
          <cell r="AA57">
            <v>437820.97338269057</v>
          </cell>
          <cell r="AB57">
            <v>352233.76196964592</v>
          </cell>
          <cell r="AC57">
            <v>774706.96310900571</v>
          </cell>
          <cell r="AD57">
            <v>673921.19783536124</v>
          </cell>
          <cell r="AE57">
            <v>1564761.6984613421</v>
          </cell>
          <cell r="AF57">
            <v>790054.73535233643</v>
          </cell>
          <cell r="AG57">
            <v>1448628.1609443668</v>
          </cell>
          <cell r="AH57">
            <v>2238682.8962967033</v>
          </cell>
          <cell r="AI57">
            <v>451614.66862251156</v>
          </cell>
          <cell r="AJ57">
            <v>366789.30253595707</v>
          </cell>
          <cell r="AK57">
            <v>802697.71430748585</v>
          </cell>
          <cell r="AL57">
            <v>705846.87219143938</v>
          </cell>
          <cell r="AM57">
            <v>1621101.6854659545</v>
          </cell>
          <cell r="AN57">
            <v>818403.97115846863</v>
          </cell>
          <cell r="AO57">
            <v>1508544.5864989252</v>
          </cell>
          <cell r="AP57">
            <v>2326948.5576573936</v>
          </cell>
          <cell r="AQ57">
            <v>453839.12414230814</v>
          </cell>
          <cell r="AR57">
            <v>369868.24054505053</v>
          </cell>
          <cell r="AS57">
            <v>805380.8782693902</v>
          </cell>
          <cell r="AT57">
            <v>712294.76171986817</v>
          </cell>
          <cell r="AU57">
            <v>1629088.2429567489</v>
          </cell>
          <cell r="AV57">
            <v>823707.36468735873</v>
          </cell>
          <cell r="AW57">
            <v>1517675.6399892583</v>
          </cell>
          <cell r="AX57">
            <v>2341383.0046766172</v>
          </cell>
          <cell r="AY57">
            <v>437363.16070252226</v>
          </cell>
          <cell r="AZ57">
            <v>357110.83063239959</v>
          </cell>
          <cell r="BA57">
            <v>778456.81397594663</v>
          </cell>
          <cell r="BB57">
            <v>686346.15001358883</v>
          </cell>
          <cell r="BC57">
            <v>1572930.8053108687</v>
          </cell>
          <cell r="BD57">
            <v>794473.99133492191</v>
          </cell>
          <cell r="BE57">
            <v>1464802.9639895353</v>
          </cell>
          <cell r="BF57">
            <v>2259276.9553244575</v>
          </cell>
          <cell r="BG57">
            <v>426942.81975992746</v>
          </cell>
          <cell r="BH57">
            <v>349128.14522404014</v>
          </cell>
          <cell r="BI57">
            <v>761172.5615646845</v>
          </cell>
          <cell r="BJ57">
            <v>669733.27441296715</v>
          </cell>
          <cell r="BK57">
            <v>1537243.526548652</v>
          </cell>
          <cell r="BL57">
            <v>776070.9649839676</v>
          </cell>
          <cell r="BM57">
            <v>1430905.8359776516</v>
          </cell>
          <cell r="BN57">
            <v>2206976.8009616192</v>
          </cell>
          <cell r="BO57">
            <v>427473.10624323785</v>
          </cell>
          <cell r="BP57">
            <v>350755.57657570782</v>
          </cell>
          <cell r="BQ57">
            <v>767057.523407873</v>
          </cell>
          <cell r="BR57">
            <v>673197.33279663289</v>
          </cell>
          <cell r="BS57">
            <v>1545286.2062268187</v>
          </cell>
          <cell r="BT57">
            <v>778228.68281894573</v>
          </cell>
          <cell r="BU57">
            <v>1440254.856204506</v>
          </cell>
          <cell r="BV57">
            <v>2218483.5390234515</v>
          </cell>
          <cell r="BW57">
            <v>433329.49872367375</v>
          </cell>
          <cell r="BX57">
            <v>356399.10179029452</v>
          </cell>
          <cell r="BY57">
            <v>779424.70717901702</v>
          </cell>
          <cell r="BZ57">
            <v>683964.04207029368</v>
          </cell>
          <cell r="CA57">
            <v>1569153.3076929853</v>
          </cell>
          <cell r="CB57">
            <v>789728.60051396827</v>
          </cell>
          <cell r="CC57">
            <v>1463388.7492493107</v>
          </cell>
          <cell r="CD57">
            <v>2253117.3497632788</v>
          </cell>
          <cell r="CE57">
            <v>423919.91660866514</v>
          </cell>
          <cell r="CF57">
            <v>349182.31359011389</v>
          </cell>
          <cell r="CG57">
            <v>762365.29266431031</v>
          </cell>
          <cell r="CH57">
            <v>668354.83424981136</v>
          </cell>
          <cell r="CI57">
            <v>1535467.5228630893</v>
          </cell>
          <cell r="CJ57">
            <v>773102.23019877903</v>
          </cell>
          <cell r="CK57">
            <v>1430720.1269141217</v>
          </cell>
          <cell r="CL57">
            <v>2203822.3571129008</v>
          </cell>
          <cell r="CM57">
            <v>425630.65841060271</v>
          </cell>
          <cell r="CN57">
            <v>351238.47251385031</v>
          </cell>
          <cell r="CO57">
            <v>766347.69860659167</v>
          </cell>
          <cell r="CP57">
            <v>671803.06148255419</v>
          </cell>
          <cell r="CQ57">
            <v>1543216.8295310447</v>
          </cell>
          <cell r="CR57">
            <v>776869.13092445303</v>
          </cell>
          <cell r="CS57">
            <v>1438150.760089146</v>
          </cell>
          <cell r="CT57">
            <v>2215019.891013599</v>
          </cell>
        </row>
        <row r="58">
          <cell r="A58">
            <v>63</v>
          </cell>
          <cell r="B58" t="str">
            <v>HR</v>
          </cell>
          <cell r="C58">
            <v>108576.5783424706</v>
          </cell>
          <cell r="D58">
            <v>69697.920721393166</v>
          </cell>
          <cell r="E58">
            <v>143803.80257768522</v>
          </cell>
          <cell r="F58">
            <v>81315.540410047557</v>
          </cell>
          <cell r="G58">
            <v>322078.30164154898</v>
          </cell>
          <cell r="H58">
            <v>178274.49906386377</v>
          </cell>
          <cell r="I58">
            <v>225119.34298773279</v>
          </cell>
          <cell r="J58">
            <v>403393.84205159656</v>
          </cell>
          <cell r="K58">
            <v>104346.54170243963</v>
          </cell>
          <cell r="L58">
            <v>68897.985515504392</v>
          </cell>
          <cell r="M58">
            <v>144516.69637477474</v>
          </cell>
          <cell r="N58">
            <v>85631.794081178159</v>
          </cell>
          <cell r="O58">
            <v>317761.22359271877</v>
          </cell>
          <cell r="P58">
            <v>173244.52721794404</v>
          </cell>
          <cell r="Q58">
            <v>230148.49045595288</v>
          </cell>
          <cell r="R58">
            <v>403393.01767389692</v>
          </cell>
          <cell r="S58">
            <v>152481.53471985584</v>
          </cell>
          <cell r="T58">
            <v>98310.902424318818</v>
          </cell>
          <cell r="U58">
            <v>197811.00751132765</v>
          </cell>
          <cell r="V58">
            <v>122348.84362902408</v>
          </cell>
          <cell r="W58">
            <v>448603.44465550233</v>
          </cell>
          <cell r="X58">
            <v>250792.43714417465</v>
          </cell>
          <cell r="Y58">
            <v>320159.85114035173</v>
          </cell>
          <cell r="Z58">
            <v>570952.28828452644</v>
          </cell>
          <cell r="AA58">
            <v>104572.71362542412</v>
          </cell>
          <cell r="AB58">
            <v>71561.967995662591</v>
          </cell>
          <cell r="AC58">
            <v>147771.12717797057</v>
          </cell>
          <cell r="AD58">
            <v>87297.973833165248</v>
          </cell>
          <cell r="AE58">
            <v>323905.80879905727</v>
          </cell>
          <cell r="AF58">
            <v>176134.68162108673</v>
          </cell>
          <cell r="AG58">
            <v>235069.10101113582</v>
          </cell>
          <cell r="AH58">
            <v>411203.78263222252</v>
          </cell>
          <cell r="AI58">
            <v>106156.56766823269</v>
          </cell>
          <cell r="AJ58">
            <v>70968.524387057274</v>
          </cell>
          <cell r="AK58">
            <v>147583.72494840555</v>
          </cell>
          <cell r="AL58">
            <v>86494.524771060402</v>
          </cell>
          <cell r="AM58">
            <v>324708.81700369553</v>
          </cell>
          <cell r="AN58">
            <v>177125.09205528995</v>
          </cell>
          <cell r="AO58">
            <v>234078.24971946597</v>
          </cell>
          <cell r="AP58">
            <v>411203.34177475591</v>
          </cell>
          <cell r="AQ58">
            <v>102680.82917547628</v>
          </cell>
          <cell r="AR58">
            <v>75775.780558813218</v>
          </cell>
          <cell r="AS58">
            <v>144967.44270690891</v>
          </cell>
          <cell r="AT58">
            <v>87778.216768708706</v>
          </cell>
          <cell r="AU58">
            <v>323424.05244119838</v>
          </cell>
          <cell r="AV58">
            <v>178456.60973428949</v>
          </cell>
          <cell r="AW58">
            <v>232745.65947561763</v>
          </cell>
          <cell r="AX58">
            <v>411202.2692099071</v>
          </cell>
          <cell r="AY58">
            <v>115464.59295644567</v>
          </cell>
          <cell r="AZ58">
            <v>73641.808890188477</v>
          </cell>
          <cell r="BA58">
            <v>139419.43356532214</v>
          </cell>
          <cell r="BB58">
            <v>82676.240689629529</v>
          </cell>
          <cell r="BC58">
            <v>328525.8354119563</v>
          </cell>
          <cell r="BD58">
            <v>189106.40184663417</v>
          </cell>
          <cell r="BE58">
            <v>222095.67425495165</v>
          </cell>
          <cell r="BF58">
            <v>411202.07610158582</v>
          </cell>
          <cell r="BG58">
            <v>131143.26076484969</v>
          </cell>
          <cell r="BH58">
            <v>63000.878358706395</v>
          </cell>
          <cell r="BI58">
            <v>143043.27786802093</v>
          </cell>
          <cell r="BJ58">
            <v>74014.208219100576</v>
          </cell>
          <cell r="BK58">
            <v>337187.41699157702</v>
          </cell>
          <cell r="BL58">
            <v>194144.13912355609</v>
          </cell>
          <cell r="BM58">
            <v>217057.48608712151</v>
          </cell>
          <cell r="BN58">
            <v>411201.62521067762</v>
          </cell>
          <cell r="BO58">
            <v>53520.433880086239</v>
          </cell>
          <cell r="BP58">
            <v>87871.225967971754</v>
          </cell>
          <cell r="BQ58">
            <v>159362.29040470015</v>
          </cell>
          <cell r="BR58">
            <v>110446.98443182695</v>
          </cell>
          <cell r="BS58">
            <v>300753.95025275811</v>
          </cell>
          <cell r="BT58">
            <v>141391.65984805799</v>
          </cell>
          <cell r="BU58">
            <v>269809.27483652707</v>
          </cell>
          <cell r="BV58">
            <v>411200.93468458508</v>
          </cell>
          <cell r="BW58">
            <v>53919.872656953259</v>
          </cell>
          <cell r="BX58">
            <v>87800.128534057338</v>
          </cell>
          <cell r="BY58">
            <v>159228.41595353285</v>
          </cell>
          <cell r="BZ58">
            <v>110252.80444018121</v>
          </cell>
          <cell r="CA58">
            <v>300948.41714454343</v>
          </cell>
          <cell r="CB58">
            <v>141720.00119101058</v>
          </cell>
          <cell r="CC58">
            <v>269481.22039371403</v>
          </cell>
          <cell r="CD58">
            <v>411201.22158472461</v>
          </cell>
          <cell r="CE58">
            <v>131273.03319245463</v>
          </cell>
          <cell r="CF58">
            <v>62710.278074982816</v>
          </cell>
          <cell r="CG58">
            <v>143618.81396384965</v>
          </cell>
          <cell r="CH58">
            <v>73599.397085836608</v>
          </cell>
          <cell r="CI58">
            <v>337602.12523128709</v>
          </cell>
          <cell r="CJ58">
            <v>193983.31126743744</v>
          </cell>
          <cell r="CK58">
            <v>217218.21104968624</v>
          </cell>
          <cell r="CL58">
            <v>411201.52231712372</v>
          </cell>
          <cell r="CM58">
            <v>130641.86669437676</v>
          </cell>
          <cell r="CN58">
            <v>63178.597700115606</v>
          </cell>
          <cell r="CO58">
            <v>143420.60661262425</v>
          </cell>
          <cell r="CP58">
            <v>73960.474645305803</v>
          </cell>
          <cell r="CQ58">
            <v>337241.07100711658</v>
          </cell>
          <cell r="CR58">
            <v>193820.46439449236</v>
          </cell>
          <cell r="CS58">
            <v>217381.08125793005</v>
          </cell>
          <cell r="CT58">
            <v>411201.54565242236</v>
          </cell>
        </row>
        <row r="59">
          <cell r="A59">
            <v>64</v>
          </cell>
          <cell r="B59" t="str">
            <v>I.T.</v>
          </cell>
          <cell r="C59">
            <v>723286.95227838214</v>
          </cell>
          <cell r="D59">
            <v>599565.81882577739</v>
          </cell>
          <cell r="E59">
            <v>1665174.3802730117</v>
          </cell>
          <cell r="F59">
            <v>2721977.1454128376</v>
          </cell>
          <cell r="G59">
            <v>2988027.1513771713</v>
          </cell>
          <cell r="H59">
            <v>1322852.7711041595</v>
          </cell>
          <cell r="I59">
            <v>4387151.5256858496</v>
          </cell>
          <cell r="J59">
            <v>5710004.2967900094</v>
          </cell>
          <cell r="K59">
            <v>556348.72706507111</v>
          </cell>
          <cell r="L59">
            <v>435494.42308545124</v>
          </cell>
          <cell r="M59">
            <v>1223965.5513141765</v>
          </cell>
          <cell r="N59">
            <v>1845588.3786115979</v>
          </cell>
          <cell r="O59">
            <v>2215808.7014646986</v>
          </cell>
          <cell r="P59">
            <v>991843.15015052236</v>
          </cell>
          <cell r="Q59">
            <v>3069553.9299257742</v>
          </cell>
          <cell r="R59">
            <v>4061397.0800762968</v>
          </cell>
          <cell r="S59">
            <v>743389.84596978175</v>
          </cell>
          <cell r="T59">
            <v>651874.41296297614</v>
          </cell>
          <cell r="U59">
            <v>1783165.2024201122</v>
          </cell>
          <cell r="V59">
            <v>2940071.2096218886</v>
          </cell>
          <cell r="W59">
            <v>3178429.4613528699</v>
          </cell>
          <cell r="X59">
            <v>1395264.2589327579</v>
          </cell>
          <cell r="Y59">
            <v>4723236.4120420013</v>
          </cell>
          <cell r="Z59">
            <v>6118500.6709747585</v>
          </cell>
          <cell r="AA59">
            <v>654885.07806075923</v>
          </cell>
          <cell r="AB59">
            <v>563873.52188177931</v>
          </cell>
          <cell r="AC59">
            <v>1533461.2149709563</v>
          </cell>
          <cell r="AD59">
            <v>2456067.3384856875</v>
          </cell>
          <cell r="AE59">
            <v>2752219.8149134945</v>
          </cell>
          <cell r="AF59">
            <v>1218758.5999425384</v>
          </cell>
          <cell r="AG59">
            <v>3989528.5534566436</v>
          </cell>
          <cell r="AH59">
            <v>5208287.1533991825</v>
          </cell>
          <cell r="AI59">
            <v>558281.3151120476</v>
          </cell>
          <cell r="AJ59">
            <v>472088.11481968733</v>
          </cell>
          <cell r="AK59">
            <v>1294602.0170648328</v>
          </cell>
          <cell r="AL59">
            <v>1969971.7561584965</v>
          </cell>
          <cell r="AM59">
            <v>2324971.4469965678</v>
          </cell>
          <cell r="AN59">
            <v>1030369.4299317349</v>
          </cell>
          <cell r="AO59">
            <v>3264573.7732233293</v>
          </cell>
          <cell r="AP59">
            <v>4294943.203155064</v>
          </cell>
          <cell r="AQ59">
            <v>557493.75698763493</v>
          </cell>
          <cell r="AR59">
            <v>473809.14883184084</v>
          </cell>
          <cell r="AS59">
            <v>1276317.5620318609</v>
          </cell>
          <cell r="AT59">
            <v>1947234.4316868098</v>
          </cell>
          <cell r="AU59">
            <v>2307620.4678513366</v>
          </cell>
          <cell r="AV59">
            <v>1031302.9058194758</v>
          </cell>
          <cell r="AW59">
            <v>3223551.9937186707</v>
          </cell>
          <cell r="AX59">
            <v>4254854.8995381463</v>
          </cell>
          <cell r="AY59">
            <v>648755.18425914762</v>
          </cell>
          <cell r="AZ59">
            <v>578985.95947538526</v>
          </cell>
          <cell r="BA59">
            <v>1547911.6670419308</v>
          </cell>
          <cell r="BB59">
            <v>2474332.6902666613</v>
          </cell>
          <cell r="BC59">
            <v>2775652.8107764637</v>
          </cell>
          <cell r="BD59">
            <v>1227741.1437345329</v>
          </cell>
          <cell r="BE59">
            <v>4022244.3573085922</v>
          </cell>
          <cell r="BF59">
            <v>5249985.5010431251</v>
          </cell>
          <cell r="BG59">
            <v>557377.70230060886</v>
          </cell>
          <cell r="BH59">
            <v>488843.62208384956</v>
          </cell>
          <cell r="BI59">
            <v>1314645.2574140327</v>
          </cell>
          <cell r="BJ59">
            <v>1996668.9193797021</v>
          </cell>
          <cell r="BK59">
            <v>2360866.5817984911</v>
          </cell>
          <cell r="BL59">
            <v>1046221.3243844584</v>
          </cell>
          <cell r="BM59">
            <v>3311314.1767937345</v>
          </cell>
          <cell r="BN59">
            <v>4357535.5011781929</v>
          </cell>
          <cell r="BO59">
            <v>539972.38867508876</v>
          </cell>
          <cell r="BP59">
            <v>481663.86067526985</v>
          </cell>
          <cell r="BQ59">
            <v>1316133.2584945476</v>
          </cell>
          <cell r="BR59">
            <v>1959895.779341897</v>
          </cell>
          <cell r="BS59">
            <v>2337769.5078449063</v>
          </cell>
          <cell r="BT59">
            <v>1021636.2493503586</v>
          </cell>
          <cell r="BU59">
            <v>3276029.0378364446</v>
          </cell>
          <cell r="BV59">
            <v>4297665.2871868033</v>
          </cell>
          <cell r="BW59">
            <v>633580.03428255627</v>
          </cell>
          <cell r="BX59">
            <v>586657.56941060442</v>
          </cell>
          <cell r="BY59">
            <v>1587008.9118424563</v>
          </cell>
          <cell r="BZ59">
            <v>2484508.4760476258</v>
          </cell>
          <cell r="CA59">
            <v>2807246.5155356172</v>
          </cell>
          <cell r="CB59">
            <v>1220237.6036931607</v>
          </cell>
          <cell r="CC59">
            <v>4071517.3878900819</v>
          </cell>
          <cell r="CD59">
            <v>5291754.991583243</v>
          </cell>
          <cell r="CE59">
            <v>538822.98517859913</v>
          </cell>
          <cell r="CF59">
            <v>491698.85460051842</v>
          </cell>
          <cell r="CG59">
            <v>1329343.2769166762</v>
          </cell>
          <cell r="CH59">
            <v>1970395.7956819392</v>
          </cell>
          <cell r="CI59">
            <v>2359865.1166957938</v>
          </cell>
          <cell r="CJ59">
            <v>1030521.8397791176</v>
          </cell>
          <cell r="CK59">
            <v>3299739.0725986157</v>
          </cell>
          <cell r="CL59">
            <v>4330260.9123777328</v>
          </cell>
          <cell r="CM59">
            <v>532912.67692002794</v>
          </cell>
          <cell r="CN59">
            <v>490896.0824983386</v>
          </cell>
          <cell r="CO59">
            <v>1323052.2922968315</v>
          </cell>
          <cell r="CP59">
            <v>1951235.2273474454</v>
          </cell>
          <cell r="CQ59">
            <v>2346861.051715198</v>
          </cell>
          <cell r="CR59">
            <v>1023808.7594183665</v>
          </cell>
          <cell r="CS59">
            <v>3274287.5196442772</v>
          </cell>
          <cell r="CT59">
            <v>4298096.2790626436</v>
          </cell>
        </row>
        <row r="60">
          <cell r="A60">
            <v>65</v>
          </cell>
          <cell r="B60" t="str">
            <v>Legal &amp; Regulatory</v>
          </cell>
          <cell r="C60">
            <v>180528.88022379804</v>
          </cell>
          <cell r="D60">
            <v>114383.0716430633</v>
          </cell>
          <cell r="E60">
            <v>239422.86717833081</v>
          </cell>
          <cell r="F60">
            <v>131784.12924625288</v>
          </cell>
          <cell r="G60">
            <v>534334.8190451921</v>
          </cell>
          <cell r="H60">
            <v>294911.95186686132</v>
          </cell>
          <cell r="I60">
            <v>371206.99642458372</v>
          </cell>
          <cell r="J60">
            <v>666118.94829144492</v>
          </cell>
          <cell r="K60">
            <v>173585.69192547919</v>
          </cell>
          <cell r="L60">
            <v>113233.55363569529</v>
          </cell>
          <cell r="M60">
            <v>240517.13422309895</v>
          </cell>
          <cell r="N60">
            <v>138779.27099637283</v>
          </cell>
          <cell r="O60">
            <v>527336.37978427345</v>
          </cell>
          <cell r="P60">
            <v>286819.24556117447</v>
          </cell>
          <cell r="Q60">
            <v>379296.40521947178</v>
          </cell>
          <cell r="R60">
            <v>666115.65078064625</v>
          </cell>
          <cell r="S60">
            <v>260855.02915345554</v>
          </cell>
          <cell r="T60">
            <v>174605.68292931313</v>
          </cell>
          <cell r="U60">
            <v>339040.96155830962</v>
          </cell>
          <cell r="V60">
            <v>210213.16932270399</v>
          </cell>
          <cell r="W60">
            <v>774501.67364107829</v>
          </cell>
          <cell r="X60">
            <v>435460.71208276867</v>
          </cell>
          <cell r="Y60">
            <v>549254.13088101358</v>
          </cell>
          <cell r="Z60">
            <v>984714.84296378226</v>
          </cell>
          <cell r="AA60">
            <v>177695.90891350084</v>
          </cell>
          <cell r="AB60">
            <v>124012.17911682454</v>
          </cell>
          <cell r="AC60">
            <v>250907.31813467146</v>
          </cell>
          <cell r="AD60">
            <v>146632.86493051139</v>
          </cell>
          <cell r="AE60">
            <v>552615.40616499679</v>
          </cell>
          <cell r="AF60">
            <v>301708.08803032537</v>
          </cell>
          <cell r="AG60">
            <v>397540.18306518288</v>
          </cell>
          <cell r="AH60">
            <v>699248.27109550824</v>
          </cell>
          <cell r="AI60">
            <v>180118.4946888744</v>
          </cell>
          <cell r="AJ60">
            <v>123114.23238240792</v>
          </cell>
          <cell r="AK60">
            <v>250681.08658229752</v>
          </cell>
          <cell r="AL60">
            <v>145332.69401206166</v>
          </cell>
          <cell r="AM60">
            <v>553913.81365357991</v>
          </cell>
          <cell r="AN60">
            <v>303232.72707128234</v>
          </cell>
          <cell r="AO60">
            <v>396013.78059435915</v>
          </cell>
          <cell r="AP60">
            <v>699246.50766564161</v>
          </cell>
          <cell r="AQ60">
            <v>174546.27870184844</v>
          </cell>
          <cell r="AR60">
            <v>131013.01615408812</v>
          </cell>
          <cell r="AS60">
            <v>246272.91078120633</v>
          </cell>
          <cell r="AT60">
            <v>147410.01176910347</v>
          </cell>
          <cell r="AU60">
            <v>551832.20563714288</v>
          </cell>
          <cell r="AV60">
            <v>305559.29485593655</v>
          </cell>
          <cell r="AW60">
            <v>393682.9225503098</v>
          </cell>
          <cell r="AX60">
            <v>699242.21740624635</v>
          </cell>
          <cell r="AY60">
            <v>195072.31716015397</v>
          </cell>
          <cell r="AZ60">
            <v>127593.98321017115</v>
          </cell>
          <cell r="BA60">
            <v>237421.33878051207</v>
          </cell>
          <cell r="BB60">
            <v>139153.80582212406</v>
          </cell>
          <cell r="BC60">
            <v>560087.6391508372</v>
          </cell>
          <cell r="BD60">
            <v>322666.3003703251</v>
          </cell>
          <cell r="BE60">
            <v>376575.14460263611</v>
          </cell>
          <cell r="BF60">
            <v>699241.44497296121</v>
          </cell>
          <cell r="BG60">
            <v>220348.9183804428</v>
          </cell>
          <cell r="BH60">
            <v>110418.71181699465</v>
          </cell>
          <cell r="BI60">
            <v>243335.42595051424</v>
          </cell>
          <cell r="BJ60">
            <v>125136.58526137671</v>
          </cell>
          <cell r="BK60">
            <v>574103.05614795175</v>
          </cell>
          <cell r="BL60">
            <v>330767.63019743748</v>
          </cell>
          <cell r="BM60">
            <v>368472.01121189096</v>
          </cell>
          <cell r="BN60">
            <v>699239.64140932844</v>
          </cell>
          <cell r="BO60">
            <v>94464.935428303957</v>
          </cell>
          <cell r="BP60">
            <v>150633.79924121112</v>
          </cell>
          <cell r="BQ60">
            <v>270044.69658791844</v>
          </cell>
          <cell r="BR60">
            <v>184093.44804752487</v>
          </cell>
          <cell r="BS60">
            <v>515143.43125743349</v>
          </cell>
          <cell r="BT60">
            <v>245098.73466951508</v>
          </cell>
          <cell r="BU60">
            <v>454138.14463544334</v>
          </cell>
          <cell r="BV60">
            <v>699236.87930495839</v>
          </cell>
          <cell r="BW60">
            <v>94995.072120236087</v>
          </cell>
          <cell r="BX60">
            <v>150545.89439531026</v>
          </cell>
          <cell r="BY60">
            <v>269917.84156989801</v>
          </cell>
          <cell r="BZ60">
            <v>183779.21882007242</v>
          </cell>
          <cell r="CA60">
            <v>515458.80808544438</v>
          </cell>
          <cell r="CB60">
            <v>245540.96651554634</v>
          </cell>
          <cell r="CC60">
            <v>453697.06038997043</v>
          </cell>
          <cell r="CD60">
            <v>699238.02690551686</v>
          </cell>
          <cell r="CE60">
            <v>220153.1871047974</v>
          </cell>
          <cell r="CF60">
            <v>110034.21565456652</v>
          </cell>
          <cell r="CG60">
            <v>244586.50449617341</v>
          </cell>
          <cell r="CH60">
            <v>124465.32257957572</v>
          </cell>
          <cell r="CI60">
            <v>574773.90725553734</v>
          </cell>
          <cell r="CJ60">
            <v>330187.40275936393</v>
          </cell>
          <cell r="CK60">
            <v>369051.82707574911</v>
          </cell>
          <cell r="CL60">
            <v>699239.22983511304</v>
          </cell>
          <cell r="CM60">
            <v>219064.5230938248</v>
          </cell>
          <cell r="CN60">
            <v>110836.71693427014</v>
          </cell>
          <cell r="CO60">
            <v>244288.45153864491</v>
          </cell>
          <cell r="CP60">
            <v>125049.63160956795</v>
          </cell>
          <cell r="CQ60">
            <v>574189.69156673993</v>
          </cell>
          <cell r="CR60">
            <v>329901.24002809497</v>
          </cell>
          <cell r="CS60">
            <v>369338.08314821287</v>
          </cell>
          <cell r="CT60">
            <v>699239.32317630784</v>
          </cell>
        </row>
        <row r="61">
          <cell r="A61">
            <v>66</v>
          </cell>
          <cell r="B61" t="str">
            <v>Logistics (NDC)</v>
          </cell>
          <cell r="C61">
            <v>156424.62394544689</v>
          </cell>
          <cell r="D61">
            <v>62290.197014287078</v>
          </cell>
          <cell r="E61">
            <v>230802.2926866803</v>
          </cell>
          <cell r="F61">
            <v>284367.02551509626</v>
          </cell>
          <cell r="G61">
            <v>449517.11364641425</v>
          </cell>
          <cell r="H61">
            <v>218714.82095973397</v>
          </cell>
          <cell r="I61">
            <v>515169.31820177659</v>
          </cell>
          <cell r="J61">
            <v>733884.13916151051</v>
          </cell>
          <cell r="K61">
            <v>159377.04972247416</v>
          </cell>
          <cell r="L61">
            <v>71655.509559328188</v>
          </cell>
          <cell r="M61">
            <v>239191.8169695299</v>
          </cell>
          <cell r="N61">
            <v>266370.27861685026</v>
          </cell>
          <cell r="O61">
            <v>470224.37625133223</v>
          </cell>
          <cell r="P61">
            <v>231032.55928180233</v>
          </cell>
          <cell r="Q61">
            <v>505562.09558638016</v>
          </cell>
          <cell r="R61">
            <v>736594.65486818249</v>
          </cell>
          <cell r="S61">
            <v>149143.55272128075</v>
          </cell>
          <cell r="T61">
            <v>74174.088982384375</v>
          </cell>
          <cell r="U61">
            <v>255993.41252707774</v>
          </cell>
          <cell r="V61">
            <v>256892.52657186013</v>
          </cell>
          <cell r="W61">
            <v>479311.05423074285</v>
          </cell>
          <cell r="X61">
            <v>223317.64170366514</v>
          </cell>
          <cell r="Y61">
            <v>512885.9390989379</v>
          </cell>
          <cell r="Z61">
            <v>736203.58080260293</v>
          </cell>
          <cell r="AA61">
            <v>153058.08988184464</v>
          </cell>
          <cell r="AB61">
            <v>84398.966263787966</v>
          </cell>
          <cell r="AC61">
            <v>272584.0841625171</v>
          </cell>
          <cell r="AD61">
            <v>248472.7877957774</v>
          </cell>
          <cell r="AE61">
            <v>510041.14030814974</v>
          </cell>
          <cell r="AF61">
            <v>237457.05614563261</v>
          </cell>
          <cell r="AG61">
            <v>521056.87195829453</v>
          </cell>
          <cell r="AH61">
            <v>758513.92810392717</v>
          </cell>
          <cell r="AI61">
            <v>151365.81541454874</v>
          </cell>
          <cell r="AJ61">
            <v>87142.188254875189</v>
          </cell>
          <cell r="AK61">
            <v>269646.89517137478</v>
          </cell>
          <cell r="AL61">
            <v>251876.50806296698</v>
          </cell>
          <cell r="AM61">
            <v>508154.89884079871</v>
          </cell>
          <cell r="AN61">
            <v>238508.00366942392</v>
          </cell>
          <cell r="AO61">
            <v>521523.40323434176</v>
          </cell>
          <cell r="AP61">
            <v>760031.40690376563</v>
          </cell>
          <cell r="AQ61">
            <v>154043.69219081063</v>
          </cell>
          <cell r="AR61">
            <v>89645.649303553757</v>
          </cell>
          <cell r="AS61">
            <v>265510.13400081167</v>
          </cell>
          <cell r="AT61">
            <v>250520.6949550338</v>
          </cell>
          <cell r="AU61">
            <v>509199.47549517604</v>
          </cell>
          <cell r="AV61">
            <v>243689.34149436437</v>
          </cell>
          <cell r="AW61">
            <v>516030.82895584544</v>
          </cell>
          <cell r="AX61">
            <v>759720.17045020987</v>
          </cell>
          <cell r="AY61">
            <v>150636.94949883391</v>
          </cell>
          <cell r="AZ61">
            <v>97741.762031421822</v>
          </cell>
          <cell r="BA61">
            <v>274324.27899929747</v>
          </cell>
          <cell r="BB61">
            <v>259916.2630766723</v>
          </cell>
          <cell r="BC61">
            <v>522702.99052955321</v>
          </cell>
          <cell r="BD61">
            <v>248378.71153025574</v>
          </cell>
          <cell r="BE61">
            <v>534240.54207596974</v>
          </cell>
          <cell r="BF61">
            <v>782619.25360622548</v>
          </cell>
          <cell r="BG61">
            <v>144702.22053433172</v>
          </cell>
          <cell r="BH61">
            <v>94215.129830324237</v>
          </cell>
          <cell r="BI61">
            <v>276689.63023075357</v>
          </cell>
          <cell r="BJ61">
            <v>266792.59461089212</v>
          </cell>
          <cell r="BK61">
            <v>515606.98059540952</v>
          </cell>
          <cell r="BL61">
            <v>238917.35036465595</v>
          </cell>
          <cell r="BM61">
            <v>543482.22484164569</v>
          </cell>
          <cell r="BN61">
            <v>782399.57520630164</v>
          </cell>
          <cell r="BO61">
            <v>126292.8520616317</v>
          </cell>
          <cell r="BP61">
            <v>83806.359450618518</v>
          </cell>
          <cell r="BQ61">
            <v>278931.63436202856</v>
          </cell>
          <cell r="BR61">
            <v>290489.96303588332</v>
          </cell>
          <cell r="BS61">
            <v>489030.84587427881</v>
          </cell>
          <cell r="BT61">
            <v>210099.21151225021</v>
          </cell>
          <cell r="BU61">
            <v>569421.59739791183</v>
          </cell>
          <cell r="BV61">
            <v>779520.80891016219</v>
          </cell>
          <cell r="BW61">
            <v>134308.33485491571</v>
          </cell>
          <cell r="BX61">
            <v>92043.427016004513</v>
          </cell>
          <cell r="BY61">
            <v>294434.09166332503</v>
          </cell>
          <cell r="BZ61">
            <v>248438.2025882038</v>
          </cell>
          <cell r="CA61">
            <v>520785.85353424528</v>
          </cell>
          <cell r="CB61">
            <v>226351.76187092022</v>
          </cell>
          <cell r="CC61">
            <v>542872.2942515288</v>
          </cell>
          <cell r="CD61">
            <v>769224.05612244911</v>
          </cell>
          <cell r="CE61">
            <v>142563.16713820299</v>
          </cell>
          <cell r="CF61">
            <v>102612.97318114543</v>
          </cell>
          <cell r="CG61">
            <v>300575.26053921116</v>
          </cell>
          <cell r="CH61">
            <v>220872.11971500653</v>
          </cell>
          <cell r="CI61">
            <v>545751.40085855965</v>
          </cell>
          <cell r="CJ61">
            <v>245176.14031934843</v>
          </cell>
          <cell r="CK61">
            <v>521447.38025421766</v>
          </cell>
          <cell r="CL61">
            <v>766623.5205735662</v>
          </cell>
          <cell r="CM61">
            <v>142711.68267792222</v>
          </cell>
          <cell r="CN61">
            <v>104338.46569187538</v>
          </cell>
          <cell r="CO61">
            <v>297830.8798609777</v>
          </cell>
          <cell r="CP61">
            <v>223858.54584907499</v>
          </cell>
          <cell r="CQ61">
            <v>544881.02823077526</v>
          </cell>
          <cell r="CR61">
            <v>247050.14836979759</v>
          </cell>
          <cell r="CS61">
            <v>521689.42571005272</v>
          </cell>
          <cell r="CT61">
            <v>768739.57407985022</v>
          </cell>
        </row>
        <row r="62">
          <cell r="A62">
            <v>67</v>
          </cell>
          <cell r="B62" t="str">
            <v>Marketing</v>
          </cell>
          <cell r="C62">
            <v>970541.17223466665</v>
          </cell>
          <cell r="D62">
            <v>605794.08555733331</v>
          </cell>
          <cell r="E62">
            <v>1095736.1251413333</v>
          </cell>
          <cell r="F62">
            <v>1064717.6741226667</v>
          </cell>
          <cell r="G62">
            <v>2672071.3829333335</v>
          </cell>
          <cell r="H62">
            <v>1576335.257792</v>
          </cell>
          <cell r="I62">
            <v>2160453.7992639998</v>
          </cell>
          <cell r="J62">
            <v>3736789.0570560005</v>
          </cell>
          <cell r="K62">
            <v>971308.58573466667</v>
          </cell>
          <cell r="L62">
            <v>606273.09105733328</v>
          </cell>
          <cell r="M62">
            <v>1096602.5311413335</v>
          </cell>
          <cell r="N62">
            <v>1065659.55362267</v>
          </cell>
          <cell r="O62">
            <v>2674184.2079333337</v>
          </cell>
          <cell r="P62">
            <v>1577581.676792</v>
          </cell>
          <cell r="Q62">
            <v>2162262.0847640038</v>
          </cell>
          <cell r="R62">
            <v>3739843.7615560037</v>
          </cell>
          <cell r="S62">
            <v>855792.34926092357</v>
          </cell>
          <cell r="T62">
            <v>375355.04462283436</v>
          </cell>
          <cell r="U62">
            <v>880833.6348495346</v>
          </cell>
          <cell r="V62">
            <v>891803.58094970731</v>
          </cell>
          <cell r="W62">
            <v>2111981.0287332926</v>
          </cell>
          <cell r="X62">
            <v>1231147.393883758</v>
          </cell>
          <cell r="Y62">
            <v>1772637.2157992418</v>
          </cell>
          <cell r="Z62">
            <v>3003784.609683</v>
          </cell>
          <cell r="AA62">
            <v>1079543.2572669825</v>
          </cell>
          <cell r="AB62">
            <v>623803.85983259545</v>
          </cell>
          <cell r="AC62">
            <v>1208721.7384605315</v>
          </cell>
          <cell r="AD62">
            <v>1195664.2798933722</v>
          </cell>
          <cell r="AE62">
            <v>2912068.8555601095</v>
          </cell>
          <cell r="AF62">
            <v>1703347.117099578</v>
          </cell>
          <cell r="AG62">
            <v>2404386.0183539037</v>
          </cell>
          <cell r="AH62">
            <v>4107733.1354534817</v>
          </cell>
          <cell r="AI62">
            <v>1188725.7419669828</v>
          </cell>
          <cell r="AJ62">
            <v>692566.13551622524</v>
          </cell>
          <cell r="AK62">
            <v>1329999.8316605317</v>
          </cell>
          <cell r="AL62">
            <v>1312157.8897933771</v>
          </cell>
          <cell r="AM62">
            <v>3211291.7091437401</v>
          </cell>
          <cell r="AN62">
            <v>1881291.8774832082</v>
          </cell>
          <cell r="AO62">
            <v>2642157.7214539088</v>
          </cell>
          <cell r="AP62">
            <v>4523449.5989371175</v>
          </cell>
          <cell r="AQ62">
            <v>1081772.7118669825</v>
          </cell>
          <cell r="AR62">
            <v>625808.00621622521</v>
          </cell>
          <cell r="AS62">
            <v>1207600.3960605315</v>
          </cell>
          <cell r="AT62">
            <v>1194626.6680933721</v>
          </cell>
          <cell r="AU62">
            <v>2915181.1141437395</v>
          </cell>
          <cell r="AV62">
            <v>1707580.7180832077</v>
          </cell>
          <cell r="AW62">
            <v>2402227.0641539036</v>
          </cell>
          <cell r="AX62">
            <v>4109807.7822371116</v>
          </cell>
          <cell r="AY62">
            <v>1084713.3363669827</v>
          </cell>
          <cell r="AZ62">
            <v>626718.16671622521</v>
          </cell>
          <cell r="BA62">
            <v>1212655.2860605314</v>
          </cell>
          <cell r="BB62">
            <v>1200776.4969933722</v>
          </cell>
          <cell r="BC62">
            <v>2924086.7891437393</v>
          </cell>
          <cell r="BD62">
            <v>1711431.5030832079</v>
          </cell>
          <cell r="BE62">
            <v>2413431.7830539038</v>
          </cell>
          <cell r="BF62">
            <v>4124863.2861371115</v>
          </cell>
          <cell r="BG62">
            <v>1192045.5284669825</v>
          </cell>
          <cell r="BH62">
            <v>693712.96201622521</v>
          </cell>
          <cell r="BI62">
            <v>1334884.0842184571</v>
          </cell>
          <cell r="BJ62">
            <v>1318523.6726933722</v>
          </cell>
          <cell r="BK62">
            <v>3220642.574701665</v>
          </cell>
          <cell r="BL62">
            <v>1885758.4904832076</v>
          </cell>
          <cell r="BM62">
            <v>2653407.7569118291</v>
          </cell>
          <cell r="BN62">
            <v>4539166.2473950367</v>
          </cell>
          <cell r="BO62">
            <v>1088125.5346669827</v>
          </cell>
          <cell r="BP62">
            <v>628847.99861622532</v>
          </cell>
          <cell r="BQ62">
            <v>1216507.6408605315</v>
          </cell>
          <cell r="BR62">
            <v>1204819.7980933674</v>
          </cell>
          <cell r="BS62">
            <v>2933481.1741437395</v>
          </cell>
          <cell r="BT62">
            <v>1716973.533283208</v>
          </cell>
          <cell r="BU62">
            <v>2421327.4389538988</v>
          </cell>
          <cell r="BV62">
            <v>4138300.9722371069</v>
          </cell>
          <cell r="BW62">
            <v>1151714.3018869825</v>
          </cell>
          <cell r="BX62">
            <v>668122.06407622551</v>
          </cell>
          <cell r="BY62">
            <v>1289455.6671805312</v>
          </cell>
          <cell r="BZ62">
            <v>1276228.144433372</v>
          </cell>
          <cell r="CA62">
            <v>3109292.0331437392</v>
          </cell>
          <cell r="CB62">
            <v>1819836.365963208</v>
          </cell>
          <cell r="CC62">
            <v>2565683.8116139034</v>
          </cell>
          <cell r="CD62">
            <v>4385520.1775771109</v>
          </cell>
          <cell r="CE62">
            <v>1118759.8882069844</v>
          </cell>
          <cell r="CF62">
            <v>647675.4638325955</v>
          </cell>
          <cell r="CG62">
            <v>1251798.7011005317</v>
          </cell>
          <cell r="CH62">
            <v>1239637.1838733724</v>
          </cell>
          <cell r="CI62">
            <v>3018234.0531401113</v>
          </cell>
          <cell r="CJ62">
            <v>1766435.3520395798</v>
          </cell>
          <cell r="CK62">
            <v>2491435.8849739041</v>
          </cell>
          <cell r="CL62">
            <v>4257871.2370134834</v>
          </cell>
          <cell r="CM62">
            <v>1088114.0988069824</v>
          </cell>
          <cell r="CN62">
            <v>628223.89363622514</v>
          </cell>
          <cell r="CO62">
            <v>1217651.5147005313</v>
          </cell>
          <cell r="CP62">
            <v>1206856.7600733673</v>
          </cell>
          <cell r="CQ62">
            <v>2933989.5071437387</v>
          </cell>
          <cell r="CR62">
            <v>1716337.9924432077</v>
          </cell>
          <cell r="CS62">
            <v>2424508.2747738985</v>
          </cell>
          <cell r="CT62">
            <v>4140846.2672171062</v>
          </cell>
        </row>
        <row r="63">
          <cell r="A63">
            <v>68</v>
          </cell>
          <cell r="B63" t="str">
            <v>Corporate Planning</v>
          </cell>
          <cell r="C63">
            <v>81114.546862407296</v>
          </cell>
          <cell r="D63">
            <v>52677.994228517273</v>
          </cell>
          <cell r="E63">
            <v>107301.36498184377</v>
          </cell>
          <cell r="F63">
            <v>62132.927461397427</v>
          </cell>
          <cell r="G63">
            <v>241093.90607276835</v>
          </cell>
          <cell r="H63">
            <v>133792.54109092458</v>
          </cell>
          <cell r="I63">
            <v>169434.2924432412</v>
          </cell>
          <cell r="J63">
            <v>303226.83353416575</v>
          </cell>
          <cell r="K63">
            <v>77917.87887586806</v>
          </cell>
          <cell r="L63">
            <v>52007.252496684625</v>
          </cell>
          <cell r="M63">
            <v>107870.7399715403</v>
          </cell>
          <cell r="N63">
            <v>65430.962190072874</v>
          </cell>
          <cell r="O63">
            <v>237795.871344093</v>
          </cell>
          <cell r="P63">
            <v>129925.13137255269</v>
          </cell>
          <cell r="Q63">
            <v>173301.70216161318</v>
          </cell>
          <cell r="R63">
            <v>303226.83353416587</v>
          </cell>
          <cell r="S63">
            <v>147718.48842009762</v>
          </cell>
          <cell r="T63">
            <v>95782.835315276854</v>
          </cell>
          <cell r="U63">
            <v>191014.10418003533</v>
          </cell>
          <cell r="V63">
            <v>120262.04302725117</v>
          </cell>
          <cell r="W63">
            <v>434515.42791540979</v>
          </cell>
          <cell r="X63">
            <v>243501.32373537449</v>
          </cell>
          <cell r="Y63">
            <v>311276.1472072865</v>
          </cell>
          <cell r="Z63">
            <v>554777.47094266093</v>
          </cell>
          <cell r="AA63">
            <v>79786.129604739705</v>
          </cell>
          <cell r="AB63">
            <v>55049.739180150915</v>
          </cell>
          <cell r="AC63">
            <v>112536.49712510004</v>
          </cell>
          <cell r="AD63">
            <v>68046.396533232459</v>
          </cell>
          <cell r="AE63">
            <v>247372.36590999068</v>
          </cell>
          <cell r="AF63">
            <v>134835.86878489063</v>
          </cell>
          <cell r="AG63">
            <v>180582.8936583325</v>
          </cell>
          <cell r="AH63">
            <v>315418.76244322315</v>
          </cell>
          <cell r="AI63">
            <v>81078.636809670774</v>
          </cell>
          <cell r="AJ63">
            <v>54561.408262032761</v>
          </cell>
          <cell r="AK63">
            <v>112358.58753238853</v>
          </cell>
          <cell r="AL63">
            <v>67420.129839131128</v>
          </cell>
          <cell r="AM63">
            <v>247998.63260409207</v>
          </cell>
          <cell r="AN63">
            <v>135640.04507170353</v>
          </cell>
          <cell r="AO63">
            <v>179778.71737151965</v>
          </cell>
          <cell r="AP63">
            <v>315418.76244322321</v>
          </cell>
          <cell r="AQ63">
            <v>78347.716513330321</v>
          </cell>
          <cell r="AR63">
            <v>58259.182865783849</v>
          </cell>
          <cell r="AS63">
            <v>110391.13022283434</v>
          </cell>
          <cell r="AT63">
            <v>68420.732841274672</v>
          </cell>
          <cell r="AU63">
            <v>246998.02960194851</v>
          </cell>
          <cell r="AV63">
            <v>136606.89937911415</v>
          </cell>
          <cell r="AW63">
            <v>178811.863064109</v>
          </cell>
          <cell r="AX63">
            <v>315418.76244322315</v>
          </cell>
          <cell r="AY63">
            <v>88378.793027319523</v>
          </cell>
          <cell r="AZ63">
            <v>56581.673620641806</v>
          </cell>
          <cell r="BA63">
            <v>106014.41455931267</v>
          </cell>
          <cell r="BB63">
            <v>64443.881235949157</v>
          </cell>
          <cell r="BC63">
            <v>250974.88120727398</v>
          </cell>
          <cell r="BD63">
            <v>144960.46664796132</v>
          </cell>
          <cell r="BE63">
            <v>170458.29579526183</v>
          </cell>
          <cell r="BF63">
            <v>315418.76244322315</v>
          </cell>
          <cell r="BG63">
            <v>100639.14726557556</v>
          </cell>
          <cell r="BH63">
            <v>48269.07049882281</v>
          </cell>
          <cell r="BI63">
            <v>108818.4821895488</v>
          </cell>
          <cell r="BJ63">
            <v>57692.062489275995</v>
          </cell>
          <cell r="BK63">
            <v>257726.69995394716</v>
          </cell>
          <cell r="BL63">
            <v>148908.21776439837</v>
          </cell>
          <cell r="BM63">
            <v>166510.54467882478</v>
          </cell>
          <cell r="BN63">
            <v>315418.76244322315</v>
          </cell>
          <cell r="BO63">
            <v>40246.421504323131</v>
          </cell>
          <cell r="BP63">
            <v>67667.61218263529</v>
          </cell>
          <cell r="BQ63">
            <v>121414.30799906913</v>
          </cell>
          <cell r="BR63">
            <v>86090.420757195607</v>
          </cell>
          <cell r="BS63">
            <v>229328.34168602756</v>
          </cell>
          <cell r="BT63">
            <v>107914.03368695843</v>
          </cell>
          <cell r="BU63">
            <v>207504.72875626473</v>
          </cell>
          <cell r="BV63">
            <v>315418.76244322315</v>
          </cell>
          <cell r="BW63">
            <v>40605.767367766348</v>
          </cell>
          <cell r="BX63">
            <v>67600.999040726441</v>
          </cell>
          <cell r="BY63">
            <v>121272.93330029477</v>
          </cell>
          <cell r="BZ63">
            <v>85939.06273443556</v>
          </cell>
          <cell r="CA63">
            <v>229479.69970878755</v>
          </cell>
          <cell r="CB63">
            <v>108206.76640849278</v>
          </cell>
          <cell r="CC63">
            <v>207211.99603473034</v>
          </cell>
          <cell r="CD63">
            <v>315418.7624432231</v>
          </cell>
          <cell r="CE63">
            <v>100907.74279569302</v>
          </cell>
          <cell r="CF63">
            <v>48007.156921831993</v>
          </cell>
          <cell r="CG63">
            <v>109135.13423400631</v>
          </cell>
          <cell r="CH63">
            <v>57368.728491691785</v>
          </cell>
          <cell r="CI63">
            <v>258050.03395153131</v>
          </cell>
          <cell r="CJ63">
            <v>148914.899717525</v>
          </cell>
          <cell r="CK63">
            <v>166503.8627256981</v>
          </cell>
          <cell r="CL63">
            <v>315418.7624432231</v>
          </cell>
          <cell r="CM63">
            <v>100443.53661790385</v>
          </cell>
          <cell r="CN63">
            <v>48353.773269698642</v>
          </cell>
          <cell r="CO63">
            <v>108971.27392583231</v>
          </cell>
          <cell r="CP63">
            <v>57650.178629788323</v>
          </cell>
          <cell r="CQ63">
            <v>257768.58381343482</v>
          </cell>
          <cell r="CR63">
            <v>148797.30988760249</v>
          </cell>
          <cell r="CS63">
            <v>166621.45255562064</v>
          </cell>
          <cell r="CT63">
            <v>315418.76244322315</v>
          </cell>
        </row>
        <row r="64">
          <cell r="A64">
            <v>69</v>
          </cell>
          <cell r="B64" t="str">
            <v>Technology</v>
          </cell>
          <cell r="C64">
            <v>625220.14585444937</v>
          </cell>
          <cell r="D64">
            <v>657454.32567406609</v>
          </cell>
          <cell r="E64">
            <v>949534.65366422141</v>
          </cell>
          <cell r="F64">
            <v>704908.28132426681</v>
          </cell>
          <cell r="G64">
            <v>2232209.1251927367</v>
          </cell>
          <cell r="H64">
            <v>1282674.4715285155</v>
          </cell>
          <cell r="I64">
            <v>1654442.9349884882</v>
          </cell>
          <cell r="J64">
            <v>2937117.4065170037</v>
          </cell>
          <cell r="K64">
            <v>500086.46817912947</v>
          </cell>
          <cell r="L64">
            <v>525869.19006921363</v>
          </cell>
          <cell r="M64">
            <v>759491.57190974115</v>
          </cell>
          <cell r="N64">
            <v>563825.55030422506</v>
          </cell>
          <cell r="O64">
            <v>1785447.2301580841</v>
          </cell>
          <cell r="P64">
            <v>1025955.658248343</v>
          </cell>
          <cell r="Q64">
            <v>1323317.1222139662</v>
          </cell>
          <cell r="R64">
            <v>2349272.7804623093</v>
          </cell>
          <cell r="S64">
            <v>1150513.570355271</v>
          </cell>
          <cell r="T64">
            <v>1209830.0552088709</v>
          </cell>
          <cell r="U64">
            <v>1747308.5469283659</v>
          </cell>
          <cell r="V64">
            <v>1297153.5688617772</v>
          </cell>
          <cell r="W64">
            <v>4107652.1724925078</v>
          </cell>
          <cell r="X64">
            <v>2360343.6255641421</v>
          </cell>
          <cell r="Y64">
            <v>3044462.1157901431</v>
          </cell>
          <cell r="Z64">
            <v>5404805.7413542848</v>
          </cell>
          <cell r="AA64">
            <v>645189.27272215486</v>
          </cell>
          <cell r="AB64">
            <v>678452.99138590903</v>
          </cell>
          <cell r="AC64">
            <v>979862.17604178388</v>
          </cell>
          <cell r="AD64">
            <v>727422.59567129286</v>
          </cell>
          <cell r="AE64">
            <v>2303504.4401498479</v>
          </cell>
          <cell r="AF64">
            <v>1323642.2641080639</v>
          </cell>
          <cell r="AG64">
            <v>1707284.7717130766</v>
          </cell>
          <cell r="AH64">
            <v>3030927.0358211407</v>
          </cell>
          <cell r="AI64">
            <v>581497.07879122929</v>
          </cell>
          <cell r="AJ64">
            <v>611477.04908908647</v>
          </cell>
          <cell r="AK64">
            <v>883131.53531256609</v>
          </cell>
          <cell r="AL64">
            <v>655612.44167143654</v>
          </cell>
          <cell r="AM64">
            <v>2076105.6631928817</v>
          </cell>
          <cell r="AN64">
            <v>1192974.1278803158</v>
          </cell>
          <cell r="AO64">
            <v>1538743.9769840026</v>
          </cell>
          <cell r="AP64">
            <v>2731718.1048643184</v>
          </cell>
          <cell r="AQ64">
            <v>1898693.0794816064</v>
          </cell>
          <cell r="AR64">
            <v>1996583.1019834082</v>
          </cell>
          <cell r="AS64">
            <v>2883584.1064851554</v>
          </cell>
          <cell r="AT64">
            <v>2140693.1371197975</v>
          </cell>
          <cell r="AU64">
            <v>6778860.2879501702</v>
          </cell>
          <cell r="AV64">
            <v>3895276.1814650148</v>
          </cell>
          <cell r="AW64">
            <v>5024277.2436049525</v>
          </cell>
          <cell r="AX64">
            <v>8919553.4250699673</v>
          </cell>
          <cell r="AY64">
            <v>2694699.5786882448</v>
          </cell>
          <cell r="AZ64">
            <v>2833628.9323810544</v>
          </cell>
          <cell r="BA64">
            <v>4092495.4964175634</v>
          </cell>
          <cell r="BB64">
            <v>3038155.538162333</v>
          </cell>
          <cell r="BC64">
            <v>9620824.0074868631</v>
          </cell>
          <cell r="BD64">
            <v>5528328.5110692997</v>
          </cell>
          <cell r="BE64">
            <v>7130651.0345798964</v>
          </cell>
          <cell r="BF64">
            <v>12658979.545649197</v>
          </cell>
          <cell r="BG64">
            <v>573948.09817804163</v>
          </cell>
          <cell r="BH64">
            <v>603538.86924718914</v>
          </cell>
          <cell r="BI64">
            <v>871666.74368742597</v>
          </cell>
          <cell r="BJ64">
            <v>647101.29726082261</v>
          </cell>
          <cell r="BK64">
            <v>2049153.7111126569</v>
          </cell>
          <cell r="BL64">
            <v>1177486.9674252309</v>
          </cell>
          <cell r="BM64">
            <v>1518768.0409482485</v>
          </cell>
          <cell r="BN64">
            <v>2696255.0083734794</v>
          </cell>
          <cell r="BO64">
            <v>562685.35952778847</v>
          </cell>
          <cell r="BP64">
            <v>591695.46289881272</v>
          </cell>
          <cell r="BQ64">
            <v>854561.7915925706</v>
          </cell>
          <cell r="BR64">
            <v>634403.05361401185</v>
          </cell>
          <cell r="BS64">
            <v>2008942.6140191718</v>
          </cell>
          <cell r="BT64">
            <v>1154380.8224266013</v>
          </cell>
          <cell r="BU64">
            <v>1488964.8452065825</v>
          </cell>
          <cell r="BV64">
            <v>2643345.6676331838</v>
          </cell>
          <cell r="BW64">
            <v>599436.73643065151</v>
          </cell>
          <cell r="BX64">
            <v>630341.61318599537</v>
          </cell>
          <cell r="BY64">
            <v>910376.86116530839</v>
          </cell>
          <cell r="BZ64">
            <v>675838.61851170554</v>
          </cell>
          <cell r="CA64">
            <v>2140155.2107819552</v>
          </cell>
          <cell r="CB64">
            <v>1229778.3496166468</v>
          </cell>
          <cell r="CC64">
            <v>1586215.4796770141</v>
          </cell>
          <cell r="CD64">
            <v>2815993.8292936608</v>
          </cell>
          <cell r="CE64">
            <v>524948.03475708677</v>
          </cell>
          <cell r="CF64">
            <v>552012.53269515163</v>
          </cell>
          <cell r="CG64">
            <v>797249.34277921403</v>
          </cell>
          <cell r="CH64">
            <v>591855.87575630448</v>
          </cell>
          <cell r="CI64">
            <v>1874209.9102314524</v>
          </cell>
          <cell r="CJ64">
            <v>1076960.5674522384</v>
          </cell>
          <cell r="CK64">
            <v>1389105.2185355185</v>
          </cell>
          <cell r="CL64">
            <v>2466065.7859877571</v>
          </cell>
          <cell r="CM64">
            <v>585508.58773182367</v>
          </cell>
          <cell r="CN64">
            <v>615695.37750182441</v>
          </cell>
          <cell r="CO64">
            <v>889223.89618390799</v>
          </cell>
          <cell r="CP64">
            <v>660135.24198678276</v>
          </cell>
          <cell r="CQ64">
            <v>2090427.8614175562</v>
          </cell>
          <cell r="CR64">
            <v>1201203.9652336482</v>
          </cell>
          <cell r="CS64">
            <v>1549359.1381706907</v>
          </cell>
          <cell r="CT64">
            <v>2750563.1034043389</v>
          </cell>
        </row>
        <row r="65">
          <cell r="A65">
            <v>70</v>
          </cell>
          <cell r="B65" t="str">
            <v>Non-Network Accommodation</v>
          </cell>
          <cell r="C65">
            <v>549561.05615974625</v>
          </cell>
          <cell r="D65">
            <v>328913.48171713273</v>
          </cell>
          <cell r="E65">
            <v>732979.17936358554</v>
          </cell>
          <cell r="F65">
            <v>357300.59551614127</v>
          </cell>
          <cell r="G65">
            <v>1611453.7172404644</v>
          </cell>
          <cell r="H65">
            <v>878474.53787687898</v>
          </cell>
          <cell r="I65">
            <v>1090279.7748797268</v>
          </cell>
          <cell r="J65">
            <v>1968754.3127566057</v>
          </cell>
          <cell r="K65">
            <v>529589.92689145007</v>
          </cell>
          <cell r="L65">
            <v>327734.54265039507</v>
          </cell>
          <cell r="M65">
            <v>735154.96721233183</v>
          </cell>
          <cell r="N65">
            <v>376266.22003658215</v>
          </cell>
          <cell r="O65">
            <v>1592479.4367541769</v>
          </cell>
          <cell r="P65">
            <v>857324.46954184514</v>
          </cell>
          <cell r="Q65">
            <v>1111421.187248914</v>
          </cell>
          <cell r="R65">
            <v>1968745.6567907589</v>
          </cell>
          <cell r="S65">
            <v>543550.88093864371</v>
          </cell>
          <cell r="T65">
            <v>333191.98666759045</v>
          </cell>
          <cell r="U65">
            <v>724779.39011260471</v>
          </cell>
          <cell r="V65">
            <v>380983.32193045685</v>
          </cell>
          <cell r="W65">
            <v>1601522.2577188388</v>
          </cell>
          <cell r="X65">
            <v>876742.86760623415</v>
          </cell>
          <cell r="Y65">
            <v>1105762.7120430616</v>
          </cell>
          <cell r="Z65">
            <v>1982505.5796492957</v>
          </cell>
          <cell r="AA65">
            <v>509233.97507927229</v>
          </cell>
          <cell r="AB65">
            <v>331090.40190974477</v>
          </cell>
          <cell r="AC65">
            <v>727669.13043046405</v>
          </cell>
          <cell r="AD65">
            <v>369428.68178159336</v>
          </cell>
          <cell r="AE65">
            <v>1567993.5074194809</v>
          </cell>
          <cell r="AF65">
            <v>840324.37698901701</v>
          </cell>
          <cell r="AG65">
            <v>1097097.8122120574</v>
          </cell>
          <cell r="AH65">
            <v>1937422.1892010742</v>
          </cell>
          <cell r="AI65">
            <v>513700.32441315451</v>
          </cell>
          <cell r="AJ65">
            <v>329576.3500510765</v>
          </cell>
          <cell r="AK65">
            <v>728112.24996505154</v>
          </cell>
          <cell r="AL65">
            <v>366028.63576839148</v>
          </cell>
          <cell r="AM65">
            <v>1571388.9244292825</v>
          </cell>
          <cell r="AN65">
            <v>843276.67446423101</v>
          </cell>
          <cell r="AO65">
            <v>1094140.8857334431</v>
          </cell>
          <cell r="AP65">
            <v>1937417.560197674</v>
          </cell>
          <cell r="AQ65">
            <v>499838.1345769855</v>
          </cell>
          <cell r="AR65">
            <v>351831.68340777245</v>
          </cell>
          <cell r="AS65">
            <v>714275.50030581816</v>
          </cell>
          <cell r="AT65">
            <v>371460.979976186</v>
          </cell>
          <cell r="AU65">
            <v>1565945.3182905761</v>
          </cell>
          <cell r="AV65">
            <v>851669.81798475794</v>
          </cell>
          <cell r="AW65">
            <v>1085736.4802820042</v>
          </cell>
          <cell r="AX65">
            <v>1937406.2982667622</v>
          </cell>
          <cell r="AY65">
            <v>558315.66506595886</v>
          </cell>
          <cell r="AZ65">
            <v>347796.66617851221</v>
          </cell>
          <cell r="BA65">
            <v>701152.24913707026</v>
          </cell>
          <cell r="BB65">
            <v>354936.7030361268</v>
          </cell>
          <cell r="BC65">
            <v>1607264.5803815413</v>
          </cell>
          <cell r="BD65">
            <v>906112.33124447102</v>
          </cell>
          <cell r="BE65">
            <v>1056088.9521731972</v>
          </cell>
          <cell r="BF65">
            <v>1962201.2834176682</v>
          </cell>
          <cell r="BG65">
            <v>624114.08434832643</v>
          </cell>
          <cell r="BH65">
            <v>302821.58549252443</v>
          </cell>
          <cell r="BI65">
            <v>717511.0780219927</v>
          </cell>
          <cell r="BJ65">
            <v>317749.80120028817</v>
          </cell>
          <cell r="BK65">
            <v>1644446.7478628436</v>
          </cell>
          <cell r="BL65">
            <v>926935.66984085087</v>
          </cell>
          <cell r="BM65">
            <v>1035260.8792222808</v>
          </cell>
          <cell r="BN65">
            <v>1962196.5490631317</v>
          </cell>
          <cell r="BO65">
            <v>286548.88944310037</v>
          </cell>
          <cell r="BP65">
            <v>409101.69554889313</v>
          </cell>
          <cell r="BQ65">
            <v>792379.6542149937</v>
          </cell>
          <cell r="BR65">
            <v>474159.05933217326</v>
          </cell>
          <cell r="BS65">
            <v>1488030.2392069872</v>
          </cell>
          <cell r="BT65">
            <v>695650.5849919935</v>
          </cell>
          <cell r="BU65">
            <v>1266538.7135471669</v>
          </cell>
          <cell r="BV65">
            <v>1962189.2985391605</v>
          </cell>
          <cell r="BW65">
            <v>291522.6082561838</v>
          </cell>
          <cell r="BX65">
            <v>417739.56368544465</v>
          </cell>
          <cell r="BY65">
            <v>808500.37699746981</v>
          </cell>
          <cell r="BZ65">
            <v>484146.71661564376</v>
          </cell>
          <cell r="CA65">
            <v>1517762.5489390981</v>
          </cell>
          <cell r="CB65">
            <v>709262.17194162845</v>
          </cell>
          <cell r="CC65">
            <v>1292647.0936131135</v>
          </cell>
          <cell r="CD65">
            <v>2001909.265554742</v>
          </cell>
          <cell r="CE65">
            <v>630916.61743044748</v>
          </cell>
          <cell r="CF65">
            <v>308985.39974244591</v>
          </cell>
          <cell r="CG65">
            <v>738817.66167947499</v>
          </cell>
          <cell r="CH65">
            <v>323192.74439256353</v>
          </cell>
          <cell r="CI65">
            <v>1678719.6788523684</v>
          </cell>
          <cell r="CJ65">
            <v>939902.01717289339</v>
          </cell>
          <cell r="CK65">
            <v>1062010.4060720385</v>
          </cell>
          <cell r="CL65">
            <v>2001912.423244932</v>
          </cell>
          <cell r="CM65">
            <v>627076.69272077084</v>
          </cell>
          <cell r="CN65">
            <v>311750.53843637509</v>
          </cell>
          <cell r="CO65">
            <v>738307.11386597622</v>
          </cell>
          <cell r="CP65">
            <v>324778.32324244617</v>
          </cell>
          <cell r="CQ65">
            <v>1677134.3450231222</v>
          </cell>
          <cell r="CR65">
            <v>938827.23115714593</v>
          </cell>
          <cell r="CS65">
            <v>1063085.4371084224</v>
          </cell>
          <cell r="CT65">
            <v>2001912.6682655683</v>
          </cell>
        </row>
        <row r="66">
          <cell r="A66">
            <v>71</v>
          </cell>
          <cell r="B66" t="str">
            <v>Non-Network Depreciation</v>
          </cell>
          <cell r="C66">
            <v>1320936.2186266962</v>
          </cell>
          <cell r="D66">
            <v>1083382.7945299062</v>
          </cell>
          <cell r="E66">
            <v>3173083.8131152806</v>
          </cell>
          <cell r="F66">
            <v>629495.85135590192</v>
          </cell>
          <cell r="G66">
            <v>5577402.8262718823</v>
          </cell>
          <cell r="H66">
            <v>2404319.0131566022</v>
          </cell>
          <cell r="I66">
            <v>3802579.6644711825</v>
          </cell>
          <cell r="J66">
            <v>6206898.6776277842</v>
          </cell>
          <cell r="K66">
            <v>1320936.2186266962</v>
          </cell>
          <cell r="L66">
            <v>1083382.7945299062</v>
          </cell>
          <cell r="M66">
            <v>3173083.8131152806</v>
          </cell>
          <cell r="N66">
            <v>629495.85135590192</v>
          </cell>
          <cell r="O66">
            <v>5577402.8262718823</v>
          </cell>
          <cell r="P66">
            <v>2404319.0131566022</v>
          </cell>
          <cell r="Q66">
            <v>3802579.6644711825</v>
          </cell>
          <cell r="R66">
            <v>6206898.6776277842</v>
          </cell>
          <cell r="S66">
            <v>1096998.7771816053</v>
          </cell>
          <cell r="T66">
            <v>866956.78005020309</v>
          </cell>
          <cell r="U66">
            <v>2539200.8617245089</v>
          </cell>
          <cell r="V66">
            <v>503742.25906299369</v>
          </cell>
          <cell r="W66">
            <v>4503156.418956317</v>
          </cell>
          <cell r="X66">
            <v>1963955.5572318085</v>
          </cell>
          <cell r="Y66">
            <v>3042943.1207875027</v>
          </cell>
          <cell r="Z66">
            <v>5006898.6780193103</v>
          </cell>
          <cell r="AA66">
            <v>1246290.4048116659</v>
          </cell>
          <cell r="AB66">
            <v>1011240.7897033385</v>
          </cell>
          <cell r="AC66">
            <v>2961789.4959850232</v>
          </cell>
          <cell r="AD66">
            <v>587577.98725826584</v>
          </cell>
          <cell r="AE66">
            <v>5219320.6905000275</v>
          </cell>
          <cell r="AF66">
            <v>2257531.1945150043</v>
          </cell>
          <cell r="AG66">
            <v>3549367.4832432889</v>
          </cell>
          <cell r="AH66">
            <v>5806898.6777582932</v>
          </cell>
          <cell r="AI66">
            <v>1246290.4048116659</v>
          </cell>
          <cell r="AJ66">
            <v>1011240.7897033385</v>
          </cell>
          <cell r="AK66">
            <v>2961789.4959850232</v>
          </cell>
          <cell r="AL66">
            <v>587577.98725826584</v>
          </cell>
          <cell r="AM66">
            <v>5219320.6905000275</v>
          </cell>
          <cell r="AN66">
            <v>2257531.1945150043</v>
          </cell>
          <cell r="AO66">
            <v>3549367.4832432889</v>
          </cell>
          <cell r="AP66">
            <v>5806898.6777582932</v>
          </cell>
          <cell r="AQ66">
            <v>1246290.4048116659</v>
          </cell>
          <cell r="AR66">
            <v>1011240.7897033385</v>
          </cell>
          <cell r="AS66">
            <v>2961789.4959850232</v>
          </cell>
          <cell r="AT66">
            <v>587577.98725826584</v>
          </cell>
          <cell r="AU66">
            <v>5219320.6905000275</v>
          </cell>
          <cell r="AV66">
            <v>2257531.1945150043</v>
          </cell>
          <cell r="AW66">
            <v>3549367.4832432889</v>
          </cell>
          <cell r="AX66">
            <v>5806898.6777582932</v>
          </cell>
          <cell r="AY66">
            <v>1227628.9513579083</v>
          </cell>
          <cell r="AZ66">
            <v>993205.28849669662</v>
          </cell>
          <cell r="BA66">
            <v>2908965.9167024591</v>
          </cell>
          <cell r="BB66">
            <v>577098.52123385679</v>
          </cell>
          <cell r="BC66">
            <v>5129800.1565570645</v>
          </cell>
          <cell r="BD66">
            <v>2220834.2398546049</v>
          </cell>
          <cell r="BE66">
            <v>3486064.4379363158</v>
          </cell>
          <cell r="BF66">
            <v>5706898.6777909212</v>
          </cell>
          <cell r="BG66">
            <v>1227628.9513579083</v>
          </cell>
          <cell r="BH66">
            <v>993205.28849669662</v>
          </cell>
          <cell r="BI66">
            <v>2908965.9167024591</v>
          </cell>
          <cell r="BJ66">
            <v>577098.52123385679</v>
          </cell>
          <cell r="BK66">
            <v>5129800.1565570645</v>
          </cell>
          <cell r="BL66">
            <v>2220834.2398546049</v>
          </cell>
          <cell r="BM66">
            <v>3486064.4379363158</v>
          </cell>
          <cell r="BN66">
            <v>5706898.6777909212</v>
          </cell>
          <cell r="BO66">
            <v>1227628.9513579083</v>
          </cell>
          <cell r="BP66">
            <v>993205.28849669662</v>
          </cell>
          <cell r="BQ66">
            <v>2908965.9167024591</v>
          </cell>
          <cell r="BR66">
            <v>577098.52123385679</v>
          </cell>
          <cell r="BS66">
            <v>5129800.1565570645</v>
          </cell>
          <cell r="BT66">
            <v>2220834.2398546049</v>
          </cell>
          <cell r="BU66">
            <v>3486064.4379363158</v>
          </cell>
          <cell r="BV66">
            <v>5706898.6777909212</v>
          </cell>
          <cell r="BW66">
            <v>1227628.9513579083</v>
          </cell>
          <cell r="BX66">
            <v>993205.28849669662</v>
          </cell>
          <cell r="BY66">
            <v>2908965.9167024591</v>
          </cell>
          <cell r="BZ66">
            <v>577098.52123385679</v>
          </cell>
          <cell r="CA66">
            <v>5129800.1565570645</v>
          </cell>
          <cell r="CB66">
            <v>2220834.2398546049</v>
          </cell>
          <cell r="CC66">
            <v>3486064.4379363158</v>
          </cell>
          <cell r="CD66">
            <v>5706898.6777909212</v>
          </cell>
          <cell r="CE66">
            <v>1227628.9513579083</v>
          </cell>
          <cell r="CF66">
            <v>993205.28849669662</v>
          </cell>
          <cell r="CG66">
            <v>2908965.9167024596</v>
          </cell>
          <cell r="CH66">
            <v>577098.52123385679</v>
          </cell>
          <cell r="CI66">
            <v>5129800.1565570645</v>
          </cell>
          <cell r="CJ66">
            <v>2220834.2398546049</v>
          </cell>
          <cell r="CK66">
            <v>3486064.4379363162</v>
          </cell>
          <cell r="CL66">
            <v>5706898.6777909212</v>
          </cell>
          <cell r="CM66">
            <v>1227628.9513579083</v>
          </cell>
          <cell r="CN66">
            <v>993205.28849669662</v>
          </cell>
          <cell r="CO66">
            <v>2908965.9167024586</v>
          </cell>
          <cell r="CP66">
            <v>577098.52123385679</v>
          </cell>
          <cell r="CQ66">
            <v>5129800.1565570636</v>
          </cell>
          <cell r="CR66">
            <v>2220834.2398546049</v>
          </cell>
          <cell r="CS66">
            <v>3486064.4379363153</v>
          </cell>
          <cell r="CT66">
            <v>5706898.6777909203</v>
          </cell>
        </row>
        <row r="67">
          <cell r="A67">
            <v>73</v>
          </cell>
          <cell r="B67" t="str">
            <v>3G Cost Centre</v>
          </cell>
          <cell r="C67">
            <v>302723.44985109143</v>
          </cell>
          <cell r="D67">
            <v>231112.2399695346</v>
          </cell>
          <cell r="E67">
            <v>434934.3474099639</v>
          </cell>
          <cell r="F67">
            <v>291729.96276940976</v>
          </cell>
          <cell r="G67">
            <v>968770.03723058989</v>
          </cell>
          <cell r="H67">
            <v>533835.68982062605</v>
          </cell>
          <cell r="I67">
            <v>726664.31017937372</v>
          </cell>
          <cell r="J67">
            <v>1260499.9999999995</v>
          </cell>
          <cell r="K67">
            <v>302723.44985109143</v>
          </cell>
          <cell r="L67">
            <v>231112.2399695346</v>
          </cell>
          <cell r="M67">
            <v>434934.3474099639</v>
          </cell>
          <cell r="N67">
            <v>291729.96276940976</v>
          </cell>
          <cell r="O67">
            <v>968770.03723058989</v>
          </cell>
          <cell r="P67">
            <v>533835.68982062605</v>
          </cell>
          <cell r="Q67">
            <v>726664.31017937372</v>
          </cell>
          <cell r="R67">
            <v>1260499.9999999995</v>
          </cell>
          <cell r="S67">
            <v>663336.57945109147</v>
          </cell>
          <cell r="T67">
            <v>506316.99676953466</v>
          </cell>
          <cell r="U67">
            <v>748098.38100996392</v>
          </cell>
          <cell r="V67">
            <v>528975.44276940986</v>
          </cell>
          <cell r="W67">
            <v>1917751.9572305898</v>
          </cell>
          <cell r="X67">
            <v>1169653.576220626</v>
          </cell>
          <cell r="Y67">
            <v>1277073.8237793739</v>
          </cell>
          <cell r="Z67">
            <v>2446727.3999999994</v>
          </cell>
          <cell r="AA67">
            <v>641463.53254348552</v>
          </cell>
          <cell r="AB67">
            <v>489679.66364690213</v>
          </cell>
          <cell r="AC67">
            <v>839067.07486972399</v>
          </cell>
          <cell r="AD67">
            <v>573752.59560655465</v>
          </cell>
          <cell r="AE67">
            <v>1970210.2710601117</v>
          </cell>
          <cell r="AF67">
            <v>1131143.1961903877</v>
          </cell>
          <cell r="AG67">
            <v>1412819.6704762788</v>
          </cell>
          <cell r="AH67">
            <v>2543962.8666666662</v>
          </cell>
          <cell r="AI67">
            <v>488252.0041241899</v>
          </cell>
          <cell r="AJ67">
            <v>372550.33468887646</v>
          </cell>
          <cell r="AK67">
            <v>623421.47687490401</v>
          </cell>
          <cell r="AL67">
            <v>428509.05097869597</v>
          </cell>
          <cell r="AM67">
            <v>1484223.8156879703</v>
          </cell>
          <cell r="AN67">
            <v>860802.33881306637</v>
          </cell>
          <cell r="AO67">
            <v>1051930.5278536</v>
          </cell>
          <cell r="AP67">
            <v>1912732.8666666662</v>
          </cell>
          <cell r="AQ67">
            <v>488252.0041241899</v>
          </cell>
          <cell r="AR67">
            <v>372550.33468887646</v>
          </cell>
          <cell r="AS67">
            <v>623421.47687490401</v>
          </cell>
          <cell r="AT67">
            <v>428509.05097869597</v>
          </cell>
          <cell r="AU67">
            <v>1484223.8156879703</v>
          </cell>
          <cell r="AV67">
            <v>860802.33881306637</v>
          </cell>
          <cell r="AW67">
            <v>1051930.5278536</v>
          </cell>
          <cell r="AX67">
            <v>1912732.8666666662</v>
          </cell>
          <cell r="AY67">
            <v>494910.15132418991</v>
          </cell>
          <cell r="AZ67">
            <v>377631.55228887644</v>
          </cell>
          <cell r="BA67">
            <v>629203.55207490409</v>
          </cell>
          <cell r="BB67">
            <v>432889.41097869602</v>
          </cell>
          <cell r="BC67">
            <v>1501745.2556879704</v>
          </cell>
          <cell r="BD67">
            <v>872541.70361306635</v>
          </cell>
          <cell r="BE67">
            <v>1062092.9630536002</v>
          </cell>
          <cell r="BF67">
            <v>1934634.6666666665</v>
          </cell>
          <cell r="BG67">
            <v>494910.15132418991</v>
          </cell>
          <cell r="BH67">
            <v>377631.55228887644</v>
          </cell>
          <cell r="BI67">
            <v>629203.55207490409</v>
          </cell>
          <cell r="BJ67">
            <v>432889.41097869602</v>
          </cell>
          <cell r="BK67">
            <v>1501745.2556879704</v>
          </cell>
          <cell r="BL67">
            <v>872541.70361306635</v>
          </cell>
          <cell r="BM67">
            <v>1062092.9630536002</v>
          </cell>
          <cell r="BN67">
            <v>1934634.6666666665</v>
          </cell>
          <cell r="BO67">
            <v>494910.15132418991</v>
          </cell>
          <cell r="BP67">
            <v>377631.55228887644</v>
          </cell>
          <cell r="BQ67">
            <v>629203.55207490409</v>
          </cell>
          <cell r="BR67">
            <v>432889.41097869602</v>
          </cell>
          <cell r="BS67">
            <v>1501745.2556879704</v>
          </cell>
          <cell r="BT67">
            <v>872541.70361306635</v>
          </cell>
          <cell r="BU67">
            <v>1062092.9630536002</v>
          </cell>
          <cell r="BV67">
            <v>1934634.6666666665</v>
          </cell>
          <cell r="BW67">
            <v>499348.91612418991</v>
          </cell>
          <cell r="BX67">
            <v>381019.03068887646</v>
          </cell>
          <cell r="BY67">
            <v>633058.26887490402</v>
          </cell>
          <cell r="BZ67">
            <v>435809.65097869601</v>
          </cell>
          <cell r="CA67">
            <v>1513426.2156879704</v>
          </cell>
          <cell r="CB67">
            <v>880367.94681306637</v>
          </cell>
          <cell r="CC67">
            <v>1068867.9198536</v>
          </cell>
          <cell r="CD67">
            <v>1949235.8666666665</v>
          </cell>
          <cell r="CE67">
            <v>499348.91612418991</v>
          </cell>
          <cell r="CF67">
            <v>381019.03068887646</v>
          </cell>
          <cell r="CG67">
            <v>633058.26887490402</v>
          </cell>
          <cell r="CH67">
            <v>435809.65097869601</v>
          </cell>
          <cell r="CI67">
            <v>1513426.2156879704</v>
          </cell>
          <cell r="CJ67">
            <v>880367.94681306637</v>
          </cell>
          <cell r="CK67">
            <v>1068867.9198536</v>
          </cell>
          <cell r="CL67">
            <v>1949235.8666666665</v>
          </cell>
          <cell r="CM67">
            <v>499349.52412418992</v>
          </cell>
          <cell r="CN67">
            <v>381019.4946888765</v>
          </cell>
          <cell r="CO67">
            <v>633058.79687490407</v>
          </cell>
          <cell r="CP67">
            <v>435810.05097869597</v>
          </cell>
          <cell r="CQ67">
            <v>1513427.8156879705</v>
          </cell>
          <cell r="CR67">
            <v>880369.01881306642</v>
          </cell>
          <cell r="CS67">
            <v>1068868.8478536</v>
          </cell>
          <cell r="CT67">
            <v>1949237.8666666665</v>
          </cell>
        </row>
        <row r="68">
          <cell r="A68">
            <v>72</v>
          </cell>
          <cell r="B68" t="str">
            <v>Management Task</v>
          </cell>
          <cell r="C68">
            <v>919056.90274303162</v>
          </cell>
          <cell r="D68">
            <v>2466579.8272125842</v>
          </cell>
          <cell r="E68">
            <v>-4864081.4344091043</v>
          </cell>
          <cell r="F68">
            <v>32903.861769053459</v>
          </cell>
          <cell r="G68">
            <v>-1478444.7044534883</v>
          </cell>
          <cell r="H68">
            <v>3385636.7299556159</v>
          </cell>
          <cell r="I68">
            <v>-4831177.5726400511</v>
          </cell>
          <cell r="J68">
            <v>-1445540.842684435</v>
          </cell>
          <cell r="K68">
            <v>933920.35180046165</v>
          </cell>
          <cell r="L68">
            <v>2474763.6831835108</v>
          </cell>
          <cell r="M68">
            <v>-4842755.3902036771</v>
          </cell>
          <cell r="N68">
            <v>35384.405593639254</v>
          </cell>
          <cell r="O68">
            <v>-1434071.3552197046</v>
          </cell>
          <cell r="P68">
            <v>3408684.0349839726</v>
          </cell>
          <cell r="Q68">
            <v>-4807370.9846100379</v>
          </cell>
          <cell r="R68">
            <v>-1398686.9496260653</v>
          </cell>
          <cell r="S68">
            <v>881699.79946266615</v>
          </cell>
          <cell r="T68">
            <v>2456743.9666725518</v>
          </cell>
          <cell r="U68">
            <v>-4913576.5824848041</v>
          </cell>
          <cell r="V68">
            <v>36690.751648239457</v>
          </cell>
          <cell r="W68">
            <v>-1575132.816349586</v>
          </cell>
          <cell r="X68">
            <v>3338443.7661352181</v>
          </cell>
          <cell r="Y68">
            <v>-4876885.8308365643</v>
          </cell>
          <cell r="Z68">
            <v>-1538442.0647013464</v>
          </cell>
          <cell r="AA68">
            <v>266427.69690372294</v>
          </cell>
          <cell r="AB68">
            <v>-1738762.7467042529</v>
          </cell>
          <cell r="AC68">
            <v>-964332.31199792027</v>
          </cell>
          <cell r="AD68">
            <v>39635.01228471809</v>
          </cell>
          <cell r="AE68">
            <v>-2436667.3617984504</v>
          </cell>
          <cell r="AF68">
            <v>-1472335.0498005301</v>
          </cell>
          <cell r="AG68">
            <v>-924697.29971320217</v>
          </cell>
          <cell r="AH68">
            <v>-2397032.3495137324</v>
          </cell>
          <cell r="AI68">
            <v>178863.57211985686</v>
          </cell>
          <cell r="AJ68">
            <v>-1792699.2562871375</v>
          </cell>
          <cell r="AK68">
            <v>-1162193.7862595916</v>
          </cell>
          <cell r="AL68">
            <v>39190.302373072846</v>
          </cell>
          <cell r="AM68">
            <v>-2776029.4704268724</v>
          </cell>
          <cell r="AN68">
            <v>-1613835.6841672806</v>
          </cell>
          <cell r="AO68">
            <v>-1123003.4838865187</v>
          </cell>
          <cell r="AP68">
            <v>-2736839.1680537993</v>
          </cell>
          <cell r="AQ68">
            <v>252522.79565850148</v>
          </cell>
          <cell r="AR68">
            <v>-1739688.7979572886</v>
          </cell>
          <cell r="AS68">
            <v>-981070.08681717515</v>
          </cell>
          <cell r="AT68">
            <v>39367.444876012436</v>
          </cell>
          <cell r="AU68">
            <v>-2468236.0891159624</v>
          </cell>
          <cell r="AV68">
            <v>-1487166.002298787</v>
          </cell>
          <cell r="AW68">
            <v>-941702.64194116276</v>
          </cell>
          <cell r="AX68">
            <v>-2428868.64423995</v>
          </cell>
          <cell r="AY68">
            <v>-501784.66775264347</v>
          </cell>
          <cell r="AZ68">
            <v>-259215.05410845825</v>
          </cell>
          <cell r="BA68">
            <v>4985084.8802173436</v>
          </cell>
          <cell r="BB68">
            <v>39552.490576503609</v>
          </cell>
          <cell r="BC68">
            <v>4224085.1583562419</v>
          </cell>
          <cell r="BD68">
            <v>-760999.72186110169</v>
          </cell>
          <cell r="BE68">
            <v>5024637.3707938474</v>
          </cell>
          <cell r="BF68">
            <v>4263637.6489327457</v>
          </cell>
          <cell r="BG68">
            <v>-589187.41799727583</v>
          </cell>
          <cell r="BH68">
            <v>-313911.86321870482</v>
          </cell>
          <cell r="BI68">
            <v>4782727.7729688585</v>
          </cell>
          <cell r="BJ68">
            <v>38691.441932883768</v>
          </cell>
          <cell r="BK68">
            <v>3879628.4917528778</v>
          </cell>
          <cell r="BL68">
            <v>-903099.28121598065</v>
          </cell>
          <cell r="BM68">
            <v>4821419.2149017425</v>
          </cell>
          <cell r="BN68">
            <v>3918319.9336857614</v>
          </cell>
          <cell r="BO68">
            <v>-522719.32919807488</v>
          </cell>
          <cell r="BP68">
            <v>-267135.2306792537</v>
          </cell>
          <cell r="BQ68">
            <v>4963166.1836315989</v>
          </cell>
          <cell r="BR68">
            <v>35724.076726865154</v>
          </cell>
          <cell r="BS68">
            <v>4173311.6237542704</v>
          </cell>
          <cell r="BT68">
            <v>-789854.55987732857</v>
          </cell>
          <cell r="BU68">
            <v>4998890.260358464</v>
          </cell>
          <cell r="BV68">
            <v>4209035.7004811354</v>
          </cell>
          <cell r="BW68">
            <v>101353.00373495619</v>
          </cell>
          <cell r="BX68">
            <v>2590679.9432760747</v>
          </cell>
          <cell r="BY68">
            <v>-1373692.5153890699</v>
          </cell>
          <cell r="BZ68">
            <v>39639.530982906217</v>
          </cell>
          <cell r="CA68">
            <v>1318340.4316219608</v>
          </cell>
          <cell r="CB68">
            <v>2692032.9470110307</v>
          </cell>
          <cell r="CC68">
            <v>-1334052.9844061637</v>
          </cell>
          <cell r="CD68">
            <v>1357979.9626048671</v>
          </cell>
          <cell r="CE68">
            <v>151607.03558743995</v>
          </cell>
          <cell r="CF68">
            <v>2623720.3388395952</v>
          </cell>
          <cell r="CG68">
            <v>-1265785.197847113</v>
          </cell>
          <cell r="CH68">
            <v>43241.151949560663</v>
          </cell>
          <cell r="CI68">
            <v>1509542.176579922</v>
          </cell>
          <cell r="CJ68">
            <v>2775327.374427035</v>
          </cell>
          <cell r="CK68">
            <v>-1222544.0458975523</v>
          </cell>
          <cell r="CL68">
            <v>1552783.3285294827</v>
          </cell>
          <cell r="CM68">
            <v>141058.49499488127</v>
          </cell>
          <cell r="CN68">
            <v>2618825.5877505364</v>
          </cell>
          <cell r="CO68">
            <v>-1278709.7963573188</v>
          </cell>
          <cell r="CP68">
            <v>42850.963215481068</v>
          </cell>
          <cell r="CQ68">
            <v>1481174.2863880987</v>
          </cell>
          <cell r="CR68">
            <v>2759884.0827454175</v>
          </cell>
          <cell r="CS68">
            <v>-1235858.8331418377</v>
          </cell>
          <cell r="CT68">
            <v>1524025.2496035798</v>
          </cell>
        </row>
        <row r="69">
          <cell r="A69">
            <v>74</v>
          </cell>
          <cell r="B69" t="str">
            <v>Management Task</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row>
        <row r="70">
          <cell r="A70">
            <v>75</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row>
        <row r="71">
          <cell r="A71">
            <v>76</v>
          </cell>
          <cell r="B71" t="str">
            <v>Overheads</v>
          </cell>
          <cell r="C71">
            <v>7872405.2617963441</v>
          </cell>
          <cell r="D71">
            <v>8552891.2089136578</v>
          </cell>
          <cell r="E71">
            <v>6804167.1033962946</v>
          </cell>
          <cell r="F71">
            <v>8985332.3180204518</v>
          </cell>
          <cell r="G71">
            <v>23229463.574106295</v>
          </cell>
          <cell r="H71">
            <v>16425296.470710004</v>
          </cell>
          <cell r="I71">
            <v>15789499.421416752</v>
          </cell>
          <cell r="J71">
            <v>32214795.89212675</v>
          </cell>
          <cell r="K71">
            <v>7607839.3711614534</v>
          </cell>
          <cell r="L71">
            <v>8339770.9985827617</v>
          </cell>
          <cell r="M71">
            <v>6263129.0429076273</v>
          </cell>
          <cell r="N71">
            <v>7930029.6403190102</v>
          </cell>
          <cell r="O71">
            <v>22210739.412651848</v>
          </cell>
          <cell r="P71">
            <v>15947610.369744219</v>
          </cell>
          <cell r="Q71">
            <v>14193158.683226639</v>
          </cell>
          <cell r="R71">
            <v>30140769.052970856</v>
          </cell>
          <cell r="S71">
            <v>7729976.0991487475</v>
          </cell>
          <cell r="T71">
            <v>8600528.4604365267</v>
          </cell>
          <cell r="U71">
            <v>6174164.7521086987</v>
          </cell>
          <cell r="V71">
            <v>9571262.4631135222</v>
          </cell>
          <cell r="W71">
            <v>22504669.311693974</v>
          </cell>
          <cell r="X71">
            <v>16330504.559585275</v>
          </cell>
          <cell r="Y71">
            <v>15745427.215222221</v>
          </cell>
          <cell r="Z71">
            <v>32075931.774807494</v>
          </cell>
          <cell r="AA71">
            <v>7639850.4068642268</v>
          </cell>
          <cell r="AB71">
            <v>4785757.807480976</v>
          </cell>
          <cell r="AC71">
            <v>11217470.52031206</v>
          </cell>
          <cell r="AD71">
            <v>9525912.4051630162</v>
          </cell>
          <cell r="AE71">
            <v>23643078.734657262</v>
          </cell>
          <cell r="AF71">
            <v>12425608.214345202</v>
          </cell>
          <cell r="AG71">
            <v>20743382.92547508</v>
          </cell>
          <cell r="AH71">
            <v>33168991.139820278</v>
          </cell>
          <cell r="AI71">
            <v>7357136.6784182135</v>
          </cell>
          <cell r="AJ71">
            <v>4550989.9563129079</v>
          </cell>
          <cell r="AK71">
            <v>10612265.97049615</v>
          </cell>
          <cell r="AL71">
            <v>9003608.397060968</v>
          </cell>
          <cell r="AM71">
            <v>22520392.605227273</v>
          </cell>
          <cell r="AN71">
            <v>11908126.634731121</v>
          </cell>
          <cell r="AO71">
            <v>19615874.36755712</v>
          </cell>
          <cell r="AP71">
            <v>31524001.002288237</v>
          </cell>
          <cell r="AQ71">
            <v>8640550.7121916935</v>
          </cell>
          <cell r="AR71">
            <v>5993871.894401107</v>
          </cell>
          <cell r="AS71">
            <v>12607983.881075997</v>
          </cell>
          <cell r="AT71">
            <v>10324677.513927316</v>
          </cell>
          <cell r="AU71">
            <v>27242406.487668794</v>
          </cell>
          <cell r="AV71">
            <v>14634422.6065928</v>
          </cell>
          <cell r="AW71">
            <v>22932661.395003308</v>
          </cell>
          <cell r="AX71">
            <v>37567084.001596108</v>
          </cell>
          <cell r="AY71">
            <v>8877154.4563566707</v>
          </cell>
          <cell r="AZ71">
            <v>8448372.1521684043</v>
          </cell>
          <cell r="BA71">
            <v>20020385.598783579</v>
          </cell>
          <cell r="BB71">
            <v>11820103.252393344</v>
          </cell>
          <cell r="BC71">
            <v>37345912.207308657</v>
          </cell>
          <cell r="BD71">
            <v>17325526.608525075</v>
          </cell>
          <cell r="BE71">
            <v>31840488.851176925</v>
          </cell>
          <cell r="BF71">
            <v>49166015.459702</v>
          </cell>
          <cell r="BG71">
            <v>6813328.6354209194</v>
          </cell>
          <cell r="BH71">
            <v>6094315.9366223868</v>
          </cell>
          <cell r="BI71">
            <v>16564870.379706664</v>
          </cell>
          <cell r="BJ71">
            <v>9106094.3432763554</v>
          </cell>
          <cell r="BK71">
            <v>29472514.951749969</v>
          </cell>
          <cell r="BL71">
            <v>12907644.572043305</v>
          </cell>
          <cell r="BM71">
            <v>25670964.722983018</v>
          </cell>
          <cell r="BN71">
            <v>38578609.295026325</v>
          </cell>
          <cell r="BO71">
            <v>6103310.25183642</v>
          </cell>
          <cell r="BP71">
            <v>6270263.3102355227</v>
          </cell>
          <cell r="BQ71">
            <v>16843784.849335473</v>
          </cell>
          <cell r="BR71">
            <v>9385794.6028065272</v>
          </cell>
          <cell r="BS71">
            <v>29217358.411407419</v>
          </cell>
          <cell r="BT71">
            <v>12373573.562071944</v>
          </cell>
          <cell r="BU71">
            <v>26229579.452142</v>
          </cell>
          <cell r="BV71">
            <v>38603153.014213935</v>
          </cell>
          <cell r="BW71">
            <v>6917637.8144925516</v>
          </cell>
          <cell r="BX71">
            <v>9309788.3090102598</v>
          </cell>
          <cell r="BY71">
            <v>10890519.706803693</v>
          </cell>
          <cell r="BZ71">
            <v>10044745.698201595</v>
          </cell>
          <cell r="CA71">
            <v>27117945.830306508</v>
          </cell>
          <cell r="CB71">
            <v>16227426.12350281</v>
          </cell>
          <cell r="CC71">
            <v>20935265.405005295</v>
          </cell>
          <cell r="CD71">
            <v>37162691.528508097</v>
          </cell>
          <cell r="CE71">
            <v>7383393.5017883806</v>
          </cell>
          <cell r="CF71">
            <v>8971006.607809592</v>
          </cell>
          <cell r="CG71">
            <v>10423978.120522687</v>
          </cell>
          <cell r="CH71">
            <v>9114984.0091761593</v>
          </cell>
          <cell r="CI71">
            <v>26778378.230120663</v>
          </cell>
          <cell r="CJ71">
            <v>16354400.109597974</v>
          </cell>
          <cell r="CK71">
            <v>19538962.12969885</v>
          </cell>
          <cell r="CL71">
            <v>35893362.239296816</v>
          </cell>
          <cell r="CM71">
            <v>7393258.18132497</v>
          </cell>
          <cell r="CN71">
            <v>9032645.5956753716</v>
          </cell>
          <cell r="CO71">
            <v>10461504.060881373</v>
          </cell>
          <cell r="CP71">
            <v>9146324.6079047453</v>
          </cell>
          <cell r="CQ71">
            <v>26887407.837881714</v>
          </cell>
          <cell r="CR71">
            <v>16425903.777000342</v>
          </cell>
          <cell r="CS71">
            <v>19607828.66878612</v>
          </cell>
          <cell r="CT71">
            <v>36033732.445786461</v>
          </cell>
        </row>
        <row r="72">
          <cell r="A72">
            <v>77</v>
          </cell>
          <cell r="B72" t="str">
            <v>Overheads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row>
        <row r="73">
          <cell r="A73">
            <v>78</v>
          </cell>
          <cell r="B73" t="str">
            <v>Total Costs</v>
          </cell>
          <cell r="C73">
            <v>33724446.725890473</v>
          </cell>
          <cell r="D73">
            <v>32037743.904579747</v>
          </cell>
          <cell r="E73">
            <v>64130848.038810596</v>
          </cell>
          <cell r="F73">
            <v>81097023.132559165</v>
          </cell>
          <cell r="G73">
            <v>129893038.6692808</v>
          </cell>
          <cell r="H73">
            <v>65762190.630470216</v>
          </cell>
          <cell r="I73">
            <v>145227871.17136979</v>
          </cell>
          <cell r="J73">
            <v>210990061.80183998</v>
          </cell>
          <cell r="K73">
            <v>34523537.591617681</v>
          </cell>
          <cell r="L73">
            <v>32728480.816818967</v>
          </cell>
          <cell r="M73">
            <v>65933005.246107072</v>
          </cell>
          <cell r="N73">
            <v>76348100.772962689</v>
          </cell>
          <cell r="O73">
            <v>133185023.65454373</v>
          </cell>
          <cell r="P73">
            <v>67252018.408436656</v>
          </cell>
          <cell r="Q73">
            <v>142281106.01906976</v>
          </cell>
          <cell r="R73">
            <v>209533124.42750642</v>
          </cell>
          <cell r="S73">
            <v>34432083.972032718</v>
          </cell>
          <cell r="T73">
            <v>33180132.140674882</v>
          </cell>
          <cell r="U73">
            <v>69619406.965035826</v>
          </cell>
          <cell r="V73">
            <v>76028082.317900032</v>
          </cell>
          <cell r="W73">
            <v>137231623.07774341</v>
          </cell>
          <cell r="X73">
            <v>67612216.112707585</v>
          </cell>
          <cell r="Y73">
            <v>145647489.28293586</v>
          </cell>
          <cell r="Z73">
            <v>213259705.39564344</v>
          </cell>
          <cell r="AA73">
            <v>34782553.613814801</v>
          </cell>
          <cell r="AB73">
            <v>30871189.088694386</v>
          </cell>
          <cell r="AC73">
            <v>78241893.951771423</v>
          </cell>
          <cell r="AD73">
            <v>66718826.086735204</v>
          </cell>
          <cell r="AE73">
            <v>143895636.6542806</v>
          </cell>
          <cell r="AF73">
            <v>65653742.70250918</v>
          </cell>
          <cell r="AG73">
            <v>144960720.03850663</v>
          </cell>
          <cell r="AH73">
            <v>210614462.74101582</v>
          </cell>
          <cell r="AI73">
            <v>34473882.002201162</v>
          </cell>
          <cell r="AJ73">
            <v>30717160.40007177</v>
          </cell>
          <cell r="AK73">
            <v>75877486.18809104</v>
          </cell>
          <cell r="AL73">
            <v>65732029.104520231</v>
          </cell>
          <cell r="AM73">
            <v>141068528.59036398</v>
          </cell>
          <cell r="AN73">
            <v>65191042.402272925</v>
          </cell>
          <cell r="AO73">
            <v>141609515.29261124</v>
          </cell>
          <cell r="AP73">
            <v>206800557.69488415</v>
          </cell>
          <cell r="AQ73">
            <v>37404991.410817236</v>
          </cell>
          <cell r="AR73">
            <v>33259822.290299151</v>
          </cell>
          <cell r="AS73">
            <v>78625406.932017297</v>
          </cell>
          <cell r="AT73">
            <v>67527787.246363968</v>
          </cell>
          <cell r="AU73">
            <v>149290220.63313365</v>
          </cell>
          <cell r="AV73">
            <v>70664813.701116383</v>
          </cell>
          <cell r="AW73">
            <v>146153194.17838126</v>
          </cell>
          <cell r="AX73">
            <v>216818007.87949765</v>
          </cell>
          <cell r="AY73">
            <v>39678476.939598553</v>
          </cell>
          <cell r="AZ73">
            <v>39327910.360332072</v>
          </cell>
          <cell r="BA73">
            <v>90044396.256723911</v>
          </cell>
          <cell r="BB73">
            <v>74723069.160845786</v>
          </cell>
          <cell r="BC73">
            <v>169050783.55665454</v>
          </cell>
          <cell r="BD73">
            <v>79006387.299930632</v>
          </cell>
          <cell r="BE73">
            <v>164767465.4175697</v>
          </cell>
          <cell r="BF73">
            <v>243773852.71750033</v>
          </cell>
          <cell r="BG73">
            <v>37738419.835534975</v>
          </cell>
          <cell r="BH73">
            <v>36788024.5142335</v>
          </cell>
          <cell r="BI73">
            <v>90941303.041032046</v>
          </cell>
          <cell r="BJ73">
            <v>79810979.434378684</v>
          </cell>
          <cell r="BK73">
            <v>165467747.39080054</v>
          </cell>
          <cell r="BL73">
            <v>74526444.349768475</v>
          </cell>
          <cell r="BM73">
            <v>170752282.47541073</v>
          </cell>
          <cell r="BN73">
            <v>245278726.82517922</v>
          </cell>
          <cell r="BO73">
            <v>35346213.964707367</v>
          </cell>
          <cell r="BP73">
            <v>36600168.732518628</v>
          </cell>
          <cell r="BQ73">
            <v>94025314.831356376</v>
          </cell>
          <cell r="BR73">
            <v>104842332.94451612</v>
          </cell>
          <cell r="BS73">
            <v>165971697.52858236</v>
          </cell>
          <cell r="BT73">
            <v>71946382.697225988</v>
          </cell>
          <cell r="BU73">
            <v>198867647.77587253</v>
          </cell>
          <cell r="BV73">
            <v>270814030.47309846</v>
          </cell>
          <cell r="BW73">
            <v>37629917.610283554</v>
          </cell>
          <cell r="BX73">
            <v>39185564.930177145</v>
          </cell>
          <cell r="BY73">
            <v>83697453.352497637</v>
          </cell>
          <cell r="BZ73">
            <v>90031894.663734451</v>
          </cell>
          <cell r="CA73">
            <v>160512935.89295834</v>
          </cell>
          <cell r="CB73">
            <v>76815482.540460706</v>
          </cell>
          <cell r="CC73">
            <v>173729348.01623207</v>
          </cell>
          <cell r="CD73">
            <v>250544830.55669278</v>
          </cell>
          <cell r="CE73">
            <v>38359145.876968607</v>
          </cell>
          <cell r="CF73">
            <v>39491891.602949992</v>
          </cell>
          <cell r="CG73">
            <v>81427380.264268771</v>
          </cell>
          <cell r="CH73">
            <v>77495271.874714449</v>
          </cell>
          <cell r="CI73">
            <v>159278417.74418738</v>
          </cell>
          <cell r="CJ73">
            <v>77851037.479918599</v>
          </cell>
          <cell r="CK73">
            <v>158922652.13898325</v>
          </cell>
          <cell r="CL73">
            <v>236773689.61890182</v>
          </cell>
          <cell r="CM73">
            <v>39215050.409669168</v>
          </cell>
          <cell r="CN73">
            <v>40494174.0754629</v>
          </cell>
          <cell r="CO73">
            <v>82428023.947071552</v>
          </cell>
          <cell r="CP73">
            <v>78939155.158570975</v>
          </cell>
          <cell r="CQ73">
            <v>162137248.43220359</v>
          </cell>
          <cell r="CR73">
            <v>79709224.485132068</v>
          </cell>
          <cell r="CS73">
            <v>161367179.1056425</v>
          </cell>
          <cell r="CT73">
            <v>241076403.5907746</v>
          </cell>
        </row>
        <row r="74">
          <cell r="A74">
            <v>79</v>
          </cell>
          <cell r="B74" t="str">
            <v>Trading Profit</v>
          </cell>
          <cell r="C74">
            <v>13260687.704932392</v>
          </cell>
          <cell r="D74">
            <v>7432911.7049789466</v>
          </cell>
          <cell r="E74">
            <v>12333374.81877622</v>
          </cell>
          <cell r="F74">
            <v>-3306908.434057489</v>
          </cell>
          <cell r="G74">
            <v>33026974.228687555</v>
          </cell>
          <cell r="H74">
            <v>20693599.409911335</v>
          </cell>
          <cell r="I74">
            <v>9026466.3847187161</v>
          </cell>
          <cell r="J74">
            <v>29720065.794630051</v>
          </cell>
          <cell r="K74">
            <v>16038591.89662075</v>
          </cell>
          <cell r="L74">
            <v>9360593.04001607</v>
          </cell>
          <cell r="M74">
            <v>18448822.008869767</v>
          </cell>
          <cell r="N74">
            <v>-1232622.3781389594</v>
          </cell>
          <cell r="O74">
            <v>43848006.945506573</v>
          </cell>
          <cell r="P74">
            <v>25399184.936636806</v>
          </cell>
          <cell r="Q74">
            <v>17216199.630730808</v>
          </cell>
          <cell r="R74">
            <v>42615384.567367584</v>
          </cell>
          <cell r="S74">
            <v>14985054.409053721</v>
          </cell>
          <cell r="T74">
            <v>7588767.4233511612</v>
          </cell>
          <cell r="U74">
            <v>16252454.114548892</v>
          </cell>
          <cell r="V74">
            <v>-1312352.4642225206</v>
          </cell>
          <cell r="W74">
            <v>38826275.946953773</v>
          </cell>
          <cell r="X74">
            <v>22573821.832404897</v>
          </cell>
          <cell r="Y74">
            <v>14940101.650326371</v>
          </cell>
          <cell r="Z74">
            <v>37513923.482731253</v>
          </cell>
          <cell r="AA74">
            <v>17662930.202955551</v>
          </cell>
          <cell r="AB74">
            <v>12570273.608591229</v>
          </cell>
          <cell r="AC74">
            <v>7443213.4706415832</v>
          </cell>
          <cell r="AD74">
            <v>10918836.689263284</v>
          </cell>
          <cell r="AE74">
            <v>37676417.282188356</v>
          </cell>
          <cell r="AF74">
            <v>30233203.811546803</v>
          </cell>
          <cell r="AG74">
            <v>18362050.159904838</v>
          </cell>
          <cell r="AH74">
            <v>48595253.97145167</v>
          </cell>
          <cell r="AI74">
            <v>17497012.355353095</v>
          </cell>
          <cell r="AJ74">
            <v>12424455.628606744</v>
          </cell>
          <cell r="AK74">
            <v>10049732.022230059</v>
          </cell>
          <cell r="AL74">
            <v>13727484.792654067</v>
          </cell>
          <cell r="AM74">
            <v>39971200.006189913</v>
          </cell>
          <cell r="AN74">
            <v>29921467.983959839</v>
          </cell>
          <cell r="AO74">
            <v>23777216.814884156</v>
          </cell>
          <cell r="AP74">
            <v>53698684.79884398</v>
          </cell>
          <cell r="AQ74">
            <v>17337416.047049627</v>
          </cell>
          <cell r="AR74">
            <v>12091803.075199571</v>
          </cell>
          <cell r="AS74">
            <v>6467162.0289258361</v>
          </cell>
          <cell r="AT74">
            <v>12629242.645528629</v>
          </cell>
          <cell r="AU74">
            <v>35896381.151175052</v>
          </cell>
          <cell r="AV74">
            <v>29429219.122249201</v>
          </cell>
          <cell r="AW74">
            <v>19096404.674454451</v>
          </cell>
          <cell r="AX74">
            <v>48525623.796703637</v>
          </cell>
          <cell r="AY74">
            <v>13349060.861034349</v>
          </cell>
          <cell r="AZ74">
            <v>7157351.5229021311</v>
          </cell>
          <cell r="BA74">
            <v>-1318147.5434710681</v>
          </cell>
          <cell r="BB74">
            <v>8302643.1672024429</v>
          </cell>
          <cell r="BC74">
            <v>19188264.840465426</v>
          </cell>
          <cell r="BD74">
            <v>20506412.383936465</v>
          </cell>
          <cell r="BE74">
            <v>6984495.6237313747</v>
          </cell>
          <cell r="BF74">
            <v>27490908.00766784</v>
          </cell>
          <cell r="BG74">
            <v>16507517.68681585</v>
          </cell>
          <cell r="BH74">
            <v>9763988.3462497592</v>
          </cell>
          <cell r="BI74">
            <v>-2875605.56182383</v>
          </cell>
          <cell r="BJ74">
            <v>9678934.6604250073</v>
          </cell>
          <cell r="BK74">
            <v>23395900.471241772</v>
          </cell>
          <cell r="BL74">
            <v>26271506.033065602</v>
          </cell>
          <cell r="BM74">
            <v>6803329.0986011922</v>
          </cell>
          <cell r="BN74">
            <v>33074835.13166678</v>
          </cell>
          <cell r="BO74">
            <v>15447866.693218984</v>
          </cell>
          <cell r="BP74">
            <v>7687113.6761433929</v>
          </cell>
          <cell r="BQ74">
            <v>-5817786.6481817961</v>
          </cell>
          <cell r="BR74">
            <v>-2067886.9430556297</v>
          </cell>
          <cell r="BS74">
            <v>17317193.721180558</v>
          </cell>
          <cell r="BT74">
            <v>23134980.369362384</v>
          </cell>
          <cell r="BU74">
            <v>-7885673.5912374556</v>
          </cell>
          <cell r="BV74">
            <v>15249306.778124928</v>
          </cell>
          <cell r="BW74">
            <v>15843116.559621021</v>
          </cell>
          <cell r="BX74">
            <v>6882743.9997286946</v>
          </cell>
          <cell r="BY74">
            <v>5726380.8546432406</v>
          </cell>
          <cell r="BZ74">
            <v>17449736.559779719</v>
          </cell>
          <cell r="CA74">
            <v>28452241.413992912</v>
          </cell>
          <cell r="CB74">
            <v>22725860.559349716</v>
          </cell>
          <cell r="CC74">
            <v>23176117.414422989</v>
          </cell>
          <cell r="CD74">
            <v>45901977.973772645</v>
          </cell>
          <cell r="CE74">
            <v>16375648.404002853</v>
          </cell>
          <cell r="CF74">
            <v>8780040.0742069557</v>
          </cell>
          <cell r="CG74">
            <v>8864793.7420447618</v>
          </cell>
          <cell r="CH74">
            <v>25695569.428558186</v>
          </cell>
          <cell r="CI74">
            <v>34020482.22025457</v>
          </cell>
          <cell r="CJ74">
            <v>25155688.478209808</v>
          </cell>
          <cell r="CK74">
            <v>34560363.170602918</v>
          </cell>
          <cell r="CL74">
            <v>59716051.648812741</v>
          </cell>
          <cell r="CM74">
            <v>19151118.582038186</v>
          </cell>
          <cell r="CN74">
            <v>11306995.043706678</v>
          </cell>
          <cell r="CO74">
            <v>15584511.046823949</v>
          </cell>
          <cell r="CP74">
            <v>26082041.085134879</v>
          </cell>
          <cell r="CQ74">
            <v>46042624.672568828</v>
          </cell>
          <cell r="CR74">
            <v>30458113.625744864</v>
          </cell>
          <cell r="CS74">
            <v>41666552.131958842</v>
          </cell>
          <cell r="CT74">
            <v>72124665.757703722</v>
          </cell>
        </row>
        <row r="75">
          <cell r="A75">
            <v>80</v>
          </cell>
          <cell r="B75" t="str">
            <v>Trading Profit</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row>
        <row r="76">
          <cell r="A76">
            <v>81</v>
          </cell>
          <cell r="B76" t="str">
            <v>EBITDA</v>
          </cell>
          <cell r="C76">
            <v>17472696.664762609</v>
          </cell>
          <cell r="D76">
            <v>11556420.91281404</v>
          </cell>
          <cell r="E76">
            <v>19897190.076229554</v>
          </cell>
          <cell r="F76">
            <v>582145.07982395822</v>
          </cell>
          <cell r="G76">
            <v>48926307.653806195</v>
          </cell>
          <cell r="H76">
            <v>29029117.577576641</v>
          </cell>
          <cell r="I76">
            <v>20479335.156053498</v>
          </cell>
          <cell r="J76">
            <v>49508452.733630143</v>
          </cell>
          <cell r="K76">
            <v>20250600.856450967</v>
          </cell>
          <cell r="L76">
            <v>13484102.247851163</v>
          </cell>
          <cell r="M76">
            <v>26012637.266323101</v>
          </cell>
          <cell r="N76">
            <v>2656431.1357424879</v>
          </cell>
          <cell r="O76">
            <v>59747340.370625213</v>
          </cell>
          <cell r="P76">
            <v>33734703.104302108</v>
          </cell>
          <cell r="Q76">
            <v>28669068.40206559</v>
          </cell>
          <cell r="R76">
            <v>62403771.506367676</v>
          </cell>
          <cell r="S76">
            <v>18973126.566044651</v>
          </cell>
          <cell r="T76">
            <v>11495851.288236655</v>
          </cell>
          <cell r="U76">
            <v>23182387.390475187</v>
          </cell>
          <cell r="V76">
            <v>2450948.1773660444</v>
          </cell>
          <cell r="W76">
            <v>53651365.24475649</v>
          </cell>
          <cell r="X76">
            <v>30468977.854281321</v>
          </cell>
          <cell r="Y76">
            <v>25633335.567841228</v>
          </cell>
          <cell r="Z76">
            <v>56102313.422122531</v>
          </cell>
          <cell r="AA76">
            <v>22180290.862662576</v>
          </cell>
          <cell r="AB76">
            <v>17021229.677663341</v>
          </cell>
          <cell r="AC76">
            <v>15372844.425651621</v>
          </cell>
          <cell r="AD76">
            <v>15194402.862375701</v>
          </cell>
          <cell r="AE76">
            <v>54574364.965977535</v>
          </cell>
          <cell r="AF76">
            <v>39201520.54032594</v>
          </cell>
          <cell r="AG76">
            <v>30567247.288027294</v>
          </cell>
          <cell r="AH76">
            <v>69768767.828353256</v>
          </cell>
          <cell r="AI76">
            <v>22014373.015060119</v>
          </cell>
          <cell r="AJ76">
            <v>16875411.697678857</v>
          </cell>
          <cell r="AK76">
            <v>17979362.977240097</v>
          </cell>
          <cell r="AL76">
            <v>18003050.965766482</v>
          </cell>
          <cell r="AM76">
            <v>56869147.689979091</v>
          </cell>
          <cell r="AN76">
            <v>38889784.712738976</v>
          </cell>
          <cell r="AO76">
            <v>35982413.943006612</v>
          </cell>
          <cell r="AP76">
            <v>74872198.655745566</v>
          </cell>
          <cell r="AQ76">
            <v>21854777.345362455</v>
          </cell>
          <cell r="AR76">
            <v>16542759.815801788</v>
          </cell>
          <cell r="AS76">
            <v>14396793.953799605</v>
          </cell>
          <cell r="AT76">
            <v>16904809.538641073</v>
          </cell>
          <cell r="AU76">
            <v>52794331.114963867</v>
          </cell>
          <cell r="AV76">
            <v>38397537.161164246</v>
          </cell>
          <cell r="AW76">
            <v>31301603.492440663</v>
          </cell>
          <cell r="AX76">
            <v>69699140.653604895</v>
          </cell>
          <cell r="AY76">
            <v>18898558.719131574</v>
          </cell>
          <cell r="AZ76">
            <v>12695246.272498652</v>
          </cell>
          <cell r="BA76">
            <v>8154529.2881036662</v>
          </cell>
          <cell r="BB76">
            <v>13752459.247776793</v>
          </cell>
          <cell r="BC76">
            <v>39748334.279733911</v>
          </cell>
          <cell r="BD76">
            <v>31593804.991630211</v>
          </cell>
          <cell r="BE76">
            <v>21906988.535880461</v>
          </cell>
          <cell r="BF76">
            <v>53500793.527510673</v>
          </cell>
          <cell r="BG76">
            <v>22057015.544913076</v>
          </cell>
          <cell r="BH76">
            <v>15301883.09584628</v>
          </cell>
          <cell r="BI76">
            <v>6597071.2697509043</v>
          </cell>
          <cell r="BJ76">
            <v>15128750.740999358</v>
          </cell>
          <cell r="BK76">
            <v>43955969.910510257</v>
          </cell>
          <cell r="BL76">
            <v>37358898.640759349</v>
          </cell>
          <cell r="BM76">
            <v>21725822.010750279</v>
          </cell>
          <cell r="BN76">
            <v>59084720.651509613</v>
          </cell>
          <cell r="BO76">
            <v>20997364.551316209</v>
          </cell>
          <cell r="BP76">
            <v>13225008.425739914</v>
          </cell>
          <cell r="BQ76">
            <v>3654890.1833929378</v>
          </cell>
          <cell r="BR76">
            <v>3381929.1375187207</v>
          </cell>
          <cell r="BS76">
            <v>37877263.160449043</v>
          </cell>
          <cell r="BT76">
            <v>34222372.977056131</v>
          </cell>
          <cell r="BU76">
            <v>7036819.3209116291</v>
          </cell>
          <cell r="BV76">
            <v>41259192.297967762</v>
          </cell>
          <cell r="BW76">
            <v>21987439.170486495</v>
          </cell>
          <cell r="BX76">
            <v>13046130.600984983</v>
          </cell>
          <cell r="BY76">
            <v>16102430.233241096</v>
          </cell>
          <cell r="BZ76">
            <v>23570191.449648947</v>
          </cell>
          <cell r="CA76">
            <v>51136000.004712537</v>
          </cell>
          <cell r="CB76">
            <v>35033569.771471478</v>
          </cell>
          <cell r="CC76">
            <v>39672621.682890072</v>
          </cell>
          <cell r="CD76">
            <v>74706191.454361498</v>
          </cell>
          <cell r="CE76">
            <v>22519971.014868326</v>
          </cell>
          <cell r="CF76">
            <v>14943426.675463246</v>
          </cell>
          <cell r="CG76">
            <v>19240843.120642621</v>
          </cell>
          <cell r="CH76">
            <v>31816024.318427414</v>
          </cell>
          <cell r="CI76">
            <v>56704240.810974196</v>
          </cell>
          <cell r="CJ76">
            <v>37463397.690331571</v>
          </cell>
          <cell r="CK76">
            <v>51056867.439070001</v>
          </cell>
          <cell r="CL76">
            <v>88520265.129401594</v>
          </cell>
          <cell r="CM76">
            <v>25295441.19290366</v>
          </cell>
          <cell r="CN76">
            <v>17470381.644962966</v>
          </cell>
          <cell r="CO76">
            <v>25960560.425421804</v>
          </cell>
          <cell r="CP76">
            <v>32202495.975004107</v>
          </cell>
          <cell r="CQ76">
            <v>68726383.263288438</v>
          </cell>
          <cell r="CR76">
            <v>42765822.837866627</v>
          </cell>
          <cell r="CS76">
            <v>58163056.400425926</v>
          </cell>
          <cell r="CT76">
            <v>100928879.23829257</v>
          </cell>
        </row>
        <row r="77">
          <cell r="A77">
            <v>81</v>
          </cell>
          <cell r="B77" t="str">
            <v>EBITDA</v>
          </cell>
          <cell r="C77">
            <v>17472696.664762609</v>
          </cell>
          <cell r="D77">
            <v>11556420.91281404</v>
          </cell>
          <cell r="E77">
            <v>19897190.076229554</v>
          </cell>
          <cell r="F77">
            <v>582145.07982395822</v>
          </cell>
          <cell r="G77">
            <v>48926307.653806195</v>
          </cell>
          <cell r="H77">
            <v>29029117.577576641</v>
          </cell>
          <cell r="I77">
            <v>20479335.156053498</v>
          </cell>
          <cell r="J77">
            <v>49508452.733630143</v>
          </cell>
          <cell r="K77">
            <v>20250600.856450967</v>
          </cell>
          <cell r="L77">
            <v>13484102.247851163</v>
          </cell>
          <cell r="M77">
            <v>26012637.266323101</v>
          </cell>
          <cell r="N77">
            <v>2656431.1357424879</v>
          </cell>
          <cell r="O77">
            <v>59747340.370625213</v>
          </cell>
          <cell r="P77">
            <v>33734703.104302108</v>
          </cell>
          <cell r="Q77">
            <v>28669068.40206559</v>
          </cell>
          <cell r="R77">
            <v>62403771.506367676</v>
          </cell>
          <cell r="S77">
            <v>18973126.566044651</v>
          </cell>
          <cell r="T77">
            <v>11495851.288236655</v>
          </cell>
          <cell r="U77">
            <v>23182387.390475187</v>
          </cell>
          <cell r="V77">
            <v>2450948.1773660444</v>
          </cell>
          <cell r="W77">
            <v>53651365.24475649</v>
          </cell>
          <cell r="X77">
            <v>30468977.854281321</v>
          </cell>
          <cell r="Y77">
            <v>25633335.567841228</v>
          </cell>
          <cell r="Z77">
            <v>56102313.422122531</v>
          </cell>
          <cell r="AA77">
            <v>22180290.862662576</v>
          </cell>
          <cell r="AB77">
            <v>17021229.677663341</v>
          </cell>
          <cell r="AC77">
            <v>15372844.425651621</v>
          </cell>
          <cell r="AD77">
            <v>15194402.862375701</v>
          </cell>
          <cell r="AE77">
            <v>54574364.965977535</v>
          </cell>
          <cell r="AF77">
            <v>39201520.54032594</v>
          </cell>
          <cell r="AG77">
            <v>30567247.288027294</v>
          </cell>
          <cell r="AH77">
            <v>69768767.828353256</v>
          </cell>
          <cell r="AI77">
            <v>22014373.015060119</v>
          </cell>
          <cell r="AJ77">
            <v>16875411.697678857</v>
          </cell>
          <cell r="AK77">
            <v>17979362.977240097</v>
          </cell>
          <cell r="AL77">
            <v>18003050.965766482</v>
          </cell>
          <cell r="AM77">
            <v>56869147.689979091</v>
          </cell>
          <cell r="AN77">
            <v>38889784.712738976</v>
          </cell>
          <cell r="AO77">
            <v>35982413.943006612</v>
          </cell>
          <cell r="AP77">
            <v>74872198.655745566</v>
          </cell>
          <cell r="AQ77">
            <v>20703900.561043814</v>
          </cell>
          <cell r="AR77">
            <v>15199354.935135426</v>
          </cell>
          <cell r="AS77">
            <v>9225515.2818858996</v>
          </cell>
          <cell r="AT77">
            <v>20267836.475652952</v>
          </cell>
          <cell r="AU77">
            <v>45128770.778065145</v>
          </cell>
          <cell r="AV77">
            <v>35903255.49617926</v>
          </cell>
          <cell r="AW77">
            <v>29493351.757538825</v>
          </cell>
          <cell r="AX77">
            <v>65396607.253718078</v>
          </cell>
          <cell r="AY77">
            <v>18898558.719131574</v>
          </cell>
          <cell r="AZ77">
            <v>12695246.272498652</v>
          </cell>
          <cell r="BA77">
            <v>8154529.2881036662</v>
          </cell>
          <cell r="BB77">
            <v>13752459.247776793</v>
          </cell>
          <cell r="BC77">
            <v>39748334.279733911</v>
          </cell>
          <cell r="BD77">
            <v>31593804.991630211</v>
          </cell>
          <cell r="BE77">
            <v>21906988.535880461</v>
          </cell>
          <cell r="BF77">
            <v>53500793.527510673</v>
          </cell>
          <cell r="BG77">
            <v>22057015.544913076</v>
          </cell>
          <cell r="BH77">
            <v>15301883.09584628</v>
          </cell>
          <cell r="BI77">
            <v>6597071.2697509043</v>
          </cell>
          <cell r="BJ77">
            <v>15128750.740999358</v>
          </cell>
          <cell r="BK77">
            <v>43955969.910510257</v>
          </cell>
          <cell r="BL77">
            <v>37358898.640759349</v>
          </cell>
          <cell r="BM77">
            <v>21725822.010750279</v>
          </cell>
          <cell r="BN77">
            <v>59084720.651509613</v>
          </cell>
          <cell r="BO77">
            <v>20997364.551316209</v>
          </cell>
          <cell r="BP77">
            <v>13225008.425739914</v>
          </cell>
          <cell r="BQ77">
            <v>3654890.1833929378</v>
          </cell>
          <cell r="BR77">
            <v>3381929.1375187207</v>
          </cell>
          <cell r="BS77">
            <v>37877263.160449043</v>
          </cell>
          <cell r="BT77">
            <v>34222372.977056131</v>
          </cell>
          <cell r="BU77">
            <v>7036819.3209116291</v>
          </cell>
          <cell r="BV77">
            <v>41259192.297967762</v>
          </cell>
          <cell r="BW77">
            <v>21987439.170486495</v>
          </cell>
          <cell r="BX77">
            <v>13046130.600984983</v>
          </cell>
          <cell r="BY77">
            <v>16102430.233241096</v>
          </cell>
          <cell r="BZ77">
            <v>23570191.449648947</v>
          </cell>
          <cell r="CA77">
            <v>51136000.004712537</v>
          </cell>
          <cell r="CB77">
            <v>35033569.771471478</v>
          </cell>
          <cell r="CC77">
            <v>39672621.682890072</v>
          </cell>
          <cell r="CD77">
            <v>74706191.454361498</v>
          </cell>
          <cell r="CE77">
            <v>22519971.014868326</v>
          </cell>
          <cell r="CF77">
            <v>14943426.675463246</v>
          </cell>
          <cell r="CG77">
            <v>19240843.120642621</v>
          </cell>
          <cell r="CH77">
            <v>31816024.318427414</v>
          </cell>
          <cell r="CI77">
            <v>56704240.810974196</v>
          </cell>
          <cell r="CJ77">
            <v>37463397.690331571</v>
          </cell>
          <cell r="CK77">
            <v>51056867.439070001</v>
          </cell>
          <cell r="CL77">
            <v>88520265.129401594</v>
          </cell>
          <cell r="CM77">
            <v>25295441.19290366</v>
          </cell>
          <cell r="CN77">
            <v>17470381.644962966</v>
          </cell>
          <cell r="CO77">
            <v>25960560.425421804</v>
          </cell>
          <cell r="CP77">
            <v>32202495.975004107</v>
          </cell>
          <cell r="CQ77">
            <v>68726383.263288438</v>
          </cell>
          <cell r="CR77">
            <v>42765822.837866627</v>
          </cell>
          <cell r="CS77">
            <v>58163056.400425926</v>
          </cell>
          <cell r="CT77">
            <v>100928879.23829257</v>
          </cell>
        </row>
        <row r="79">
          <cell r="A79">
            <v>82</v>
          </cell>
          <cell r="B79" t="str">
            <v>PHYSICALS</v>
          </cell>
        </row>
        <row r="80">
          <cell r="A80">
            <v>83</v>
          </cell>
          <cell r="B80" t="str">
            <v>Gross Connections - Undjusted</v>
          </cell>
        </row>
        <row r="81">
          <cell r="A81">
            <v>84</v>
          </cell>
          <cell r="B81" t="str">
            <v>Corporate Jupiter Base</v>
          </cell>
          <cell r="C81">
            <v>20982.286999999997</v>
          </cell>
          <cell r="D81">
            <v>6001.7412150529499</v>
          </cell>
          <cell r="E81">
            <v>0</v>
          </cell>
          <cell r="F81">
            <v>0</v>
          </cell>
          <cell r="G81">
            <v>26984.028215052946</v>
          </cell>
          <cell r="H81">
            <v>26984.028215052946</v>
          </cell>
          <cell r="I81">
            <v>0</v>
          </cell>
          <cell r="J81">
            <v>26984.028215052946</v>
          </cell>
          <cell r="K81">
            <v>21737.654999999999</v>
          </cell>
          <cell r="L81">
            <v>5996.4581452995526</v>
          </cell>
          <cell r="M81">
            <v>0</v>
          </cell>
          <cell r="N81">
            <v>0</v>
          </cell>
          <cell r="O81">
            <v>27734.113145299551</v>
          </cell>
          <cell r="P81">
            <v>27734.113145299551</v>
          </cell>
          <cell r="Q81">
            <v>0</v>
          </cell>
          <cell r="R81">
            <v>27734.113145299551</v>
          </cell>
          <cell r="S81">
            <v>21052.235000000001</v>
          </cell>
          <cell r="T81">
            <v>5993.3771311109958</v>
          </cell>
          <cell r="U81">
            <v>0</v>
          </cell>
          <cell r="V81">
            <v>0</v>
          </cell>
          <cell r="W81">
            <v>27045.612131110996</v>
          </cell>
          <cell r="X81">
            <v>27045.612131110996</v>
          </cell>
          <cell r="Y81">
            <v>0</v>
          </cell>
          <cell r="Z81">
            <v>27045.612131110996</v>
          </cell>
          <cell r="AA81">
            <v>20429.768000000004</v>
          </cell>
          <cell r="AB81">
            <v>6436.9678043299991</v>
          </cell>
          <cell r="AC81">
            <v>0</v>
          </cell>
          <cell r="AD81">
            <v>0</v>
          </cell>
          <cell r="AE81">
            <v>26866.735804330005</v>
          </cell>
          <cell r="AF81">
            <v>26866.735804330005</v>
          </cell>
          <cell r="AG81">
            <v>0</v>
          </cell>
          <cell r="AH81">
            <v>26866.735804330005</v>
          </cell>
          <cell r="AI81">
            <v>21965.671000000002</v>
          </cell>
          <cell r="AJ81">
            <v>6436.9678043299991</v>
          </cell>
          <cell r="AK81">
            <v>0</v>
          </cell>
          <cell r="AL81">
            <v>0</v>
          </cell>
          <cell r="AM81">
            <v>28402.638804330003</v>
          </cell>
          <cell r="AN81">
            <v>28402.638804330003</v>
          </cell>
          <cell r="AO81">
            <v>0</v>
          </cell>
          <cell r="AP81">
            <v>28402.638804330003</v>
          </cell>
          <cell r="AQ81">
            <v>23940.806</v>
          </cell>
          <cell r="AR81">
            <v>6436.9678043299991</v>
          </cell>
          <cell r="AS81">
            <v>0</v>
          </cell>
          <cell r="AT81">
            <v>0</v>
          </cell>
          <cell r="AU81">
            <v>30377.773804329998</v>
          </cell>
          <cell r="AV81">
            <v>30377.773804329998</v>
          </cell>
          <cell r="AW81">
            <v>0</v>
          </cell>
          <cell r="AX81">
            <v>30377.773804329998</v>
          </cell>
          <cell r="AY81">
            <v>24352.058000000001</v>
          </cell>
          <cell r="AZ81">
            <v>8006.9692783206065</v>
          </cell>
          <cell r="BA81">
            <v>0</v>
          </cell>
          <cell r="BB81">
            <v>0</v>
          </cell>
          <cell r="BC81">
            <v>32359.027278320609</v>
          </cell>
          <cell r="BD81">
            <v>32359.027278320609</v>
          </cell>
          <cell r="BE81">
            <v>0</v>
          </cell>
          <cell r="BF81">
            <v>32359.027278320609</v>
          </cell>
          <cell r="BG81">
            <v>25195.545000000002</v>
          </cell>
          <cell r="BH81">
            <v>8008.6135872989662</v>
          </cell>
          <cell r="BI81">
            <v>0</v>
          </cell>
          <cell r="BJ81">
            <v>0</v>
          </cell>
          <cell r="BK81">
            <v>33204.158587298967</v>
          </cell>
          <cell r="BL81">
            <v>33204.158587298967</v>
          </cell>
          <cell r="BM81">
            <v>0</v>
          </cell>
          <cell r="BN81">
            <v>33204.158587298967</v>
          </cell>
          <cell r="BO81">
            <v>22095.759999999998</v>
          </cell>
          <cell r="BP81">
            <v>8004.3595478240004</v>
          </cell>
          <cell r="BQ81">
            <v>0</v>
          </cell>
          <cell r="BR81">
            <v>0</v>
          </cell>
          <cell r="BS81">
            <v>30100.119547823997</v>
          </cell>
          <cell r="BT81">
            <v>30100.119547823997</v>
          </cell>
          <cell r="BU81">
            <v>0</v>
          </cell>
          <cell r="BV81">
            <v>30100.119547823997</v>
          </cell>
          <cell r="BW81">
            <v>24584.256999999998</v>
          </cell>
          <cell r="BX81">
            <v>6880.8971701500004</v>
          </cell>
          <cell r="BY81">
            <v>0</v>
          </cell>
          <cell r="BZ81">
            <v>0</v>
          </cell>
          <cell r="CA81">
            <v>31465.154170149999</v>
          </cell>
          <cell r="CB81">
            <v>31465.154170149999</v>
          </cell>
          <cell r="CC81">
            <v>0</v>
          </cell>
          <cell r="CD81">
            <v>31465.154170149999</v>
          </cell>
          <cell r="CE81">
            <v>26710.464999999997</v>
          </cell>
          <cell r="CF81">
            <v>6880.8971701500004</v>
          </cell>
          <cell r="CG81">
            <v>0</v>
          </cell>
          <cell r="CH81">
            <v>0</v>
          </cell>
          <cell r="CI81">
            <v>33591.362170149994</v>
          </cell>
          <cell r="CJ81">
            <v>33591.362170149994</v>
          </cell>
          <cell r="CK81">
            <v>0</v>
          </cell>
          <cell r="CL81">
            <v>33591.362170149994</v>
          </cell>
          <cell r="CM81">
            <v>28116.277999999998</v>
          </cell>
          <cell r="CN81">
            <v>6880.8971701500004</v>
          </cell>
          <cell r="CO81">
            <v>0</v>
          </cell>
          <cell r="CP81">
            <v>0</v>
          </cell>
          <cell r="CQ81">
            <v>34997.175170149996</v>
          </cell>
          <cell r="CR81">
            <v>34997.175170149996</v>
          </cell>
          <cell r="CS81">
            <v>0</v>
          </cell>
          <cell r="CT81">
            <v>34997.175170149996</v>
          </cell>
        </row>
        <row r="82">
          <cell r="A82">
            <v>85</v>
          </cell>
          <cell r="B82" t="str">
            <v>Consumer Jupiter Base</v>
          </cell>
          <cell r="C82">
            <v>0</v>
          </cell>
          <cell r="D82">
            <v>4557.3657437863076</v>
          </cell>
          <cell r="E82">
            <v>9124.9050000000007</v>
          </cell>
          <cell r="F82">
            <v>0</v>
          </cell>
          <cell r="G82">
            <v>13682.270743786308</v>
          </cell>
          <cell r="H82">
            <v>4557.3657437863076</v>
          </cell>
          <cell r="I82">
            <v>9124.9050000000007</v>
          </cell>
          <cell r="J82">
            <v>13682.270743786308</v>
          </cell>
          <cell r="K82">
            <v>0</v>
          </cell>
          <cell r="L82">
            <v>4552.9223672387507</v>
          </cell>
          <cell r="M82">
            <v>11951.028</v>
          </cell>
          <cell r="N82">
            <v>0</v>
          </cell>
          <cell r="O82">
            <v>16503.950367238751</v>
          </cell>
          <cell r="P82">
            <v>4552.9223672387507</v>
          </cell>
          <cell r="Q82">
            <v>11951.028</v>
          </cell>
          <cell r="R82">
            <v>16503.950367238751</v>
          </cell>
          <cell r="S82">
            <v>0</v>
          </cell>
          <cell r="T82">
            <v>4550.331050669567</v>
          </cell>
          <cell r="U82">
            <v>14404.919000000002</v>
          </cell>
          <cell r="V82">
            <v>0</v>
          </cell>
          <cell r="W82">
            <v>18955.250050669569</v>
          </cell>
          <cell r="X82">
            <v>4550.331050669567</v>
          </cell>
          <cell r="Y82">
            <v>14404.919000000002</v>
          </cell>
          <cell r="Z82">
            <v>18955.250050669569</v>
          </cell>
          <cell r="AA82">
            <v>0</v>
          </cell>
          <cell r="AB82">
            <v>4984.7254446999996</v>
          </cell>
          <cell r="AC82">
            <v>13297.139000000001</v>
          </cell>
          <cell r="AD82">
            <v>0</v>
          </cell>
          <cell r="AE82">
            <v>18281.864444700001</v>
          </cell>
          <cell r="AF82">
            <v>4984.7254446999996</v>
          </cell>
          <cell r="AG82">
            <v>13297.139000000001</v>
          </cell>
          <cell r="AH82">
            <v>18281.864444700001</v>
          </cell>
          <cell r="AI82">
            <v>0</v>
          </cell>
          <cell r="AJ82">
            <v>4984.7254446999996</v>
          </cell>
          <cell r="AK82">
            <v>11793.667000000001</v>
          </cell>
          <cell r="AL82">
            <v>0</v>
          </cell>
          <cell r="AM82">
            <v>16778.392444700003</v>
          </cell>
          <cell r="AN82">
            <v>4984.7254446999996</v>
          </cell>
          <cell r="AO82">
            <v>11793.667000000001</v>
          </cell>
          <cell r="AP82">
            <v>16778.392444700003</v>
          </cell>
          <cell r="AQ82">
            <v>0</v>
          </cell>
          <cell r="AR82">
            <v>4984.7254446999996</v>
          </cell>
          <cell r="AS82">
            <v>12951.944</v>
          </cell>
          <cell r="AT82">
            <v>0</v>
          </cell>
          <cell r="AU82">
            <v>17936.669444699997</v>
          </cell>
          <cell r="AV82">
            <v>4984.7254446999996</v>
          </cell>
          <cell r="AW82">
            <v>12951.944</v>
          </cell>
          <cell r="AX82">
            <v>17936.669444699997</v>
          </cell>
          <cell r="AY82">
            <v>0</v>
          </cell>
          <cell r="AZ82">
            <v>6290.3918168842556</v>
          </cell>
          <cell r="BA82">
            <v>13632.356</v>
          </cell>
          <cell r="BB82">
            <v>0</v>
          </cell>
          <cell r="BC82">
            <v>19922.747816884257</v>
          </cell>
          <cell r="BD82">
            <v>6290.3918168842556</v>
          </cell>
          <cell r="BE82">
            <v>13632.356</v>
          </cell>
          <cell r="BF82">
            <v>19922.747816884257</v>
          </cell>
          <cell r="BG82">
            <v>0</v>
          </cell>
          <cell r="BH82">
            <v>6291.7747787402313</v>
          </cell>
          <cell r="BI82">
            <v>17599.944</v>
          </cell>
          <cell r="BJ82">
            <v>0</v>
          </cell>
          <cell r="BK82">
            <v>23891.718778740229</v>
          </cell>
          <cell r="BL82">
            <v>6291.7747787402313</v>
          </cell>
          <cell r="BM82">
            <v>17599.944</v>
          </cell>
          <cell r="BN82">
            <v>23891.718778740229</v>
          </cell>
          <cell r="BO82">
            <v>0</v>
          </cell>
          <cell r="BP82">
            <v>6288.1968779897534</v>
          </cell>
          <cell r="BQ82">
            <v>25142.117000000002</v>
          </cell>
          <cell r="BR82">
            <v>0</v>
          </cell>
          <cell r="BS82">
            <v>31430.313877989756</v>
          </cell>
          <cell r="BT82">
            <v>6288.1968779897534</v>
          </cell>
          <cell r="BU82">
            <v>25142.117000000002</v>
          </cell>
          <cell r="BV82">
            <v>31430.313877989756</v>
          </cell>
          <cell r="BW82">
            <v>0</v>
          </cell>
          <cell r="BX82">
            <v>5328.4996133100003</v>
          </cell>
          <cell r="BY82">
            <v>16933.59</v>
          </cell>
          <cell r="BZ82">
            <v>0</v>
          </cell>
          <cell r="CA82">
            <v>22262.08961331</v>
          </cell>
          <cell r="CB82">
            <v>5328.4996133100003</v>
          </cell>
          <cell r="CC82">
            <v>16933.59</v>
          </cell>
          <cell r="CD82">
            <v>22262.08961331</v>
          </cell>
          <cell r="CE82">
            <v>0</v>
          </cell>
          <cell r="CF82">
            <v>5328.4996133100003</v>
          </cell>
          <cell r="CG82">
            <v>12334.329000000002</v>
          </cell>
          <cell r="CH82">
            <v>0</v>
          </cell>
          <cell r="CI82">
            <v>17662.828613310001</v>
          </cell>
          <cell r="CJ82">
            <v>5328.4996133100003</v>
          </cell>
          <cell r="CK82">
            <v>12334.329000000002</v>
          </cell>
          <cell r="CL82">
            <v>17662.828613310001</v>
          </cell>
          <cell r="CM82">
            <v>0</v>
          </cell>
          <cell r="CN82">
            <v>5328.4996133100003</v>
          </cell>
          <cell r="CO82">
            <v>11346.474</v>
          </cell>
          <cell r="CP82">
            <v>0</v>
          </cell>
          <cell r="CQ82">
            <v>16674.973613310001</v>
          </cell>
          <cell r="CR82">
            <v>5328.4996133100003</v>
          </cell>
          <cell r="CS82">
            <v>11346.474</v>
          </cell>
          <cell r="CT82">
            <v>16674.973613310001</v>
          </cell>
        </row>
        <row r="83">
          <cell r="A83">
            <v>86</v>
          </cell>
          <cell r="B83" t="str">
            <v>Ventura Base</v>
          </cell>
          <cell r="C83">
            <v>0</v>
          </cell>
          <cell r="D83">
            <v>807.40731681297575</v>
          </cell>
          <cell r="E83">
            <v>29587.264000000003</v>
          </cell>
          <cell r="F83">
            <v>0</v>
          </cell>
          <cell r="G83">
            <v>30394.671316812979</v>
          </cell>
          <cell r="H83">
            <v>807.40731681297575</v>
          </cell>
          <cell r="I83">
            <v>29587.264000000003</v>
          </cell>
          <cell r="J83">
            <v>30394.671316812979</v>
          </cell>
          <cell r="K83">
            <v>0</v>
          </cell>
          <cell r="L83">
            <v>806.62010443250256</v>
          </cell>
          <cell r="M83">
            <v>26458.894</v>
          </cell>
          <cell r="N83">
            <v>0</v>
          </cell>
          <cell r="O83">
            <v>27265.514104432503</v>
          </cell>
          <cell r="P83">
            <v>806.62010443250256</v>
          </cell>
          <cell r="Q83">
            <v>26458.894</v>
          </cell>
          <cell r="R83">
            <v>27265.514104432503</v>
          </cell>
          <cell r="S83">
            <v>0</v>
          </cell>
          <cell r="T83">
            <v>806.16101291433995</v>
          </cell>
          <cell r="U83">
            <v>30489.894</v>
          </cell>
          <cell r="V83">
            <v>0</v>
          </cell>
          <cell r="W83">
            <v>31296.055012914341</v>
          </cell>
          <cell r="X83">
            <v>806.16101291433995</v>
          </cell>
          <cell r="Y83">
            <v>30489.894</v>
          </cell>
          <cell r="Z83">
            <v>31296.055012914341</v>
          </cell>
          <cell r="AA83">
            <v>0</v>
          </cell>
          <cell r="AB83">
            <v>883.12064965000002</v>
          </cell>
          <cell r="AC83">
            <v>42361.387000000002</v>
          </cell>
          <cell r="AD83">
            <v>0</v>
          </cell>
          <cell r="AE83">
            <v>43244.507649650004</v>
          </cell>
          <cell r="AF83">
            <v>883.12064965000002</v>
          </cell>
          <cell r="AG83">
            <v>42361.387000000002</v>
          </cell>
          <cell r="AH83">
            <v>43244.507649650004</v>
          </cell>
          <cell r="AI83">
            <v>0</v>
          </cell>
          <cell r="AJ83">
            <v>883.12064965000002</v>
          </cell>
          <cell r="AK83">
            <v>36680.877999999997</v>
          </cell>
          <cell r="AL83">
            <v>0</v>
          </cell>
          <cell r="AM83">
            <v>37563.998649649999</v>
          </cell>
          <cell r="AN83">
            <v>883.12064965000002</v>
          </cell>
          <cell r="AO83">
            <v>36680.877999999997</v>
          </cell>
          <cell r="AP83">
            <v>37563.998649649999</v>
          </cell>
          <cell r="AQ83">
            <v>0</v>
          </cell>
          <cell r="AR83">
            <v>883.12064965000002</v>
          </cell>
          <cell r="AS83">
            <v>34352.841</v>
          </cell>
          <cell r="AT83">
            <v>0</v>
          </cell>
          <cell r="AU83">
            <v>35235.961649650002</v>
          </cell>
          <cell r="AV83">
            <v>883.12064965000002</v>
          </cell>
          <cell r="AW83">
            <v>34352.841</v>
          </cell>
          <cell r="AX83">
            <v>35235.961649650002</v>
          </cell>
          <cell r="AY83">
            <v>0</v>
          </cell>
          <cell r="AZ83">
            <v>1114.4394951194506</v>
          </cell>
          <cell r="BA83">
            <v>36130.083999999995</v>
          </cell>
          <cell r="BB83">
            <v>0</v>
          </cell>
          <cell r="BC83">
            <v>37244.523495119443</v>
          </cell>
          <cell r="BD83">
            <v>1114.4394951194506</v>
          </cell>
          <cell r="BE83">
            <v>36130.083999999995</v>
          </cell>
          <cell r="BF83">
            <v>37244.523495119443</v>
          </cell>
          <cell r="BG83">
            <v>0</v>
          </cell>
          <cell r="BH83">
            <v>1114.684508046691</v>
          </cell>
          <cell r="BI83">
            <v>41869.781000000003</v>
          </cell>
          <cell r="BJ83">
            <v>0</v>
          </cell>
          <cell r="BK83">
            <v>42984.465508046691</v>
          </cell>
          <cell r="BL83">
            <v>1114.684508046691</v>
          </cell>
          <cell r="BM83">
            <v>41869.781000000003</v>
          </cell>
          <cell r="BN83">
            <v>42984.465508046691</v>
          </cell>
          <cell r="BO83">
            <v>0</v>
          </cell>
          <cell r="BP83">
            <v>1114.0506279924712</v>
          </cell>
          <cell r="BQ83">
            <v>49754.02</v>
          </cell>
          <cell r="BR83">
            <v>0</v>
          </cell>
          <cell r="BS83">
            <v>50868.070627992478</v>
          </cell>
          <cell r="BT83">
            <v>1114.0506279924712</v>
          </cell>
          <cell r="BU83">
            <v>49754.02</v>
          </cell>
          <cell r="BV83">
            <v>50868.070627992478</v>
          </cell>
          <cell r="BW83">
            <v>0</v>
          </cell>
          <cell r="BX83">
            <v>944.02552205000006</v>
          </cell>
          <cell r="BY83">
            <v>40359.936000000002</v>
          </cell>
          <cell r="BZ83">
            <v>0</v>
          </cell>
          <cell r="CA83">
            <v>41303.961522049998</v>
          </cell>
          <cell r="CB83">
            <v>944.02552205000006</v>
          </cell>
          <cell r="CC83">
            <v>40359.936000000002</v>
          </cell>
          <cell r="CD83">
            <v>41303.961522049998</v>
          </cell>
          <cell r="CE83">
            <v>0</v>
          </cell>
          <cell r="CF83">
            <v>944.02552205000006</v>
          </cell>
          <cell r="CG83">
            <v>40951.692000000003</v>
          </cell>
          <cell r="CH83">
            <v>0</v>
          </cell>
          <cell r="CI83">
            <v>41895.717522049999</v>
          </cell>
          <cell r="CJ83">
            <v>944.02552205000006</v>
          </cell>
          <cell r="CK83">
            <v>40951.692000000003</v>
          </cell>
          <cell r="CL83">
            <v>41895.717522049999</v>
          </cell>
          <cell r="CM83">
            <v>0</v>
          </cell>
          <cell r="CN83">
            <v>944.02552205000006</v>
          </cell>
          <cell r="CO83">
            <v>39582.698000000004</v>
          </cell>
          <cell r="CP83">
            <v>0</v>
          </cell>
          <cell r="CQ83">
            <v>40526.723522050001</v>
          </cell>
          <cell r="CR83">
            <v>944.02552205000006</v>
          </cell>
          <cell r="CS83">
            <v>39582.698000000004</v>
          </cell>
          <cell r="CT83">
            <v>40526.723522050001</v>
          </cell>
        </row>
        <row r="84">
          <cell r="A84">
            <v>87</v>
          </cell>
          <cell r="B84" t="str">
            <v>Cellops Base</v>
          </cell>
          <cell r="C84">
            <v>0</v>
          </cell>
          <cell r="D84">
            <v>2528.1268991754732</v>
          </cell>
          <cell r="E84">
            <v>0</v>
          </cell>
          <cell r="F84">
            <v>0</v>
          </cell>
          <cell r="G84">
            <v>2528.1268991754732</v>
          </cell>
          <cell r="H84">
            <v>2528.1268991754732</v>
          </cell>
          <cell r="I84">
            <v>0</v>
          </cell>
          <cell r="J84">
            <v>2528.1268991754732</v>
          </cell>
          <cell r="K84">
            <v>0</v>
          </cell>
          <cell r="L84">
            <v>2529.7834312377327</v>
          </cell>
          <cell r="M84">
            <v>0</v>
          </cell>
          <cell r="N84">
            <v>0</v>
          </cell>
          <cell r="O84">
            <v>2529.7834312377327</v>
          </cell>
          <cell r="P84">
            <v>2529.7834312377327</v>
          </cell>
          <cell r="Q84">
            <v>0</v>
          </cell>
          <cell r="R84">
            <v>2529.7834312377327</v>
          </cell>
          <cell r="S84">
            <v>0</v>
          </cell>
          <cell r="T84">
            <v>2526.9772178708413</v>
          </cell>
          <cell r="U84">
            <v>0</v>
          </cell>
          <cell r="V84">
            <v>0</v>
          </cell>
          <cell r="W84">
            <v>2526.9772178708413</v>
          </cell>
          <cell r="X84">
            <v>2526.9772178708413</v>
          </cell>
          <cell r="Y84">
            <v>0</v>
          </cell>
          <cell r="Z84">
            <v>2526.9772178708413</v>
          </cell>
          <cell r="AA84">
            <v>0</v>
          </cell>
          <cell r="AB84">
            <v>3061.4849187999998</v>
          </cell>
          <cell r="AC84">
            <v>0</v>
          </cell>
          <cell r="AD84">
            <v>0</v>
          </cell>
          <cell r="AE84">
            <v>3061.4849187999998</v>
          </cell>
          <cell r="AF84">
            <v>3061.4849187999998</v>
          </cell>
          <cell r="AG84">
            <v>0</v>
          </cell>
          <cell r="AH84">
            <v>3061.4849187999998</v>
          </cell>
          <cell r="AI84">
            <v>0</v>
          </cell>
          <cell r="AJ84">
            <v>3061.4849187999998</v>
          </cell>
          <cell r="AK84">
            <v>0</v>
          </cell>
          <cell r="AL84">
            <v>0</v>
          </cell>
          <cell r="AM84">
            <v>3061.4849187999998</v>
          </cell>
          <cell r="AN84">
            <v>3061.4849187999998</v>
          </cell>
          <cell r="AO84">
            <v>0</v>
          </cell>
          <cell r="AP84">
            <v>3061.4849187999998</v>
          </cell>
          <cell r="AQ84">
            <v>0</v>
          </cell>
          <cell r="AR84">
            <v>3061.4849187999998</v>
          </cell>
          <cell r="AS84">
            <v>0</v>
          </cell>
          <cell r="AT84">
            <v>0</v>
          </cell>
          <cell r="AU84">
            <v>3061.4849187999998</v>
          </cell>
          <cell r="AV84">
            <v>3061.4849187999998</v>
          </cell>
          <cell r="AW84">
            <v>0</v>
          </cell>
          <cell r="AX84">
            <v>3061.4849187999998</v>
          </cell>
          <cell r="AY84">
            <v>0</v>
          </cell>
          <cell r="AZ84">
            <v>4144.7559770356938</v>
          </cell>
          <cell r="BA84">
            <v>0</v>
          </cell>
          <cell r="BB84">
            <v>0</v>
          </cell>
          <cell r="BC84">
            <v>4144.7559770356938</v>
          </cell>
          <cell r="BD84">
            <v>4144.7559770356938</v>
          </cell>
          <cell r="BE84">
            <v>0</v>
          </cell>
          <cell r="BF84">
            <v>4144.7559770356938</v>
          </cell>
          <cell r="BG84">
            <v>0</v>
          </cell>
          <cell r="BH84">
            <v>4144.2517810383861</v>
          </cell>
          <cell r="BI84">
            <v>0</v>
          </cell>
          <cell r="BJ84">
            <v>0</v>
          </cell>
          <cell r="BK84">
            <v>4144.2517810383861</v>
          </cell>
          <cell r="BL84">
            <v>4144.2517810383861</v>
          </cell>
          <cell r="BM84">
            <v>0</v>
          </cell>
          <cell r="BN84">
            <v>4144.2517810383861</v>
          </cell>
          <cell r="BO84">
            <v>0</v>
          </cell>
          <cell r="BP84">
            <v>4145.5791298732811</v>
          </cell>
          <cell r="BQ84">
            <v>0</v>
          </cell>
          <cell r="BR84">
            <v>0</v>
          </cell>
          <cell r="BS84">
            <v>4145.5791298732811</v>
          </cell>
          <cell r="BT84">
            <v>4145.5791298732811</v>
          </cell>
          <cell r="BU84">
            <v>0</v>
          </cell>
          <cell r="BV84">
            <v>4145.5791298732811</v>
          </cell>
          <cell r="BW84">
            <v>0</v>
          </cell>
          <cell r="BX84">
            <v>3272.6218097300002</v>
          </cell>
          <cell r="BY84">
            <v>0</v>
          </cell>
          <cell r="BZ84">
            <v>0</v>
          </cell>
          <cell r="CA84">
            <v>3272.6218097300002</v>
          </cell>
          <cell r="CB84">
            <v>3272.6218097300002</v>
          </cell>
          <cell r="CC84">
            <v>0</v>
          </cell>
          <cell r="CD84">
            <v>3272.6218097300002</v>
          </cell>
          <cell r="CE84">
            <v>0</v>
          </cell>
          <cell r="CF84">
            <v>3272.6218097300002</v>
          </cell>
          <cell r="CG84">
            <v>0</v>
          </cell>
          <cell r="CH84">
            <v>0</v>
          </cell>
          <cell r="CI84">
            <v>3272.6218097300002</v>
          </cell>
          <cell r="CJ84">
            <v>3272.6218097300002</v>
          </cell>
          <cell r="CK84">
            <v>0</v>
          </cell>
          <cell r="CL84">
            <v>3272.6218097300002</v>
          </cell>
          <cell r="CM84">
            <v>0</v>
          </cell>
          <cell r="CN84">
            <v>3272.6218097300002</v>
          </cell>
          <cell r="CO84">
            <v>0</v>
          </cell>
          <cell r="CP84">
            <v>0</v>
          </cell>
          <cell r="CQ84">
            <v>3272.6218097300002</v>
          </cell>
          <cell r="CR84">
            <v>3272.6218097300002</v>
          </cell>
          <cell r="CS84">
            <v>0</v>
          </cell>
          <cell r="CT84">
            <v>3272.6218097300002</v>
          </cell>
        </row>
        <row r="85">
          <cell r="A85">
            <v>88</v>
          </cell>
          <cell r="B85" t="str">
            <v>Lumina Base</v>
          </cell>
          <cell r="C85">
            <v>4081.5239999999999</v>
          </cell>
          <cell r="D85">
            <v>6590.7201246397108</v>
          </cell>
          <cell r="E85">
            <v>11287.608</v>
          </cell>
          <cell r="F85">
            <v>0</v>
          </cell>
          <cell r="G85">
            <v>21959.85212463971</v>
          </cell>
          <cell r="H85">
            <v>10672.24412463971</v>
          </cell>
          <cell r="I85">
            <v>11287.608</v>
          </cell>
          <cell r="J85">
            <v>21959.85212463971</v>
          </cell>
          <cell r="K85">
            <v>3911.7780000000002</v>
          </cell>
          <cell r="L85">
            <v>6470.5015669936638</v>
          </cell>
          <cell r="M85">
            <v>11589.488000000001</v>
          </cell>
          <cell r="N85">
            <v>0</v>
          </cell>
          <cell r="O85">
            <v>21971.767566993665</v>
          </cell>
          <cell r="P85">
            <v>10382.279566993664</v>
          </cell>
          <cell r="Q85">
            <v>11589.488000000001</v>
          </cell>
          <cell r="R85">
            <v>21971.767566993665</v>
          </cell>
          <cell r="S85">
            <v>3699.2780000000002</v>
          </cell>
          <cell r="T85">
            <v>6483.9686839483711</v>
          </cell>
          <cell r="U85">
            <v>13104.483</v>
          </cell>
          <cell r="V85">
            <v>0</v>
          </cell>
          <cell r="W85">
            <v>23287.729683948372</v>
          </cell>
          <cell r="X85">
            <v>10183.246683948371</v>
          </cell>
          <cell r="Y85">
            <v>13104.483</v>
          </cell>
          <cell r="Z85">
            <v>23287.729683948372</v>
          </cell>
          <cell r="AA85">
            <v>3142.7569999999996</v>
          </cell>
          <cell r="AB85">
            <v>5581.1202182545776</v>
          </cell>
          <cell r="AC85">
            <v>13712.040999999999</v>
          </cell>
          <cell r="AD85">
            <v>0</v>
          </cell>
          <cell r="AE85">
            <v>22435.918218254577</v>
          </cell>
          <cell r="AF85">
            <v>8723.8772182545763</v>
          </cell>
          <cell r="AG85">
            <v>13712.040999999999</v>
          </cell>
          <cell r="AH85">
            <v>22435.918218254577</v>
          </cell>
          <cell r="AI85">
            <v>3457.3579999999997</v>
          </cell>
          <cell r="AJ85">
            <v>5753.7073983884729</v>
          </cell>
          <cell r="AK85">
            <v>14226.747999999998</v>
          </cell>
          <cell r="AL85">
            <v>0</v>
          </cell>
          <cell r="AM85">
            <v>23437.813398388469</v>
          </cell>
          <cell r="AN85">
            <v>9211.0653983884731</v>
          </cell>
          <cell r="AO85">
            <v>14226.747999999998</v>
          </cell>
          <cell r="AP85">
            <v>23437.813398388469</v>
          </cell>
          <cell r="AQ85">
            <v>3746.5610000000001</v>
          </cell>
          <cell r="AR85">
            <v>5834.5507469318891</v>
          </cell>
          <cell r="AS85">
            <v>19533.833999999999</v>
          </cell>
          <cell r="AT85">
            <v>0</v>
          </cell>
          <cell r="AU85">
            <v>29114.945746931888</v>
          </cell>
          <cell r="AV85">
            <v>9581.1117469318888</v>
          </cell>
          <cell r="AW85">
            <v>19533.833999999999</v>
          </cell>
          <cell r="AX85">
            <v>29114.945746931888</v>
          </cell>
          <cell r="AY85">
            <v>3874.0610000000001</v>
          </cell>
          <cell r="AZ85">
            <v>6204.4469587617386</v>
          </cell>
          <cell r="BA85">
            <v>21094.192999999999</v>
          </cell>
          <cell r="BB85">
            <v>0</v>
          </cell>
          <cell r="BC85">
            <v>31172.700958761736</v>
          </cell>
          <cell r="BD85">
            <v>10078.507958761738</v>
          </cell>
          <cell r="BE85">
            <v>21094.192999999999</v>
          </cell>
          <cell r="BF85">
            <v>31172.700958761736</v>
          </cell>
          <cell r="BG85">
            <v>4014.3879999999999</v>
          </cell>
          <cell r="BH85">
            <v>6170.2558467318031</v>
          </cell>
          <cell r="BI85">
            <v>23985.272000000001</v>
          </cell>
          <cell r="BJ85">
            <v>0</v>
          </cell>
          <cell r="BK85">
            <v>34169.915846731805</v>
          </cell>
          <cell r="BL85">
            <v>10184.643846731804</v>
          </cell>
          <cell r="BM85">
            <v>23985.272000000001</v>
          </cell>
          <cell r="BN85">
            <v>34169.915846731805</v>
          </cell>
          <cell r="BO85">
            <v>3538.0830000000005</v>
          </cell>
          <cell r="BP85">
            <v>6259.3477337182303</v>
          </cell>
          <cell r="BQ85">
            <v>35011.942999999999</v>
          </cell>
          <cell r="BR85">
            <v>0</v>
          </cell>
          <cell r="BS85">
            <v>44809.373733718232</v>
          </cell>
          <cell r="BT85">
            <v>9797.4307337182308</v>
          </cell>
          <cell r="BU85">
            <v>35011.942999999999</v>
          </cell>
          <cell r="BV85">
            <v>44809.373733718232</v>
          </cell>
          <cell r="BW85">
            <v>4188.4089999999997</v>
          </cell>
          <cell r="BX85">
            <v>6479.9446962155844</v>
          </cell>
          <cell r="BY85">
            <v>25206.424999999999</v>
          </cell>
          <cell r="BZ85">
            <v>0</v>
          </cell>
          <cell r="CA85">
            <v>35874.778696215581</v>
          </cell>
          <cell r="CB85">
            <v>10668.353696215585</v>
          </cell>
          <cell r="CC85">
            <v>25206.424999999999</v>
          </cell>
          <cell r="CD85">
            <v>35874.778696215581</v>
          </cell>
          <cell r="CE85">
            <v>4443.6629999999996</v>
          </cell>
          <cell r="CF85">
            <v>6778.9113043715142</v>
          </cell>
          <cell r="CG85">
            <v>19313.687000000002</v>
          </cell>
          <cell r="CH85">
            <v>0</v>
          </cell>
          <cell r="CI85">
            <v>30536.261304371517</v>
          </cell>
          <cell r="CJ85">
            <v>11222.574304371514</v>
          </cell>
          <cell r="CK85">
            <v>19313.687000000002</v>
          </cell>
          <cell r="CL85">
            <v>30536.261304371517</v>
          </cell>
          <cell r="CM85">
            <v>4677.54</v>
          </cell>
          <cell r="CN85">
            <v>6783.5362960323228</v>
          </cell>
          <cell r="CO85">
            <v>17838.136999999999</v>
          </cell>
          <cell r="CP85">
            <v>0</v>
          </cell>
          <cell r="CQ85">
            <v>29299.213296032322</v>
          </cell>
          <cell r="CR85">
            <v>11461.076296032323</v>
          </cell>
          <cell r="CS85">
            <v>17838.136999999999</v>
          </cell>
          <cell r="CT85">
            <v>29299.213296032322</v>
          </cell>
        </row>
        <row r="86">
          <cell r="A86">
            <v>89</v>
          </cell>
          <cell r="B86" t="str">
            <v>ISP Base</v>
          </cell>
          <cell r="C86">
            <v>0</v>
          </cell>
          <cell r="D86">
            <v>9583.5227305325807</v>
          </cell>
          <cell r="E86">
            <v>0</v>
          </cell>
          <cell r="F86">
            <v>0</v>
          </cell>
          <cell r="G86">
            <v>9583.5227305325807</v>
          </cell>
          <cell r="H86">
            <v>9583.5227305325807</v>
          </cell>
          <cell r="I86">
            <v>0</v>
          </cell>
          <cell r="J86">
            <v>9583.5227305325807</v>
          </cell>
          <cell r="K86">
            <v>0</v>
          </cell>
          <cell r="L86">
            <v>9589.2144047977999</v>
          </cell>
          <cell r="M86">
            <v>0</v>
          </cell>
          <cell r="N86">
            <v>0</v>
          </cell>
          <cell r="O86">
            <v>9589.2144047977999</v>
          </cell>
          <cell r="P86">
            <v>9589.2144047977999</v>
          </cell>
          <cell r="Q86">
            <v>0</v>
          </cell>
          <cell r="R86">
            <v>9589.2144047977999</v>
          </cell>
          <cell r="S86">
            <v>0</v>
          </cell>
          <cell r="T86">
            <v>9579.5725434858832</v>
          </cell>
          <cell r="U86">
            <v>0</v>
          </cell>
          <cell r="V86">
            <v>0</v>
          </cell>
          <cell r="W86">
            <v>9579.5725434858832</v>
          </cell>
          <cell r="X86">
            <v>9579.5725434858832</v>
          </cell>
          <cell r="Y86">
            <v>0</v>
          </cell>
          <cell r="Z86">
            <v>9579.5725434858832</v>
          </cell>
          <cell r="AA86">
            <v>0</v>
          </cell>
          <cell r="AB86">
            <v>11303.944182519997</v>
          </cell>
          <cell r="AC86">
            <v>0</v>
          </cell>
          <cell r="AD86">
            <v>0</v>
          </cell>
          <cell r="AE86">
            <v>11303.944182519997</v>
          </cell>
          <cell r="AF86">
            <v>11303.944182519997</v>
          </cell>
          <cell r="AG86">
            <v>0</v>
          </cell>
          <cell r="AH86">
            <v>11303.944182519997</v>
          </cell>
          <cell r="AI86">
            <v>0</v>
          </cell>
          <cell r="AJ86">
            <v>11303.944182519997</v>
          </cell>
          <cell r="AK86">
            <v>0</v>
          </cell>
          <cell r="AL86">
            <v>0</v>
          </cell>
          <cell r="AM86">
            <v>11303.944182519997</v>
          </cell>
          <cell r="AN86">
            <v>11303.944182519997</v>
          </cell>
          <cell r="AO86">
            <v>0</v>
          </cell>
          <cell r="AP86">
            <v>11303.944182519997</v>
          </cell>
          <cell r="AQ86">
            <v>0</v>
          </cell>
          <cell r="AR86">
            <v>11303.944182519997</v>
          </cell>
          <cell r="AS86">
            <v>0</v>
          </cell>
          <cell r="AT86">
            <v>0</v>
          </cell>
          <cell r="AU86">
            <v>11303.944182519997</v>
          </cell>
          <cell r="AV86">
            <v>11303.944182519997</v>
          </cell>
          <cell r="AW86">
            <v>0</v>
          </cell>
          <cell r="AX86">
            <v>11303.944182519997</v>
          </cell>
          <cell r="AY86">
            <v>0</v>
          </cell>
          <cell r="AZ86">
            <v>15053.02143387825</v>
          </cell>
          <cell r="BA86">
            <v>0</v>
          </cell>
          <cell r="BB86">
            <v>0</v>
          </cell>
          <cell r="BC86">
            <v>15053.02143387825</v>
          </cell>
          <cell r="BD86">
            <v>15053.02143387825</v>
          </cell>
          <cell r="BE86">
            <v>0</v>
          </cell>
          <cell r="BF86">
            <v>15053.02143387825</v>
          </cell>
          <cell r="BG86">
            <v>0</v>
          </cell>
          <cell r="BH86">
            <v>15051.289068143918</v>
          </cell>
          <cell r="BI86">
            <v>0</v>
          </cell>
          <cell r="BJ86">
            <v>0</v>
          </cell>
          <cell r="BK86">
            <v>15051.289068143918</v>
          </cell>
          <cell r="BL86">
            <v>15051.289068143918</v>
          </cell>
          <cell r="BM86">
            <v>0</v>
          </cell>
          <cell r="BN86">
            <v>15051.289068143918</v>
          </cell>
          <cell r="BO86">
            <v>0</v>
          </cell>
          <cell r="BP86">
            <v>15055.849702602261</v>
          </cell>
          <cell r="BQ86">
            <v>0</v>
          </cell>
          <cell r="BR86">
            <v>0</v>
          </cell>
          <cell r="BS86">
            <v>15055.849702602261</v>
          </cell>
          <cell r="BT86">
            <v>15055.849702602261</v>
          </cell>
          <cell r="BU86">
            <v>0</v>
          </cell>
          <cell r="BV86">
            <v>15055.849702602261</v>
          </cell>
          <cell r="BW86">
            <v>0</v>
          </cell>
          <cell r="BX86">
            <v>12083.52688478</v>
          </cell>
          <cell r="BY86">
            <v>0</v>
          </cell>
          <cell r="BZ86">
            <v>0</v>
          </cell>
          <cell r="CA86">
            <v>12083.52688478</v>
          </cell>
          <cell r="CB86">
            <v>12083.52688478</v>
          </cell>
          <cell r="CC86">
            <v>0</v>
          </cell>
          <cell r="CD86">
            <v>12083.52688478</v>
          </cell>
          <cell r="CE86">
            <v>0</v>
          </cell>
          <cell r="CF86">
            <v>12083.52688478</v>
          </cell>
          <cell r="CG86">
            <v>0</v>
          </cell>
          <cell r="CH86">
            <v>0</v>
          </cell>
          <cell r="CI86">
            <v>12083.52688478</v>
          </cell>
          <cell r="CJ86">
            <v>12083.52688478</v>
          </cell>
          <cell r="CK86">
            <v>0</v>
          </cell>
          <cell r="CL86">
            <v>12083.52688478</v>
          </cell>
          <cell r="CM86">
            <v>0</v>
          </cell>
          <cell r="CN86">
            <v>12083.52688478</v>
          </cell>
          <cell r="CO86">
            <v>0</v>
          </cell>
          <cell r="CP86">
            <v>0</v>
          </cell>
          <cell r="CQ86">
            <v>12083.52688478</v>
          </cell>
          <cell r="CR86">
            <v>12083.52688478</v>
          </cell>
          <cell r="CS86">
            <v>0</v>
          </cell>
          <cell r="CT86">
            <v>12083.52688478</v>
          </cell>
        </row>
        <row r="87">
          <cell r="A87">
            <v>90</v>
          </cell>
          <cell r="B87" t="str">
            <v>Prepay Base</v>
          </cell>
          <cell r="C87">
            <v>0</v>
          </cell>
          <cell r="D87">
            <v>0</v>
          </cell>
          <cell r="E87">
            <v>0</v>
          </cell>
          <cell r="F87">
            <v>400000.00020010001</v>
          </cell>
          <cell r="G87">
            <v>0</v>
          </cell>
          <cell r="H87">
            <v>0</v>
          </cell>
          <cell r="I87">
            <v>400000.00020010001</v>
          </cell>
          <cell r="J87">
            <v>400000.00020010001</v>
          </cell>
          <cell r="K87">
            <v>0</v>
          </cell>
          <cell r="L87">
            <v>0</v>
          </cell>
          <cell r="M87">
            <v>0</v>
          </cell>
          <cell r="N87">
            <v>300000.00008189998</v>
          </cell>
          <cell r="O87">
            <v>0</v>
          </cell>
          <cell r="P87">
            <v>0</v>
          </cell>
          <cell r="Q87">
            <v>300000.00008189998</v>
          </cell>
          <cell r="R87">
            <v>300000.00008189998</v>
          </cell>
          <cell r="S87">
            <v>0</v>
          </cell>
          <cell r="T87">
            <v>0</v>
          </cell>
          <cell r="U87">
            <v>0</v>
          </cell>
          <cell r="V87">
            <v>279999.99988320004</v>
          </cell>
          <cell r="W87">
            <v>0</v>
          </cell>
          <cell r="X87">
            <v>0</v>
          </cell>
          <cell r="Y87">
            <v>279999.99988320004</v>
          </cell>
          <cell r="Z87">
            <v>279999.99988320004</v>
          </cell>
          <cell r="AA87">
            <v>0</v>
          </cell>
          <cell r="AB87">
            <v>0</v>
          </cell>
          <cell r="AC87">
            <v>0</v>
          </cell>
          <cell r="AD87">
            <v>234999.99990429997</v>
          </cell>
          <cell r="AE87">
            <v>0</v>
          </cell>
          <cell r="AF87">
            <v>0</v>
          </cell>
          <cell r="AG87">
            <v>234999.99990429997</v>
          </cell>
          <cell r="AH87">
            <v>234999.99990429997</v>
          </cell>
          <cell r="AI87">
            <v>0</v>
          </cell>
          <cell r="AJ87">
            <v>0</v>
          </cell>
          <cell r="AK87">
            <v>0</v>
          </cell>
          <cell r="AL87">
            <v>235000.00011159998</v>
          </cell>
          <cell r="AM87">
            <v>0</v>
          </cell>
          <cell r="AN87">
            <v>0</v>
          </cell>
          <cell r="AO87">
            <v>235000.00011159998</v>
          </cell>
          <cell r="AP87">
            <v>235000.00011159998</v>
          </cell>
          <cell r="AQ87">
            <v>0</v>
          </cell>
          <cell r="AR87">
            <v>0</v>
          </cell>
          <cell r="AS87">
            <v>0</v>
          </cell>
          <cell r="AT87">
            <v>243999.99991839999</v>
          </cell>
          <cell r="AU87">
            <v>0</v>
          </cell>
          <cell r="AV87">
            <v>0</v>
          </cell>
          <cell r="AW87">
            <v>243999.99991839999</v>
          </cell>
          <cell r="AX87">
            <v>243999.99991839999</v>
          </cell>
          <cell r="AY87">
            <v>0</v>
          </cell>
          <cell r="AZ87">
            <v>0</v>
          </cell>
          <cell r="BA87">
            <v>0</v>
          </cell>
          <cell r="BB87">
            <v>263000.00013519998</v>
          </cell>
          <cell r="BC87">
            <v>0</v>
          </cell>
          <cell r="BD87">
            <v>0</v>
          </cell>
          <cell r="BE87">
            <v>263000.00013519998</v>
          </cell>
          <cell r="BF87">
            <v>263000.00013519998</v>
          </cell>
          <cell r="BG87">
            <v>0</v>
          </cell>
          <cell r="BH87">
            <v>0</v>
          </cell>
          <cell r="BI87">
            <v>0</v>
          </cell>
          <cell r="BJ87">
            <v>314000.00024359999</v>
          </cell>
          <cell r="BK87">
            <v>0</v>
          </cell>
          <cell r="BL87">
            <v>0</v>
          </cell>
          <cell r="BM87">
            <v>314000.00024359999</v>
          </cell>
          <cell r="BN87">
            <v>314000.00024359999</v>
          </cell>
          <cell r="BO87">
            <v>0</v>
          </cell>
          <cell r="BP87">
            <v>0</v>
          </cell>
          <cell r="BQ87">
            <v>0</v>
          </cell>
          <cell r="BR87">
            <v>489999.99973530008</v>
          </cell>
          <cell r="BS87">
            <v>0</v>
          </cell>
          <cell r="BT87">
            <v>0</v>
          </cell>
          <cell r="BU87">
            <v>489999.99973530008</v>
          </cell>
          <cell r="BV87">
            <v>489999.99973530008</v>
          </cell>
          <cell r="BW87">
            <v>0</v>
          </cell>
          <cell r="BX87">
            <v>0</v>
          </cell>
          <cell r="BY87">
            <v>0</v>
          </cell>
          <cell r="BZ87">
            <v>275000.00013280002</v>
          </cell>
          <cell r="CA87">
            <v>0</v>
          </cell>
          <cell r="CB87">
            <v>0</v>
          </cell>
          <cell r="CC87">
            <v>275000.00013280002</v>
          </cell>
          <cell r="CD87">
            <v>275000.00013280002</v>
          </cell>
          <cell r="CE87">
            <v>0</v>
          </cell>
          <cell r="CF87">
            <v>0</v>
          </cell>
          <cell r="CG87">
            <v>0</v>
          </cell>
          <cell r="CH87">
            <v>190000.00023300003</v>
          </cell>
          <cell r="CI87">
            <v>0</v>
          </cell>
          <cell r="CJ87">
            <v>0</v>
          </cell>
          <cell r="CK87">
            <v>190000.00023300003</v>
          </cell>
          <cell r="CL87">
            <v>190000.00023300003</v>
          </cell>
          <cell r="CM87">
            <v>0</v>
          </cell>
          <cell r="CN87">
            <v>0</v>
          </cell>
          <cell r="CO87">
            <v>0</v>
          </cell>
          <cell r="CP87">
            <v>192999.99986009998</v>
          </cell>
          <cell r="CQ87">
            <v>0</v>
          </cell>
          <cell r="CR87">
            <v>0</v>
          </cell>
          <cell r="CS87">
            <v>192999.99986009998</v>
          </cell>
          <cell r="CT87">
            <v>192999.99986009998</v>
          </cell>
        </row>
        <row r="88">
          <cell r="A88">
            <v>91</v>
          </cell>
          <cell r="B88" t="str">
            <v>Gross Connections - Undjusted</v>
          </cell>
          <cell r="C88">
            <v>25063.810999999998</v>
          </cell>
          <cell r="D88">
            <v>30068.884030000001</v>
          </cell>
          <cell r="E88">
            <v>49999.777000000002</v>
          </cell>
          <cell r="F88">
            <v>400000.00020010001</v>
          </cell>
          <cell r="G88">
            <v>105132.47203</v>
          </cell>
          <cell r="H88">
            <v>55132.695030000003</v>
          </cell>
          <cell r="I88">
            <v>449999.77720010001</v>
          </cell>
          <cell r="J88">
            <v>505132.47223010001</v>
          </cell>
          <cell r="K88">
            <v>25649.432999999997</v>
          </cell>
          <cell r="L88">
            <v>29945.500020000003</v>
          </cell>
          <cell r="M88">
            <v>49999.41</v>
          </cell>
          <cell r="N88">
            <v>300000.00008189998</v>
          </cell>
          <cell r="O88">
            <v>105594.34302</v>
          </cell>
          <cell r="P88">
            <v>55594.933019999997</v>
          </cell>
          <cell r="Q88">
            <v>349999.41008189996</v>
          </cell>
          <cell r="R88">
            <v>405594.34310189995</v>
          </cell>
          <cell r="S88">
            <v>24751.512999999999</v>
          </cell>
          <cell r="T88">
            <v>29940.387639999997</v>
          </cell>
          <cell r="U88">
            <v>57999.296000000002</v>
          </cell>
          <cell r="V88">
            <v>279999.99988320004</v>
          </cell>
          <cell r="W88">
            <v>112691.19663999999</v>
          </cell>
          <cell r="X88">
            <v>54691.900639999993</v>
          </cell>
          <cell r="Y88">
            <v>337999.29588320001</v>
          </cell>
          <cell r="Z88">
            <v>392691.19652320002</v>
          </cell>
          <cell r="AA88">
            <v>23572.525000000001</v>
          </cell>
          <cell r="AB88">
            <v>32251.363218254573</v>
          </cell>
          <cell r="AC88">
            <v>69370.56700000001</v>
          </cell>
          <cell r="AD88">
            <v>234999.99990429997</v>
          </cell>
          <cell r="AE88">
            <v>125194.45521825459</v>
          </cell>
          <cell r="AF88">
            <v>55823.888218254579</v>
          </cell>
          <cell r="AG88">
            <v>304370.56690430001</v>
          </cell>
          <cell r="AH88">
            <v>360194.45512255456</v>
          </cell>
          <cell r="AI88">
            <v>25423.029000000002</v>
          </cell>
          <cell r="AJ88">
            <v>32423.950398388468</v>
          </cell>
          <cell r="AK88">
            <v>62701.292999999998</v>
          </cell>
          <cell r="AL88">
            <v>235000.00011159998</v>
          </cell>
          <cell r="AM88">
            <v>120548.27239838848</v>
          </cell>
          <cell r="AN88">
            <v>57846.979398388474</v>
          </cell>
          <cell r="AO88">
            <v>297701.29311159998</v>
          </cell>
          <cell r="AP88">
            <v>355548.27250998846</v>
          </cell>
          <cell r="AQ88">
            <v>27687.367000000002</v>
          </cell>
          <cell r="AR88">
            <v>32504.793746931886</v>
          </cell>
          <cell r="AS88">
            <v>66838.619000000006</v>
          </cell>
          <cell r="AT88">
            <v>243999.99991839999</v>
          </cell>
          <cell r="AU88">
            <v>127030.77974693189</v>
          </cell>
          <cell r="AV88">
            <v>60192.160746931884</v>
          </cell>
          <cell r="AW88">
            <v>310838.61891840002</v>
          </cell>
          <cell r="AX88">
            <v>371030.77966533188</v>
          </cell>
          <cell r="AY88">
            <v>28226.119000000002</v>
          </cell>
          <cell r="AZ88">
            <v>40814.024959999995</v>
          </cell>
          <cell r="BA88">
            <v>70856.633000000002</v>
          </cell>
          <cell r="BB88">
            <v>263000.00013519998</v>
          </cell>
          <cell r="BC88">
            <v>139896.77695999999</v>
          </cell>
          <cell r="BD88">
            <v>69040.143960000001</v>
          </cell>
          <cell r="BE88">
            <v>333856.63313520001</v>
          </cell>
          <cell r="BF88">
            <v>402896.77709519997</v>
          </cell>
          <cell r="BG88">
            <v>29209.933000000001</v>
          </cell>
          <cell r="BH88">
            <v>40780.869569999995</v>
          </cell>
          <cell r="BI88">
            <v>83454.997000000003</v>
          </cell>
          <cell r="BJ88">
            <v>314000.00024359999</v>
          </cell>
          <cell r="BK88">
            <v>153445.79957</v>
          </cell>
          <cell r="BL88">
            <v>69990.80257</v>
          </cell>
          <cell r="BM88">
            <v>397454.99724359997</v>
          </cell>
          <cell r="BN88">
            <v>467445.79981360002</v>
          </cell>
          <cell r="BO88">
            <v>25633.843000000001</v>
          </cell>
          <cell r="BP88">
            <v>40867.383619999993</v>
          </cell>
          <cell r="BQ88">
            <v>109908.08</v>
          </cell>
          <cell r="BR88">
            <v>489999.99973530008</v>
          </cell>
          <cell r="BS88">
            <v>176409.30661999999</v>
          </cell>
          <cell r="BT88">
            <v>66501.226620000001</v>
          </cell>
          <cell r="BU88">
            <v>599908.07973530004</v>
          </cell>
          <cell r="BV88">
            <v>666409.30635530013</v>
          </cell>
          <cell r="BW88">
            <v>28772.665999999997</v>
          </cell>
          <cell r="BX88">
            <v>34989.515696235583</v>
          </cell>
          <cell r="BY88">
            <v>82499.951000000001</v>
          </cell>
          <cell r="BZ88">
            <v>275000.00013280002</v>
          </cell>
          <cell r="CA88">
            <v>146262.13269623558</v>
          </cell>
          <cell r="CB88">
            <v>63762.181696235581</v>
          </cell>
          <cell r="CC88">
            <v>357499.95113280002</v>
          </cell>
          <cell r="CD88">
            <v>421262.13282903563</v>
          </cell>
          <cell r="CE88">
            <v>31154.127999999997</v>
          </cell>
          <cell r="CF88">
            <v>35288.482304391517</v>
          </cell>
          <cell r="CG88">
            <v>72599.708000000013</v>
          </cell>
          <cell r="CH88">
            <v>190000.00023300003</v>
          </cell>
          <cell r="CI88">
            <v>139042.31830439152</v>
          </cell>
          <cell r="CJ88">
            <v>66442.610304391506</v>
          </cell>
          <cell r="CK88">
            <v>262599.70823300001</v>
          </cell>
          <cell r="CL88">
            <v>329042.31853739155</v>
          </cell>
          <cell r="CM88">
            <v>32793.817999999999</v>
          </cell>
          <cell r="CN88">
            <v>35293.107296052323</v>
          </cell>
          <cell r="CO88">
            <v>68767.309000000008</v>
          </cell>
          <cell r="CP88">
            <v>192999.99986009998</v>
          </cell>
          <cell r="CQ88">
            <v>136854.23429605234</v>
          </cell>
          <cell r="CR88">
            <v>68086.92529605233</v>
          </cell>
          <cell r="CS88">
            <v>261767.30886009999</v>
          </cell>
          <cell r="CT88">
            <v>329854.23415615235</v>
          </cell>
        </row>
        <row r="89">
          <cell r="A89">
            <v>92</v>
          </cell>
          <cell r="B89" t="str">
            <v>Disconnections - Unadjusted</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row>
        <row r="90">
          <cell r="A90">
            <v>93</v>
          </cell>
          <cell r="B90" t="str">
            <v>Corporate Jupiter Base</v>
          </cell>
          <cell r="C90">
            <v>7878.1936019500017</v>
          </cell>
          <cell r="D90">
            <v>5211.5626403635133</v>
          </cell>
          <cell r="E90">
            <v>413</v>
          </cell>
          <cell r="F90">
            <v>0</v>
          </cell>
          <cell r="G90">
            <v>13502.756242313515</v>
          </cell>
          <cell r="H90">
            <v>13089.756242313515</v>
          </cell>
          <cell r="I90">
            <v>413</v>
          </cell>
          <cell r="J90">
            <v>13502.756242313515</v>
          </cell>
          <cell r="K90">
            <v>7865</v>
          </cell>
          <cell r="L90">
            <v>5169.0912762465077</v>
          </cell>
          <cell r="M90">
            <v>396</v>
          </cell>
          <cell r="N90">
            <v>0</v>
          </cell>
          <cell r="O90">
            <v>13430.091276246509</v>
          </cell>
          <cell r="P90">
            <v>13034.091276246509</v>
          </cell>
          <cell r="Q90">
            <v>396</v>
          </cell>
          <cell r="R90">
            <v>13430.091276246509</v>
          </cell>
          <cell r="S90">
            <v>7800</v>
          </cell>
          <cell r="T90">
            <v>5141.1975927975436</v>
          </cell>
          <cell r="U90">
            <v>382</v>
          </cell>
          <cell r="V90">
            <v>0</v>
          </cell>
          <cell r="W90">
            <v>13323.197592797544</v>
          </cell>
          <cell r="X90">
            <v>12941.197592797544</v>
          </cell>
          <cell r="Y90">
            <v>382</v>
          </cell>
          <cell r="Z90">
            <v>13323.197592797544</v>
          </cell>
          <cell r="AA90">
            <v>7760</v>
          </cell>
          <cell r="AB90">
            <v>5279.7763997557213</v>
          </cell>
          <cell r="AC90">
            <v>359</v>
          </cell>
          <cell r="AD90">
            <v>0</v>
          </cell>
          <cell r="AE90">
            <v>13398.776399755721</v>
          </cell>
          <cell r="AF90">
            <v>13039.776399755721</v>
          </cell>
          <cell r="AG90">
            <v>359</v>
          </cell>
          <cell r="AH90">
            <v>13398.776399755721</v>
          </cell>
          <cell r="AI90">
            <v>7744.999999980002</v>
          </cell>
          <cell r="AJ90">
            <v>5275.5313894167084</v>
          </cell>
          <cell r="AK90">
            <v>346</v>
          </cell>
          <cell r="AL90">
            <v>0</v>
          </cell>
          <cell r="AM90">
            <v>13366.53138939671</v>
          </cell>
          <cell r="AN90">
            <v>13020.53138939671</v>
          </cell>
          <cell r="AO90">
            <v>346</v>
          </cell>
          <cell r="AP90">
            <v>13366.53138939671</v>
          </cell>
          <cell r="AQ90">
            <v>7680</v>
          </cell>
          <cell r="AR90">
            <v>5272.7742362047193</v>
          </cell>
          <cell r="AS90">
            <v>335</v>
          </cell>
          <cell r="AT90">
            <v>0</v>
          </cell>
          <cell r="AU90">
            <v>13287.774236204719</v>
          </cell>
          <cell r="AV90">
            <v>12952.774236204719</v>
          </cell>
          <cell r="AW90">
            <v>335</v>
          </cell>
          <cell r="AX90">
            <v>13287.774236204719</v>
          </cell>
          <cell r="AY90">
            <v>7655.0000000100008</v>
          </cell>
          <cell r="AZ90">
            <v>5514.8572755130608</v>
          </cell>
          <cell r="BA90">
            <v>315</v>
          </cell>
          <cell r="BB90">
            <v>0</v>
          </cell>
          <cell r="BC90">
            <v>13484.857275523062</v>
          </cell>
          <cell r="BD90">
            <v>13169.857275523062</v>
          </cell>
          <cell r="BE90">
            <v>315</v>
          </cell>
          <cell r="BF90">
            <v>13484.857275523062</v>
          </cell>
          <cell r="BG90">
            <v>7704.999999990001</v>
          </cell>
          <cell r="BH90">
            <v>5527.3573050747191</v>
          </cell>
          <cell r="BI90">
            <v>305</v>
          </cell>
          <cell r="BJ90">
            <v>0</v>
          </cell>
          <cell r="BK90">
            <v>13537.357305064721</v>
          </cell>
          <cell r="BL90">
            <v>13232.357305064721</v>
          </cell>
          <cell r="BM90">
            <v>305</v>
          </cell>
          <cell r="BN90">
            <v>13537.357305064721</v>
          </cell>
          <cell r="BO90">
            <v>7680</v>
          </cell>
          <cell r="BP90">
            <v>5539.0405536035842</v>
          </cell>
          <cell r="BQ90">
            <v>294</v>
          </cell>
          <cell r="BR90">
            <v>0</v>
          </cell>
          <cell r="BS90">
            <v>13513.040553603583</v>
          </cell>
          <cell r="BT90">
            <v>13219.040553603583</v>
          </cell>
          <cell r="BU90">
            <v>294</v>
          </cell>
          <cell r="BV90">
            <v>13513.040553603583</v>
          </cell>
          <cell r="BW90">
            <v>7729.9426456600013</v>
          </cell>
          <cell r="BX90">
            <v>5449.7931196199934</v>
          </cell>
          <cell r="BY90">
            <v>277</v>
          </cell>
          <cell r="BZ90">
            <v>0</v>
          </cell>
          <cell r="CA90">
            <v>13456.735765279995</v>
          </cell>
          <cell r="CB90">
            <v>13179.735765279995</v>
          </cell>
          <cell r="CC90">
            <v>277</v>
          </cell>
          <cell r="CD90">
            <v>13456.735765279995</v>
          </cell>
          <cell r="CE90">
            <v>7784.9426456600013</v>
          </cell>
          <cell r="CF90">
            <v>5437.567472988535</v>
          </cell>
          <cell r="CG90">
            <v>268</v>
          </cell>
          <cell r="CH90">
            <v>0</v>
          </cell>
          <cell r="CI90">
            <v>13490.510118648537</v>
          </cell>
          <cell r="CJ90">
            <v>13222.510118648537</v>
          </cell>
          <cell r="CK90">
            <v>268</v>
          </cell>
          <cell r="CL90">
            <v>13490.510118648537</v>
          </cell>
          <cell r="CM90">
            <v>7814.9426456600013</v>
          </cell>
          <cell r="CN90">
            <v>5411.8471696227025</v>
          </cell>
          <cell r="CO90">
            <v>259</v>
          </cell>
          <cell r="CP90">
            <v>0</v>
          </cell>
          <cell r="CQ90">
            <v>13485.789815282704</v>
          </cell>
          <cell r="CR90">
            <v>13226.789815282704</v>
          </cell>
          <cell r="CS90">
            <v>259</v>
          </cell>
          <cell r="CT90">
            <v>13485.789815282704</v>
          </cell>
        </row>
        <row r="91">
          <cell r="A91">
            <v>94</v>
          </cell>
          <cell r="B91" t="str">
            <v>Consumer Jupiter Base</v>
          </cell>
          <cell r="C91">
            <v>765</v>
          </cell>
          <cell r="D91">
            <v>6780.3008534958544</v>
          </cell>
          <cell r="E91">
            <v>18744.061035773564</v>
          </cell>
          <cell r="F91">
            <v>0</v>
          </cell>
          <cell r="G91">
            <v>26289.361889269418</v>
          </cell>
          <cell r="H91">
            <v>7545.3008534958544</v>
          </cell>
          <cell r="I91">
            <v>18744.061035773564</v>
          </cell>
          <cell r="J91">
            <v>26289.361889269418</v>
          </cell>
          <cell r="K91">
            <v>755</v>
          </cell>
          <cell r="L91">
            <v>6706.5339654089366</v>
          </cell>
          <cell r="M91">
            <v>18204.663285313713</v>
          </cell>
          <cell r="N91">
            <v>0</v>
          </cell>
          <cell r="O91">
            <v>25666.197250722649</v>
          </cell>
          <cell r="P91">
            <v>7461.5339654089366</v>
          </cell>
          <cell r="Q91">
            <v>18204.663285313713</v>
          </cell>
          <cell r="R91">
            <v>25666.197250722649</v>
          </cell>
          <cell r="S91">
            <v>720.00000001000001</v>
          </cell>
          <cell r="T91">
            <v>6640.6337728062508</v>
          </cell>
          <cell r="U91">
            <v>17783.309511371215</v>
          </cell>
          <cell r="V91">
            <v>0</v>
          </cell>
          <cell r="W91">
            <v>25143.943284187466</v>
          </cell>
          <cell r="X91">
            <v>7360.6337728162507</v>
          </cell>
          <cell r="Y91">
            <v>17783.309511371215</v>
          </cell>
          <cell r="Z91">
            <v>25143.943284187466</v>
          </cell>
          <cell r="AA91">
            <v>710.00000000999978</v>
          </cell>
          <cell r="AB91">
            <v>6851.5146445960045</v>
          </cell>
          <cell r="AC91">
            <v>16887.773368103124</v>
          </cell>
          <cell r="AD91">
            <v>0</v>
          </cell>
          <cell r="AE91">
            <v>24449.288012709127</v>
          </cell>
          <cell r="AF91">
            <v>7561.5146446060044</v>
          </cell>
          <cell r="AG91">
            <v>16887.773368103124</v>
          </cell>
          <cell r="AH91">
            <v>24449.288012709127</v>
          </cell>
          <cell r="AI91">
            <v>675</v>
          </cell>
          <cell r="AJ91">
            <v>6819.2261305295924</v>
          </cell>
          <cell r="AK91">
            <v>16718.28124296543</v>
          </cell>
          <cell r="AL91">
            <v>0</v>
          </cell>
          <cell r="AM91">
            <v>24212.50737349502</v>
          </cell>
          <cell r="AN91">
            <v>7494.2261305295924</v>
          </cell>
          <cell r="AO91">
            <v>16718.28124296543</v>
          </cell>
          <cell r="AP91">
            <v>24212.50737349502</v>
          </cell>
          <cell r="AQ91">
            <v>629.99999998999988</v>
          </cell>
          <cell r="AR91">
            <v>6789.3868485733965</v>
          </cell>
          <cell r="AS91">
            <v>16908.063593549567</v>
          </cell>
          <cell r="AT91">
            <v>0</v>
          </cell>
          <cell r="AU91">
            <v>24327.450442112964</v>
          </cell>
          <cell r="AV91">
            <v>7419.3868485633966</v>
          </cell>
          <cell r="AW91">
            <v>16908.063593549567</v>
          </cell>
          <cell r="AX91">
            <v>24327.450442112964</v>
          </cell>
          <cell r="AY91">
            <v>619.99999998999988</v>
          </cell>
          <cell r="AZ91">
            <v>7333.4233170039397</v>
          </cell>
          <cell r="BA91">
            <v>15837.602543323448</v>
          </cell>
          <cell r="BB91">
            <v>0</v>
          </cell>
          <cell r="BC91">
            <v>23791.025860317386</v>
          </cell>
          <cell r="BD91">
            <v>7953.4233169939398</v>
          </cell>
          <cell r="BE91">
            <v>15837.602543323448</v>
          </cell>
          <cell r="BF91">
            <v>23791.025860317386</v>
          </cell>
          <cell r="BG91">
            <v>614.99999998999988</v>
          </cell>
          <cell r="BH91">
            <v>7324.0814917667549</v>
          </cell>
          <cell r="BI91">
            <v>15309.952897296427</v>
          </cell>
          <cell r="BJ91">
            <v>0</v>
          </cell>
          <cell r="BK91">
            <v>23249.03438905318</v>
          </cell>
          <cell r="BL91">
            <v>7939.081491756755</v>
          </cell>
          <cell r="BM91">
            <v>15309.952897296427</v>
          </cell>
          <cell r="BN91">
            <v>23249.03438905318</v>
          </cell>
          <cell r="BO91">
            <v>609.99999998999988</v>
          </cell>
          <cell r="BP91">
            <v>7313.9495556262227</v>
          </cell>
          <cell r="BQ91">
            <v>14842.268916676523</v>
          </cell>
          <cell r="BR91">
            <v>0</v>
          </cell>
          <cell r="BS91">
            <v>22766.218472292745</v>
          </cell>
          <cell r="BT91">
            <v>7923.9495556162228</v>
          </cell>
          <cell r="BU91">
            <v>14842.268916676523</v>
          </cell>
          <cell r="BV91">
            <v>22766.218472292745</v>
          </cell>
          <cell r="BW91">
            <v>604.98523656999987</v>
          </cell>
          <cell r="BX91">
            <v>7006.0229422299817</v>
          </cell>
          <cell r="BY91">
            <v>14561.57943972151</v>
          </cell>
          <cell r="BZ91">
            <v>0</v>
          </cell>
          <cell r="CA91">
            <v>22172.587618521491</v>
          </cell>
          <cell r="CB91">
            <v>7611.0081787999816</v>
          </cell>
          <cell r="CC91">
            <v>14561.57943972151</v>
          </cell>
          <cell r="CD91">
            <v>22172.587618521491</v>
          </cell>
          <cell r="CE91">
            <v>599.98523656999987</v>
          </cell>
          <cell r="CF91">
            <v>6981.4386843604052</v>
          </cell>
          <cell r="CG91">
            <v>14207.14756646878</v>
          </cell>
          <cell r="CH91">
            <v>0</v>
          </cell>
          <cell r="CI91">
            <v>21788.571487399186</v>
          </cell>
          <cell r="CJ91">
            <v>7581.4239209304051</v>
          </cell>
          <cell r="CK91">
            <v>14207.14756646878</v>
          </cell>
          <cell r="CL91">
            <v>21788.571487399186</v>
          </cell>
          <cell r="CM91">
            <v>574.98523657999999</v>
          </cell>
          <cell r="CN91">
            <v>6960.3300119066962</v>
          </cell>
          <cell r="CO91">
            <v>13885.422747814822</v>
          </cell>
          <cell r="CP91">
            <v>0</v>
          </cell>
          <cell r="CQ91">
            <v>21420.737996301519</v>
          </cell>
          <cell r="CR91">
            <v>7535.315248486696</v>
          </cell>
          <cell r="CS91">
            <v>13885.422747814822</v>
          </cell>
          <cell r="CT91">
            <v>21420.737996301519</v>
          </cell>
        </row>
        <row r="92">
          <cell r="A92">
            <v>95</v>
          </cell>
          <cell r="B92" t="str">
            <v>Ventura Base</v>
          </cell>
          <cell r="C92">
            <v>0</v>
          </cell>
          <cell r="D92">
            <v>0</v>
          </cell>
          <cell r="E92">
            <v>40324.561039454602</v>
          </cell>
          <cell r="F92">
            <v>0</v>
          </cell>
          <cell r="G92">
            <v>40324.561039454602</v>
          </cell>
          <cell r="H92">
            <v>0</v>
          </cell>
          <cell r="I92">
            <v>40324.561039454602</v>
          </cell>
          <cell r="J92">
            <v>40324.561039454602</v>
          </cell>
          <cell r="K92">
            <v>0</v>
          </cell>
          <cell r="L92">
            <v>0</v>
          </cell>
          <cell r="M92">
            <v>41171.094794223398</v>
          </cell>
          <cell r="N92">
            <v>0</v>
          </cell>
          <cell r="O92">
            <v>41171.094794223398</v>
          </cell>
          <cell r="P92">
            <v>0</v>
          </cell>
          <cell r="Q92">
            <v>41171.094794223398</v>
          </cell>
          <cell r="R92">
            <v>41171.094794223398</v>
          </cell>
          <cell r="S92">
            <v>0</v>
          </cell>
          <cell r="T92">
            <v>0</v>
          </cell>
          <cell r="U92">
            <v>41604.352845514222</v>
          </cell>
          <cell r="V92">
            <v>0</v>
          </cell>
          <cell r="W92">
            <v>41604.352845514222</v>
          </cell>
          <cell r="X92">
            <v>0</v>
          </cell>
          <cell r="Y92">
            <v>41604.352845514222</v>
          </cell>
          <cell r="Z92">
            <v>41604.352845514222</v>
          </cell>
          <cell r="AA92">
            <v>0</v>
          </cell>
          <cell r="AB92">
            <v>0</v>
          </cell>
          <cell r="AC92">
            <v>42507.630259803656</v>
          </cell>
          <cell r="AD92">
            <v>0</v>
          </cell>
          <cell r="AE92">
            <v>42507.630259803656</v>
          </cell>
          <cell r="AF92">
            <v>0</v>
          </cell>
          <cell r="AG92">
            <v>42507.630259803656</v>
          </cell>
          <cell r="AH92">
            <v>42507.630259803656</v>
          </cell>
          <cell r="AI92">
            <v>0</v>
          </cell>
          <cell r="AJ92">
            <v>0</v>
          </cell>
          <cell r="AK92">
            <v>42367.788281660272</v>
          </cell>
          <cell r="AL92">
            <v>0</v>
          </cell>
          <cell r="AM92">
            <v>42367.788281660272</v>
          </cell>
          <cell r="AN92">
            <v>0</v>
          </cell>
          <cell r="AO92">
            <v>42367.788281660272</v>
          </cell>
          <cell r="AP92">
            <v>42367.788281660272</v>
          </cell>
          <cell r="AQ92">
            <v>0</v>
          </cell>
          <cell r="AR92">
            <v>0</v>
          </cell>
          <cell r="AS92">
            <v>44036.2334127578</v>
          </cell>
          <cell r="AT92">
            <v>0</v>
          </cell>
          <cell r="AU92">
            <v>44036.2334127578</v>
          </cell>
          <cell r="AV92">
            <v>0</v>
          </cell>
          <cell r="AW92">
            <v>44036.2334127578</v>
          </cell>
          <cell r="AX92">
            <v>44036.2334127578</v>
          </cell>
          <cell r="AY92">
            <v>0</v>
          </cell>
          <cell r="AZ92">
            <v>0</v>
          </cell>
          <cell r="BA92">
            <v>43229.183653066364</v>
          </cell>
          <cell r="BB92">
            <v>0</v>
          </cell>
          <cell r="BC92">
            <v>43229.183653066364</v>
          </cell>
          <cell r="BD92">
            <v>0</v>
          </cell>
          <cell r="BE92">
            <v>43229.183653066364</v>
          </cell>
          <cell r="BF92">
            <v>43229.183653066364</v>
          </cell>
          <cell r="BG92">
            <v>0</v>
          </cell>
          <cell r="BH92">
            <v>0</v>
          </cell>
          <cell r="BI92">
            <v>44366.593770745167</v>
          </cell>
          <cell r="BJ92">
            <v>0</v>
          </cell>
          <cell r="BK92">
            <v>44366.593770745167</v>
          </cell>
          <cell r="BL92">
            <v>0</v>
          </cell>
          <cell r="BM92">
            <v>44366.593770745167</v>
          </cell>
          <cell r="BN92">
            <v>44366.593770745167</v>
          </cell>
          <cell r="BO92">
            <v>0</v>
          </cell>
          <cell r="BP92">
            <v>0</v>
          </cell>
          <cell r="BQ92">
            <v>46655.144662665203</v>
          </cell>
          <cell r="BR92">
            <v>0</v>
          </cell>
          <cell r="BS92">
            <v>46655.144662665203</v>
          </cell>
          <cell r="BT92">
            <v>0</v>
          </cell>
          <cell r="BU92">
            <v>46655.144662665203</v>
          </cell>
          <cell r="BV92">
            <v>46655.144662665203</v>
          </cell>
          <cell r="BW92">
            <v>0</v>
          </cell>
          <cell r="BX92">
            <v>0</v>
          </cell>
          <cell r="BY92">
            <v>45817.563339904285</v>
          </cell>
          <cell r="BZ92">
            <v>0</v>
          </cell>
          <cell r="CA92">
            <v>45817.563339904285</v>
          </cell>
          <cell r="CB92">
            <v>0</v>
          </cell>
          <cell r="CC92">
            <v>45817.563339904285</v>
          </cell>
          <cell r="CD92">
            <v>45817.563339904285</v>
          </cell>
          <cell r="CE92">
            <v>0</v>
          </cell>
          <cell r="CF92">
            <v>0</v>
          </cell>
          <cell r="CG92">
            <v>44765.10551270227</v>
          </cell>
          <cell r="CH92">
            <v>0</v>
          </cell>
          <cell r="CI92">
            <v>44765.10551270227</v>
          </cell>
          <cell r="CJ92">
            <v>0</v>
          </cell>
          <cell r="CK92">
            <v>44765.10551270227</v>
          </cell>
          <cell r="CL92">
            <v>44765.10551270227</v>
          </cell>
          <cell r="CM92">
            <v>0</v>
          </cell>
          <cell r="CN92">
            <v>0</v>
          </cell>
          <cell r="CO92">
            <v>45024.353246169601</v>
          </cell>
          <cell r="CP92">
            <v>0</v>
          </cell>
          <cell r="CQ92">
            <v>45024.353246169601</v>
          </cell>
          <cell r="CR92">
            <v>0</v>
          </cell>
          <cell r="CS92">
            <v>45024.353246169601</v>
          </cell>
          <cell r="CT92">
            <v>45024.353246169601</v>
          </cell>
        </row>
        <row r="93">
          <cell r="A93">
            <v>96</v>
          </cell>
          <cell r="B93" t="str">
            <v>Cellops Base</v>
          </cell>
          <cell r="C93">
            <v>0</v>
          </cell>
          <cell r="D93">
            <v>0</v>
          </cell>
          <cell r="E93">
            <v>6235</v>
          </cell>
          <cell r="F93">
            <v>0</v>
          </cell>
          <cell r="G93">
            <v>6235</v>
          </cell>
          <cell r="H93">
            <v>0</v>
          </cell>
          <cell r="I93">
            <v>6235</v>
          </cell>
          <cell r="J93">
            <v>6235</v>
          </cell>
          <cell r="K93">
            <v>0</v>
          </cell>
          <cell r="L93">
            <v>0</v>
          </cell>
          <cell r="M93">
            <v>6099</v>
          </cell>
          <cell r="N93">
            <v>0</v>
          </cell>
          <cell r="O93">
            <v>6099</v>
          </cell>
          <cell r="P93">
            <v>0</v>
          </cell>
          <cell r="Q93">
            <v>6099</v>
          </cell>
          <cell r="R93">
            <v>6099</v>
          </cell>
          <cell r="S93">
            <v>0</v>
          </cell>
          <cell r="T93">
            <v>0</v>
          </cell>
          <cell r="U93">
            <v>5970</v>
          </cell>
          <cell r="V93">
            <v>0</v>
          </cell>
          <cell r="W93">
            <v>5970</v>
          </cell>
          <cell r="X93">
            <v>0</v>
          </cell>
          <cell r="Y93">
            <v>5970</v>
          </cell>
          <cell r="Z93">
            <v>5970</v>
          </cell>
          <cell r="AA93">
            <v>0</v>
          </cell>
          <cell r="AB93">
            <v>0</v>
          </cell>
          <cell r="AC93">
            <v>5765</v>
          </cell>
          <cell r="AD93">
            <v>0</v>
          </cell>
          <cell r="AE93">
            <v>5765</v>
          </cell>
          <cell r="AF93">
            <v>0</v>
          </cell>
          <cell r="AG93">
            <v>5765</v>
          </cell>
          <cell r="AH93">
            <v>5765</v>
          </cell>
          <cell r="AI93">
            <v>0</v>
          </cell>
          <cell r="AJ93">
            <v>0</v>
          </cell>
          <cell r="AK93">
            <v>5576</v>
          </cell>
          <cell r="AL93">
            <v>0</v>
          </cell>
          <cell r="AM93">
            <v>5576</v>
          </cell>
          <cell r="AN93">
            <v>0</v>
          </cell>
          <cell r="AO93">
            <v>5576</v>
          </cell>
          <cell r="AP93">
            <v>5576</v>
          </cell>
          <cell r="AQ93">
            <v>0</v>
          </cell>
          <cell r="AR93">
            <v>0</v>
          </cell>
          <cell r="AS93">
            <v>5502</v>
          </cell>
          <cell r="AT93">
            <v>0</v>
          </cell>
          <cell r="AU93">
            <v>5502</v>
          </cell>
          <cell r="AV93">
            <v>0</v>
          </cell>
          <cell r="AW93">
            <v>5502</v>
          </cell>
          <cell r="AX93">
            <v>5502</v>
          </cell>
          <cell r="AY93">
            <v>0</v>
          </cell>
          <cell r="AZ93">
            <v>0</v>
          </cell>
          <cell r="BA93">
            <v>5236</v>
          </cell>
          <cell r="BB93">
            <v>0</v>
          </cell>
          <cell r="BC93">
            <v>5236</v>
          </cell>
          <cell r="BD93">
            <v>0</v>
          </cell>
          <cell r="BE93">
            <v>5236</v>
          </cell>
          <cell r="BF93">
            <v>5236</v>
          </cell>
          <cell r="BG93">
            <v>0</v>
          </cell>
          <cell r="BH93">
            <v>0</v>
          </cell>
          <cell r="BI93">
            <v>5172</v>
          </cell>
          <cell r="BJ93">
            <v>0</v>
          </cell>
          <cell r="BK93">
            <v>5172</v>
          </cell>
          <cell r="BL93">
            <v>0</v>
          </cell>
          <cell r="BM93">
            <v>5172</v>
          </cell>
          <cell r="BN93">
            <v>5172</v>
          </cell>
          <cell r="BO93">
            <v>0</v>
          </cell>
          <cell r="BP93">
            <v>0</v>
          </cell>
          <cell r="BQ93">
            <v>5179</v>
          </cell>
          <cell r="BR93">
            <v>0</v>
          </cell>
          <cell r="BS93">
            <v>5179</v>
          </cell>
          <cell r="BT93">
            <v>0</v>
          </cell>
          <cell r="BU93">
            <v>5179</v>
          </cell>
          <cell r="BV93">
            <v>5179</v>
          </cell>
          <cell r="BW93">
            <v>0</v>
          </cell>
          <cell r="BX93">
            <v>0</v>
          </cell>
          <cell r="BY93">
            <v>4880</v>
          </cell>
          <cell r="BZ93">
            <v>0</v>
          </cell>
          <cell r="CA93">
            <v>4880</v>
          </cell>
          <cell r="CB93">
            <v>0</v>
          </cell>
          <cell r="CC93">
            <v>4880</v>
          </cell>
          <cell r="CD93">
            <v>4880</v>
          </cell>
          <cell r="CE93">
            <v>0</v>
          </cell>
          <cell r="CF93">
            <v>0</v>
          </cell>
          <cell r="CG93">
            <v>4670</v>
          </cell>
          <cell r="CH93">
            <v>0</v>
          </cell>
          <cell r="CI93">
            <v>4670</v>
          </cell>
          <cell r="CJ93">
            <v>0</v>
          </cell>
          <cell r="CK93">
            <v>4670</v>
          </cell>
          <cell r="CL93">
            <v>4670</v>
          </cell>
          <cell r="CM93">
            <v>0</v>
          </cell>
          <cell r="CN93">
            <v>0</v>
          </cell>
          <cell r="CO93">
            <v>4541</v>
          </cell>
          <cell r="CP93">
            <v>0</v>
          </cell>
          <cell r="CQ93">
            <v>4541</v>
          </cell>
          <cell r="CR93">
            <v>0</v>
          </cell>
          <cell r="CS93">
            <v>4541</v>
          </cell>
          <cell r="CT93">
            <v>4541</v>
          </cell>
        </row>
        <row r="94">
          <cell r="A94">
            <v>97</v>
          </cell>
          <cell r="B94" t="str">
            <v>Lumina Base</v>
          </cell>
          <cell r="C94">
            <v>2540.6923823099996</v>
          </cell>
          <cell r="D94">
            <v>2184</v>
          </cell>
          <cell r="E94">
            <v>9229.8304760136416</v>
          </cell>
          <cell r="F94">
            <v>0</v>
          </cell>
          <cell r="G94">
            <v>13954.522858323642</v>
          </cell>
          <cell r="H94">
            <v>4724.6923823099996</v>
          </cell>
          <cell r="I94">
            <v>9229.8304760136416</v>
          </cell>
          <cell r="J94">
            <v>13954.522858323642</v>
          </cell>
          <cell r="K94">
            <v>2540.6923823099996</v>
          </cell>
          <cell r="L94">
            <v>2201.5</v>
          </cell>
          <cell r="M94">
            <v>9431.3994839716961</v>
          </cell>
          <cell r="N94">
            <v>0</v>
          </cell>
          <cell r="O94">
            <v>14173.591866281695</v>
          </cell>
          <cell r="P94">
            <v>4742.1923823099996</v>
          </cell>
          <cell r="Q94">
            <v>9431.3994839716961</v>
          </cell>
          <cell r="R94">
            <v>14173.591866281695</v>
          </cell>
          <cell r="S94">
            <v>2541.5881688899999</v>
          </cell>
          <cell r="T94">
            <v>2189</v>
          </cell>
          <cell r="U94">
            <v>9559.7104292052682</v>
          </cell>
          <cell r="V94">
            <v>0</v>
          </cell>
          <cell r="W94">
            <v>14290.298598095269</v>
          </cell>
          <cell r="X94">
            <v>4730.5881688899999</v>
          </cell>
          <cell r="Y94">
            <v>9559.7104292052682</v>
          </cell>
          <cell r="Z94">
            <v>14290.298598095269</v>
          </cell>
          <cell r="AA94">
            <v>2532.3723164899998</v>
          </cell>
          <cell r="AB94">
            <v>2136</v>
          </cell>
          <cell r="AC94">
            <v>9785.7084454705546</v>
          </cell>
          <cell r="AD94">
            <v>0</v>
          </cell>
          <cell r="AE94">
            <v>14454.080761960555</v>
          </cell>
          <cell r="AF94">
            <v>4668.3723164900002</v>
          </cell>
          <cell r="AG94">
            <v>9785.7084454705546</v>
          </cell>
          <cell r="AH94">
            <v>14454.080761960555</v>
          </cell>
          <cell r="AI94">
            <v>2532.3723164899998</v>
          </cell>
          <cell r="AJ94">
            <v>2128</v>
          </cell>
          <cell r="AK94">
            <v>9716.4849159208861</v>
          </cell>
          <cell r="AL94">
            <v>0</v>
          </cell>
          <cell r="AM94">
            <v>14376.857232410886</v>
          </cell>
          <cell r="AN94">
            <v>4660.3723164900002</v>
          </cell>
          <cell r="AO94">
            <v>9716.4849159208861</v>
          </cell>
          <cell r="AP94">
            <v>14376.857232410886</v>
          </cell>
          <cell r="AQ94">
            <v>2528.2681356599996</v>
          </cell>
          <cell r="AR94">
            <v>2122.5</v>
          </cell>
          <cell r="AS94">
            <v>9723.2403971215917</v>
          </cell>
          <cell r="AT94">
            <v>0</v>
          </cell>
          <cell r="AU94">
            <v>14374.00853278159</v>
          </cell>
          <cell r="AV94">
            <v>4650.7681356599996</v>
          </cell>
          <cell r="AW94">
            <v>9723.2403971215917</v>
          </cell>
          <cell r="AX94">
            <v>14374.00853278159</v>
          </cell>
          <cell r="AY94">
            <v>2529.1081027499999</v>
          </cell>
          <cell r="AZ94">
            <v>2158.5</v>
          </cell>
          <cell r="BA94">
            <v>9550.8408623556243</v>
          </cell>
          <cell r="BB94">
            <v>0</v>
          </cell>
          <cell r="BC94">
            <v>14238.448965105625</v>
          </cell>
          <cell r="BD94">
            <v>4687.6081027500004</v>
          </cell>
          <cell r="BE94">
            <v>9550.8408623556243</v>
          </cell>
          <cell r="BF94">
            <v>14238.448965105625</v>
          </cell>
          <cell r="BG94">
            <v>2510.0253057600007</v>
          </cell>
          <cell r="BH94">
            <v>2152.5</v>
          </cell>
          <cell r="BI94">
            <v>9784.2096957316644</v>
          </cell>
          <cell r="BJ94">
            <v>0</v>
          </cell>
          <cell r="BK94">
            <v>14446.735001491665</v>
          </cell>
          <cell r="BL94">
            <v>4662.5253057600003</v>
          </cell>
          <cell r="BM94">
            <v>9784.2096957316644</v>
          </cell>
          <cell r="BN94">
            <v>14446.735001491665</v>
          </cell>
          <cell r="BO94">
            <v>2555.0253383700006</v>
          </cell>
          <cell r="BP94">
            <v>2148</v>
          </cell>
          <cell r="BQ94">
            <v>9746.4941843137749</v>
          </cell>
          <cell r="BR94">
            <v>0</v>
          </cell>
          <cell r="BS94">
            <v>14449.519522683775</v>
          </cell>
          <cell r="BT94">
            <v>4703.0253383700001</v>
          </cell>
          <cell r="BU94">
            <v>9746.4941843137749</v>
          </cell>
          <cell r="BV94">
            <v>14449.519522683775</v>
          </cell>
          <cell r="BW94">
            <v>2550.8653380500004</v>
          </cell>
          <cell r="BX94">
            <v>2187</v>
          </cell>
          <cell r="BY94">
            <v>10333.572340173778</v>
          </cell>
          <cell r="BZ94">
            <v>0</v>
          </cell>
          <cell r="CA94">
            <v>15071.437678223778</v>
          </cell>
          <cell r="CB94">
            <v>4737.86533805</v>
          </cell>
          <cell r="CC94">
            <v>10333.572340173778</v>
          </cell>
          <cell r="CD94">
            <v>15071.437678223778</v>
          </cell>
          <cell r="CE94">
            <v>2550.8653380500004</v>
          </cell>
          <cell r="CF94">
            <v>2183</v>
          </cell>
          <cell r="CG94">
            <v>10556.660022400722</v>
          </cell>
          <cell r="CH94">
            <v>0</v>
          </cell>
          <cell r="CI94">
            <v>15290.525360450722</v>
          </cell>
          <cell r="CJ94">
            <v>4733.86533805</v>
          </cell>
          <cell r="CK94">
            <v>10556.660022400722</v>
          </cell>
          <cell r="CL94">
            <v>15290.525360450722</v>
          </cell>
          <cell r="CM94">
            <v>2550.8653380500004</v>
          </cell>
          <cell r="CN94">
            <v>2181</v>
          </cell>
          <cell r="CO94">
            <v>10616.76073890682</v>
          </cell>
          <cell r="CP94">
            <v>0</v>
          </cell>
          <cell r="CQ94">
            <v>15348.62607695682</v>
          </cell>
          <cell r="CR94">
            <v>4731.86533805</v>
          </cell>
          <cell r="CS94">
            <v>10616.76073890682</v>
          </cell>
          <cell r="CT94">
            <v>15348.62607695682</v>
          </cell>
        </row>
        <row r="95">
          <cell r="A95">
            <v>98</v>
          </cell>
          <cell r="B95" t="str">
            <v>ISP Base</v>
          </cell>
          <cell r="C95">
            <v>0</v>
          </cell>
          <cell r="D95">
            <v>9755.7463549852764</v>
          </cell>
          <cell r="E95">
            <v>2688</v>
          </cell>
          <cell r="F95">
            <v>0</v>
          </cell>
          <cell r="G95">
            <v>12443.746354985276</v>
          </cell>
          <cell r="H95">
            <v>9755.7463549852764</v>
          </cell>
          <cell r="I95">
            <v>2688</v>
          </cell>
          <cell r="J95">
            <v>12443.746354985276</v>
          </cell>
          <cell r="K95">
            <v>0</v>
          </cell>
          <cell r="L95">
            <v>9201.0882828770973</v>
          </cell>
          <cell r="M95">
            <v>2593</v>
          </cell>
          <cell r="N95">
            <v>0</v>
          </cell>
          <cell r="O95">
            <v>11794.088282877097</v>
          </cell>
          <cell r="P95">
            <v>9201.0882828770973</v>
          </cell>
          <cell r="Q95">
            <v>2593</v>
          </cell>
          <cell r="R95">
            <v>11794.088282877097</v>
          </cell>
          <cell r="S95">
            <v>0</v>
          </cell>
          <cell r="T95">
            <v>9146.6095985153661</v>
          </cell>
          <cell r="U95">
            <v>2499</v>
          </cell>
          <cell r="V95">
            <v>0</v>
          </cell>
          <cell r="W95">
            <v>11645.609598515366</v>
          </cell>
          <cell r="X95">
            <v>9146.6095985153661</v>
          </cell>
          <cell r="Y95">
            <v>2499</v>
          </cell>
          <cell r="Z95">
            <v>11645.609598515366</v>
          </cell>
          <cell r="AA95">
            <v>0</v>
          </cell>
          <cell r="AB95">
            <v>9488.2002864207971</v>
          </cell>
          <cell r="AC95">
            <v>2357</v>
          </cell>
          <cell r="AD95">
            <v>0</v>
          </cell>
          <cell r="AE95">
            <v>11845.200286420797</v>
          </cell>
          <cell r="AF95">
            <v>9488.2002864207971</v>
          </cell>
          <cell r="AG95">
            <v>2357</v>
          </cell>
          <cell r="AH95">
            <v>11845.200286420797</v>
          </cell>
          <cell r="AI95">
            <v>0</v>
          </cell>
          <cell r="AJ95">
            <v>9482.5315576984776</v>
          </cell>
          <cell r="AK95">
            <v>2273</v>
          </cell>
          <cell r="AL95">
            <v>0</v>
          </cell>
          <cell r="AM95">
            <v>11755.531557698478</v>
          </cell>
          <cell r="AN95">
            <v>9482.5315576984776</v>
          </cell>
          <cell r="AO95">
            <v>2273</v>
          </cell>
          <cell r="AP95">
            <v>11755.531557698478</v>
          </cell>
          <cell r="AQ95">
            <v>0</v>
          </cell>
          <cell r="AR95">
            <v>9478.1867631300938</v>
          </cell>
          <cell r="AS95">
            <v>2194</v>
          </cell>
          <cell r="AT95">
            <v>0</v>
          </cell>
          <cell r="AU95">
            <v>11672.186763130094</v>
          </cell>
          <cell r="AV95">
            <v>9478.1867631300938</v>
          </cell>
          <cell r="AW95">
            <v>2194</v>
          </cell>
          <cell r="AX95">
            <v>11672.186763130094</v>
          </cell>
          <cell r="AY95">
            <v>0</v>
          </cell>
          <cell r="AZ95">
            <v>10084.406355340405</v>
          </cell>
          <cell r="BA95">
            <v>2066</v>
          </cell>
          <cell r="BB95">
            <v>0</v>
          </cell>
          <cell r="BC95">
            <v>12150.406355340405</v>
          </cell>
          <cell r="BD95">
            <v>10084.406355340405</v>
          </cell>
          <cell r="BE95">
            <v>2066</v>
          </cell>
          <cell r="BF95">
            <v>12150.406355340405</v>
          </cell>
          <cell r="BG95">
            <v>0</v>
          </cell>
          <cell r="BH95">
            <v>10166.321981294481</v>
          </cell>
          <cell r="BI95">
            <v>1995</v>
          </cell>
          <cell r="BJ95">
            <v>0</v>
          </cell>
          <cell r="BK95">
            <v>12161.321981294481</v>
          </cell>
          <cell r="BL95">
            <v>10166.321981294481</v>
          </cell>
          <cell r="BM95">
            <v>1995</v>
          </cell>
          <cell r="BN95">
            <v>12161.321981294481</v>
          </cell>
          <cell r="BO95">
            <v>0</v>
          </cell>
          <cell r="BP95">
            <v>10244.553817310754</v>
          </cell>
          <cell r="BQ95">
            <v>1925</v>
          </cell>
          <cell r="BR95">
            <v>0</v>
          </cell>
          <cell r="BS95">
            <v>12169.553817310754</v>
          </cell>
          <cell r="BT95">
            <v>10244.553817310754</v>
          </cell>
          <cell r="BU95">
            <v>1925</v>
          </cell>
          <cell r="BV95">
            <v>12169.553817310754</v>
          </cell>
          <cell r="BW95">
            <v>0</v>
          </cell>
          <cell r="BX95">
            <v>9973.6755558620353</v>
          </cell>
          <cell r="BY95">
            <v>1817</v>
          </cell>
          <cell r="BZ95">
            <v>0</v>
          </cell>
          <cell r="CA95">
            <v>11790.675555862035</v>
          </cell>
          <cell r="CB95">
            <v>9973.6755558620353</v>
          </cell>
          <cell r="CC95">
            <v>1817</v>
          </cell>
          <cell r="CD95">
            <v>11790.675555862035</v>
          </cell>
          <cell r="CE95">
            <v>0</v>
          </cell>
          <cell r="CF95">
            <v>9964.8797187088585</v>
          </cell>
          <cell r="CG95">
            <v>1757</v>
          </cell>
          <cell r="CH95">
            <v>0</v>
          </cell>
          <cell r="CI95">
            <v>11721.879718708858</v>
          </cell>
          <cell r="CJ95">
            <v>9964.8797187088585</v>
          </cell>
          <cell r="CK95">
            <v>1757</v>
          </cell>
          <cell r="CL95">
            <v>11721.879718708858</v>
          </cell>
          <cell r="CM95">
            <v>0</v>
          </cell>
          <cell r="CN95">
            <v>9955.6925799806959</v>
          </cell>
          <cell r="CO95">
            <v>1698</v>
          </cell>
          <cell r="CP95">
            <v>0</v>
          </cell>
          <cell r="CQ95">
            <v>11653.692579980696</v>
          </cell>
          <cell r="CR95">
            <v>9955.6925799806959</v>
          </cell>
          <cell r="CS95">
            <v>1698</v>
          </cell>
          <cell r="CT95">
            <v>11653.692579980696</v>
          </cell>
        </row>
        <row r="96">
          <cell r="A96">
            <v>99</v>
          </cell>
          <cell r="B96" t="str">
            <v>Prepay Base</v>
          </cell>
          <cell r="C96">
            <v>0</v>
          </cell>
          <cell r="D96">
            <v>0</v>
          </cell>
          <cell r="E96">
            <v>0</v>
          </cell>
          <cell r="F96">
            <v>163422.72886066753</v>
          </cell>
          <cell r="G96">
            <v>0</v>
          </cell>
          <cell r="H96">
            <v>0</v>
          </cell>
          <cell r="I96">
            <v>163422.72886066753</v>
          </cell>
          <cell r="J96">
            <v>163422.72886066753</v>
          </cell>
          <cell r="K96">
            <v>0</v>
          </cell>
          <cell r="L96">
            <v>0</v>
          </cell>
          <cell r="M96">
            <v>0</v>
          </cell>
          <cell r="N96">
            <v>170424.83640048068</v>
          </cell>
          <cell r="O96">
            <v>0</v>
          </cell>
          <cell r="P96">
            <v>0</v>
          </cell>
          <cell r="Q96">
            <v>170424.83640048068</v>
          </cell>
          <cell r="R96">
            <v>170424.83640048068</v>
          </cell>
          <cell r="S96">
            <v>0</v>
          </cell>
          <cell r="T96">
            <v>0</v>
          </cell>
          <cell r="U96">
            <v>0</v>
          </cell>
          <cell r="V96">
            <v>226613.38143495587</v>
          </cell>
          <cell r="W96">
            <v>0</v>
          </cell>
          <cell r="X96">
            <v>0</v>
          </cell>
          <cell r="Y96">
            <v>226613.38143495587</v>
          </cell>
          <cell r="Z96">
            <v>226613.38143495587</v>
          </cell>
          <cell r="AA96">
            <v>0</v>
          </cell>
          <cell r="AB96">
            <v>0</v>
          </cell>
          <cell r="AC96">
            <v>0</v>
          </cell>
          <cell r="AD96">
            <v>244410.13884107853</v>
          </cell>
          <cell r="AE96">
            <v>0</v>
          </cell>
          <cell r="AF96">
            <v>0</v>
          </cell>
          <cell r="AG96">
            <v>244410.13884107853</v>
          </cell>
          <cell r="AH96">
            <v>244410.13884107853</v>
          </cell>
          <cell r="AI96">
            <v>0</v>
          </cell>
          <cell r="AJ96">
            <v>0</v>
          </cell>
          <cell r="AK96">
            <v>0</v>
          </cell>
          <cell r="AL96">
            <v>221375.41519646544</v>
          </cell>
          <cell r="AM96">
            <v>0</v>
          </cell>
          <cell r="AN96">
            <v>0</v>
          </cell>
          <cell r="AO96">
            <v>221375.41519646544</v>
          </cell>
          <cell r="AP96">
            <v>221375.41519646544</v>
          </cell>
          <cell r="AQ96">
            <v>0</v>
          </cell>
          <cell r="AR96">
            <v>0</v>
          </cell>
          <cell r="AS96">
            <v>0</v>
          </cell>
          <cell r="AT96">
            <v>214695.23405083845</v>
          </cell>
          <cell r="AU96">
            <v>0</v>
          </cell>
          <cell r="AV96">
            <v>0</v>
          </cell>
          <cell r="AW96">
            <v>214695.23405083845</v>
          </cell>
          <cell r="AX96">
            <v>214695.23405083845</v>
          </cell>
          <cell r="AY96">
            <v>0</v>
          </cell>
          <cell r="AZ96">
            <v>0</v>
          </cell>
          <cell r="BA96">
            <v>0</v>
          </cell>
          <cell r="BB96">
            <v>135454.79736655843</v>
          </cell>
          <cell r="BC96">
            <v>0</v>
          </cell>
          <cell r="BD96">
            <v>0</v>
          </cell>
          <cell r="BE96">
            <v>135454.79736655843</v>
          </cell>
          <cell r="BF96">
            <v>135454.79736655843</v>
          </cell>
          <cell r="BG96">
            <v>0</v>
          </cell>
          <cell r="BH96">
            <v>0</v>
          </cell>
          <cell r="BI96">
            <v>0</v>
          </cell>
          <cell r="BJ96">
            <v>142218.5399303665</v>
          </cell>
          <cell r="BK96">
            <v>0</v>
          </cell>
          <cell r="BL96">
            <v>0</v>
          </cell>
          <cell r="BM96">
            <v>142218.5399303665</v>
          </cell>
          <cell r="BN96">
            <v>142218.5399303665</v>
          </cell>
          <cell r="BO96">
            <v>0</v>
          </cell>
          <cell r="BP96">
            <v>0</v>
          </cell>
          <cell r="BQ96">
            <v>0</v>
          </cell>
          <cell r="BR96">
            <v>136941.26711517788</v>
          </cell>
          <cell r="BS96">
            <v>0</v>
          </cell>
          <cell r="BT96">
            <v>0</v>
          </cell>
          <cell r="BU96">
            <v>136941.26711517788</v>
          </cell>
          <cell r="BV96">
            <v>136941.26711517788</v>
          </cell>
          <cell r="BW96">
            <v>0</v>
          </cell>
          <cell r="BX96">
            <v>0</v>
          </cell>
          <cell r="BY96">
            <v>0</v>
          </cell>
          <cell r="BZ96">
            <v>154578.25628375672</v>
          </cell>
          <cell r="CA96">
            <v>0</v>
          </cell>
          <cell r="CB96">
            <v>0</v>
          </cell>
          <cell r="CC96">
            <v>154578.25628375672</v>
          </cell>
          <cell r="CD96">
            <v>154578.25628375672</v>
          </cell>
          <cell r="CE96">
            <v>0</v>
          </cell>
          <cell r="CF96">
            <v>0</v>
          </cell>
          <cell r="CG96">
            <v>0</v>
          </cell>
          <cell r="CH96">
            <v>155875.84593543189</v>
          </cell>
          <cell r="CI96">
            <v>0</v>
          </cell>
          <cell r="CJ96">
            <v>0</v>
          </cell>
          <cell r="CK96">
            <v>155875.84593543189</v>
          </cell>
          <cell r="CL96">
            <v>155875.84593543189</v>
          </cell>
          <cell r="CM96">
            <v>0</v>
          </cell>
          <cell r="CN96">
            <v>0</v>
          </cell>
          <cell r="CO96">
            <v>0</v>
          </cell>
          <cell r="CP96">
            <v>158936.9802866721</v>
          </cell>
          <cell r="CQ96">
            <v>0</v>
          </cell>
          <cell r="CR96">
            <v>0</v>
          </cell>
          <cell r="CS96">
            <v>158936.9802866721</v>
          </cell>
          <cell r="CT96">
            <v>158936.9802866721</v>
          </cell>
        </row>
        <row r="97">
          <cell r="A97">
            <v>100</v>
          </cell>
          <cell r="B97" t="str">
            <v>Disconnections - Unadjusted</v>
          </cell>
          <cell r="C97">
            <v>11183.885984260003</v>
          </cell>
          <cell r="D97">
            <v>23931.609848844644</v>
          </cell>
          <cell r="E97">
            <v>77634.452551241804</v>
          </cell>
          <cell r="F97">
            <v>163422.72886066753</v>
          </cell>
          <cell r="G97">
            <v>112749.94838434645</v>
          </cell>
          <cell r="H97">
            <v>35115.495833104651</v>
          </cell>
          <cell r="I97">
            <v>241057.18141190935</v>
          </cell>
          <cell r="J97">
            <v>276172.677245014</v>
          </cell>
          <cell r="K97">
            <v>11160.692382310001</v>
          </cell>
          <cell r="L97">
            <v>23278.213524532541</v>
          </cell>
          <cell r="M97">
            <v>77895.157563508794</v>
          </cell>
          <cell r="N97">
            <v>170424.83640048068</v>
          </cell>
          <cell r="O97">
            <v>112334.06347035134</v>
          </cell>
          <cell r="P97">
            <v>34438.905906842541</v>
          </cell>
          <cell r="Q97">
            <v>248319.99396398949</v>
          </cell>
          <cell r="R97">
            <v>282758.89987083199</v>
          </cell>
          <cell r="S97">
            <v>11061.588168900002</v>
          </cell>
          <cell r="T97">
            <v>23117.44096411916</v>
          </cell>
          <cell r="U97">
            <v>77798.372786090709</v>
          </cell>
          <cell r="V97">
            <v>226613.38143495587</v>
          </cell>
          <cell r="W97">
            <v>111977.40191910986</v>
          </cell>
          <cell r="X97">
            <v>34179.029133019161</v>
          </cell>
          <cell r="Y97">
            <v>304411.75422104658</v>
          </cell>
          <cell r="Z97">
            <v>338590.78335406573</v>
          </cell>
          <cell r="AA97">
            <v>11002.372316499999</v>
          </cell>
          <cell r="AB97">
            <v>23755.491330772522</v>
          </cell>
          <cell r="AC97">
            <v>77662.112073377328</v>
          </cell>
          <cell r="AD97">
            <v>244410.13884107853</v>
          </cell>
          <cell r="AE97">
            <v>112419.97572064985</v>
          </cell>
          <cell r="AF97">
            <v>34757.863647272519</v>
          </cell>
          <cell r="AG97">
            <v>322072.25091445586</v>
          </cell>
          <cell r="AH97">
            <v>356830.11456172838</v>
          </cell>
          <cell r="AI97">
            <v>10952.372316470002</v>
          </cell>
          <cell r="AJ97">
            <v>23705.289077644778</v>
          </cell>
          <cell r="AK97">
            <v>76997.554440546592</v>
          </cell>
          <cell r="AL97">
            <v>221375.41519646544</v>
          </cell>
          <cell r="AM97">
            <v>111655.21583466137</v>
          </cell>
          <cell r="AN97">
            <v>34657.661394114781</v>
          </cell>
          <cell r="AO97">
            <v>298372.96963701205</v>
          </cell>
          <cell r="AP97">
            <v>333030.63103112683</v>
          </cell>
          <cell r="AQ97">
            <v>10838.26813565</v>
          </cell>
          <cell r="AR97">
            <v>23662.847847908211</v>
          </cell>
          <cell r="AS97">
            <v>78698.537403428971</v>
          </cell>
          <cell r="AT97">
            <v>214695.23405083845</v>
          </cell>
          <cell r="AU97">
            <v>113199.65338698718</v>
          </cell>
          <cell r="AV97">
            <v>34501.115983558208</v>
          </cell>
          <cell r="AW97">
            <v>293393.77145426744</v>
          </cell>
          <cell r="AX97">
            <v>327894.88743782562</v>
          </cell>
          <cell r="AY97">
            <v>10804.10810275</v>
          </cell>
          <cell r="AZ97">
            <v>25091.186947857404</v>
          </cell>
          <cell r="BA97">
            <v>76234.627058745435</v>
          </cell>
          <cell r="BB97">
            <v>135454.79736655843</v>
          </cell>
          <cell r="BC97">
            <v>112129.92210935283</v>
          </cell>
          <cell r="BD97">
            <v>35895.295050607405</v>
          </cell>
          <cell r="BE97">
            <v>211689.42442530388</v>
          </cell>
          <cell r="BF97">
            <v>247584.71947591126</v>
          </cell>
          <cell r="BG97">
            <v>10830.02530574</v>
          </cell>
          <cell r="BH97">
            <v>25170.260778135955</v>
          </cell>
          <cell r="BI97">
            <v>76932.756363773253</v>
          </cell>
          <cell r="BJ97">
            <v>142218.5399303665</v>
          </cell>
          <cell r="BK97">
            <v>112933.0424476492</v>
          </cell>
          <cell r="BL97">
            <v>36000.286083875952</v>
          </cell>
          <cell r="BM97">
            <v>219151.29629413976</v>
          </cell>
          <cell r="BN97">
            <v>255151.58237801571</v>
          </cell>
          <cell r="BO97">
            <v>10845.025338359999</v>
          </cell>
          <cell r="BP97">
            <v>25245.543926540558</v>
          </cell>
          <cell r="BQ97">
            <v>78641.907763655501</v>
          </cell>
          <cell r="BR97">
            <v>136941.26711517788</v>
          </cell>
          <cell r="BS97">
            <v>114732.47702855605</v>
          </cell>
          <cell r="BT97">
            <v>36090.569264900558</v>
          </cell>
          <cell r="BU97">
            <v>215583.17487883338</v>
          </cell>
          <cell r="BV97">
            <v>251673.74414373393</v>
          </cell>
          <cell r="BW97">
            <v>10885.79322028</v>
          </cell>
          <cell r="BX97">
            <v>24616.49161771201</v>
          </cell>
          <cell r="BY97">
            <v>77686.71511979957</v>
          </cell>
          <cell r="BZ97">
            <v>154578.25628375672</v>
          </cell>
          <cell r="CA97">
            <v>113188.99995779159</v>
          </cell>
          <cell r="CB97">
            <v>35502.284837992011</v>
          </cell>
          <cell r="CC97">
            <v>232264.97140355629</v>
          </cell>
          <cell r="CD97">
            <v>267767.25624154834</v>
          </cell>
          <cell r="CE97">
            <v>10935.79322028</v>
          </cell>
          <cell r="CF97">
            <v>24566.8858760578</v>
          </cell>
          <cell r="CG97">
            <v>76223.913101571772</v>
          </cell>
          <cell r="CH97">
            <v>155875.84593543189</v>
          </cell>
          <cell r="CI97">
            <v>111726.59219790957</v>
          </cell>
          <cell r="CJ97">
            <v>35502.679096337801</v>
          </cell>
          <cell r="CK97">
            <v>232099.75903700368</v>
          </cell>
          <cell r="CL97">
            <v>267602.43813334149</v>
          </cell>
          <cell r="CM97">
            <v>10940.793220290001</v>
          </cell>
          <cell r="CN97">
            <v>24508.869761510094</v>
          </cell>
          <cell r="CO97">
            <v>76024.53673289124</v>
          </cell>
          <cell r="CP97">
            <v>158936.9802866721</v>
          </cell>
          <cell r="CQ97">
            <v>111474.19971469133</v>
          </cell>
          <cell r="CR97">
            <v>35449.662981800095</v>
          </cell>
          <cell r="CS97">
            <v>234961.51701956335</v>
          </cell>
          <cell r="CT97">
            <v>270411.18000136345</v>
          </cell>
        </row>
        <row r="98">
          <cell r="A98">
            <v>101</v>
          </cell>
          <cell r="B98" t="str">
            <v>Adjustments</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row>
        <row r="99">
          <cell r="A99">
            <v>102</v>
          </cell>
          <cell r="B99" t="str">
            <v>Corporate Jupiter Base</v>
          </cell>
          <cell r="C99">
            <v>1573.0894161115148</v>
          </cell>
          <cell r="D99">
            <v>630.96668299873431</v>
          </cell>
          <cell r="E99">
            <v>0</v>
          </cell>
          <cell r="F99">
            <v>0</v>
          </cell>
          <cell r="G99">
            <v>2204.0560991102493</v>
          </cell>
          <cell r="H99">
            <v>2204.0560991102493</v>
          </cell>
          <cell r="I99">
            <v>0</v>
          </cell>
          <cell r="J99">
            <v>2204.0560991102493</v>
          </cell>
          <cell r="K99">
            <v>1561.6211568554459</v>
          </cell>
          <cell r="L99">
            <v>630.35149810483995</v>
          </cell>
          <cell r="M99">
            <v>0</v>
          </cell>
          <cell r="N99">
            <v>0</v>
          </cell>
          <cell r="O99">
            <v>2191.9726549602856</v>
          </cell>
          <cell r="P99">
            <v>2191.9726549602856</v>
          </cell>
          <cell r="Q99">
            <v>0</v>
          </cell>
          <cell r="R99">
            <v>2191.9726549602856</v>
          </cell>
          <cell r="S99">
            <v>1502.447870034674</v>
          </cell>
          <cell r="T99">
            <v>640.16419511492199</v>
          </cell>
          <cell r="U99">
            <v>0</v>
          </cell>
          <cell r="V99">
            <v>0</v>
          </cell>
          <cell r="W99">
            <v>2142.6120651495958</v>
          </cell>
          <cell r="X99">
            <v>2142.6120651495958</v>
          </cell>
          <cell r="Y99">
            <v>0</v>
          </cell>
          <cell r="Z99">
            <v>2142.6120651495958</v>
          </cell>
          <cell r="AA99">
            <v>1379.6441386736487</v>
          </cell>
          <cell r="AB99">
            <v>714.80627084039065</v>
          </cell>
          <cell r="AC99">
            <v>0</v>
          </cell>
          <cell r="AD99">
            <v>0</v>
          </cell>
          <cell r="AE99">
            <v>2094.4504095140392</v>
          </cell>
          <cell r="AF99">
            <v>2094.4504095140392</v>
          </cell>
          <cell r="AG99">
            <v>0</v>
          </cell>
          <cell r="AH99">
            <v>2094.4504095140392</v>
          </cell>
          <cell r="AI99">
            <v>1481.7571902239229</v>
          </cell>
          <cell r="AJ99">
            <v>721.57394910316248</v>
          </cell>
          <cell r="AK99">
            <v>0</v>
          </cell>
          <cell r="AL99">
            <v>0</v>
          </cell>
          <cell r="AM99">
            <v>2203.3311393270851</v>
          </cell>
          <cell r="AN99">
            <v>2203.3311393270851</v>
          </cell>
          <cell r="AO99">
            <v>0</v>
          </cell>
          <cell r="AP99">
            <v>2203.3311393270851</v>
          </cell>
          <cell r="AQ99">
            <v>1591.1826475965777</v>
          </cell>
          <cell r="AR99">
            <v>728.21730852942983</v>
          </cell>
          <cell r="AS99">
            <v>0</v>
          </cell>
          <cell r="AT99">
            <v>0</v>
          </cell>
          <cell r="AU99">
            <v>2319.3999561260075</v>
          </cell>
          <cell r="AV99">
            <v>2319.3999561260075</v>
          </cell>
          <cell r="AW99">
            <v>0</v>
          </cell>
          <cell r="AX99">
            <v>2319.3999561260075</v>
          </cell>
          <cell r="AY99">
            <v>1626.6824505722348</v>
          </cell>
          <cell r="AZ99">
            <v>918.67602968718882</v>
          </cell>
          <cell r="BA99">
            <v>0</v>
          </cell>
          <cell r="BB99">
            <v>0</v>
          </cell>
          <cell r="BC99">
            <v>2545.3584802594237</v>
          </cell>
          <cell r="BD99">
            <v>2545.3584802594237</v>
          </cell>
          <cell r="BE99">
            <v>0</v>
          </cell>
          <cell r="BF99">
            <v>2545.3584802594237</v>
          </cell>
          <cell r="BG99">
            <v>1676.5838104841932</v>
          </cell>
          <cell r="BH99">
            <v>918.878003418562</v>
          </cell>
          <cell r="BI99">
            <v>0</v>
          </cell>
          <cell r="BJ99">
            <v>0</v>
          </cell>
          <cell r="BK99">
            <v>2595.4618139027552</v>
          </cell>
          <cell r="BL99">
            <v>2595.4618139027552</v>
          </cell>
          <cell r="BM99">
            <v>0</v>
          </cell>
          <cell r="BN99">
            <v>2595.4618139027552</v>
          </cell>
          <cell r="BO99">
            <v>1500.6493701250674</v>
          </cell>
          <cell r="BP99">
            <v>918.35547131694545</v>
          </cell>
          <cell r="BQ99">
            <v>0</v>
          </cell>
          <cell r="BR99">
            <v>0</v>
          </cell>
          <cell r="BS99">
            <v>2419.004841442013</v>
          </cell>
          <cell r="BT99">
            <v>2419.004841442013</v>
          </cell>
          <cell r="BU99">
            <v>0</v>
          </cell>
          <cell r="BV99">
            <v>2419.004841442013</v>
          </cell>
          <cell r="BW99">
            <v>1692.5309752215408</v>
          </cell>
          <cell r="BX99">
            <v>777.29386802927741</v>
          </cell>
          <cell r="BY99">
            <v>0</v>
          </cell>
          <cell r="BZ99">
            <v>0</v>
          </cell>
          <cell r="CA99">
            <v>2469.824843250818</v>
          </cell>
          <cell r="CB99">
            <v>2469.824843250818</v>
          </cell>
          <cell r="CC99">
            <v>0</v>
          </cell>
          <cell r="CD99">
            <v>2469.824843250818</v>
          </cell>
          <cell r="CE99">
            <v>1799.6350702949894</v>
          </cell>
          <cell r="CF99">
            <v>777.29386802927741</v>
          </cell>
          <cell r="CG99">
            <v>0</v>
          </cell>
          <cell r="CH99">
            <v>0</v>
          </cell>
          <cell r="CI99">
            <v>2576.9289383242667</v>
          </cell>
          <cell r="CJ99">
            <v>2576.9289383242667</v>
          </cell>
          <cell r="CK99">
            <v>0</v>
          </cell>
          <cell r="CL99">
            <v>2576.9289383242667</v>
          </cell>
          <cell r="CM99">
            <v>1882.7585338937961</v>
          </cell>
          <cell r="CN99">
            <v>765.78881116194668</v>
          </cell>
          <cell r="CO99">
            <v>0</v>
          </cell>
          <cell r="CP99">
            <v>0</v>
          </cell>
          <cell r="CQ99">
            <v>2648.5473450557429</v>
          </cell>
          <cell r="CR99">
            <v>2648.5473450557429</v>
          </cell>
          <cell r="CS99">
            <v>0</v>
          </cell>
          <cell r="CT99">
            <v>2648.5473450557429</v>
          </cell>
        </row>
        <row r="100">
          <cell r="A100">
            <v>103</v>
          </cell>
          <cell r="B100" t="str">
            <v>Consumer Jupiter Base</v>
          </cell>
          <cell r="C100">
            <v>0</v>
          </cell>
          <cell r="D100">
            <v>1721.1468374310689</v>
          </cell>
          <cell r="E100">
            <v>0</v>
          </cell>
          <cell r="F100">
            <v>0</v>
          </cell>
          <cell r="G100">
            <v>1721.1468374310689</v>
          </cell>
          <cell r="H100">
            <v>1721.1468374310689</v>
          </cell>
          <cell r="I100">
            <v>0</v>
          </cell>
          <cell r="J100">
            <v>1721.1468374310689</v>
          </cell>
          <cell r="K100">
            <v>0</v>
          </cell>
          <cell r="L100">
            <v>1719.4687400558978</v>
          </cell>
          <cell r="M100">
            <v>0</v>
          </cell>
          <cell r="N100">
            <v>0</v>
          </cell>
          <cell r="O100">
            <v>1719.4687400558978</v>
          </cell>
          <cell r="P100">
            <v>1719.4687400558978</v>
          </cell>
          <cell r="Q100">
            <v>0</v>
          </cell>
          <cell r="R100">
            <v>1719.4687400558978</v>
          </cell>
          <cell r="S100">
            <v>0</v>
          </cell>
          <cell r="T100">
            <v>1718.4900965656502</v>
          </cell>
          <cell r="U100">
            <v>0</v>
          </cell>
          <cell r="V100">
            <v>0</v>
          </cell>
          <cell r="W100">
            <v>1718.4900965656502</v>
          </cell>
          <cell r="X100">
            <v>1718.4900965656502</v>
          </cell>
          <cell r="Y100">
            <v>0</v>
          </cell>
          <cell r="Z100">
            <v>1718.4900965656502</v>
          </cell>
          <cell r="AA100">
            <v>0</v>
          </cell>
          <cell r="AB100">
            <v>1882.5449108188964</v>
          </cell>
          <cell r="AC100">
            <v>0</v>
          </cell>
          <cell r="AD100">
            <v>0</v>
          </cell>
          <cell r="AE100">
            <v>1882.5449108188964</v>
          </cell>
          <cell r="AF100">
            <v>1882.5449108188964</v>
          </cell>
          <cell r="AG100">
            <v>0</v>
          </cell>
          <cell r="AH100">
            <v>1882.5449108188964</v>
          </cell>
          <cell r="AI100">
            <v>0</v>
          </cell>
          <cell r="AJ100">
            <v>1882.5449108188964</v>
          </cell>
          <cell r="AK100">
            <v>0</v>
          </cell>
          <cell r="AL100">
            <v>0</v>
          </cell>
          <cell r="AM100">
            <v>1882.5449108188964</v>
          </cell>
          <cell r="AN100">
            <v>1882.5449108188964</v>
          </cell>
          <cell r="AO100">
            <v>0</v>
          </cell>
          <cell r="AP100">
            <v>1882.5449108188964</v>
          </cell>
          <cell r="AQ100">
            <v>0</v>
          </cell>
          <cell r="AR100">
            <v>1882.5449108188964</v>
          </cell>
          <cell r="AS100">
            <v>0</v>
          </cell>
          <cell r="AT100">
            <v>0</v>
          </cell>
          <cell r="AU100">
            <v>1882.5449108188964</v>
          </cell>
          <cell r="AV100">
            <v>1882.5449108188964</v>
          </cell>
          <cell r="AW100">
            <v>0</v>
          </cell>
          <cell r="AX100">
            <v>1882.5449108188964</v>
          </cell>
          <cell r="AY100">
            <v>0</v>
          </cell>
          <cell r="AZ100">
            <v>2375.6476479417988</v>
          </cell>
          <cell r="BA100">
            <v>0</v>
          </cell>
          <cell r="BB100">
            <v>0</v>
          </cell>
          <cell r="BC100">
            <v>2375.6476479417988</v>
          </cell>
          <cell r="BD100">
            <v>2375.6476479417988</v>
          </cell>
          <cell r="BE100">
            <v>0</v>
          </cell>
          <cell r="BF100">
            <v>2375.6476479417988</v>
          </cell>
          <cell r="BG100">
            <v>0</v>
          </cell>
          <cell r="BH100">
            <v>2376.1699413340039</v>
          </cell>
          <cell r="BI100">
            <v>0</v>
          </cell>
          <cell r="BJ100">
            <v>0</v>
          </cell>
          <cell r="BK100">
            <v>2376.1699413340039</v>
          </cell>
          <cell r="BL100">
            <v>2376.1699413340039</v>
          </cell>
          <cell r="BM100">
            <v>0</v>
          </cell>
          <cell r="BN100">
            <v>2376.1699413340039</v>
          </cell>
          <cell r="BO100">
            <v>0</v>
          </cell>
          <cell r="BP100">
            <v>2374.8187009423282</v>
          </cell>
          <cell r="BQ100">
            <v>0</v>
          </cell>
          <cell r="BR100">
            <v>0</v>
          </cell>
          <cell r="BS100">
            <v>2374.8187009423282</v>
          </cell>
          <cell r="BT100">
            <v>2374.8187009423282</v>
          </cell>
          <cell r="BU100">
            <v>0</v>
          </cell>
          <cell r="BV100">
            <v>2374.8187009423282</v>
          </cell>
          <cell r="BW100">
            <v>0</v>
          </cell>
          <cell r="BX100">
            <v>2012.3754260889141</v>
          </cell>
          <cell r="BY100">
            <v>0</v>
          </cell>
          <cell r="BZ100">
            <v>0</v>
          </cell>
          <cell r="CA100">
            <v>2012.3754260889141</v>
          </cell>
          <cell r="CB100">
            <v>2012.3754260889141</v>
          </cell>
          <cell r="CC100">
            <v>0</v>
          </cell>
          <cell r="CD100">
            <v>2012.3754260889141</v>
          </cell>
          <cell r="CE100">
            <v>0</v>
          </cell>
          <cell r="CF100">
            <v>2012.3754260889141</v>
          </cell>
          <cell r="CG100">
            <v>0</v>
          </cell>
          <cell r="CH100">
            <v>0</v>
          </cell>
          <cell r="CI100">
            <v>2012.3754260889141</v>
          </cell>
          <cell r="CJ100">
            <v>2012.3754260889141</v>
          </cell>
          <cell r="CK100">
            <v>0</v>
          </cell>
          <cell r="CL100">
            <v>2012.3754260889141</v>
          </cell>
          <cell r="CM100">
            <v>0</v>
          </cell>
          <cell r="CN100">
            <v>2012.3754260889141</v>
          </cell>
          <cell r="CO100">
            <v>0</v>
          </cell>
          <cell r="CP100">
            <v>0</v>
          </cell>
          <cell r="CQ100">
            <v>2012.3754260889141</v>
          </cell>
          <cell r="CR100">
            <v>2012.3754260889141</v>
          </cell>
          <cell r="CS100">
            <v>0</v>
          </cell>
          <cell r="CT100">
            <v>2012.3754260889141</v>
          </cell>
        </row>
        <row r="101">
          <cell r="A101">
            <v>104</v>
          </cell>
          <cell r="B101" t="str">
            <v>Ventura Base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row>
        <row r="102">
          <cell r="A102">
            <v>105</v>
          </cell>
          <cell r="B102" t="str">
            <v>Cellops Base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row>
        <row r="103">
          <cell r="A103">
            <v>106</v>
          </cell>
          <cell r="B103" t="str">
            <v>Lumina Base</v>
          </cell>
          <cell r="C103">
            <v>339.89512552334168</v>
          </cell>
          <cell r="D103">
            <v>576.91723526086469</v>
          </cell>
          <cell r="E103">
            <v>0</v>
          </cell>
          <cell r="F103">
            <v>0</v>
          </cell>
          <cell r="G103">
            <v>916.81236078420636</v>
          </cell>
          <cell r="H103">
            <v>916.81236078420636</v>
          </cell>
          <cell r="I103">
            <v>0</v>
          </cell>
          <cell r="J103">
            <v>916.81236078420636</v>
          </cell>
          <cell r="K103">
            <v>325.29330588705039</v>
          </cell>
          <cell r="L103">
            <v>573.22031574219716</v>
          </cell>
          <cell r="M103">
            <v>0</v>
          </cell>
          <cell r="N103">
            <v>0</v>
          </cell>
          <cell r="O103">
            <v>898.51362162924761</v>
          </cell>
          <cell r="P103">
            <v>898.51362162924761</v>
          </cell>
          <cell r="Q103">
            <v>0</v>
          </cell>
          <cell r="R103">
            <v>898.51362162924761</v>
          </cell>
          <cell r="S103">
            <v>307.77076144178113</v>
          </cell>
          <cell r="T103">
            <v>573.43568088854033</v>
          </cell>
          <cell r="U103">
            <v>0</v>
          </cell>
          <cell r="V103">
            <v>0</v>
          </cell>
          <cell r="W103">
            <v>881.20644233032147</v>
          </cell>
          <cell r="X103">
            <v>881.20644233032147</v>
          </cell>
          <cell r="Y103">
            <v>0</v>
          </cell>
          <cell r="Z103">
            <v>881.20644233032147</v>
          </cell>
          <cell r="AA103">
            <v>261.33843323479891</v>
          </cell>
          <cell r="AB103">
            <v>499.16936719161635</v>
          </cell>
          <cell r="AC103">
            <v>0</v>
          </cell>
          <cell r="AD103">
            <v>0</v>
          </cell>
          <cell r="AE103">
            <v>760.50780042641532</v>
          </cell>
          <cell r="AF103">
            <v>760.50780042641532</v>
          </cell>
          <cell r="AG103">
            <v>0</v>
          </cell>
          <cell r="AH103">
            <v>760.50780042641532</v>
          </cell>
          <cell r="AI103">
            <v>287.04246731491708</v>
          </cell>
          <cell r="AJ103">
            <v>503.48091231491566</v>
          </cell>
          <cell r="AK103">
            <v>0</v>
          </cell>
          <cell r="AL103">
            <v>0</v>
          </cell>
          <cell r="AM103">
            <v>790.52337962983279</v>
          </cell>
          <cell r="AN103">
            <v>790.52337962983279</v>
          </cell>
          <cell r="AO103">
            <v>0</v>
          </cell>
          <cell r="AP103">
            <v>790.52337962983279</v>
          </cell>
          <cell r="AQ103">
            <v>310.41333565380336</v>
          </cell>
          <cell r="AR103">
            <v>505.75040485899666</v>
          </cell>
          <cell r="AS103">
            <v>0</v>
          </cell>
          <cell r="AT103">
            <v>0</v>
          </cell>
          <cell r="AU103">
            <v>816.16374051280002</v>
          </cell>
          <cell r="AV103">
            <v>816.16374051280002</v>
          </cell>
          <cell r="AW103">
            <v>0</v>
          </cell>
          <cell r="AX103">
            <v>816.16374051280002</v>
          </cell>
          <cell r="AY103">
            <v>320.92621811798068</v>
          </cell>
          <cell r="AZ103">
            <v>529.12296005011194</v>
          </cell>
          <cell r="BA103">
            <v>0</v>
          </cell>
          <cell r="BB103">
            <v>0</v>
          </cell>
          <cell r="BC103">
            <v>850.04917816809257</v>
          </cell>
          <cell r="BD103">
            <v>850.04917816809257</v>
          </cell>
          <cell r="BE103">
            <v>0</v>
          </cell>
          <cell r="BF103">
            <v>850.04917816809257</v>
          </cell>
          <cell r="BG103">
            <v>332.31859653833112</v>
          </cell>
          <cell r="BH103">
            <v>528.17786461054493</v>
          </cell>
          <cell r="BI103">
            <v>0</v>
          </cell>
          <cell r="BJ103">
            <v>0</v>
          </cell>
          <cell r="BK103">
            <v>860.49646114887605</v>
          </cell>
          <cell r="BL103">
            <v>860.49646114887605</v>
          </cell>
          <cell r="BM103">
            <v>0</v>
          </cell>
          <cell r="BN103">
            <v>860.49646114887605</v>
          </cell>
          <cell r="BO103">
            <v>293.75878771293219</v>
          </cell>
          <cell r="BP103">
            <v>531.09118029058845</v>
          </cell>
          <cell r="BQ103">
            <v>0</v>
          </cell>
          <cell r="BR103">
            <v>0</v>
          </cell>
          <cell r="BS103">
            <v>824.84996800352064</v>
          </cell>
          <cell r="BT103">
            <v>824.84996800352064</v>
          </cell>
          <cell r="BU103">
            <v>0</v>
          </cell>
          <cell r="BV103">
            <v>824.84996800352064</v>
          </cell>
          <cell r="BW103">
            <v>347.20288738573549</v>
          </cell>
          <cell r="BX103">
            <v>549.93417477272635</v>
          </cell>
          <cell r="BY103">
            <v>0</v>
          </cell>
          <cell r="BZ103">
            <v>0</v>
          </cell>
          <cell r="CA103">
            <v>897.13706215846184</v>
          </cell>
          <cell r="CB103">
            <v>897.13706215846184</v>
          </cell>
          <cell r="CC103">
            <v>0</v>
          </cell>
          <cell r="CD103">
            <v>897.13706215846184</v>
          </cell>
          <cell r="CE103">
            <v>367.65298229217126</v>
          </cell>
          <cell r="CF103">
            <v>562.45499820671341</v>
          </cell>
          <cell r="CG103">
            <v>0</v>
          </cell>
          <cell r="CH103">
            <v>0</v>
          </cell>
          <cell r="CI103">
            <v>930.10798049888467</v>
          </cell>
          <cell r="CJ103">
            <v>930.10798049888467</v>
          </cell>
          <cell r="CK103">
            <v>0</v>
          </cell>
          <cell r="CL103">
            <v>930.10798049888467</v>
          </cell>
          <cell r="CM103">
            <v>386.63875954487867</v>
          </cell>
          <cell r="CN103">
            <v>562.93306120266936</v>
          </cell>
          <cell r="CO103">
            <v>0</v>
          </cell>
          <cell r="CP103">
            <v>0</v>
          </cell>
          <cell r="CQ103">
            <v>949.57182074754803</v>
          </cell>
          <cell r="CR103">
            <v>949.57182074754803</v>
          </cell>
          <cell r="CS103">
            <v>0</v>
          </cell>
          <cell r="CT103">
            <v>949.57182074754803</v>
          </cell>
        </row>
        <row r="104">
          <cell r="A104">
            <v>107</v>
          </cell>
          <cell r="B104" t="str">
            <v>ISP Base</v>
          </cell>
          <cell r="C104">
            <v>0</v>
          </cell>
          <cell r="D104">
            <v>1078.8020399244999</v>
          </cell>
          <cell r="E104">
            <v>0</v>
          </cell>
          <cell r="F104">
            <v>0</v>
          </cell>
          <cell r="G104">
            <v>1078.8020399244999</v>
          </cell>
          <cell r="H104">
            <v>1078.8020399244999</v>
          </cell>
          <cell r="I104">
            <v>0</v>
          </cell>
          <cell r="J104">
            <v>1078.8020399244999</v>
          </cell>
          <cell r="K104">
            <v>0</v>
          </cell>
          <cell r="L104">
            <v>1079.5089151088694</v>
          </cell>
          <cell r="M104">
            <v>0</v>
          </cell>
          <cell r="N104">
            <v>0</v>
          </cell>
          <cell r="O104">
            <v>1079.5089151088694</v>
          </cell>
          <cell r="P104">
            <v>1079.5089151088694</v>
          </cell>
          <cell r="Q104">
            <v>0</v>
          </cell>
          <cell r="R104">
            <v>1079.5089151088694</v>
          </cell>
          <cell r="S104">
            <v>0</v>
          </cell>
          <cell r="T104">
            <v>1127.4625629590635</v>
          </cell>
          <cell r="U104">
            <v>0</v>
          </cell>
          <cell r="V104">
            <v>0</v>
          </cell>
          <cell r="W104">
            <v>1127.4625629590635</v>
          </cell>
          <cell r="X104">
            <v>1127.4625629590635</v>
          </cell>
          <cell r="Y104">
            <v>0</v>
          </cell>
          <cell r="Z104">
            <v>1127.4625629590635</v>
          </cell>
          <cell r="AA104">
            <v>0</v>
          </cell>
          <cell r="AB104">
            <v>1359.3903411672616</v>
          </cell>
          <cell r="AC104">
            <v>0</v>
          </cell>
          <cell r="AD104">
            <v>0</v>
          </cell>
          <cell r="AE104">
            <v>1359.3903411672616</v>
          </cell>
          <cell r="AF104">
            <v>1359.3903411672616</v>
          </cell>
          <cell r="AG104">
            <v>0</v>
          </cell>
          <cell r="AH104">
            <v>1359.3903411672616</v>
          </cell>
          <cell r="AI104">
            <v>0</v>
          </cell>
          <cell r="AJ104">
            <v>1359.3903411672616</v>
          </cell>
          <cell r="AK104">
            <v>0</v>
          </cell>
          <cell r="AL104">
            <v>0</v>
          </cell>
          <cell r="AM104">
            <v>1359.3903411672616</v>
          </cell>
          <cell r="AN104">
            <v>1359.3903411672616</v>
          </cell>
          <cell r="AO104">
            <v>0</v>
          </cell>
          <cell r="AP104">
            <v>1359.3903411672616</v>
          </cell>
          <cell r="AQ104">
            <v>0</v>
          </cell>
          <cell r="AR104">
            <v>1359.3903411672616</v>
          </cell>
          <cell r="AS104">
            <v>0</v>
          </cell>
          <cell r="AT104">
            <v>0</v>
          </cell>
          <cell r="AU104">
            <v>1359.3903411672616</v>
          </cell>
          <cell r="AV104">
            <v>1359.3903411672616</v>
          </cell>
          <cell r="AW104">
            <v>0</v>
          </cell>
          <cell r="AX104">
            <v>1359.3903411672616</v>
          </cell>
          <cell r="AY104">
            <v>0</v>
          </cell>
          <cell r="AZ104">
            <v>1842.6005892347225</v>
          </cell>
          <cell r="BA104">
            <v>0</v>
          </cell>
          <cell r="BB104">
            <v>0</v>
          </cell>
          <cell r="BC104">
            <v>1842.6005892347225</v>
          </cell>
          <cell r="BD104">
            <v>1842.6005892347225</v>
          </cell>
          <cell r="BE104">
            <v>0</v>
          </cell>
          <cell r="BF104">
            <v>1842.6005892347225</v>
          </cell>
          <cell r="BG104">
            <v>0</v>
          </cell>
          <cell r="BH104">
            <v>1842.3764429045466</v>
          </cell>
          <cell r="BI104">
            <v>0</v>
          </cell>
          <cell r="BJ104">
            <v>0</v>
          </cell>
          <cell r="BK104">
            <v>1842.3764429045466</v>
          </cell>
          <cell r="BL104">
            <v>1842.3764429045466</v>
          </cell>
          <cell r="BM104">
            <v>0</v>
          </cell>
          <cell r="BN104">
            <v>1842.3764429045466</v>
          </cell>
          <cell r="BO104">
            <v>0</v>
          </cell>
          <cell r="BP104">
            <v>1842.9665316236037</v>
          </cell>
          <cell r="BQ104">
            <v>0</v>
          </cell>
          <cell r="BR104">
            <v>0</v>
          </cell>
          <cell r="BS104">
            <v>1842.9665316236037</v>
          </cell>
          <cell r="BT104">
            <v>1842.9665316236037</v>
          </cell>
          <cell r="BU104">
            <v>0</v>
          </cell>
          <cell r="BV104">
            <v>1842.9665316236037</v>
          </cell>
          <cell r="BW104">
            <v>0</v>
          </cell>
          <cell r="BX104">
            <v>1455.6234935347891</v>
          </cell>
          <cell r="BY104">
            <v>0</v>
          </cell>
          <cell r="BZ104">
            <v>0</v>
          </cell>
          <cell r="CA104">
            <v>1455.6234935347891</v>
          </cell>
          <cell r="CB104">
            <v>1455.6234935347891</v>
          </cell>
          <cell r="CC104">
            <v>0</v>
          </cell>
          <cell r="CD104">
            <v>1455.6234935347891</v>
          </cell>
          <cell r="CE104">
            <v>0</v>
          </cell>
          <cell r="CF104">
            <v>1455.6234935347891</v>
          </cell>
          <cell r="CG104">
            <v>0</v>
          </cell>
          <cell r="CH104">
            <v>0</v>
          </cell>
          <cell r="CI104">
            <v>1455.6234935347891</v>
          </cell>
          <cell r="CJ104">
            <v>1455.6234935347891</v>
          </cell>
          <cell r="CK104">
            <v>0</v>
          </cell>
          <cell r="CL104">
            <v>1455.6234935347891</v>
          </cell>
          <cell r="CM104">
            <v>0</v>
          </cell>
          <cell r="CN104">
            <v>1455.6234935347891</v>
          </cell>
          <cell r="CO104">
            <v>0</v>
          </cell>
          <cell r="CP104">
            <v>0</v>
          </cell>
          <cell r="CQ104">
            <v>1455.6234935347891</v>
          </cell>
          <cell r="CR104">
            <v>1455.6234935347891</v>
          </cell>
          <cell r="CS104">
            <v>0</v>
          </cell>
          <cell r="CT104">
            <v>1455.6234935347891</v>
          </cell>
        </row>
        <row r="105">
          <cell r="A105">
            <v>108</v>
          </cell>
          <cell r="B105" t="str">
            <v>Prepay Base</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row>
        <row r="106">
          <cell r="A106">
            <v>109</v>
          </cell>
          <cell r="B106" t="str">
            <v>Adjustments</v>
          </cell>
          <cell r="C106">
            <v>1912.9845416348564</v>
          </cell>
          <cell r="D106">
            <v>4007.8327956151679</v>
          </cell>
          <cell r="E106">
            <v>0</v>
          </cell>
          <cell r="F106">
            <v>0</v>
          </cell>
          <cell r="G106">
            <v>5920.8173372500241</v>
          </cell>
          <cell r="H106">
            <v>5920.8173372500241</v>
          </cell>
          <cell r="I106">
            <v>0</v>
          </cell>
          <cell r="J106">
            <v>5920.8173372500241</v>
          </cell>
          <cell r="K106">
            <v>1886.9144627424962</v>
          </cell>
          <cell r="L106">
            <v>4002.5494690118048</v>
          </cell>
          <cell r="M106">
            <v>0</v>
          </cell>
          <cell r="N106">
            <v>0</v>
          </cell>
          <cell r="O106">
            <v>5889.4639317543006</v>
          </cell>
          <cell r="P106">
            <v>5889.4639317543006</v>
          </cell>
          <cell r="Q106">
            <v>0</v>
          </cell>
          <cell r="R106">
            <v>5889.4639317543006</v>
          </cell>
          <cell r="S106">
            <v>1810.2186314764551</v>
          </cell>
          <cell r="T106">
            <v>4059.5525355281761</v>
          </cell>
          <cell r="U106">
            <v>0</v>
          </cell>
          <cell r="V106">
            <v>0</v>
          </cell>
          <cell r="W106">
            <v>5869.771167004631</v>
          </cell>
          <cell r="X106">
            <v>5869.771167004631</v>
          </cell>
          <cell r="Y106">
            <v>0</v>
          </cell>
          <cell r="Z106">
            <v>5869.771167004631</v>
          </cell>
          <cell r="AA106">
            <v>1640.9825719084477</v>
          </cell>
          <cell r="AB106">
            <v>4455.9108900181654</v>
          </cell>
          <cell r="AC106">
            <v>0</v>
          </cell>
          <cell r="AD106">
            <v>0</v>
          </cell>
          <cell r="AE106">
            <v>6096.8934619266129</v>
          </cell>
          <cell r="AF106">
            <v>6096.8934619266129</v>
          </cell>
          <cell r="AG106">
            <v>0</v>
          </cell>
          <cell r="AH106">
            <v>6096.8934619266129</v>
          </cell>
          <cell r="AI106">
            <v>1768.7996575388399</v>
          </cell>
          <cell r="AJ106">
            <v>4466.9901134042357</v>
          </cell>
          <cell r="AK106">
            <v>0</v>
          </cell>
          <cell r="AL106">
            <v>0</v>
          </cell>
          <cell r="AM106">
            <v>6235.7897709430763</v>
          </cell>
          <cell r="AN106">
            <v>6235.7897709430763</v>
          </cell>
          <cell r="AO106">
            <v>0</v>
          </cell>
          <cell r="AP106">
            <v>6235.7897709430763</v>
          </cell>
          <cell r="AQ106">
            <v>1901.5959832503811</v>
          </cell>
          <cell r="AR106">
            <v>4475.9029653745847</v>
          </cell>
          <cell r="AS106">
            <v>0</v>
          </cell>
          <cell r="AT106">
            <v>0</v>
          </cell>
          <cell r="AU106">
            <v>6377.498948624966</v>
          </cell>
          <cell r="AV106">
            <v>6377.498948624966</v>
          </cell>
          <cell r="AW106">
            <v>0</v>
          </cell>
          <cell r="AX106">
            <v>6377.498948624966</v>
          </cell>
          <cell r="AY106">
            <v>1947.6086686902154</v>
          </cell>
          <cell r="AZ106">
            <v>5666.0472269138227</v>
          </cell>
          <cell r="BA106">
            <v>0</v>
          </cell>
          <cell r="BB106">
            <v>0</v>
          </cell>
          <cell r="BC106">
            <v>7613.6558956040371</v>
          </cell>
          <cell r="BD106">
            <v>7613.6558956040371</v>
          </cell>
          <cell r="BE106">
            <v>0</v>
          </cell>
          <cell r="BF106">
            <v>7613.6558956040371</v>
          </cell>
          <cell r="BG106">
            <v>2008.9024070225244</v>
          </cell>
          <cell r="BH106">
            <v>5665.6022522676576</v>
          </cell>
          <cell r="BI106">
            <v>0</v>
          </cell>
          <cell r="BJ106">
            <v>0</v>
          </cell>
          <cell r="BK106">
            <v>7674.5046592901817</v>
          </cell>
          <cell r="BL106">
            <v>7674.5046592901817</v>
          </cell>
          <cell r="BM106">
            <v>0</v>
          </cell>
          <cell r="BN106">
            <v>7674.5046592901817</v>
          </cell>
          <cell r="BO106">
            <v>1794.4081578379996</v>
          </cell>
          <cell r="BP106">
            <v>5667.2318841734659</v>
          </cell>
          <cell r="BQ106">
            <v>0</v>
          </cell>
          <cell r="BR106">
            <v>0</v>
          </cell>
          <cell r="BS106">
            <v>7461.640042011466</v>
          </cell>
          <cell r="BT106">
            <v>7461.640042011466</v>
          </cell>
          <cell r="BU106">
            <v>0</v>
          </cell>
          <cell r="BV106">
            <v>7461.640042011466</v>
          </cell>
          <cell r="BW106">
            <v>2039.7338626072763</v>
          </cell>
          <cell r="BX106">
            <v>4795.2269624257069</v>
          </cell>
          <cell r="BY106">
            <v>0</v>
          </cell>
          <cell r="BZ106">
            <v>0</v>
          </cell>
          <cell r="CA106">
            <v>6834.9608250329829</v>
          </cell>
          <cell r="CB106">
            <v>6834.9608250329829</v>
          </cell>
          <cell r="CC106">
            <v>0</v>
          </cell>
          <cell r="CD106">
            <v>6834.9608250329829</v>
          </cell>
          <cell r="CE106">
            <v>2167.2880525871606</v>
          </cell>
          <cell r="CF106">
            <v>4807.747785859694</v>
          </cell>
          <cell r="CG106">
            <v>0</v>
          </cell>
          <cell r="CH106">
            <v>0</v>
          </cell>
          <cell r="CI106">
            <v>6975.0358384468555</v>
          </cell>
          <cell r="CJ106">
            <v>6975.0358384468555</v>
          </cell>
          <cell r="CK106">
            <v>0</v>
          </cell>
          <cell r="CL106">
            <v>6975.0358384468555</v>
          </cell>
          <cell r="CM106">
            <v>2269.3972934386748</v>
          </cell>
          <cell r="CN106">
            <v>4796.7207919883194</v>
          </cell>
          <cell r="CO106">
            <v>0</v>
          </cell>
          <cell r="CP106">
            <v>0</v>
          </cell>
          <cell r="CQ106">
            <v>7066.1180854269942</v>
          </cell>
          <cell r="CR106">
            <v>7066.1180854269942</v>
          </cell>
          <cell r="CS106">
            <v>0</v>
          </cell>
          <cell r="CT106">
            <v>7066.1180854269942</v>
          </cell>
        </row>
        <row r="107">
          <cell r="A107">
            <v>110</v>
          </cell>
          <cell r="B107" t="str">
            <v>Migrations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row>
        <row r="108">
          <cell r="A108">
            <v>111</v>
          </cell>
          <cell r="B108" t="str">
            <v>Corporate Jupiter Base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row>
        <row r="109">
          <cell r="A109">
            <v>112</v>
          </cell>
          <cell r="B109" t="str">
            <v>Consumer Jupiter Base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row>
        <row r="110">
          <cell r="A110">
            <v>113</v>
          </cell>
          <cell r="B110" t="str">
            <v>Ventura Base</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row>
        <row r="111">
          <cell r="A111">
            <v>114</v>
          </cell>
          <cell r="B111" t="str">
            <v>Cellops Base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row>
        <row r="112">
          <cell r="A112">
            <v>115</v>
          </cell>
          <cell r="B112" t="str">
            <v>Lumina Base</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row>
        <row r="113">
          <cell r="A113">
            <v>116</v>
          </cell>
          <cell r="B113" t="str">
            <v>ISP Base</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row>
        <row r="114">
          <cell r="A114">
            <v>117</v>
          </cell>
          <cell r="B114" t="str">
            <v>Prepay Base</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row>
        <row r="115">
          <cell r="A115">
            <v>118</v>
          </cell>
          <cell r="B115" t="str">
            <v>Migrations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row>
        <row r="116">
          <cell r="A116">
            <v>119</v>
          </cell>
          <cell r="B116" t="str">
            <v>Closing Base</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row>
        <row r="117">
          <cell r="A117">
            <v>120</v>
          </cell>
          <cell r="B117" t="str">
            <v>Corporate Jupiter Base</v>
          </cell>
          <cell r="C117">
            <v>464377.83511044871</v>
          </cell>
          <cell r="D117">
            <v>194510.35848541697</v>
          </cell>
          <cell r="E117">
            <v>11013.866455510473</v>
          </cell>
          <cell r="F117">
            <v>0</v>
          </cell>
          <cell r="G117">
            <v>669902.06005137623</v>
          </cell>
          <cell r="H117">
            <v>658888.19359586574</v>
          </cell>
          <cell r="I117">
            <v>11013.866455510473</v>
          </cell>
          <cell r="J117">
            <v>669902.06005137623</v>
          </cell>
          <cell r="K117">
            <v>478250.49011044868</v>
          </cell>
          <cell r="L117">
            <v>195337.72535446996</v>
          </cell>
          <cell r="M117">
            <v>10617.866455510473</v>
          </cell>
          <cell r="N117">
            <v>0</v>
          </cell>
          <cell r="O117">
            <v>684206.08192042913</v>
          </cell>
          <cell r="P117">
            <v>673588.21546491864</v>
          </cell>
          <cell r="Q117">
            <v>10617.866455510473</v>
          </cell>
          <cell r="R117">
            <v>684206.08192042913</v>
          </cell>
          <cell r="S117">
            <v>491502.72511044866</v>
          </cell>
          <cell r="T117">
            <v>196189.9048927835</v>
          </cell>
          <cell r="U117">
            <v>10235.866455510473</v>
          </cell>
          <cell r="V117">
            <v>0</v>
          </cell>
          <cell r="W117">
            <v>697928.49645874265</v>
          </cell>
          <cell r="X117">
            <v>687692.63000323216</v>
          </cell>
          <cell r="Y117">
            <v>10235.866455510473</v>
          </cell>
          <cell r="Z117">
            <v>697928.49645874265</v>
          </cell>
          <cell r="AA117">
            <v>504172.49311044882</v>
          </cell>
          <cell r="AB117">
            <v>197347.09629735778</v>
          </cell>
          <cell r="AC117">
            <v>9876.8664555104733</v>
          </cell>
          <cell r="AD117">
            <v>0</v>
          </cell>
          <cell r="AE117">
            <v>711396.45586331713</v>
          </cell>
          <cell r="AF117">
            <v>701519.58940780663</v>
          </cell>
          <cell r="AG117">
            <v>9876.8664555104733</v>
          </cell>
          <cell r="AH117">
            <v>711396.45586331713</v>
          </cell>
          <cell r="AI117">
            <v>518393.16411046864</v>
          </cell>
          <cell r="AJ117">
            <v>198508.53271227106</v>
          </cell>
          <cell r="AK117">
            <v>9530.8664555104733</v>
          </cell>
          <cell r="AL117">
            <v>0</v>
          </cell>
          <cell r="AM117">
            <v>726432.56327825016</v>
          </cell>
          <cell r="AN117">
            <v>716901.69682273967</v>
          </cell>
          <cell r="AO117">
            <v>9530.8664555104733</v>
          </cell>
          <cell r="AP117">
            <v>726432.56327825016</v>
          </cell>
          <cell r="AQ117">
            <v>534653.97011046868</v>
          </cell>
          <cell r="AR117">
            <v>199672.72628039631</v>
          </cell>
          <cell r="AS117">
            <v>9195.8664555104733</v>
          </cell>
          <cell r="AT117">
            <v>0</v>
          </cell>
          <cell r="AU117">
            <v>743522.56284637551</v>
          </cell>
          <cell r="AV117">
            <v>734326.69639086502</v>
          </cell>
          <cell r="AW117">
            <v>9195.8664555104733</v>
          </cell>
          <cell r="AX117">
            <v>743522.56284637551</v>
          </cell>
          <cell r="AY117">
            <v>551351.02811045863</v>
          </cell>
          <cell r="AZ117">
            <v>202164.83828320392</v>
          </cell>
          <cell r="BA117">
            <v>8880.8664555104733</v>
          </cell>
          <cell r="BB117">
            <v>0</v>
          </cell>
          <cell r="BC117">
            <v>762396.73284917301</v>
          </cell>
          <cell r="BD117">
            <v>753515.86639366252</v>
          </cell>
          <cell r="BE117">
            <v>8880.8664555104733</v>
          </cell>
          <cell r="BF117">
            <v>762396.73284917301</v>
          </cell>
          <cell r="BG117">
            <v>568841.5731104688</v>
          </cell>
          <cell r="BH117">
            <v>204646.09456542809</v>
          </cell>
          <cell r="BI117">
            <v>8575.8664555104733</v>
          </cell>
          <cell r="BJ117">
            <v>0</v>
          </cell>
          <cell r="BK117">
            <v>782063.53413140739</v>
          </cell>
          <cell r="BL117">
            <v>773487.6676758969</v>
          </cell>
          <cell r="BM117">
            <v>8575.8664555104733</v>
          </cell>
          <cell r="BN117">
            <v>782063.53413140739</v>
          </cell>
          <cell r="BO117">
            <v>583257.33311046869</v>
          </cell>
          <cell r="BP117">
            <v>207111.41355964856</v>
          </cell>
          <cell r="BQ117">
            <v>8281.8664555104715</v>
          </cell>
          <cell r="BR117">
            <v>0</v>
          </cell>
          <cell r="BS117">
            <v>798650.61312562774</v>
          </cell>
          <cell r="BT117">
            <v>790368.74667011725</v>
          </cell>
          <cell r="BU117">
            <v>8281.8664555104715</v>
          </cell>
          <cell r="BV117">
            <v>798650.61312562774</v>
          </cell>
          <cell r="BW117">
            <v>600111.64746480866</v>
          </cell>
          <cell r="BX117">
            <v>208542.51761017856</v>
          </cell>
          <cell r="BY117">
            <v>8004.8664555104724</v>
          </cell>
          <cell r="BZ117">
            <v>0</v>
          </cell>
          <cell r="CA117">
            <v>816659.03153049771</v>
          </cell>
          <cell r="CB117">
            <v>808654.16507498722</v>
          </cell>
          <cell r="CC117">
            <v>8004.8664555104724</v>
          </cell>
          <cell r="CD117">
            <v>816659.03153049771</v>
          </cell>
          <cell r="CE117">
            <v>619037.16981914872</v>
          </cell>
          <cell r="CF117">
            <v>209985.84730734001</v>
          </cell>
          <cell r="CG117">
            <v>7736.8664555104724</v>
          </cell>
          <cell r="CH117">
            <v>0</v>
          </cell>
          <cell r="CI117">
            <v>836759.88358199922</v>
          </cell>
          <cell r="CJ117">
            <v>829023.01712648873</v>
          </cell>
          <cell r="CK117">
            <v>7736.8664555104724</v>
          </cell>
          <cell r="CL117">
            <v>836759.88358199922</v>
          </cell>
          <cell r="CM117">
            <v>639338.50517348864</v>
          </cell>
          <cell r="CN117">
            <v>211454.89730786733</v>
          </cell>
          <cell r="CO117">
            <v>7477.8664555104724</v>
          </cell>
          <cell r="CP117">
            <v>0</v>
          </cell>
          <cell r="CQ117">
            <v>858271.26893686643</v>
          </cell>
          <cell r="CR117">
            <v>850793.40248135594</v>
          </cell>
          <cell r="CS117">
            <v>7477.8664555104724</v>
          </cell>
          <cell r="CT117">
            <v>858271.26893686643</v>
          </cell>
        </row>
        <row r="118">
          <cell r="A118">
            <v>121</v>
          </cell>
          <cell r="B118" t="str">
            <v>Consumer Jupiter Base</v>
          </cell>
          <cell r="C118">
            <v>31380.244941950474</v>
          </cell>
          <cell r="D118">
            <v>175522.79891495974</v>
          </cell>
          <cell r="E118">
            <v>521746.76671148901</v>
          </cell>
          <cell r="F118">
            <v>0</v>
          </cell>
          <cell r="G118">
            <v>728649.81056839926</v>
          </cell>
          <cell r="H118">
            <v>206903.04385691023</v>
          </cell>
          <cell r="I118">
            <v>521746.76671148901</v>
          </cell>
          <cell r="J118">
            <v>728649.81056839926</v>
          </cell>
          <cell r="K118">
            <v>30625.244941950477</v>
          </cell>
          <cell r="L118">
            <v>173369.18731678955</v>
          </cell>
          <cell r="M118">
            <v>515493.13142617518</v>
          </cell>
          <cell r="N118">
            <v>0</v>
          </cell>
          <cell r="O118">
            <v>719487.56368491519</v>
          </cell>
          <cell r="P118">
            <v>203994.43225874004</v>
          </cell>
          <cell r="Q118">
            <v>515493.13142617518</v>
          </cell>
          <cell r="R118">
            <v>719487.56368491519</v>
          </cell>
          <cell r="S118">
            <v>29905.244941940469</v>
          </cell>
          <cell r="T118">
            <v>171278.88459465286</v>
          </cell>
          <cell r="U118">
            <v>512114.74091480399</v>
          </cell>
          <cell r="V118">
            <v>0</v>
          </cell>
          <cell r="W118">
            <v>713298.87045139726</v>
          </cell>
          <cell r="X118">
            <v>201184.12953659333</v>
          </cell>
          <cell r="Y118">
            <v>512114.74091480399</v>
          </cell>
          <cell r="Z118">
            <v>713298.87045139726</v>
          </cell>
          <cell r="AA118">
            <v>29195.244941930472</v>
          </cell>
          <cell r="AB118">
            <v>169412.09539475688</v>
          </cell>
          <cell r="AC118">
            <v>508524.10654670087</v>
          </cell>
          <cell r="AD118">
            <v>0</v>
          </cell>
          <cell r="AE118">
            <v>707131.44688338821</v>
          </cell>
          <cell r="AF118">
            <v>198607.34033668734</v>
          </cell>
          <cell r="AG118">
            <v>508524.10654670087</v>
          </cell>
          <cell r="AH118">
            <v>707131.44688338821</v>
          </cell>
          <cell r="AI118">
            <v>28520.244941930476</v>
          </cell>
          <cell r="AJ118">
            <v>167577.5947089273</v>
          </cell>
          <cell r="AK118">
            <v>503599.49230373552</v>
          </cell>
          <cell r="AL118">
            <v>0</v>
          </cell>
          <cell r="AM118">
            <v>699697.3319545933</v>
          </cell>
          <cell r="AN118">
            <v>196097.83965085779</v>
          </cell>
          <cell r="AO118">
            <v>503599.49230373552</v>
          </cell>
          <cell r="AP118">
            <v>699697.3319545933</v>
          </cell>
          <cell r="AQ118">
            <v>27890.244941940477</v>
          </cell>
          <cell r="AR118">
            <v>165772.93330505388</v>
          </cell>
          <cell r="AS118">
            <v>499643.37271018588</v>
          </cell>
          <cell r="AT118">
            <v>0</v>
          </cell>
          <cell r="AU118">
            <v>693306.55095718021</v>
          </cell>
          <cell r="AV118">
            <v>193663.17824699436</v>
          </cell>
          <cell r="AW118">
            <v>499643.37271018588</v>
          </cell>
          <cell r="AX118">
            <v>693306.55095718021</v>
          </cell>
          <cell r="AY118">
            <v>27270.244941950477</v>
          </cell>
          <cell r="AZ118">
            <v>164729.90180493423</v>
          </cell>
          <cell r="BA118">
            <v>497438.12616686244</v>
          </cell>
          <cell r="BB118">
            <v>0</v>
          </cell>
          <cell r="BC118">
            <v>689438.27291374712</v>
          </cell>
          <cell r="BD118">
            <v>192000.14674688471</v>
          </cell>
          <cell r="BE118">
            <v>497438.12616686244</v>
          </cell>
          <cell r="BF118">
            <v>689438.27291374712</v>
          </cell>
          <cell r="BG118">
            <v>26655.244941960475</v>
          </cell>
          <cell r="BH118">
            <v>163697.59509190766</v>
          </cell>
          <cell r="BI118">
            <v>499728.11726956593</v>
          </cell>
          <cell r="BJ118">
            <v>0</v>
          </cell>
          <cell r="BK118">
            <v>690080.95730343403</v>
          </cell>
          <cell r="BL118">
            <v>190352.84003386812</v>
          </cell>
          <cell r="BM118">
            <v>499728.11726956593</v>
          </cell>
          <cell r="BN118">
            <v>690080.95730343403</v>
          </cell>
          <cell r="BO118">
            <v>26045.244941970475</v>
          </cell>
          <cell r="BP118">
            <v>162671.84241427117</v>
          </cell>
          <cell r="BQ118">
            <v>510027.96535288944</v>
          </cell>
          <cell r="BR118">
            <v>0</v>
          </cell>
          <cell r="BS118">
            <v>698745.05270913104</v>
          </cell>
          <cell r="BT118">
            <v>188717.08735624165</v>
          </cell>
          <cell r="BU118">
            <v>510027.96535288944</v>
          </cell>
          <cell r="BV118">
            <v>698745.05270913104</v>
          </cell>
          <cell r="BW118">
            <v>25440.259705400473</v>
          </cell>
          <cell r="BX118">
            <v>160994.31908535122</v>
          </cell>
          <cell r="BY118">
            <v>512399.97591316799</v>
          </cell>
          <cell r="BZ118">
            <v>0</v>
          </cell>
          <cell r="CA118">
            <v>698834.55470391968</v>
          </cell>
          <cell r="CB118">
            <v>186434.57879075169</v>
          </cell>
          <cell r="CC118">
            <v>512399.97591316799</v>
          </cell>
          <cell r="CD118">
            <v>698834.55470391968</v>
          </cell>
          <cell r="CE118">
            <v>24840.274468830474</v>
          </cell>
          <cell r="CF118">
            <v>159341.38001430078</v>
          </cell>
          <cell r="CG118">
            <v>510527.15734669921</v>
          </cell>
          <cell r="CH118">
            <v>0</v>
          </cell>
          <cell r="CI118">
            <v>694708.81182983052</v>
          </cell>
          <cell r="CJ118">
            <v>184181.65448313125</v>
          </cell>
          <cell r="CK118">
            <v>510527.15734669921</v>
          </cell>
          <cell r="CL118">
            <v>694708.81182983052</v>
          </cell>
          <cell r="CM118">
            <v>24265.289232250478</v>
          </cell>
          <cell r="CN118">
            <v>157709.54961570411</v>
          </cell>
          <cell r="CO118">
            <v>507988.20859888429</v>
          </cell>
          <cell r="CP118">
            <v>0</v>
          </cell>
          <cell r="CQ118">
            <v>689963.04744683881</v>
          </cell>
          <cell r="CR118">
            <v>181974.83884795458</v>
          </cell>
          <cell r="CS118">
            <v>507988.20859888429</v>
          </cell>
          <cell r="CT118">
            <v>689963.04744683881</v>
          </cell>
        </row>
        <row r="119">
          <cell r="A119">
            <v>122</v>
          </cell>
          <cell r="B119" t="str">
            <v>Ventura Base</v>
          </cell>
          <cell r="C119">
            <v>0.35224204311894197</v>
          </cell>
          <cell r="D119">
            <v>3153.4052525020711</v>
          </cell>
          <cell r="E119">
            <v>1107250.5779649888</v>
          </cell>
          <cell r="F119">
            <v>0</v>
          </cell>
          <cell r="G119">
            <v>1110404.3354595338</v>
          </cell>
          <cell r="H119">
            <v>3153.7574945451902</v>
          </cell>
          <cell r="I119">
            <v>1107250.5779649888</v>
          </cell>
          <cell r="J119">
            <v>1110404.3354595338</v>
          </cell>
          <cell r="K119">
            <v>0.35224204311894197</v>
          </cell>
          <cell r="L119">
            <v>3960.0253569345737</v>
          </cell>
          <cell r="M119">
            <v>1092538.3771707655</v>
          </cell>
          <cell r="N119">
            <v>0</v>
          </cell>
          <cell r="O119">
            <v>1096498.7547697432</v>
          </cell>
          <cell r="P119">
            <v>3960.3775989776927</v>
          </cell>
          <cell r="Q119">
            <v>1092538.3771707655</v>
          </cell>
          <cell r="R119">
            <v>1096498.7547697432</v>
          </cell>
          <cell r="S119">
            <v>0.35224204311894197</v>
          </cell>
          <cell r="T119">
            <v>4766.1863698489133</v>
          </cell>
          <cell r="U119">
            <v>1081423.9183252514</v>
          </cell>
          <cell r="V119">
            <v>0</v>
          </cell>
          <cell r="W119">
            <v>1086190.4569371436</v>
          </cell>
          <cell r="X119">
            <v>4766.5386118920323</v>
          </cell>
          <cell r="Y119">
            <v>1081423.9183252514</v>
          </cell>
          <cell r="Z119">
            <v>1086190.4569371436</v>
          </cell>
          <cell r="AA119">
            <v>0.35224204311894197</v>
          </cell>
          <cell r="AB119">
            <v>5649.3070194989132</v>
          </cell>
          <cell r="AC119">
            <v>1081277.6750654476</v>
          </cell>
          <cell r="AD119">
            <v>0</v>
          </cell>
          <cell r="AE119">
            <v>1086927.3343269897</v>
          </cell>
          <cell r="AF119">
            <v>5649.6592615420323</v>
          </cell>
          <cell r="AG119">
            <v>1081277.6750654476</v>
          </cell>
          <cell r="AH119">
            <v>1086927.3343269897</v>
          </cell>
          <cell r="AI119">
            <v>0.35224204311894197</v>
          </cell>
          <cell r="AJ119">
            <v>6532.4276691489131</v>
          </cell>
          <cell r="AK119">
            <v>1075590.7647837873</v>
          </cell>
          <cell r="AL119">
            <v>0</v>
          </cell>
          <cell r="AM119">
            <v>1082123.5446949794</v>
          </cell>
          <cell r="AN119">
            <v>6532.7799111920322</v>
          </cell>
          <cell r="AO119">
            <v>1075590.7647837873</v>
          </cell>
          <cell r="AP119">
            <v>1082123.5446949794</v>
          </cell>
          <cell r="AQ119">
            <v>0.35224204311894197</v>
          </cell>
          <cell r="AR119">
            <v>7415.548318798913</v>
          </cell>
          <cell r="AS119">
            <v>1065907.3723710296</v>
          </cell>
          <cell r="AT119">
            <v>0</v>
          </cell>
          <cell r="AU119">
            <v>1073323.2729318717</v>
          </cell>
          <cell r="AV119">
            <v>7415.9005608420321</v>
          </cell>
          <cell r="AW119">
            <v>1065907.3723710296</v>
          </cell>
          <cell r="AX119">
            <v>1073323.2729318717</v>
          </cell>
          <cell r="AY119">
            <v>0.35224204311894197</v>
          </cell>
          <cell r="AZ119">
            <v>8529.987813918362</v>
          </cell>
          <cell r="BA119">
            <v>1058808.2727179632</v>
          </cell>
          <cell r="BB119">
            <v>0</v>
          </cell>
          <cell r="BC119">
            <v>1067338.6127739246</v>
          </cell>
          <cell r="BD119">
            <v>8530.3400559614802</v>
          </cell>
          <cell r="BE119">
            <v>1058808.2727179632</v>
          </cell>
          <cell r="BF119">
            <v>1067338.6127739246</v>
          </cell>
          <cell r="BG119">
            <v>0.35224204311894197</v>
          </cell>
          <cell r="BH119">
            <v>9644.6723219650521</v>
          </cell>
          <cell r="BI119">
            <v>1056311.459947218</v>
          </cell>
          <cell r="BJ119">
            <v>0</v>
          </cell>
          <cell r="BK119">
            <v>1065956.4845112262</v>
          </cell>
          <cell r="BL119">
            <v>9645.0245640081703</v>
          </cell>
          <cell r="BM119">
            <v>1056311.459947218</v>
          </cell>
          <cell r="BN119">
            <v>1065956.4845112262</v>
          </cell>
          <cell r="BO119">
            <v>0.35224204311894197</v>
          </cell>
          <cell r="BP119">
            <v>10758.722949957522</v>
          </cell>
          <cell r="BQ119">
            <v>1059410.3352845528</v>
          </cell>
          <cell r="BR119">
            <v>0</v>
          </cell>
          <cell r="BS119">
            <v>1070169.4104765535</v>
          </cell>
          <cell r="BT119">
            <v>10759.075192000641</v>
          </cell>
          <cell r="BU119">
            <v>1059410.3352845528</v>
          </cell>
          <cell r="BV119">
            <v>1070169.4104765535</v>
          </cell>
          <cell r="BW119">
            <v>0.35224204311894197</v>
          </cell>
          <cell r="BX119">
            <v>11702.748472007523</v>
          </cell>
          <cell r="BY119">
            <v>1053952.7079446486</v>
          </cell>
          <cell r="BZ119">
            <v>0</v>
          </cell>
          <cell r="CA119">
            <v>1065655.8086586993</v>
          </cell>
          <cell r="CB119">
            <v>11703.100714050641</v>
          </cell>
          <cell r="CC119">
            <v>1053952.7079446486</v>
          </cell>
          <cell r="CD119">
            <v>1065655.8086586993</v>
          </cell>
          <cell r="CE119">
            <v>0.35224204311894197</v>
          </cell>
          <cell r="CF119">
            <v>12646.773994057523</v>
          </cell>
          <cell r="CG119">
            <v>1050139.2944319462</v>
          </cell>
          <cell r="CH119">
            <v>0</v>
          </cell>
          <cell r="CI119">
            <v>1062786.4206680469</v>
          </cell>
          <cell r="CJ119">
            <v>12647.126236100641</v>
          </cell>
          <cell r="CK119">
            <v>1050139.2944319462</v>
          </cell>
          <cell r="CL119">
            <v>1062786.4206680469</v>
          </cell>
          <cell r="CM119">
            <v>0.35224204311894197</v>
          </cell>
          <cell r="CN119">
            <v>13590.799516107523</v>
          </cell>
          <cell r="CO119">
            <v>1044697.6391857767</v>
          </cell>
          <cell r="CP119">
            <v>0</v>
          </cell>
          <cell r="CQ119">
            <v>1058288.7909439274</v>
          </cell>
          <cell r="CR119">
            <v>13591.151758150641</v>
          </cell>
          <cell r="CS119">
            <v>1044697.6391857767</v>
          </cell>
          <cell r="CT119">
            <v>1058288.7909439274</v>
          </cell>
        </row>
        <row r="120">
          <cell r="A120">
            <v>123</v>
          </cell>
          <cell r="B120" t="str">
            <v>Cellops Base</v>
          </cell>
          <cell r="C120">
            <v>0</v>
          </cell>
          <cell r="D120">
            <v>2528.1268991754732</v>
          </cell>
          <cell r="E120">
            <v>162218.23928791287</v>
          </cell>
          <cell r="F120">
            <v>0</v>
          </cell>
          <cell r="G120">
            <v>164746.36618708834</v>
          </cell>
          <cell r="H120">
            <v>2528.1268991754732</v>
          </cell>
          <cell r="I120">
            <v>162218.23928791287</v>
          </cell>
          <cell r="J120">
            <v>164746.36618708834</v>
          </cell>
          <cell r="K120">
            <v>0</v>
          </cell>
          <cell r="L120">
            <v>5057.9103304132059</v>
          </cell>
          <cell r="M120">
            <v>156119.23928791287</v>
          </cell>
          <cell r="N120">
            <v>0</v>
          </cell>
          <cell r="O120">
            <v>161177.14961832608</v>
          </cell>
          <cell r="P120">
            <v>5057.9103304132059</v>
          </cell>
          <cell r="Q120">
            <v>156119.23928791287</v>
          </cell>
          <cell r="R120">
            <v>161177.14961832608</v>
          </cell>
          <cell r="S120">
            <v>0</v>
          </cell>
          <cell r="T120">
            <v>7584.8875482840467</v>
          </cell>
          <cell r="U120">
            <v>150149.23928791287</v>
          </cell>
          <cell r="V120">
            <v>0</v>
          </cell>
          <cell r="W120">
            <v>157734.12683619693</v>
          </cell>
          <cell r="X120">
            <v>7584.8875482840467</v>
          </cell>
          <cell r="Y120">
            <v>150149.23928791287</v>
          </cell>
          <cell r="Z120">
            <v>157734.12683619693</v>
          </cell>
          <cell r="AA120">
            <v>0</v>
          </cell>
          <cell r="AB120">
            <v>10646.372467084047</v>
          </cell>
          <cell r="AC120">
            <v>144384.23928791287</v>
          </cell>
          <cell r="AD120">
            <v>0</v>
          </cell>
          <cell r="AE120">
            <v>155030.61175499693</v>
          </cell>
          <cell r="AF120">
            <v>10646.372467084047</v>
          </cell>
          <cell r="AG120">
            <v>144384.23928791287</v>
          </cell>
          <cell r="AH120">
            <v>155030.61175499693</v>
          </cell>
          <cell r="AI120">
            <v>0</v>
          </cell>
          <cell r="AJ120">
            <v>13707.857385884046</v>
          </cell>
          <cell r="AK120">
            <v>138808.23928791287</v>
          </cell>
          <cell r="AL120">
            <v>0</v>
          </cell>
          <cell r="AM120">
            <v>152516.09667379691</v>
          </cell>
          <cell r="AN120">
            <v>13707.857385884046</v>
          </cell>
          <cell r="AO120">
            <v>138808.23928791287</v>
          </cell>
          <cell r="AP120">
            <v>152516.09667379691</v>
          </cell>
          <cell r="AQ120">
            <v>0</v>
          </cell>
          <cell r="AR120">
            <v>16769.342304684047</v>
          </cell>
          <cell r="AS120">
            <v>133306.23928791287</v>
          </cell>
          <cell r="AT120">
            <v>0</v>
          </cell>
          <cell r="AU120">
            <v>150075.58159259692</v>
          </cell>
          <cell r="AV120">
            <v>16769.342304684047</v>
          </cell>
          <cell r="AW120">
            <v>133306.23928791287</v>
          </cell>
          <cell r="AX120">
            <v>150075.58159259692</v>
          </cell>
          <cell r="AY120">
            <v>0</v>
          </cell>
          <cell r="AZ120">
            <v>20914.09828171974</v>
          </cell>
          <cell r="BA120">
            <v>128070.23928791289</v>
          </cell>
          <cell r="BB120">
            <v>0</v>
          </cell>
          <cell r="BC120">
            <v>148984.33756963263</v>
          </cell>
          <cell r="BD120">
            <v>20914.09828171974</v>
          </cell>
          <cell r="BE120">
            <v>128070.23928791289</v>
          </cell>
          <cell r="BF120">
            <v>148984.33756963263</v>
          </cell>
          <cell r="BG120">
            <v>0</v>
          </cell>
          <cell r="BH120">
            <v>25058.350062758127</v>
          </cell>
          <cell r="BI120">
            <v>122898.23928791289</v>
          </cell>
          <cell r="BJ120">
            <v>0</v>
          </cell>
          <cell r="BK120">
            <v>147956.58935067101</v>
          </cell>
          <cell r="BL120">
            <v>25058.350062758127</v>
          </cell>
          <cell r="BM120">
            <v>122898.23928791289</v>
          </cell>
          <cell r="BN120">
            <v>147956.58935067101</v>
          </cell>
          <cell r="BO120">
            <v>0</v>
          </cell>
          <cell r="BP120">
            <v>29203.929192631407</v>
          </cell>
          <cell r="BQ120">
            <v>117719.23928791289</v>
          </cell>
          <cell r="BR120">
            <v>0</v>
          </cell>
          <cell r="BS120">
            <v>146923.16848054429</v>
          </cell>
          <cell r="BT120">
            <v>29203.929192631407</v>
          </cell>
          <cell r="BU120">
            <v>117719.23928791289</v>
          </cell>
          <cell r="BV120">
            <v>146923.16848054429</v>
          </cell>
          <cell r="BW120">
            <v>0</v>
          </cell>
          <cell r="BX120">
            <v>32476.551002361412</v>
          </cell>
          <cell r="BY120">
            <v>112839.23928791289</v>
          </cell>
          <cell r="BZ120">
            <v>0</v>
          </cell>
          <cell r="CA120">
            <v>145315.79029027431</v>
          </cell>
          <cell r="CB120">
            <v>32476.551002361412</v>
          </cell>
          <cell r="CC120">
            <v>112839.23928791289</v>
          </cell>
          <cell r="CD120">
            <v>145315.79029027431</v>
          </cell>
          <cell r="CE120">
            <v>0</v>
          </cell>
          <cell r="CF120">
            <v>35749.172812091412</v>
          </cell>
          <cell r="CG120">
            <v>108169.23928791289</v>
          </cell>
          <cell r="CH120">
            <v>0</v>
          </cell>
          <cell r="CI120">
            <v>143918.41210000429</v>
          </cell>
          <cell r="CJ120">
            <v>35749.172812091412</v>
          </cell>
          <cell r="CK120">
            <v>108169.23928791289</v>
          </cell>
          <cell r="CL120">
            <v>143918.41210000429</v>
          </cell>
          <cell r="CM120">
            <v>0</v>
          </cell>
          <cell r="CN120">
            <v>39021.794621821406</v>
          </cell>
          <cell r="CO120">
            <v>103628.23928791289</v>
          </cell>
          <cell r="CP120">
            <v>0</v>
          </cell>
          <cell r="CQ120">
            <v>142650.03390973428</v>
          </cell>
          <cell r="CR120">
            <v>39021.794621821406</v>
          </cell>
          <cell r="CS120">
            <v>103628.23928791289</v>
          </cell>
          <cell r="CT120">
            <v>142650.03390973428</v>
          </cell>
        </row>
        <row r="121">
          <cell r="A121">
            <v>124</v>
          </cell>
          <cell r="B121" t="str">
            <v>Lumina Base</v>
          </cell>
          <cell r="C121">
            <v>125324.21918795242</v>
          </cell>
          <cell r="D121">
            <v>41208.851272696738</v>
          </cell>
          <cell r="E121">
            <v>236210.47663526831</v>
          </cell>
          <cell r="F121">
            <v>0</v>
          </cell>
          <cell r="G121">
            <v>402743.54709591746</v>
          </cell>
          <cell r="H121">
            <v>166533.07046064915</v>
          </cell>
          <cell r="I121">
            <v>236210.47663526831</v>
          </cell>
          <cell r="J121">
            <v>402743.54709591746</v>
          </cell>
          <cell r="K121">
            <v>126695.30480564243</v>
          </cell>
          <cell r="L121">
            <v>45477.8528396904</v>
          </cell>
          <cell r="M121">
            <v>238368.56515129656</v>
          </cell>
          <cell r="N121">
            <v>0</v>
          </cell>
          <cell r="O121">
            <v>410541.72279662942</v>
          </cell>
          <cell r="P121">
            <v>172173.15764533283</v>
          </cell>
          <cell r="Q121">
            <v>238368.56515129656</v>
          </cell>
          <cell r="R121">
            <v>410541.72279662942</v>
          </cell>
          <cell r="S121">
            <v>127852.9946367524</v>
          </cell>
          <cell r="T121">
            <v>49772.821523638777</v>
          </cell>
          <cell r="U121">
            <v>241913.33772209132</v>
          </cell>
          <cell r="V121">
            <v>0</v>
          </cell>
          <cell r="W121">
            <v>419539.1538824825</v>
          </cell>
          <cell r="X121">
            <v>177625.81616039117</v>
          </cell>
          <cell r="Y121">
            <v>241913.33772209132</v>
          </cell>
          <cell r="Z121">
            <v>419539.1538824825</v>
          </cell>
          <cell r="AA121">
            <v>128463.37932026244</v>
          </cell>
          <cell r="AB121">
            <v>53217.941741893344</v>
          </cell>
          <cell r="AC121">
            <v>245839.67027662075</v>
          </cell>
          <cell r="AD121">
            <v>0</v>
          </cell>
          <cell r="AE121">
            <v>427520.99133877654</v>
          </cell>
          <cell r="AF121">
            <v>181681.32106215577</v>
          </cell>
          <cell r="AG121">
            <v>245839.67027662075</v>
          </cell>
          <cell r="AH121">
            <v>427520.99133877654</v>
          </cell>
          <cell r="AI121">
            <v>129388.3650037724</v>
          </cell>
          <cell r="AJ121">
            <v>56843.649140281821</v>
          </cell>
          <cell r="AK121">
            <v>250349.93336069986</v>
          </cell>
          <cell r="AL121">
            <v>0</v>
          </cell>
          <cell r="AM121">
            <v>436581.94750475406</v>
          </cell>
          <cell r="AN121">
            <v>186232.01414405421</v>
          </cell>
          <cell r="AO121">
            <v>250349.93336069986</v>
          </cell>
          <cell r="AP121">
            <v>436581.94750475406</v>
          </cell>
          <cell r="AQ121">
            <v>130606.65786811241</v>
          </cell>
          <cell r="AR121">
            <v>60555.699887213712</v>
          </cell>
          <cell r="AS121">
            <v>260160.52696357828</v>
          </cell>
          <cell r="AT121">
            <v>0</v>
          </cell>
          <cell r="AU121">
            <v>451322.88471890439</v>
          </cell>
          <cell r="AV121">
            <v>191162.35775532611</v>
          </cell>
          <cell r="AW121">
            <v>260160.52696357828</v>
          </cell>
          <cell r="AX121">
            <v>451322.88471890439</v>
          </cell>
          <cell r="AY121">
            <v>131951.61076536239</v>
          </cell>
          <cell r="AZ121">
            <v>64601.646845975447</v>
          </cell>
          <cell r="BA121">
            <v>271703.87910122267</v>
          </cell>
          <cell r="BB121">
            <v>0</v>
          </cell>
          <cell r="BC121">
            <v>468257.13671256055</v>
          </cell>
          <cell r="BD121">
            <v>196553.25761133785</v>
          </cell>
          <cell r="BE121">
            <v>271703.87910122267</v>
          </cell>
          <cell r="BF121">
            <v>468257.13671256055</v>
          </cell>
          <cell r="BG121">
            <v>133455.97345960242</v>
          </cell>
          <cell r="BH121">
            <v>68619.402692707255</v>
          </cell>
          <cell r="BI121">
            <v>285904.94140549097</v>
          </cell>
          <cell r="BJ121">
            <v>0</v>
          </cell>
          <cell r="BK121">
            <v>487980.31755780068</v>
          </cell>
          <cell r="BL121">
            <v>202075.37615230968</v>
          </cell>
          <cell r="BM121">
            <v>285904.94140549097</v>
          </cell>
          <cell r="BN121">
            <v>487980.31755780068</v>
          </cell>
          <cell r="BO121">
            <v>134439.03112123237</v>
          </cell>
          <cell r="BP121">
            <v>72730.750426425482</v>
          </cell>
          <cell r="BQ121">
            <v>311170.39022117719</v>
          </cell>
          <cell r="BR121">
            <v>0</v>
          </cell>
          <cell r="BS121">
            <v>518340.17176883505</v>
          </cell>
          <cell r="BT121">
            <v>207169.78154765785</v>
          </cell>
          <cell r="BU121">
            <v>311170.39022117719</v>
          </cell>
          <cell r="BV121">
            <v>518340.17176883505</v>
          </cell>
          <cell r="BW121">
            <v>136076.57478318241</v>
          </cell>
          <cell r="BX121">
            <v>77023.695122641075</v>
          </cell>
          <cell r="BY121">
            <v>326043.24288100342</v>
          </cell>
          <cell r="BZ121">
            <v>0</v>
          </cell>
          <cell r="CA121">
            <v>539143.51278682693</v>
          </cell>
          <cell r="CB121">
            <v>213100.26990582349</v>
          </cell>
          <cell r="CC121">
            <v>326043.24288100342</v>
          </cell>
          <cell r="CD121">
            <v>539143.51278682693</v>
          </cell>
          <cell r="CE121">
            <v>137969.37244513238</v>
          </cell>
          <cell r="CF121">
            <v>81619.606427012593</v>
          </cell>
          <cell r="CG121">
            <v>334800.26985860267</v>
          </cell>
          <cell r="CH121">
            <v>0</v>
          </cell>
          <cell r="CI121">
            <v>554389.24873074761</v>
          </cell>
          <cell r="CJ121">
            <v>219588.97887214497</v>
          </cell>
          <cell r="CK121">
            <v>334800.26985860267</v>
          </cell>
          <cell r="CL121">
            <v>554389.24873074761</v>
          </cell>
          <cell r="CM121">
            <v>140096.04710708238</v>
          </cell>
          <cell r="CN121">
            <v>86222.142723044904</v>
          </cell>
          <cell r="CO121">
            <v>342021.64611969586</v>
          </cell>
          <cell r="CP121">
            <v>0</v>
          </cell>
          <cell r="CQ121">
            <v>568339.83594982314</v>
          </cell>
          <cell r="CR121">
            <v>226318.18983012729</v>
          </cell>
          <cell r="CS121">
            <v>342021.64611969586</v>
          </cell>
          <cell r="CT121">
            <v>568339.83594982314</v>
          </cell>
        </row>
        <row r="122">
          <cell r="A122">
            <v>125</v>
          </cell>
          <cell r="B122" t="str">
            <v>ISP Base</v>
          </cell>
          <cell r="C122">
            <v>0</v>
          </cell>
          <cell r="D122">
            <v>288501.51008927578</v>
          </cell>
          <cell r="E122">
            <v>71980.756691611969</v>
          </cell>
          <cell r="F122">
            <v>0</v>
          </cell>
          <cell r="G122">
            <v>360482.26678088773</v>
          </cell>
          <cell r="H122">
            <v>288501.51008927578</v>
          </cell>
          <cell r="I122">
            <v>71980.756691611969</v>
          </cell>
          <cell r="J122">
            <v>360482.26678088773</v>
          </cell>
          <cell r="K122">
            <v>0</v>
          </cell>
          <cell r="L122">
            <v>288889.63621119654</v>
          </cell>
          <cell r="M122">
            <v>69387.756691611969</v>
          </cell>
          <cell r="N122">
            <v>0</v>
          </cell>
          <cell r="O122">
            <v>358277.3929028085</v>
          </cell>
          <cell r="P122">
            <v>288889.63621119654</v>
          </cell>
          <cell r="Q122">
            <v>69387.756691611969</v>
          </cell>
          <cell r="R122">
            <v>358277.3929028085</v>
          </cell>
          <cell r="S122">
            <v>0</v>
          </cell>
          <cell r="T122">
            <v>289322.59915616701</v>
          </cell>
          <cell r="U122">
            <v>66888.756691611969</v>
          </cell>
          <cell r="V122">
            <v>0</v>
          </cell>
          <cell r="W122">
            <v>356211.35584777896</v>
          </cell>
          <cell r="X122">
            <v>289322.59915616701</v>
          </cell>
          <cell r="Y122">
            <v>66888.756691611969</v>
          </cell>
          <cell r="Z122">
            <v>356211.35584777896</v>
          </cell>
          <cell r="AA122">
            <v>0</v>
          </cell>
          <cell r="AB122">
            <v>291138.34305226622</v>
          </cell>
          <cell r="AC122">
            <v>64531.756691611961</v>
          </cell>
          <cell r="AD122">
            <v>0</v>
          </cell>
          <cell r="AE122">
            <v>355670.09974387818</v>
          </cell>
          <cell r="AF122">
            <v>291138.34305226622</v>
          </cell>
          <cell r="AG122">
            <v>64531.756691611961</v>
          </cell>
          <cell r="AH122">
            <v>355670.09974387818</v>
          </cell>
          <cell r="AI122">
            <v>0</v>
          </cell>
          <cell r="AJ122">
            <v>292959.75567708776</v>
          </cell>
          <cell r="AK122">
            <v>62258.756691611961</v>
          </cell>
          <cell r="AL122">
            <v>0</v>
          </cell>
          <cell r="AM122">
            <v>355218.51236869971</v>
          </cell>
          <cell r="AN122">
            <v>292959.75567708776</v>
          </cell>
          <cell r="AO122">
            <v>62258.756691611961</v>
          </cell>
          <cell r="AP122">
            <v>355218.51236869971</v>
          </cell>
          <cell r="AQ122">
            <v>0</v>
          </cell>
          <cell r="AR122">
            <v>294785.51309647766</v>
          </cell>
          <cell r="AS122">
            <v>60064.756691611961</v>
          </cell>
          <cell r="AT122">
            <v>0</v>
          </cell>
          <cell r="AU122">
            <v>354850.26978808962</v>
          </cell>
          <cell r="AV122">
            <v>294785.51309647766</v>
          </cell>
          <cell r="AW122">
            <v>60064.756691611961</v>
          </cell>
          <cell r="AX122">
            <v>354850.26978808962</v>
          </cell>
          <cell r="AY122">
            <v>0</v>
          </cell>
          <cell r="AZ122">
            <v>299754.1281750155</v>
          </cell>
          <cell r="BA122">
            <v>57998.756691611961</v>
          </cell>
          <cell r="BB122">
            <v>0</v>
          </cell>
          <cell r="BC122">
            <v>357752.88486662746</v>
          </cell>
          <cell r="BD122">
            <v>299754.1281750155</v>
          </cell>
          <cell r="BE122">
            <v>57998.756691611961</v>
          </cell>
          <cell r="BF122">
            <v>357752.88486662746</v>
          </cell>
          <cell r="BG122">
            <v>0</v>
          </cell>
          <cell r="BH122">
            <v>304639.09526186495</v>
          </cell>
          <cell r="BI122">
            <v>56003.756691611961</v>
          </cell>
          <cell r="BJ122">
            <v>0</v>
          </cell>
          <cell r="BK122">
            <v>360642.8519534769</v>
          </cell>
          <cell r="BL122">
            <v>304639.09526186495</v>
          </cell>
          <cell r="BM122">
            <v>56003.756691611961</v>
          </cell>
          <cell r="BN122">
            <v>360642.8519534769</v>
          </cell>
          <cell r="BO122">
            <v>0</v>
          </cell>
          <cell r="BP122">
            <v>309450.39114715648</v>
          </cell>
          <cell r="BQ122">
            <v>54078.756691611961</v>
          </cell>
          <cell r="BR122">
            <v>0</v>
          </cell>
          <cell r="BS122">
            <v>363529.14783876843</v>
          </cell>
          <cell r="BT122">
            <v>309450.39114715648</v>
          </cell>
          <cell r="BU122">
            <v>54078.756691611961</v>
          </cell>
          <cell r="BV122">
            <v>363529.14783876843</v>
          </cell>
          <cell r="BW122">
            <v>0</v>
          </cell>
          <cell r="BX122">
            <v>311560.24247607443</v>
          </cell>
          <cell r="BY122">
            <v>52261.756691611961</v>
          </cell>
          <cell r="BZ122">
            <v>0</v>
          </cell>
          <cell r="CA122">
            <v>363821.99916768639</v>
          </cell>
          <cell r="CB122">
            <v>311560.24247607443</v>
          </cell>
          <cell r="CC122">
            <v>52261.756691611961</v>
          </cell>
          <cell r="CD122">
            <v>363821.99916768639</v>
          </cell>
          <cell r="CE122">
            <v>0</v>
          </cell>
          <cell r="CF122">
            <v>313678.8896421456</v>
          </cell>
          <cell r="CG122">
            <v>50504.756691611961</v>
          </cell>
          <cell r="CH122">
            <v>0</v>
          </cell>
          <cell r="CI122">
            <v>364183.64633375756</v>
          </cell>
          <cell r="CJ122">
            <v>313678.8896421456</v>
          </cell>
          <cell r="CK122">
            <v>50504.756691611961</v>
          </cell>
          <cell r="CL122">
            <v>364183.64633375756</v>
          </cell>
          <cell r="CM122">
            <v>0</v>
          </cell>
          <cell r="CN122">
            <v>315806.72394694487</v>
          </cell>
          <cell r="CO122">
            <v>48806.756691611961</v>
          </cell>
          <cell r="CP122">
            <v>0</v>
          </cell>
          <cell r="CQ122">
            <v>364613.48063855682</v>
          </cell>
          <cell r="CR122">
            <v>315806.72394694487</v>
          </cell>
          <cell r="CS122">
            <v>48806.756691611961</v>
          </cell>
          <cell r="CT122">
            <v>364613.48063855682</v>
          </cell>
        </row>
        <row r="123">
          <cell r="A123">
            <v>126</v>
          </cell>
          <cell r="B123" t="str">
            <v>Prepay Base</v>
          </cell>
          <cell r="C123">
            <v>0</v>
          </cell>
          <cell r="D123">
            <v>0</v>
          </cell>
          <cell r="E123">
            <v>0</v>
          </cell>
          <cell r="F123">
            <v>7870483.3302133949</v>
          </cell>
          <cell r="G123">
            <v>0</v>
          </cell>
          <cell r="H123">
            <v>0</v>
          </cell>
          <cell r="I123">
            <v>7870483.3302133949</v>
          </cell>
          <cell r="J123">
            <v>7870483.3302133949</v>
          </cell>
          <cell r="K123">
            <v>0</v>
          </cell>
          <cell r="L123">
            <v>0</v>
          </cell>
          <cell r="M123">
            <v>0</v>
          </cell>
          <cell r="N123">
            <v>8000058.4938948145</v>
          </cell>
          <cell r="O123">
            <v>0</v>
          </cell>
          <cell r="P123">
            <v>0</v>
          </cell>
          <cell r="Q123">
            <v>8000058.4938948145</v>
          </cell>
          <cell r="R123">
            <v>8000058.4938948145</v>
          </cell>
          <cell r="S123">
            <v>0</v>
          </cell>
          <cell r="T123">
            <v>0</v>
          </cell>
          <cell r="U123">
            <v>0</v>
          </cell>
          <cell r="V123">
            <v>8053445.112343058</v>
          </cell>
          <cell r="W123">
            <v>0</v>
          </cell>
          <cell r="X123">
            <v>0</v>
          </cell>
          <cell r="Y123">
            <v>8053445.112343058</v>
          </cell>
          <cell r="Z123">
            <v>8053445.112343058</v>
          </cell>
          <cell r="AA123">
            <v>0</v>
          </cell>
          <cell r="AB123">
            <v>0</v>
          </cell>
          <cell r="AC123">
            <v>0</v>
          </cell>
          <cell r="AD123">
            <v>8044034.9734062785</v>
          </cell>
          <cell r="AE123">
            <v>0</v>
          </cell>
          <cell r="AF123">
            <v>0</v>
          </cell>
          <cell r="AG123">
            <v>8044034.9734062785</v>
          </cell>
          <cell r="AH123">
            <v>8044034.9734062785</v>
          </cell>
          <cell r="AI123">
            <v>0</v>
          </cell>
          <cell r="AJ123">
            <v>0</v>
          </cell>
          <cell r="AK123">
            <v>0</v>
          </cell>
          <cell r="AL123">
            <v>8057659.5583214127</v>
          </cell>
          <cell r="AM123">
            <v>0</v>
          </cell>
          <cell r="AN123">
            <v>0</v>
          </cell>
          <cell r="AO123">
            <v>8057659.5583214127</v>
          </cell>
          <cell r="AP123">
            <v>8057659.5583214127</v>
          </cell>
          <cell r="AQ123">
            <v>0</v>
          </cell>
          <cell r="AR123">
            <v>0</v>
          </cell>
          <cell r="AS123">
            <v>0</v>
          </cell>
          <cell r="AT123">
            <v>8086964.3241889747</v>
          </cell>
          <cell r="AU123">
            <v>0</v>
          </cell>
          <cell r="AV123">
            <v>0</v>
          </cell>
          <cell r="AW123">
            <v>8086964.3241889747</v>
          </cell>
          <cell r="AX123">
            <v>8086964.3241889747</v>
          </cell>
          <cell r="AY123">
            <v>0</v>
          </cell>
          <cell r="AZ123">
            <v>0</v>
          </cell>
          <cell r="BA123">
            <v>0</v>
          </cell>
          <cell r="BB123">
            <v>8214509.5269576171</v>
          </cell>
          <cell r="BC123">
            <v>0</v>
          </cell>
          <cell r="BD123">
            <v>0</v>
          </cell>
          <cell r="BE123">
            <v>8214509.5269576171</v>
          </cell>
          <cell r="BF123">
            <v>8214509.5269576171</v>
          </cell>
          <cell r="BG123">
            <v>0</v>
          </cell>
          <cell r="BH123">
            <v>0</v>
          </cell>
          <cell r="BI123">
            <v>0</v>
          </cell>
          <cell r="BJ123">
            <v>8386290.9872708498</v>
          </cell>
          <cell r="BK123">
            <v>0</v>
          </cell>
          <cell r="BL123">
            <v>0</v>
          </cell>
          <cell r="BM123">
            <v>8386290.9872708498</v>
          </cell>
          <cell r="BN123">
            <v>8386290.9872708498</v>
          </cell>
          <cell r="BO123">
            <v>0</v>
          </cell>
          <cell r="BP123">
            <v>0</v>
          </cell>
          <cell r="BQ123">
            <v>0</v>
          </cell>
          <cell r="BR123">
            <v>8739349.7198909707</v>
          </cell>
          <cell r="BS123">
            <v>0</v>
          </cell>
          <cell r="BT123">
            <v>0</v>
          </cell>
          <cell r="BU123">
            <v>8739349.7198909707</v>
          </cell>
          <cell r="BV123">
            <v>8739349.7198909707</v>
          </cell>
          <cell r="BW123">
            <v>0</v>
          </cell>
          <cell r="BX123">
            <v>0</v>
          </cell>
          <cell r="BY123">
            <v>0</v>
          </cell>
          <cell r="BZ123">
            <v>8859771.4637400154</v>
          </cell>
          <cell r="CA123">
            <v>0</v>
          </cell>
          <cell r="CB123">
            <v>0</v>
          </cell>
          <cell r="CC123">
            <v>8859771.4637400154</v>
          </cell>
          <cell r="CD123">
            <v>8859771.4637400154</v>
          </cell>
          <cell r="CE123">
            <v>0</v>
          </cell>
          <cell r="CF123">
            <v>0</v>
          </cell>
          <cell r="CG123">
            <v>0</v>
          </cell>
          <cell r="CH123">
            <v>8893895.6180375833</v>
          </cell>
          <cell r="CI123">
            <v>0</v>
          </cell>
          <cell r="CJ123">
            <v>0</v>
          </cell>
          <cell r="CK123">
            <v>8893895.6180375833</v>
          </cell>
          <cell r="CL123">
            <v>8893895.6180375833</v>
          </cell>
          <cell r="CM123">
            <v>0</v>
          </cell>
          <cell r="CN123">
            <v>0</v>
          </cell>
          <cell r="CO123">
            <v>0</v>
          </cell>
          <cell r="CP123">
            <v>8927958.637611011</v>
          </cell>
          <cell r="CQ123">
            <v>0</v>
          </cell>
          <cell r="CR123">
            <v>0</v>
          </cell>
          <cell r="CS123">
            <v>8927958.637611011</v>
          </cell>
          <cell r="CT123">
            <v>8927958.637611011</v>
          </cell>
        </row>
        <row r="124">
          <cell r="A124">
            <v>127</v>
          </cell>
          <cell r="B124" t="str">
            <v>Closing Base</v>
          </cell>
          <cell r="C124">
            <v>621082.65148239478</v>
          </cell>
          <cell r="D124">
            <v>705425.0509140268</v>
          </cell>
          <cell r="E124">
            <v>2110420.6837467812</v>
          </cell>
          <cell r="F124">
            <v>7870483.3302133949</v>
          </cell>
          <cell r="G124">
            <v>3436928.3861432029</v>
          </cell>
          <cell r="H124">
            <v>1326507.7023964217</v>
          </cell>
          <cell r="I124">
            <v>9980904.0139601752</v>
          </cell>
          <cell r="J124">
            <v>11307411.716356598</v>
          </cell>
          <cell r="K124">
            <v>635571.39210008469</v>
          </cell>
          <cell r="L124">
            <v>712092.33740949421</v>
          </cell>
          <cell r="M124">
            <v>2082524.9361832726</v>
          </cell>
          <cell r="N124">
            <v>8000058.4938948145</v>
          </cell>
          <cell r="O124">
            <v>3430188.6656928519</v>
          </cell>
          <cell r="P124">
            <v>1347663.729509579</v>
          </cell>
          <cell r="Q124">
            <v>10082583.430078087</v>
          </cell>
          <cell r="R124">
            <v>11430247.159587666</v>
          </cell>
          <cell r="S124">
            <v>649261.31693118461</v>
          </cell>
          <cell r="T124">
            <v>718915.28408537502</v>
          </cell>
          <cell r="U124">
            <v>2062725.859397182</v>
          </cell>
          <cell r="V124">
            <v>8053445.112343058</v>
          </cell>
          <cell r="W124">
            <v>3430902.4604137419</v>
          </cell>
          <cell r="X124">
            <v>1368176.6010165596</v>
          </cell>
          <cell r="Y124">
            <v>10116170.97174024</v>
          </cell>
          <cell r="Z124">
            <v>11484347.572756801</v>
          </cell>
          <cell r="AA124">
            <v>661831.46961468493</v>
          </cell>
          <cell r="AB124">
            <v>727411.15597285726</v>
          </cell>
          <cell r="AC124">
            <v>2054434.3143238046</v>
          </cell>
          <cell r="AD124">
            <v>8044034.9734062785</v>
          </cell>
          <cell r="AE124">
            <v>3443676.9399113464</v>
          </cell>
          <cell r="AF124">
            <v>1389242.6255875421</v>
          </cell>
          <cell r="AG124">
            <v>10098469.287730083</v>
          </cell>
          <cell r="AH124">
            <v>11487711.913317624</v>
          </cell>
          <cell r="AI124">
            <v>676302.12629821466</v>
          </cell>
          <cell r="AJ124">
            <v>736129.81729360088</v>
          </cell>
          <cell r="AK124">
            <v>2040138.0528832581</v>
          </cell>
          <cell r="AL124">
            <v>8057659.5583214127</v>
          </cell>
          <cell r="AM124">
            <v>3452569.9964750735</v>
          </cell>
          <cell r="AN124">
            <v>1412431.9435918154</v>
          </cell>
          <cell r="AO124">
            <v>10097797.611204671</v>
          </cell>
          <cell r="AP124">
            <v>11510229.554796487</v>
          </cell>
          <cell r="AQ124">
            <v>693151.22516256478</v>
          </cell>
          <cell r="AR124">
            <v>744971.76319262455</v>
          </cell>
          <cell r="AS124">
            <v>2028278.1344798291</v>
          </cell>
          <cell r="AT124">
            <v>8086964.3241889747</v>
          </cell>
          <cell r="AU124">
            <v>3466401.1228350182</v>
          </cell>
          <cell r="AV124">
            <v>1438122.9883551893</v>
          </cell>
          <cell r="AW124">
            <v>10115242.458668804</v>
          </cell>
          <cell r="AX124">
            <v>11553365.447023993</v>
          </cell>
          <cell r="AY124">
            <v>710573.23605981458</v>
          </cell>
          <cell r="AZ124">
            <v>760694.60120476712</v>
          </cell>
          <cell r="BA124">
            <v>2022900.1404210837</v>
          </cell>
          <cell r="BB124">
            <v>8214509.5269576171</v>
          </cell>
          <cell r="BC124">
            <v>3494167.9776856652</v>
          </cell>
          <cell r="BD124">
            <v>1471267.8372645818</v>
          </cell>
          <cell r="BE124">
            <v>10237409.667378701</v>
          </cell>
          <cell r="BF124">
            <v>11708677.504643282</v>
          </cell>
          <cell r="BG124">
            <v>728953.14375407482</v>
          </cell>
          <cell r="BH124">
            <v>776305.20999663114</v>
          </cell>
          <cell r="BI124">
            <v>2029422.3810573102</v>
          </cell>
          <cell r="BJ124">
            <v>8386290.9872708498</v>
          </cell>
          <cell r="BK124">
            <v>3534680.7348080166</v>
          </cell>
          <cell r="BL124">
            <v>1505258.3537507057</v>
          </cell>
          <cell r="BM124">
            <v>10415713.36832816</v>
          </cell>
          <cell r="BN124">
            <v>11920971.722078867</v>
          </cell>
          <cell r="BO124">
            <v>743741.96141571458</v>
          </cell>
          <cell r="BP124">
            <v>791927.04969009059</v>
          </cell>
          <cell r="BQ124">
            <v>2060688.5532936547</v>
          </cell>
          <cell r="BR124">
            <v>8739349.7198909707</v>
          </cell>
          <cell r="BS124">
            <v>3596357.5643994603</v>
          </cell>
          <cell r="BT124">
            <v>1535669.0111058052</v>
          </cell>
          <cell r="BU124">
            <v>10800038.273184625</v>
          </cell>
          <cell r="BV124">
            <v>12335707.284290431</v>
          </cell>
          <cell r="BW124">
            <v>761628.83419543458</v>
          </cell>
          <cell r="BX124">
            <v>802300.07376861409</v>
          </cell>
          <cell r="BY124">
            <v>2065501.7891738552</v>
          </cell>
          <cell r="BZ124">
            <v>8859771.4637400154</v>
          </cell>
          <cell r="CA124">
            <v>3629430.6971379039</v>
          </cell>
          <cell r="CB124">
            <v>1563928.9079640489</v>
          </cell>
          <cell r="CC124">
            <v>10925273.25291387</v>
          </cell>
          <cell r="CD124">
            <v>12489202.160877919</v>
          </cell>
          <cell r="CE124">
            <v>781847.16897515464</v>
          </cell>
          <cell r="CF124">
            <v>813021.67019694787</v>
          </cell>
          <cell r="CG124">
            <v>2061877.5840722835</v>
          </cell>
          <cell r="CH124">
            <v>8893895.6180375833</v>
          </cell>
          <cell r="CI124">
            <v>3656746.423244386</v>
          </cell>
          <cell r="CJ124">
            <v>1594868.8391721025</v>
          </cell>
          <cell r="CK124">
            <v>10955773.202109866</v>
          </cell>
          <cell r="CL124">
            <v>12550642.041281968</v>
          </cell>
          <cell r="CM124">
            <v>803700.19375486462</v>
          </cell>
          <cell r="CN124">
            <v>823805.90773149009</v>
          </cell>
          <cell r="CO124">
            <v>2054620.3563393923</v>
          </cell>
          <cell r="CP124">
            <v>8927958.637611011</v>
          </cell>
          <cell r="CQ124">
            <v>3682126.4578257469</v>
          </cell>
          <cell r="CR124">
            <v>1627506.1014863546</v>
          </cell>
          <cell r="CS124">
            <v>10982578.993950404</v>
          </cell>
          <cell r="CT124">
            <v>12610085.095436757</v>
          </cell>
        </row>
        <row r="125">
          <cell r="A125">
            <v>128</v>
          </cell>
          <cell r="B125" t="str">
            <v>MINUTES</v>
          </cell>
          <cell r="C125">
            <v>621082.65148239478</v>
          </cell>
          <cell r="D125" t="e">
            <v>#DIV/0!</v>
          </cell>
          <cell r="E125">
            <v>0</v>
          </cell>
          <cell r="F125" t="e">
            <v>#DIV/0!</v>
          </cell>
          <cell r="G125">
            <v>3436928.3861432029</v>
          </cell>
          <cell r="H125">
            <v>1326507.7023964217</v>
          </cell>
          <cell r="I125" t="e">
            <v>#DIV/0!</v>
          </cell>
          <cell r="J125">
            <v>0</v>
          </cell>
          <cell r="K125">
            <v>635571.39210008469</v>
          </cell>
          <cell r="L125">
            <v>712092.33740949421</v>
          </cell>
          <cell r="M125">
            <v>2082524.9361832726</v>
          </cell>
          <cell r="N125">
            <v>8000058.4938948145</v>
          </cell>
          <cell r="O125">
            <v>3430188.6656928519</v>
          </cell>
          <cell r="P125">
            <v>1347663.729509579</v>
          </cell>
          <cell r="Q125">
            <v>10082583.430078087</v>
          </cell>
          <cell r="R125">
            <v>11430247.159587666</v>
          </cell>
          <cell r="S125">
            <v>649261.31693118461</v>
          </cell>
          <cell r="T125">
            <v>718915.28408537502</v>
          </cell>
          <cell r="U125">
            <v>2062725.859397182</v>
          </cell>
          <cell r="V125">
            <v>8053445.112343058</v>
          </cell>
          <cell r="W125">
            <v>3430902.4604137419</v>
          </cell>
          <cell r="X125">
            <v>1368176.6010165596</v>
          </cell>
          <cell r="Y125">
            <v>10116170.97174024</v>
          </cell>
          <cell r="Z125">
            <v>11484347.572756801</v>
          </cell>
          <cell r="AA125">
            <v>661831.46961468493</v>
          </cell>
          <cell r="AB125">
            <v>727411.15597285726</v>
          </cell>
          <cell r="AC125">
            <v>2054434.3143238046</v>
          </cell>
          <cell r="AD125">
            <v>8044034.9734062785</v>
          </cell>
          <cell r="AE125">
            <v>3443676.9399113464</v>
          </cell>
          <cell r="AF125">
            <v>1389242.6255875421</v>
          </cell>
          <cell r="AG125">
            <v>10098469.287730083</v>
          </cell>
          <cell r="AH125">
            <v>11487711.913317624</v>
          </cell>
          <cell r="AI125">
            <v>676302.12629821466</v>
          </cell>
          <cell r="AJ125">
            <v>736129.81729360088</v>
          </cell>
          <cell r="AK125">
            <v>2040138.0528832581</v>
          </cell>
          <cell r="AL125">
            <v>8057659.5583214127</v>
          </cell>
          <cell r="AM125">
            <v>3452569.9964750735</v>
          </cell>
          <cell r="AN125">
            <v>1412431.9435918154</v>
          </cell>
          <cell r="AO125">
            <v>10097797.611204671</v>
          </cell>
          <cell r="AP125">
            <v>11510229.554796487</v>
          </cell>
          <cell r="AQ125">
            <v>693151.22516256478</v>
          </cell>
          <cell r="AR125">
            <v>744971.76319262455</v>
          </cell>
          <cell r="AS125">
            <v>2028278.1344798291</v>
          </cell>
          <cell r="AT125">
            <v>8086964.3241889747</v>
          </cell>
          <cell r="AU125">
            <v>3466401.1228350182</v>
          </cell>
          <cell r="AV125">
            <v>1438122.9883551893</v>
          </cell>
          <cell r="AW125">
            <v>10115242.458668804</v>
          </cell>
          <cell r="AX125">
            <v>11553365.447023993</v>
          </cell>
          <cell r="AY125">
            <v>710573.23605981458</v>
          </cell>
          <cell r="AZ125">
            <v>760694.60120476712</v>
          </cell>
          <cell r="BA125">
            <v>2022900.1404210837</v>
          </cell>
          <cell r="BB125">
            <v>8214509.5269576171</v>
          </cell>
          <cell r="BC125">
            <v>3494167.9776856652</v>
          </cell>
          <cell r="BD125">
            <v>1471267.8372645818</v>
          </cell>
          <cell r="BE125">
            <v>10237409.667378701</v>
          </cell>
          <cell r="BF125">
            <v>11708677.504643282</v>
          </cell>
          <cell r="BG125">
            <v>728953.14375407482</v>
          </cell>
          <cell r="BH125">
            <v>776305.20999663114</v>
          </cell>
          <cell r="BI125">
            <v>2029422.3810573102</v>
          </cell>
          <cell r="BJ125">
            <v>8386290.9872708498</v>
          </cell>
          <cell r="BK125">
            <v>3534680.7348080166</v>
          </cell>
          <cell r="BL125">
            <v>1505258.3537507057</v>
          </cell>
          <cell r="BM125">
            <v>10415713.36832816</v>
          </cell>
          <cell r="BN125">
            <v>11920971.722078867</v>
          </cell>
          <cell r="BO125">
            <v>743741.96141571458</v>
          </cell>
          <cell r="BP125">
            <v>791927.04969009059</v>
          </cell>
          <cell r="BQ125">
            <v>2060688.5532936547</v>
          </cell>
          <cell r="BR125">
            <v>8739349.7198909707</v>
          </cell>
          <cell r="BS125">
            <v>3596357.5643994603</v>
          </cell>
          <cell r="BT125">
            <v>1535669.0111058052</v>
          </cell>
          <cell r="BU125">
            <v>10800038.273184625</v>
          </cell>
          <cell r="BV125">
            <v>12335707.284290431</v>
          </cell>
          <cell r="BW125">
            <v>761628.83419543458</v>
          </cell>
          <cell r="BX125">
            <v>802300.07376861409</v>
          </cell>
          <cell r="BY125">
            <v>2065501.7891738552</v>
          </cell>
          <cell r="BZ125">
            <v>8859771.4637400154</v>
          </cell>
          <cell r="CA125">
            <v>3629430.6971379039</v>
          </cell>
          <cell r="CB125">
            <v>1563928.9079640489</v>
          </cell>
          <cell r="CC125">
            <v>10925273.25291387</v>
          </cell>
          <cell r="CD125">
            <v>12489202.160877919</v>
          </cell>
          <cell r="CE125">
            <v>781847.16897515464</v>
          </cell>
          <cell r="CF125">
            <v>813021.67019694787</v>
          </cell>
          <cell r="CG125">
            <v>2061877.5840722835</v>
          </cell>
          <cell r="CH125">
            <v>8893895.6180375833</v>
          </cell>
          <cell r="CI125">
            <v>3656746.423244386</v>
          </cell>
          <cell r="CJ125">
            <v>1594868.8391721025</v>
          </cell>
          <cell r="CK125">
            <v>10955773.202109866</v>
          </cell>
          <cell r="CL125">
            <v>12550642.041281968</v>
          </cell>
          <cell r="CM125">
            <v>803700.19375486462</v>
          </cell>
          <cell r="CN125">
            <v>823805.90773149009</v>
          </cell>
          <cell r="CO125">
            <v>2054620.3563393923</v>
          </cell>
          <cell r="CP125">
            <v>8927958.637611011</v>
          </cell>
          <cell r="CQ125">
            <v>3682126.4578257469</v>
          </cell>
          <cell r="CR125">
            <v>1627506.1014863546</v>
          </cell>
          <cell r="CS125">
            <v>10982578.993950404</v>
          </cell>
          <cell r="CT125">
            <v>12610085.095436757</v>
          </cell>
        </row>
        <row r="126">
          <cell r="A126">
            <v>129</v>
          </cell>
          <cell r="B126" t="str">
            <v>Outgoing (Network)</v>
          </cell>
        </row>
        <row r="127">
          <cell r="A127">
            <v>129</v>
          </cell>
          <cell r="B127" t="str">
            <v>BTM</v>
          </cell>
          <cell r="C127">
            <v>112465008.48909651</v>
          </cell>
          <cell r="D127">
            <v>35669557.387284309</v>
          </cell>
          <cell r="E127">
            <v>1576197.7514027988</v>
          </cell>
          <cell r="G127">
            <v>149710763.6277836</v>
          </cell>
          <cell r="H127">
            <v>148134565.8763808</v>
          </cell>
          <cell r="I127">
            <v>1576197.7514027988</v>
          </cell>
          <cell r="J127">
            <v>149710763.6277836</v>
          </cell>
          <cell r="K127">
            <v>122541108.90264928</v>
          </cell>
          <cell r="L127">
            <v>40342865.215040289</v>
          </cell>
          <cell r="M127">
            <v>1526568.1093364628</v>
          </cell>
          <cell r="O127">
            <v>164410542.22702605</v>
          </cell>
          <cell r="P127">
            <v>162883974.11768958</v>
          </cell>
          <cell r="Q127">
            <v>1526568.1093364628</v>
          </cell>
          <cell r="R127">
            <v>164410542.22702605</v>
          </cell>
          <cell r="S127">
            <v>119534991.15767024</v>
          </cell>
          <cell r="T127">
            <v>37804703.034144133</v>
          </cell>
          <cell r="U127">
            <v>1669450.4653649861</v>
          </cell>
          <cell r="W127">
            <v>159009144.65717936</v>
          </cell>
          <cell r="X127">
            <v>157339694.19181436</v>
          </cell>
          <cell r="Y127">
            <v>1669450.4653649861</v>
          </cell>
          <cell r="Z127">
            <v>159009144.65717936</v>
          </cell>
          <cell r="AA127">
            <v>123216492.47799261</v>
          </cell>
          <cell r="AB127">
            <v>39686548.124579147</v>
          </cell>
          <cell r="AC127">
            <v>1486798.5734869784</v>
          </cell>
          <cell r="AE127">
            <v>164389839.17605874</v>
          </cell>
          <cell r="AF127">
            <v>162903040.60257176</v>
          </cell>
          <cell r="AG127">
            <v>1486798.5734869784</v>
          </cell>
          <cell r="AH127">
            <v>164389839.17605874</v>
          </cell>
          <cell r="AI127">
            <v>114668067.65229225</v>
          </cell>
          <cell r="AJ127">
            <v>37549033.664158776</v>
          </cell>
          <cell r="AK127">
            <v>1369298.7589910885</v>
          </cell>
          <cell r="AM127">
            <v>153586400.07544211</v>
          </cell>
          <cell r="AN127">
            <v>152217101.31645101</v>
          </cell>
          <cell r="AO127">
            <v>1369298.7589910885</v>
          </cell>
          <cell r="AP127">
            <v>153586400.07544211</v>
          </cell>
          <cell r="AQ127">
            <v>121759796.1061969</v>
          </cell>
          <cell r="AR127">
            <v>38814743.125744596</v>
          </cell>
          <cell r="AS127">
            <v>1219337.9801880037</v>
          </cell>
          <cell r="AU127">
            <v>161793877.2121295</v>
          </cell>
          <cell r="AV127">
            <v>160574539.23194149</v>
          </cell>
          <cell r="AW127">
            <v>1219337.9801880037</v>
          </cell>
          <cell r="AX127">
            <v>161793877.2121295</v>
          </cell>
          <cell r="AY127">
            <v>137565787.39420944</v>
          </cell>
          <cell r="AZ127">
            <v>44239755.144630641</v>
          </cell>
          <cell r="BA127">
            <v>1349307.5461520208</v>
          </cell>
          <cell r="BC127">
            <v>183154850.08499211</v>
          </cell>
          <cell r="BD127">
            <v>181805542.53884009</v>
          </cell>
          <cell r="BE127">
            <v>1349307.5461520208</v>
          </cell>
          <cell r="BF127">
            <v>183154850.08499211</v>
          </cell>
          <cell r="BG127">
            <v>141548777.82222614</v>
          </cell>
          <cell r="BH127">
            <v>44807690.000494003</v>
          </cell>
          <cell r="BI127">
            <v>1336367.2374614913</v>
          </cell>
          <cell r="BK127">
            <v>187692835.06018162</v>
          </cell>
          <cell r="BL127">
            <v>186356467.82272014</v>
          </cell>
          <cell r="BM127">
            <v>1336367.2374614913</v>
          </cell>
          <cell r="BN127">
            <v>187692835.06018162</v>
          </cell>
          <cell r="BO127">
            <v>126437472.57064801</v>
          </cell>
          <cell r="BP127">
            <v>40762777.016110733</v>
          </cell>
          <cell r="BQ127">
            <v>1213094.5513499356</v>
          </cell>
          <cell r="BS127">
            <v>168413344.13810867</v>
          </cell>
          <cell r="BT127">
            <v>167200249.58675873</v>
          </cell>
          <cell r="BU127">
            <v>1213094.5513499356</v>
          </cell>
          <cell r="BV127">
            <v>168413344.13810867</v>
          </cell>
          <cell r="BW127">
            <v>144590789.40578714</v>
          </cell>
          <cell r="BX127">
            <v>45600889.377355985</v>
          </cell>
          <cell r="BY127">
            <v>1281274.204802451</v>
          </cell>
          <cell r="CA127">
            <v>191472952.98794559</v>
          </cell>
          <cell r="CB127">
            <v>190191678.78314313</v>
          </cell>
          <cell r="CC127">
            <v>1281274.204802451</v>
          </cell>
          <cell r="CD127">
            <v>191472952.98794559</v>
          </cell>
          <cell r="CE127">
            <v>139598353.10321242</v>
          </cell>
          <cell r="CF127">
            <v>43208326.007162198</v>
          </cell>
          <cell r="CG127">
            <v>1092524.1720186197</v>
          </cell>
          <cell r="CI127">
            <v>183899203.28239325</v>
          </cell>
          <cell r="CJ127">
            <v>182806679.11037463</v>
          </cell>
          <cell r="CK127">
            <v>1092524.1720186197</v>
          </cell>
          <cell r="CL127">
            <v>183899203.28239325</v>
          </cell>
          <cell r="CM127">
            <v>140637978.32883328</v>
          </cell>
          <cell r="CN127">
            <v>43007548.195361681</v>
          </cell>
          <cell r="CO127">
            <v>1071998.6310917661</v>
          </cell>
          <cell r="CQ127">
            <v>184717525.15528673</v>
          </cell>
          <cell r="CR127">
            <v>183645526.52419496</v>
          </cell>
          <cell r="CS127">
            <v>1071998.6310917661</v>
          </cell>
          <cell r="CT127">
            <v>184717525.15528673</v>
          </cell>
        </row>
        <row r="128">
          <cell r="A128">
            <v>130</v>
          </cell>
          <cell r="B128" t="str">
            <v>SPD</v>
          </cell>
          <cell r="C128">
            <v>3830735.7550153877</v>
          </cell>
          <cell r="D128">
            <v>26031334.05259943</v>
          </cell>
          <cell r="E128">
            <v>163742531.16796359</v>
          </cell>
          <cell r="G128">
            <v>193604600.97557843</v>
          </cell>
          <cell r="H128">
            <v>29862069.807614818</v>
          </cell>
          <cell r="I128">
            <v>163742531.16796359</v>
          </cell>
          <cell r="J128">
            <v>193604600.97557843</v>
          </cell>
          <cell r="K128">
            <v>4117430.1514887214</v>
          </cell>
          <cell r="L128">
            <v>28006387.015750691</v>
          </cell>
          <cell r="M128">
            <v>190823862.08809051</v>
          </cell>
          <cell r="O128">
            <v>222947679.25532991</v>
          </cell>
          <cell r="P128">
            <v>32123817.167239413</v>
          </cell>
          <cell r="Q128">
            <v>190823862.08809051</v>
          </cell>
          <cell r="R128">
            <v>222947679.25532991</v>
          </cell>
          <cell r="S128">
            <v>3802742.292026781</v>
          </cell>
          <cell r="T128">
            <v>25983313.873120576</v>
          </cell>
          <cell r="U128">
            <v>190149220.01713151</v>
          </cell>
          <cell r="W128">
            <v>219935276.18227887</v>
          </cell>
          <cell r="X128">
            <v>29786056.165147357</v>
          </cell>
          <cell r="Y128">
            <v>190149220.01713151</v>
          </cell>
          <cell r="Z128">
            <v>219935276.18227887</v>
          </cell>
          <cell r="AA128">
            <v>3994590.0162332975</v>
          </cell>
          <cell r="AB128">
            <v>28441810.390258286</v>
          </cell>
          <cell r="AC128">
            <v>185850929.81282485</v>
          </cell>
          <cell r="AE128">
            <v>218287330.21931642</v>
          </cell>
          <cell r="AF128">
            <v>32436400.406491585</v>
          </cell>
          <cell r="AG128">
            <v>185850929.81282485</v>
          </cell>
          <cell r="AH128">
            <v>218287330.21931642</v>
          </cell>
          <cell r="AI128">
            <v>3730982.9412014368</v>
          </cell>
          <cell r="AJ128">
            <v>26763839.54100284</v>
          </cell>
          <cell r="AK128">
            <v>184431524.87469119</v>
          </cell>
          <cell r="AM128">
            <v>214926347.35689548</v>
          </cell>
          <cell r="AN128">
            <v>30494822.482204277</v>
          </cell>
          <cell r="AO128">
            <v>184431524.87469119</v>
          </cell>
          <cell r="AP128">
            <v>214926347.35689548</v>
          </cell>
          <cell r="AQ128">
            <v>3939191.3277971074</v>
          </cell>
          <cell r="AR128">
            <v>29333436.062749568</v>
          </cell>
          <cell r="AS128">
            <v>183978696.66589513</v>
          </cell>
          <cell r="AU128">
            <v>217251324.05644181</v>
          </cell>
          <cell r="AV128">
            <v>33272627.390546676</v>
          </cell>
          <cell r="AW128">
            <v>183978696.66589513</v>
          </cell>
          <cell r="AX128">
            <v>217251324.05644181</v>
          </cell>
          <cell r="AY128">
            <v>4118369.6414984218</v>
          </cell>
          <cell r="AZ128">
            <v>31088460.097297236</v>
          </cell>
          <cell r="BA128">
            <v>204537424.72578683</v>
          </cell>
          <cell r="BC128">
            <v>239744254.4645825</v>
          </cell>
          <cell r="BD128">
            <v>35206829.73879566</v>
          </cell>
          <cell r="BE128">
            <v>204537424.72578683</v>
          </cell>
          <cell r="BF128">
            <v>239744254.4645825</v>
          </cell>
          <cell r="BG128">
            <v>3873024.6059212089</v>
          </cell>
          <cell r="BH128">
            <v>30309828.316203292</v>
          </cell>
          <cell r="BI128">
            <v>199818715.79547027</v>
          </cell>
          <cell r="BK128">
            <v>234001568.71759477</v>
          </cell>
          <cell r="BL128">
            <v>34182852.922124505</v>
          </cell>
          <cell r="BM128">
            <v>199818715.79547027</v>
          </cell>
          <cell r="BN128">
            <v>234001568.71759477</v>
          </cell>
          <cell r="BO128">
            <v>3798354.61719125</v>
          </cell>
          <cell r="BP128">
            <v>29834314.870242838</v>
          </cell>
          <cell r="BQ128">
            <v>212904511.28876075</v>
          </cell>
          <cell r="BS128">
            <v>246537180.77619484</v>
          </cell>
          <cell r="BT128">
            <v>33632669.487434089</v>
          </cell>
          <cell r="BU128">
            <v>212904511.28876075</v>
          </cell>
          <cell r="BV128">
            <v>246537180.77619484</v>
          </cell>
          <cell r="BW128">
            <v>3585851.1554918936</v>
          </cell>
          <cell r="BX128">
            <v>28876075.709869303</v>
          </cell>
          <cell r="BY128">
            <v>206247594.85786381</v>
          </cell>
          <cell r="CA128">
            <v>238709521.723225</v>
          </cell>
          <cell r="CB128">
            <v>32461926.865361195</v>
          </cell>
          <cell r="CC128">
            <v>206247594.85786381</v>
          </cell>
          <cell r="CD128">
            <v>238709521.723225</v>
          </cell>
          <cell r="CE128">
            <v>3760948.3263793462</v>
          </cell>
          <cell r="CF128">
            <v>31392341.063328568</v>
          </cell>
          <cell r="CG128">
            <v>213943837.80952057</v>
          </cell>
          <cell r="CI128">
            <v>249097127.1992285</v>
          </cell>
          <cell r="CJ128">
            <v>35153289.389707915</v>
          </cell>
          <cell r="CK128">
            <v>213943837.80952057</v>
          </cell>
          <cell r="CL128">
            <v>249097127.1992285</v>
          </cell>
          <cell r="CM128">
            <v>3987806.4549999209</v>
          </cell>
          <cell r="CN128">
            <v>33908590.09596803</v>
          </cell>
          <cell r="CO128">
            <v>238596343.96409702</v>
          </cell>
          <cell r="CQ128">
            <v>276492740.51506495</v>
          </cell>
          <cell r="CR128">
            <v>37896396.550967954</v>
          </cell>
          <cell r="CS128">
            <v>238596343.96409702</v>
          </cell>
          <cell r="CT128">
            <v>276492740.51506495</v>
          </cell>
        </row>
        <row r="129">
          <cell r="A129">
            <v>131</v>
          </cell>
          <cell r="B129" t="str">
            <v>Cellops Base</v>
          </cell>
          <cell r="C129">
            <v>0</v>
          </cell>
          <cell r="D129">
            <v>180453.32012052616</v>
          </cell>
          <cell r="E129">
            <v>14658261.435001381</v>
          </cell>
          <cell r="G129">
            <v>14838714.755121907</v>
          </cell>
          <cell r="H129">
            <v>180453.32012052616</v>
          </cell>
          <cell r="I129">
            <v>14658261.435001381</v>
          </cell>
          <cell r="J129">
            <v>14838714.755121907</v>
          </cell>
          <cell r="K129">
            <v>0</v>
          </cell>
          <cell r="L129">
            <v>583057.41123198753</v>
          </cell>
          <cell r="M129">
            <v>15763332.955103699</v>
          </cell>
          <cell r="O129">
            <v>16346390.366335686</v>
          </cell>
          <cell r="P129">
            <v>583057.41123198753</v>
          </cell>
          <cell r="Q129">
            <v>15763332.955103699</v>
          </cell>
          <cell r="R129">
            <v>16346390.366335686</v>
          </cell>
          <cell r="S129">
            <v>0</v>
          </cell>
          <cell r="T129">
            <v>824966.4689374757</v>
          </cell>
          <cell r="U129">
            <v>15501831.21835578</v>
          </cell>
          <cell r="W129">
            <v>16326797.687293256</v>
          </cell>
          <cell r="X129">
            <v>824966.4689374757</v>
          </cell>
          <cell r="Y129">
            <v>15501831.21835578</v>
          </cell>
          <cell r="Z129">
            <v>16326797.687293256</v>
          </cell>
          <cell r="AA129">
            <v>0</v>
          </cell>
          <cell r="AB129">
            <v>1480965.8542956768</v>
          </cell>
          <cell r="AC129">
            <v>16041516.154981401</v>
          </cell>
          <cell r="AE129">
            <v>17522482.009277079</v>
          </cell>
          <cell r="AF129">
            <v>1480965.8542956768</v>
          </cell>
          <cell r="AG129">
            <v>16041516.154981401</v>
          </cell>
          <cell r="AH129">
            <v>17522482.009277079</v>
          </cell>
          <cell r="AI129">
            <v>0</v>
          </cell>
          <cell r="AJ129">
            <v>1835892.3494415346</v>
          </cell>
          <cell r="AK129">
            <v>15068861.318856973</v>
          </cell>
          <cell r="AM129">
            <v>16904753.668298509</v>
          </cell>
          <cell r="AN129">
            <v>1835892.3494415346</v>
          </cell>
          <cell r="AO129">
            <v>15068861.318856973</v>
          </cell>
          <cell r="AP129">
            <v>16904753.668298509</v>
          </cell>
          <cell r="AQ129">
            <v>0</v>
          </cell>
          <cell r="AR129">
            <v>2574836.0370986438</v>
          </cell>
          <cell r="AS129">
            <v>14592032.87298207</v>
          </cell>
          <cell r="AU129">
            <v>17166868.910080712</v>
          </cell>
          <cell r="AV129">
            <v>2574836.0370986438</v>
          </cell>
          <cell r="AW129">
            <v>14592032.87298207</v>
          </cell>
          <cell r="AX129">
            <v>17166868.910080712</v>
          </cell>
          <cell r="AY129">
            <v>0</v>
          </cell>
          <cell r="AZ129">
            <v>3355691.999557876</v>
          </cell>
          <cell r="BA129">
            <v>15402813.604393151</v>
          </cell>
          <cell r="BC129">
            <v>18758505.603951026</v>
          </cell>
          <cell r="BD129">
            <v>3355691.999557876</v>
          </cell>
          <cell r="BE129">
            <v>15402813.604393151</v>
          </cell>
          <cell r="BF129">
            <v>18758505.603951026</v>
          </cell>
          <cell r="BG129">
            <v>0</v>
          </cell>
          <cell r="BH129">
            <v>3999492.8582097488</v>
          </cell>
          <cell r="BI129">
            <v>14641400.40330971</v>
          </cell>
          <cell r="BK129">
            <v>18640893.261519458</v>
          </cell>
          <cell r="BL129">
            <v>3999492.8582097488</v>
          </cell>
          <cell r="BM129">
            <v>14641400.40330971</v>
          </cell>
          <cell r="BN129">
            <v>18640893.261519458</v>
          </cell>
          <cell r="BO129">
            <v>0</v>
          </cell>
          <cell r="BP129">
            <v>4547173.6597693115</v>
          </cell>
          <cell r="BQ129">
            <v>14550012.366952529</v>
          </cell>
          <cell r="BS129">
            <v>19097186.026721843</v>
          </cell>
          <cell r="BT129">
            <v>4547173.6597693115</v>
          </cell>
          <cell r="BU129">
            <v>14550012.366952529</v>
          </cell>
          <cell r="BV129">
            <v>19097186.026721843</v>
          </cell>
          <cell r="BW129">
            <v>0</v>
          </cell>
          <cell r="BX129">
            <v>4997634.7281682314</v>
          </cell>
          <cell r="BY129">
            <v>13429117.503445834</v>
          </cell>
          <cell r="CA129">
            <v>18426752.231614064</v>
          </cell>
          <cell r="CB129">
            <v>4997634.7281682314</v>
          </cell>
          <cell r="CC129">
            <v>13429117.503445834</v>
          </cell>
          <cell r="CD129">
            <v>18426752.231614064</v>
          </cell>
          <cell r="CE129">
            <v>0</v>
          </cell>
          <cell r="CF129">
            <v>6089903.7377357418</v>
          </cell>
          <cell r="CG129">
            <v>13358558.198189612</v>
          </cell>
          <cell r="CI129">
            <v>19448461.935925353</v>
          </cell>
          <cell r="CJ129">
            <v>6089903.7377357418</v>
          </cell>
          <cell r="CK129">
            <v>13358558.198189612</v>
          </cell>
          <cell r="CL129">
            <v>19448461.935925353</v>
          </cell>
          <cell r="CM129">
            <v>0</v>
          </cell>
          <cell r="CN129">
            <v>7234310.1057061832</v>
          </cell>
          <cell r="CO129">
            <v>14186293.283746978</v>
          </cell>
          <cell r="CQ129">
            <v>21420603.389453162</v>
          </cell>
          <cell r="CR129">
            <v>7234310.1057061832</v>
          </cell>
          <cell r="CS129">
            <v>14186293.283746978</v>
          </cell>
          <cell r="CT129">
            <v>21420603.389453162</v>
          </cell>
        </row>
        <row r="130">
          <cell r="A130">
            <v>132</v>
          </cell>
          <cell r="B130" t="str">
            <v>Lumina Base</v>
          </cell>
          <cell r="C130">
            <v>20351984.142511848</v>
          </cell>
          <cell r="D130">
            <v>6201493.538716265</v>
          </cell>
          <cell r="E130">
            <v>22634735.710185807</v>
          </cell>
          <cell r="G130">
            <v>49188213.39141392</v>
          </cell>
          <cell r="H130">
            <v>26553477.681228112</v>
          </cell>
          <cell r="I130">
            <v>22634735.710185807</v>
          </cell>
          <cell r="J130">
            <v>49188213.39141392</v>
          </cell>
          <cell r="K130">
            <v>23821775.934712742</v>
          </cell>
          <cell r="L130">
            <v>8149231.4165659361</v>
          </cell>
          <cell r="M130">
            <v>28183757.648787677</v>
          </cell>
          <cell r="O130">
            <v>60154765.000066355</v>
          </cell>
          <cell r="P130">
            <v>31971007.351278678</v>
          </cell>
          <cell r="Q130">
            <v>28183757.648787677</v>
          </cell>
          <cell r="R130">
            <v>60154765.000066355</v>
          </cell>
          <cell r="S130">
            <v>20681293.954586715</v>
          </cell>
          <cell r="T130">
            <v>7817209.2347282646</v>
          </cell>
          <cell r="U130">
            <v>28607468.789254583</v>
          </cell>
          <cell r="W130">
            <v>57105971.978569567</v>
          </cell>
          <cell r="X130">
            <v>28498503.18931498</v>
          </cell>
          <cell r="Y130">
            <v>28607468.789254583</v>
          </cell>
          <cell r="Z130">
            <v>57105971.978569567</v>
          </cell>
          <cell r="AA130">
            <v>22587017.632430021</v>
          </cell>
          <cell r="AB130">
            <v>9079517.4926648457</v>
          </cell>
          <cell r="AC130">
            <v>28780092.208436105</v>
          </cell>
          <cell r="AE130">
            <v>60446627.333530977</v>
          </cell>
          <cell r="AF130">
            <v>31666535.125094868</v>
          </cell>
          <cell r="AG130">
            <v>28780092.208436105</v>
          </cell>
          <cell r="AH130">
            <v>60446627.333530977</v>
          </cell>
          <cell r="AI130">
            <v>21050516.681651272</v>
          </cell>
          <cell r="AJ130">
            <v>9033803.3963618279</v>
          </cell>
          <cell r="AK130">
            <v>28819193.942352947</v>
          </cell>
          <cell r="AM130">
            <v>58903514.020366043</v>
          </cell>
          <cell r="AN130">
            <v>30084320.0780131</v>
          </cell>
          <cell r="AO130">
            <v>28819193.942352947</v>
          </cell>
          <cell r="AP130">
            <v>58903514.020366043</v>
          </cell>
          <cell r="AQ130">
            <v>23847447.055951353</v>
          </cell>
          <cell r="AR130">
            <v>10813626.485575346</v>
          </cell>
          <cell r="AS130">
            <v>30860712.312824</v>
          </cell>
          <cell r="AU130">
            <v>65521785.854350701</v>
          </cell>
          <cell r="AV130">
            <v>34661073.541526698</v>
          </cell>
          <cell r="AW130">
            <v>30860712.312824</v>
          </cell>
          <cell r="AX130">
            <v>65521785.854350701</v>
          </cell>
          <cell r="AY130">
            <v>25203831.576662615</v>
          </cell>
          <cell r="AZ130">
            <v>12111180.528612623</v>
          </cell>
          <cell r="BA130">
            <v>35708256.547963127</v>
          </cell>
          <cell r="BC130">
            <v>73023268.653238356</v>
          </cell>
          <cell r="BD130">
            <v>37315012.105275236</v>
          </cell>
          <cell r="BE130">
            <v>35708256.547963127</v>
          </cell>
          <cell r="BF130">
            <v>73023268.653238356</v>
          </cell>
          <cell r="BG130">
            <v>24982738.781237986</v>
          </cell>
          <cell r="BH130">
            <v>12618974.868296528</v>
          </cell>
          <cell r="BI130">
            <v>36991745.93253015</v>
          </cell>
          <cell r="BK130">
            <v>74593459.582064658</v>
          </cell>
          <cell r="BL130">
            <v>37601713.649534516</v>
          </cell>
          <cell r="BM130">
            <v>36991745.93253015</v>
          </cell>
          <cell r="BN130">
            <v>74593459.582064658</v>
          </cell>
          <cell r="BO130">
            <v>24213014.129632097</v>
          </cell>
          <cell r="BP130">
            <v>12961020.767240502</v>
          </cell>
          <cell r="BQ130">
            <v>41937647.383859552</v>
          </cell>
          <cell r="BS130">
            <v>79111682.280732155</v>
          </cell>
          <cell r="BT130">
            <v>37174034.896872595</v>
          </cell>
          <cell r="BU130">
            <v>41937647.383859552</v>
          </cell>
          <cell r="BV130">
            <v>79111682.280732155</v>
          </cell>
          <cell r="BW130">
            <v>23735055.898427881</v>
          </cell>
          <cell r="BX130">
            <v>13301629.50800336</v>
          </cell>
          <cell r="BY130">
            <v>43495499.466087751</v>
          </cell>
          <cell r="CA130">
            <v>80532184.872518986</v>
          </cell>
          <cell r="CB130">
            <v>37036685.406431243</v>
          </cell>
          <cell r="CC130">
            <v>43495499.466087751</v>
          </cell>
          <cell r="CD130">
            <v>80532184.872518986</v>
          </cell>
          <cell r="CE130">
            <v>26483058.406524353</v>
          </cell>
          <cell r="CF130">
            <v>15491051.906236758</v>
          </cell>
          <cell r="CG130">
            <v>47423162.899295002</v>
          </cell>
          <cell r="CI130">
            <v>89397273.212056115</v>
          </cell>
          <cell r="CJ130">
            <v>41974110.312761113</v>
          </cell>
          <cell r="CK130">
            <v>47423162.899295002</v>
          </cell>
          <cell r="CL130">
            <v>89397273.212056115</v>
          </cell>
          <cell r="CM130">
            <v>29014456.660896964</v>
          </cell>
          <cell r="CN130">
            <v>17754624.49697433</v>
          </cell>
          <cell r="CO130">
            <v>54210957.196403071</v>
          </cell>
          <cell r="CQ130">
            <v>100980038.35427436</v>
          </cell>
          <cell r="CR130">
            <v>46769081.157871291</v>
          </cell>
          <cell r="CS130">
            <v>54210957.196403071</v>
          </cell>
          <cell r="CT130">
            <v>100980038.35427436</v>
          </cell>
        </row>
        <row r="131">
          <cell r="A131">
            <v>133</v>
          </cell>
          <cell r="B131" t="str">
            <v>ISP Base</v>
          </cell>
          <cell r="C131">
            <v>0</v>
          </cell>
          <cell r="D131">
            <v>44095777.888708375</v>
          </cell>
          <cell r="E131">
            <v>5893701.916701409</v>
          </cell>
          <cell r="G131">
            <v>49989479.805409782</v>
          </cell>
          <cell r="H131">
            <v>44095777.888708375</v>
          </cell>
          <cell r="I131">
            <v>5893701.916701409</v>
          </cell>
          <cell r="J131">
            <v>49989479.805409782</v>
          </cell>
          <cell r="K131">
            <v>0</v>
          </cell>
          <cell r="L131">
            <v>45443704.226032063</v>
          </cell>
          <cell r="M131">
            <v>6659886.8245967142</v>
          </cell>
          <cell r="O131">
            <v>52103591.050628781</v>
          </cell>
          <cell r="P131">
            <v>45443704.226032063</v>
          </cell>
          <cell r="Q131">
            <v>6659886.8245967142</v>
          </cell>
          <cell r="R131">
            <v>52103591.050628781</v>
          </cell>
          <cell r="S131">
            <v>0</v>
          </cell>
          <cell r="T131">
            <v>42141397.331479587</v>
          </cell>
          <cell r="U131">
            <v>6083247.0502094729</v>
          </cell>
          <cell r="W131">
            <v>48224644.381689057</v>
          </cell>
          <cell r="X131">
            <v>42141397.331479587</v>
          </cell>
          <cell r="Y131">
            <v>6083247.0502094729</v>
          </cell>
          <cell r="Z131">
            <v>48224644.381689057</v>
          </cell>
          <cell r="AA131">
            <v>0</v>
          </cell>
          <cell r="AB131">
            <v>49030298.960469484</v>
          </cell>
          <cell r="AC131">
            <v>6031915.7763821241</v>
          </cell>
          <cell r="AE131">
            <v>55062214.73685161</v>
          </cell>
          <cell r="AF131">
            <v>49030298.960469484</v>
          </cell>
          <cell r="AG131">
            <v>6031915.7763821241</v>
          </cell>
          <cell r="AH131">
            <v>55062214.73685161</v>
          </cell>
          <cell r="AI131">
            <v>0</v>
          </cell>
          <cell r="AJ131">
            <v>45959167.223036088</v>
          </cell>
          <cell r="AK131">
            <v>5618698.6008097846</v>
          </cell>
          <cell r="AM131">
            <v>51577865.823845871</v>
          </cell>
          <cell r="AN131">
            <v>45959167.223036088</v>
          </cell>
          <cell r="AO131">
            <v>5618698.6008097846</v>
          </cell>
          <cell r="AP131">
            <v>51577865.823845871</v>
          </cell>
          <cell r="AQ131">
            <v>0</v>
          </cell>
          <cell r="AR131">
            <v>51847797.838960961</v>
          </cell>
          <cell r="AS131">
            <v>5688764.1027596863</v>
          </cell>
          <cell r="AU131">
            <v>57536561.94172065</v>
          </cell>
          <cell r="AV131">
            <v>51847797.838960961</v>
          </cell>
          <cell r="AW131">
            <v>5688764.1027596863</v>
          </cell>
          <cell r="AX131">
            <v>57536561.94172065</v>
          </cell>
          <cell r="AY131">
            <v>0</v>
          </cell>
          <cell r="AZ131">
            <v>55133063.434833191</v>
          </cell>
          <cell r="BA131">
            <v>5953391.6969393119</v>
          </cell>
          <cell r="BC131">
            <v>61086455.131772503</v>
          </cell>
          <cell r="BD131">
            <v>55133063.434833191</v>
          </cell>
          <cell r="BE131">
            <v>5953391.6969393119</v>
          </cell>
          <cell r="BF131">
            <v>61086455.131772503</v>
          </cell>
          <cell r="BG131">
            <v>0</v>
          </cell>
          <cell r="BH131">
            <v>55080205.06638401</v>
          </cell>
          <cell r="BI131">
            <v>5498178.0581493853</v>
          </cell>
          <cell r="BK131">
            <v>60578383.124533392</v>
          </cell>
          <cell r="BL131">
            <v>55080205.06638401</v>
          </cell>
          <cell r="BM131">
            <v>5498178.0581493853</v>
          </cell>
          <cell r="BN131">
            <v>60578383.124533392</v>
          </cell>
          <cell r="BO131">
            <v>0</v>
          </cell>
          <cell r="BP131">
            <v>54443341.500081562</v>
          </cell>
          <cell r="BQ131">
            <v>5455852.7429853752</v>
          </cell>
          <cell r="BS131">
            <v>59899194.243066937</v>
          </cell>
          <cell r="BT131">
            <v>54443341.500081562</v>
          </cell>
          <cell r="BU131">
            <v>5455852.7429853752</v>
          </cell>
          <cell r="BV131">
            <v>59899194.243066937</v>
          </cell>
          <cell r="BW131">
            <v>0</v>
          </cell>
          <cell r="BX131">
            <v>53350276.532061942</v>
          </cell>
          <cell r="BY131">
            <v>5012882.9295934774</v>
          </cell>
          <cell r="CA131">
            <v>58363159.461655423</v>
          </cell>
          <cell r="CB131">
            <v>53350276.532061942</v>
          </cell>
          <cell r="CC131">
            <v>5012882.9295934774</v>
          </cell>
          <cell r="CD131">
            <v>58363159.461655423</v>
          </cell>
          <cell r="CE131">
            <v>0</v>
          </cell>
          <cell r="CF131">
            <v>59046251.613840662</v>
          </cell>
          <cell r="CG131">
            <v>5113412.2955020703</v>
          </cell>
          <cell r="CI131">
            <v>64159663.909342736</v>
          </cell>
          <cell r="CJ131">
            <v>59046251.613840662</v>
          </cell>
          <cell r="CK131">
            <v>5113412.2955020703</v>
          </cell>
          <cell r="CL131">
            <v>64159663.909342736</v>
          </cell>
          <cell r="CM131">
            <v>0</v>
          </cell>
          <cell r="CN131">
            <v>64498281.220112465</v>
          </cell>
          <cell r="CO131">
            <v>5431475.0792544615</v>
          </cell>
          <cell r="CQ131">
            <v>69929756.299366921</v>
          </cell>
          <cell r="CR131">
            <v>64498281.220112465</v>
          </cell>
          <cell r="CS131">
            <v>5431475.0792544615</v>
          </cell>
          <cell r="CT131">
            <v>69929756.299366921</v>
          </cell>
        </row>
        <row r="132">
          <cell r="A132">
            <v>134</v>
          </cell>
          <cell r="B132" t="str">
            <v>Prepay Base</v>
          </cell>
          <cell r="C132">
            <v>0</v>
          </cell>
          <cell r="D132">
            <v>44095777.888708375</v>
          </cell>
          <cell r="E132">
            <v>5893701.916701409</v>
          </cell>
          <cell r="F132">
            <v>401547532.40942532</v>
          </cell>
          <cell r="G132">
            <v>49989479.805409782</v>
          </cell>
          <cell r="H132">
            <v>0</v>
          </cell>
          <cell r="I132">
            <v>401547532.40942532</v>
          </cell>
          <cell r="J132">
            <v>401547532.40942532</v>
          </cell>
          <cell r="K132">
            <v>0</v>
          </cell>
          <cell r="L132">
            <v>45443704.226032063</v>
          </cell>
          <cell r="M132">
            <v>6659886.8245967142</v>
          </cell>
          <cell r="N132">
            <v>407948703.51724124</v>
          </cell>
          <cell r="O132">
            <v>52103591.050628781</v>
          </cell>
          <cell r="P132">
            <v>0</v>
          </cell>
          <cell r="Q132">
            <v>407948703.51724124</v>
          </cell>
          <cell r="R132">
            <v>407948703.51724124</v>
          </cell>
          <cell r="S132">
            <v>0</v>
          </cell>
          <cell r="T132">
            <v>42141397.331479587</v>
          </cell>
          <cell r="U132">
            <v>6083247.0502094729</v>
          </cell>
          <cell r="V132">
            <v>414528054.28002119</v>
          </cell>
          <cell r="W132">
            <v>48224644.381689057</v>
          </cell>
          <cell r="X132">
            <v>0</v>
          </cell>
          <cell r="Y132">
            <v>414528054.28002119</v>
          </cell>
          <cell r="Z132">
            <v>414528054.28002119</v>
          </cell>
          <cell r="AA132">
            <v>0</v>
          </cell>
          <cell r="AB132">
            <v>49030298.960469484</v>
          </cell>
          <cell r="AC132">
            <v>6031915.7763821241</v>
          </cell>
          <cell r="AD132">
            <v>429772956.3923558</v>
          </cell>
          <cell r="AE132">
            <v>55062214.73685161</v>
          </cell>
          <cell r="AF132">
            <v>0</v>
          </cell>
          <cell r="AG132">
            <v>429772956.3923558</v>
          </cell>
          <cell r="AH132">
            <v>429772956.3923558</v>
          </cell>
          <cell r="AI132">
            <v>0</v>
          </cell>
          <cell r="AJ132">
            <v>45959167.223036088</v>
          </cell>
          <cell r="AK132">
            <v>5618698.6008097846</v>
          </cell>
          <cell r="AL132">
            <v>443542983.4714911</v>
          </cell>
          <cell r="AM132">
            <v>51577865.823845871</v>
          </cell>
          <cell r="AN132">
            <v>0</v>
          </cell>
          <cell r="AO132">
            <v>443542983.4714911</v>
          </cell>
          <cell r="AP132">
            <v>443542983.4714911</v>
          </cell>
          <cell r="AQ132">
            <v>0</v>
          </cell>
          <cell r="AR132">
            <v>51847797.838960961</v>
          </cell>
          <cell r="AS132">
            <v>5688764.1027596863</v>
          </cell>
          <cell r="AT132">
            <v>438476980.21615446</v>
          </cell>
          <cell r="AU132">
            <v>57536561.94172065</v>
          </cell>
          <cell r="AV132">
            <v>0</v>
          </cell>
          <cell r="AW132">
            <v>438476980.21615446</v>
          </cell>
          <cell r="AX132">
            <v>438476980.21615446</v>
          </cell>
          <cell r="AY132">
            <v>0</v>
          </cell>
          <cell r="AZ132">
            <v>55133063.434833191</v>
          </cell>
          <cell r="BA132">
            <v>5953391.6969393119</v>
          </cell>
          <cell r="BB132">
            <v>462191082.60116911</v>
          </cell>
          <cell r="BC132">
            <v>61086455.131772503</v>
          </cell>
          <cell r="BD132">
            <v>0</v>
          </cell>
          <cell r="BE132">
            <v>462191082.60116911</v>
          </cell>
          <cell r="BF132">
            <v>462191082.60116911</v>
          </cell>
          <cell r="BG132">
            <v>0</v>
          </cell>
          <cell r="BH132">
            <v>55080205.06638401</v>
          </cell>
          <cell r="BI132">
            <v>5498178.0581493853</v>
          </cell>
          <cell r="BJ132">
            <v>476420214.95645154</v>
          </cell>
          <cell r="BK132">
            <v>60578383.124533392</v>
          </cell>
          <cell r="BL132">
            <v>0</v>
          </cell>
          <cell r="BM132">
            <v>476420214.95645154</v>
          </cell>
          <cell r="BN132">
            <v>476420214.95645154</v>
          </cell>
          <cell r="BO132">
            <v>0</v>
          </cell>
          <cell r="BP132">
            <v>54443341.500081562</v>
          </cell>
          <cell r="BQ132">
            <v>5455852.7429853752</v>
          </cell>
          <cell r="BR132">
            <v>497259689.99748409</v>
          </cell>
          <cell r="BS132">
            <v>59899194.243066937</v>
          </cell>
          <cell r="BT132">
            <v>0</v>
          </cell>
          <cell r="BU132">
            <v>497259689.99748409</v>
          </cell>
          <cell r="BV132">
            <v>497259689.99748409</v>
          </cell>
          <cell r="BW132">
            <v>0</v>
          </cell>
          <cell r="BX132">
            <v>53350276.532061942</v>
          </cell>
          <cell r="BY132">
            <v>5012882.9295934774</v>
          </cell>
          <cell r="BZ132">
            <v>516182826.43883002</v>
          </cell>
          <cell r="CA132">
            <v>58363159.461655423</v>
          </cell>
          <cell r="CB132">
            <v>0</v>
          </cell>
          <cell r="CC132">
            <v>516182826.43883002</v>
          </cell>
          <cell r="CD132">
            <v>516182826.43883002</v>
          </cell>
          <cell r="CE132">
            <v>0</v>
          </cell>
          <cell r="CF132">
            <v>59046251.613840662</v>
          </cell>
          <cell r="CG132">
            <v>5113412.2955020703</v>
          </cell>
          <cell r="CH132">
            <v>522903960.34658635</v>
          </cell>
          <cell r="CI132">
            <v>64159663.909342736</v>
          </cell>
          <cell r="CJ132">
            <v>0</v>
          </cell>
          <cell r="CK132">
            <v>522903960.34658635</v>
          </cell>
          <cell r="CL132">
            <v>522903960.34658635</v>
          </cell>
          <cell r="CM132">
            <v>0</v>
          </cell>
          <cell r="CN132">
            <v>64498281.220112465</v>
          </cell>
          <cell r="CO132">
            <v>5431475.0792544615</v>
          </cell>
          <cell r="CP132">
            <v>543880362.00138867</v>
          </cell>
          <cell r="CQ132">
            <v>69929756.299366921</v>
          </cell>
          <cell r="CR132">
            <v>0</v>
          </cell>
          <cell r="CS132">
            <v>543880362.00138867</v>
          </cell>
          <cell r="CT132">
            <v>543880362.00138867</v>
          </cell>
        </row>
        <row r="133">
          <cell r="A133">
            <v>135</v>
          </cell>
          <cell r="B133" t="str">
            <v>Outgoing (Network)</v>
          </cell>
          <cell r="C133">
            <v>136647728.38662374</v>
          </cell>
          <cell r="D133">
            <v>112178616.18742892</v>
          </cell>
          <cell r="E133">
            <v>208505427.98125497</v>
          </cell>
          <cell r="F133">
            <v>401547532.40942532</v>
          </cell>
          <cell r="G133">
            <v>457331772.55530763</v>
          </cell>
          <cell r="H133">
            <v>248826344.57405266</v>
          </cell>
          <cell r="I133">
            <v>610052960.39068031</v>
          </cell>
          <cell r="J133">
            <v>858879304.96473289</v>
          </cell>
          <cell r="K133">
            <v>150480314.98885074</v>
          </cell>
          <cell r="L133">
            <v>122525245.28462097</v>
          </cell>
          <cell r="M133">
            <v>242957407.62591505</v>
          </cell>
          <cell r="N133">
            <v>407948703.51724124</v>
          </cell>
          <cell r="O133">
            <v>515962967.89938676</v>
          </cell>
          <cell r="P133">
            <v>273005560.27347171</v>
          </cell>
          <cell r="Q133">
            <v>650906111.14315629</v>
          </cell>
          <cell r="R133">
            <v>923911671.416628</v>
          </cell>
          <cell r="S133">
            <v>144019027.40428376</v>
          </cell>
          <cell r="T133">
            <v>114571589.94241005</v>
          </cell>
          <cell r="U133">
            <v>242011217.54031631</v>
          </cell>
          <cell r="V133">
            <v>414528054.28002119</v>
          </cell>
          <cell r="W133">
            <v>500601834.8870101</v>
          </cell>
          <cell r="X133">
            <v>258590617.34669381</v>
          </cell>
          <cell r="Y133">
            <v>656539271.82033753</v>
          </cell>
          <cell r="Z133">
            <v>915129889.16703129</v>
          </cell>
          <cell r="AA133">
            <v>149798100.12665594</v>
          </cell>
          <cell r="AB133">
            <v>127719140.82226743</v>
          </cell>
          <cell r="AC133">
            <v>238191252.52611145</v>
          </cell>
          <cell r="AD133">
            <v>429772956.3923558</v>
          </cell>
          <cell r="AE133">
            <v>515708493.47503483</v>
          </cell>
          <cell r="AF133">
            <v>277517240.94892335</v>
          </cell>
          <cell r="AG133">
            <v>667964208.91846728</v>
          </cell>
          <cell r="AH133">
            <v>945481449.86739063</v>
          </cell>
          <cell r="AI133">
            <v>139449567.27514496</v>
          </cell>
          <cell r="AJ133">
            <v>121141736.17400107</v>
          </cell>
          <cell r="AK133">
            <v>235307577.495702</v>
          </cell>
          <cell r="AL133">
            <v>443542983.4714911</v>
          </cell>
          <cell r="AM133">
            <v>495898880.94484794</v>
          </cell>
          <cell r="AN133">
            <v>260591303.44914603</v>
          </cell>
          <cell r="AO133">
            <v>678850560.96719313</v>
          </cell>
          <cell r="AP133">
            <v>939441864.41633916</v>
          </cell>
          <cell r="AQ133">
            <v>149546434.48994535</v>
          </cell>
          <cell r="AR133">
            <v>133384439.55012912</v>
          </cell>
          <cell r="AS133">
            <v>236339543.9346489</v>
          </cell>
          <cell r="AT133">
            <v>438476980.21615446</v>
          </cell>
          <cell r="AU133">
            <v>519270417.9747234</v>
          </cell>
          <cell r="AV133">
            <v>282930874.04007447</v>
          </cell>
          <cell r="AW133">
            <v>674816524.15080333</v>
          </cell>
          <cell r="AX133">
            <v>957747398.1908778</v>
          </cell>
          <cell r="AY133">
            <v>166887988.61237049</v>
          </cell>
          <cell r="AZ133">
            <v>145928151.20493159</v>
          </cell>
          <cell r="BA133">
            <v>262951194.12123445</v>
          </cell>
          <cell r="BB133">
            <v>462191082.60116911</v>
          </cell>
          <cell r="BC133">
            <v>575767333.93853652</v>
          </cell>
          <cell r="BD133">
            <v>312816139.81730211</v>
          </cell>
          <cell r="BE133">
            <v>725142276.72240353</v>
          </cell>
          <cell r="BF133">
            <v>1037958416.5397056</v>
          </cell>
          <cell r="BG133">
            <v>170404541.20938534</v>
          </cell>
          <cell r="BH133">
            <v>146816191.10958758</v>
          </cell>
          <cell r="BI133">
            <v>258286407.42692101</v>
          </cell>
          <cell r="BJ133">
            <v>476420214.95645154</v>
          </cell>
          <cell r="BK133">
            <v>575507139.74589384</v>
          </cell>
          <cell r="BL133">
            <v>317220732.31897295</v>
          </cell>
          <cell r="BM133">
            <v>734706622.38337255</v>
          </cell>
          <cell r="BN133">
            <v>1051927354.7023455</v>
          </cell>
          <cell r="BO133">
            <v>154448841.31747136</v>
          </cell>
          <cell r="BP133">
            <v>142548627.81344494</v>
          </cell>
          <cell r="BQ133">
            <v>276061118.33390814</v>
          </cell>
          <cell r="BR133">
            <v>497259689.99748409</v>
          </cell>
          <cell r="BS133">
            <v>573058587.46482444</v>
          </cell>
          <cell r="BT133">
            <v>296997469.1309163</v>
          </cell>
          <cell r="BU133">
            <v>773320808.33139229</v>
          </cell>
          <cell r="BV133">
            <v>1070318277.4623085</v>
          </cell>
          <cell r="BW133">
            <v>171911696.4597069</v>
          </cell>
          <cell r="BX133">
            <v>146126505.85545883</v>
          </cell>
          <cell r="BY133">
            <v>269466368.96179336</v>
          </cell>
          <cell r="BZ133">
            <v>516182826.43883002</v>
          </cell>
          <cell r="CA133">
            <v>587504571.27695894</v>
          </cell>
          <cell r="CB133">
            <v>318038202.31516576</v>
          </cell>
          <cell r="CC133">
            <v>785649195.40062332</v>
          </cell>
          <cell r="CD133">
            <v>1103687397.7157893</v>
          </cell>
          <cell r="CE133">
            <v>169842359.83611614</v>
          </cell>
          <cell r="CF133">
            <v>155227874.32830393</v>
          </cell>
          <cell r="CG133">
            <v>280931495.3745259</v>
          </cell>
          <cell r="CH133">
            <v>522903960.34658635</v>
          </cell>
          <cell r="CI133">
            <v>606001729.53894603</v>
          </cell>
          <cell r="CJ133">
            <v>325070234.16442007</v>
          </cell>
          <cell r="CK133">
            <v>803835455.72111225</v>
          </cell>
          <cell r="CL133">
            <v>1128905689.8855324</v>
          </cell>
          <cell r="CM133">
            <v>173640241.44473016</v>
          </cell>
          <cell r="CN133">
            <v>166403354.11412269</v>
          </cell>
          <cell r="CO133">
            <v>313497068.15459329</v>
          </cell>
          <cell r="CP133">
            <v>543880362.00138867</v>
          </cell>
          <cell r="CQ133">
            <v>653540663.71344614</v>
          </cell>
          <cell r="CR133">
            <v>340043595.55885285</v>
          </cell>
          <cell r="CS133">
            <v>857377430.15598202</v>
          </cell>
          <cell r="CT133">
            <v>1197421025.7148347</v>
          </cell>
        </row>
        <row r="134">
          <cell r="A134">
            <v>137</v>
          </cell>
          <cell r="B134" t="str">
            <v>Incoming</v>
          </cell>
          <cell r="C134">
            <v>136647728.38662374</v>
          </cell>
          <cell r="D134">
            <v>112178616.18742892</v>
          </cell>
          <cell r="E134">
            <v>208505427.98125497</v>
          </cell>
          <cell r="F134">
            <v>401547532.40942532</v>
          </cell>
          <cell r="G134">
            <v>457331772.55530763</v>
          </cell>
          <cell r="H134">
            <v>248826344.57405266</v>
          </cell>
          <cell r="I134">
            <v>610052960.39068031</v>
          </cell>
          <cell r="J134">
            <v>858879304.96473289</v>
          </cell>
          <cell r="K134">
            <v>150480314.98885074</v>
          </cell>
          <cell r="L134">
            <v>122525245.28462097</v>
          </cell>
          <cell r="M134">
            <v>242957407.62591505</v>
          </cell>
          <cell r="N134">
            <v>407948703.51724124</v>
          </cell>
          <cell r="O134">
            <v>515962967.89938676</v>
          </cell>
          <cell r="P134">
            <v>273005560.27347171</v>
          </cell>
          <cell r="Q134">
            <v>650906111.14315629</v>
          </cell>
          <cell r="R134">
            <v>923911671.416628</v>
          </cell>
          <cell r="S134">
            <v>144019027.40428376</v>
          </cell>
          <cell r="T134">
            <v>114571589.94241005</v>
          </cell>
          <cell r="U134">
            <v>242011217.54031631</v>
          </cell>
          <cell r="V134">
            <v>414528054.28002119</v>
          </cell>
          <cell r="W134">
            <v>500601834.8870101</v>
          </cell>
          <cell r="X134">
            <v>258590617.34669381</v>
          </cell>
          <cell r="Y134">
            <v>656539271.82033753</v>
          </cell>
          <cell r="Z134">
            <v>915129889.16703129</v>
          </cell>
          <cell r="AA134">
            <v>149798100.12665594</v>
          </cell>
          <cell r="AB134">
            <v>127719140.82226743</v>
          </cell>
          <cell r="AC134">
            <v>238191252.52611145</v>
          </cell>
          <cell r="AD134">
            <v>429772956.3923558</v>
          </cell>
          <cell r="AE134">
            <v>515708493.47503483</v>
          </cell>
          <cell r="AF134">
            <v>277517240.94892335</v>
          </cell>
          <cell r="AG134">
            <v>667964208.91846728</v>
          </cell>
          <cell r="AH134">
            <v>945481449.86739063</v>
          </cell>
          <cell r="AI134">
            <v>139449567.27514496</v>
          </cell>
          <cell r="AJ134">
            <v>121141736.17400107</v>
          </cell>
          <cell r="AK134">
            <v>235307577.495702</v>
          </cell>
          <cell r="AL134">
            <v>443542983.4714911</v>
          </cell>
          <cell r="AM134">
            <v>495898880.94484794</v>
          </cell>
          <cell r="AN134">
            <v>260591303.44914603</v>
          </cell>
          <cell r="AO134">
            <v>678850560.96719313</v>
          </cell>
          <cell r="AP134">
            <v>939441864.41633916</v>
          </cell>
          <cell r="AQ134">
            <v>149546434.48994535</v>
          </cell>
          <cell r="AR134">
            <v>133384439.55012912</v>
          </cell>
          <cell r="AS134">
            <v>236339543.9346489</v>
          </cell>
          <cell r="AT134">
            <v>438476980.21615446</v>
          </cell>
          <cell r="AU134">
            <v>519270417.9747234</v>
          </cell>
          <cell r="AV134">
            <v>282930874.04007447</v>
          </cell>
          <cell r="AW134">
            <v>674816524.15080333</v>
          </cell>
          <cell r="AX134">
            <v>957747398.1908778</v>
          </cell>
          <cell r="AY134">
            <v>166887988.61237049</v>
          </cell>
          <cell r="AZ134">
            <v>145928151.20493159</v>
          </cell>
          <cell r="BA134">
            <v>262951194.12123445</v>
          </cell>
          <cell r="BB134">
            <v>462191082.60116911</v>
          </cell>
          <cell r="BC134">
            <v>575767333.93853652</v>
          </cell>
          <cell r="BD134">
            <v>312816139.81730211</v>
          </cell>
          <cell r="BE134">
            <v>725142276.72240353</v>
          </cell>
          <cell r="BF134">
            <v>1037958416.5397056</v>
          </cell>
          <cell r="BG134">
            <v>170404541.20938534</v>
          </cell>
          <cell r="BH134">
            <v>146816191.10958758</v>
          </cell>
          <cell r="BI134">
            <v>258286407.42692101</v>
          </cell>
          <cell r="BJ134">
            <v>476420214.95645154</v>
          </cell>
          <cell r="BK134">
            <v>575507139.74589384</v>
          </cell>
          <cell r="BL134">
            <v>317220732.31897295</v>
          </cell>
          <cell r="BM134">
            <v>734706622.38337255</v>
          </cell>
          <cell r="BN134">
            <v>1051927354.7023455</v>
          </cell>
          <cell r="BO134">
            <v>154448841.31747136</v>
          </cell>
          <cell r="BP134">
            <v>142548627.81344494</v>
          </cell>
          <cell r="BQ134">
            <v>276061118.33390814</v>
          </cell>
          <cell r="BR134">
            <v>497259689.99748409</v>
          </cell>
          <cell r="BS134">
            <v>573058587.46482444</v>
          </cell>
          <cell r="BT134">
            <v>296997469.1309163</v>
          </cell>
          <cell r="BU134">
            <v>773320808.33139229</v>
          </cell>
          <cell r="BV134">
            <v>1070318277.4623085</v>
          </cell>
          <cell r="BW134">
            <v>171911696.4597069</v>
          </cell>
          <cell r="BX134">
            <v>146126505.85545883</v>
          </cell>
          <cell r="BY134">
            <v>269466368.96179336</v>
          </cell>
          <cell r="BZ134">
            <v>516182826.43883002</v>
          </cell>
          <cell r="CA134">
            <v>587504571.27695894</v>
          </cell>
          <cell r="CB134">
            <v>318038202.31516576</v>
          </cell>
          <cell r="CC134">
            <v>785649195.40062332</v>
          </cell>
          <cell r="CD134">
            <v>1103687397.7157893</v>
          </cell>
          <cell r="CE134">
            <v>169842359.83611614</v>
          </cell>
          <cell r="CF134">
            <v>155227874.32830393</v>
          </cell>
          <cell r="CG134">
            <v>280931495.3745259</v>
          </cell>
          <cell r="CH134">
            <v>522903960.34658635</v>
          </cell>
          <cell r="CI134">
            <v>606001729.53894603</v>
          </cell>
          <cell r="CJ134">
            <v>325070234.16442007</v>
          </cell>
          <cell r="CK134">
            <v>803835455.72111225</v>
          </cell>
          <cell r="CL134">
            <v>1128905689.8855324</v>
          </cell>
          <cell r="CM134">
            <v>173640241.44473016</v>
          </cell>
          <cell r="CN134">
            <v>166403354.11412269</v>
          </cell>
          <cell r="CO134">
            <v>313497068.15459329</v>
          </cell>
          <cell r="CP134">
            <v>543880362.00138867</v>
          </cell>
          <cell r="CQ134">
            <v>653540663.71344614</v>
          </cell>
          <cell r="CR134">
            <v>340043595.55885285</v>
          </cell>
          <cell r="CS134">
            <v>857377430.15598202</v>
          </cell>
          <cell r="CT134">
            <v>1197421025.7148347</v>
          </cell>
        </row>
        <row r="135">
          <cell r="A135">
            <v>136</v>
          </cell>
          <cell r="B135" t="str">
            <v>BTM</v>
          </cell>
          <cell r="C135">
            <v>47966563.723755032</v>
          </cell>
          <cell r="D135">
            <v>15389617.200574443</v>
          </cell>
          <cell r="E135">
            <v>717643.01398196979</v>
          </cell>
          <cell r="G135">
            <v>64073823.938311443</v>
          </cell>
          <cell r="H135">
            <v>63356180.924329475</v>
          </cell>
          <cell r="I135">
            <v>717643.01398196979</v>
          </cell>
          <cell r="J135">
            <v>64073823.938311443</v>
          </cell>
          <cell r="K135">
            <v>55222982.58240743</v>
          </cell>
          <cell r="L135">
            <v>18447140.756934073</v>
          </cell>
          <cell r="M135">
            <v>731235.3666794193</v>
          </cell>
          <cell r="O135">
            <v>74401358.706020921</v>
          </cell>
          <cell r="P135">
            <v>73670123.339341506</v>
          </cell>
          <cell r="Q135">
            <v>731235.3666794193</v>
          </cell>
          <cell r="R135">
            <v>74401358.706020921</v>
          </cell>
          <cell r="S135">
            <v>51079719.633626245</v>
          </cell>
          <cell r="T135">
            <v>16421561.356779141</v>
          </cell>
          <cell r="U135">
            <v>761043.48611615377</v>
          </cell>
          <cell r="W135">
            <v>68262324.476521537</v>
          </cell>
          <cell r="X135">
            <v>67501280.990405381</v>
          </cell>
          <cell r="Y135">
            <v>761043.48611615377</v>
          </cell>
          <cell r="Z135">
            <v>68262324.476521537</v>
          </cell>
          <cell r="AA135">
            <v>55860641.739371352</v>
          </cell>
          <cell r="AB135">
            <v>18288297.438592128</v>
          </cell>
          <cell r="AC135">
            <v>720003.57798836287</v>
          </cell>
          <cell r="AE135">
            <v>74868942.755951837</v>
          </cell>
          <cell r="AF135">
            <v>74148939.17796348</v>
          </cell>
          <cell r="AG135">
            <v>720003.57798836287</v>
          </cell>
          <cell r="AH135">
            <v>74868942.755951837</v>
          </cell>
          <cell r="AI135">
            <v>51264670.02083379</v>
          </cell>
          <cell r="AJ135">
            <v>17021895.275184259</v>
          </cell>
          <cell r="AK135">
            <v>650789.88197808282</v>
          </cell>
          <cell r="AM135">
            <v>68937355.177996129</v>
          </cell>
          <cell r="AN135">
            <v>68286565.296018049</v>
          </cell>
          <cell r="AO135">
            <v>650789.88197808282</v>
          </cell>
          <cell r="AP135">
            <v>68937355.177996129</v>
          </cell>
          <cell r="AQ135">
            <v>60307649.805535913</v>
          </cell>
          <cell r="AR135">
            <v>19532360.375589132</v>
          </cell>
          <cell r="AS135">
            <v>638712.53040844714</v>
          </cell>
          <cell r="AU135">
            <v>80478722.711533487</v>
          </cell>
          <cell r="AV135">
            <v>79840010.181125045</v>
          </cell>
          <cell r="AW135">
            <v>638712.53040844714</v>
          </cell>
          <cell r="AX135">
            <v>80478722.711533487</v>
          </cell>
          <cell r="AY135">
            <v>63196822.133920662</v>
          </cell>
          <cell r="AZ135">
            <v>20606537.501074381</v>
          </cell>
          <cell r="BA135">
            <v>652045.28770740074</v>
          </cell>
          <cell r="BC135">
            <v>84455404.922702447</v>
          </cell>
          <cell r="BD135">
            <v>83803359.634995043</v>
          </cell>
          <cell r="BE135">
            <v>652045.28770740074</v>
          </cell>
          <cell r="BF135">
            <v>84455404.922702447</v>
          </cell>
          <cell r="BG135">
            <v>64124530.442800127</v>
          </cell>
          <cell r="BH135">
            <v>20581378.937643882</v>
          </cell>
          <cell r="BI135">
            <v>636525.45818320964</v>
          </cell>
          <cell r="BK135">
            <v>85342434.838627219</v>
          </cell>
          <cell r="BL135">
            <v>84705909.380444005</v>
          </cell>
          <cell r="BM135">
            <v>636525.45818320964</v>
          </cell>
          <cell r="BN135">
            <v>85342434.838627219</v>
          </cell>
          <cell r="BO135">
            <v>62043030.845295481</v>
          </cell>
          <cell r="BP135">
            <v>20231174.601204257</v>
          </cell>
          <cell r="BQ135">
            <v>623745.75545798382</v>
          </cell>
          <cell r="BS135">
            <v>82897951.201957718</v>
          </cell>
          <cell r="BT135">
            <v>82274205.446499735</v>
          </cell>
          <cell r="BU135">
            <v>623745.75545798382</v>
          </cell>
          <cell r="BV135">
            <v>82897951.201957718</v>
          </cell>
          <cell r="BW135">
            <v>61944647.787285775</v>
          </cell>
          <cell r="BX135">
            <v>19775700.380677238</v>
          </cell>
          <cell r="BY135">
            <v>574177.13249234308</v>
          </cell>
          <cell r="CA135">
            <v>82294525.300455362</v>
          </cell>
          <cell r="CB135">
            <v>81720348.167963013</v>
          </cell>
          <cell r="CC135">
            <v>574177.13249234308</v>
          </cell>
          <cell r="CD135">
            <v>82294525.300455362</v>
          </cell>
          <cell r="CE135">
            <v>70380495.851906881</v>
          </cell>
          <cell r="CF135">
            <v>21984637.626529068</v>
          </cell>
          <cell r="CG135">
            <v>568134.07476553367</v>
          </cell>
          <cell r="CI135">
            <v>92933267.553201482</v>
          </cell>
          <cell r="CJ135">
            <v>92365133.478435948</v>
          </cell>
          <cell r="CK135">
            <v>568134.07476553367</v>
          </cell>
          <cell r="CL135">
            <v>92933267.553201482</v>
          </cell>
          <cell r="CM135">
            <v>78235373.556911856</v>
          </cell>
          <cell r="CN135">
            <v>24081413.859593417</v>
          </cell>
          <cell r="CO135">
            <v>612556.29319463088</v>
          </cell>
          <cell r="CQ135">
            <v>102929343.70969991</v>
          </cell>
          <cell r="CR135">
            <v>102316787.41650528</v>
          </cell>
          <cell r="CS135">
            <v>612556.29319463088</v>
          </cell>
          <cell r="CT135">
            <v>102929343.70969991</v>
          </cell>
        </row>
        <row r="136">
          <cell r="A136">
            <v>137</v>
          </cell>
          <cell r="B136" t="str">
            <v>SPD</v>
          </cell>
          <cell r="C136">
            <v>2566464.1657920652</v>
          </cell>
          <cell r="D136">
            <v>17687175.492571242</v>
          </cell>
          <cell r="E136">
            <v>105841769.15201306</v>
          </cell>
          <cell r="G136">
            <v>126095408.81037638</v>
          </cell>
          <cell r="H136">
            <v>20253639.658363309</v>
          </cell>
          <cell r="I136">
            <v>105841769.15201306</v>
          </cell>
          <cell r="J136">
            <v>126095408.81037638</v>
          </cell>
          <cell r="K136">
            <v>2741626.4731492968</v>
          </cell>
          <cell r="L136">
            <v>18927923.166731223</v>
          </cell>
          <cell r="M136">
            <v>122908417.46961421</v>
          </cell>
          <cell r="O136">
            <v>144577967.10949472</v>
          </cell>
          <cell r="P136">
            <v>21669549.639880519</v>
          </cell>
          <cell r="Q136">
            <v>122908417.46961421</v>
          </cell>
          <cell r="R136">
            <v>144577967.10949472</v>
          </cell>
          <cell r="S136">
            <v>2552982.041291039</v>
          </cell>
          <cell r="T136">
            <v>17673026.178783562</v>
          </cell>
          <cell r="U136">
            <v>124683440.80548352</v>
          </cell>
          <cell r="W136">
            <v>144909449.02555811</v>
          </cell>
          <cell r="X136">
            <v>20226008.220074601</v>
          </cell>
          <cell r="Y136">
            <v>124683440.80548352</v>
          </cell>
          <cell r="Z136">
            <v>144909449.02555811</v>
          </cell>
          <cell r="AA136">
            <v>2660336.1652471209</v>
          </cell>
          <cell r="AB136">
            <v>19264625.719323006</v>
          </cell>
          <cell r="AC136">
            <v>119280188.69407272</v>
          </cell>
          <cell r="AE136">
            <v>141205150.57864285</v>
          </cell>
          <cell r="AF136">
            <v>21924961.884570125</v>
          </cell>
          <cell r="AG136">
            <v>119280188.69407272</v>
          </cell>
          <cell r="AH136">
            <v>141205150.57864285</v>
          </cell>
          <cell r="AI136">
            <v>2413154.0442316369</v>
          </cell>
          <cell r="AJ136">
            <v>17740218.31818372</v>
          </cell>
          <cell r="AK136">
            <v>113131497.33907995</v>
          </cell>
          <cell r="AM136">
            <v>133284869.7014953</v>
          </cell>
          <cell r="AN136">
            <v>20153372.362415358</v>
          </cell>
          <cell r="AO136">
            <v>113131497.33907995</v>
          </cell>
          <cell r="AP136">
            <v>133284869.7014953</v>
          </cell>
          <cell r="AQ136">
            <v>2598245.7489371016</v>
          </cell>
          <cell r="AR136">
            <v>19758432.217489909</v>
          </cell>
          <cell r="AS136">
            <v>115552016.1875509</v>
          </cell>
          <cell r="AU136">
            <v>137908694.1539779</v>
          </cell>
          <cell r="AV136">
            <v>22356677.96642701</v>
          </cell>
          <cell r="AW136">
            <v>115552016.1875509</v>
          </cell>
          <cell r="AX136">
            <v>137908694.1539779</v>
          </cell>
          <cell r="AY136">
            <v>2626983.3215767355</v>
          </cell>
          <cell r="AZ136">
            <v>20451484.79532082</v>
          </cell>
          <cell r="BA136">
            <v>121820204.75070985</v>
          </cell>
          <cell r="BC136">
            <v>144898672.86760741</v>
          </cell>
          <cell r="BD136">
            <v>23078468.116897557</v>
          </cell>
          <cell r="BE136">
            <v>121820204.75070985</v>
          </cell>
          <cell r="BF136">
            <v>144898672.86760741</v>
          </cell>
          <cell r="BG136">
            <v>2445744.0530185546</v>
          </cell>
          <cell r="BH136">
            <v>19839030.72235278</v>
          </cell>
          <cell r="BI136">
            <v>117319153.50402251</v>
          </cell>
          <cell r="BK136">
            <v>139603928.27939385</v>
          </cell>
          <cell r="BL136">
            <v>22284774.775371335</v>
          </cell>
          <cell r="BM136">
            <v>117319153.50402251</v>
          </cell>
          <cell r="BN136">
            <v>139603928.27939385</v>
          </cell>
          <cell r="BO136">
            <v>2339778.0209175632</v>
          </cell>
          <cell r="BP136">
            <v>19178572.142832063</v>
          </cell>
          <cell r="BQ136">
            <v>121247278.43638603</v>
          </cell>
          <cell r="BS136">
            <v>142765628.60013565</v>
          </cell>
          <cell r="BT136">
            <v>21518350.163749628</v>
          </cell>
          <cell r="BU136">
            <v>121247278.43638603</v>
          </cell>
          <cell r="BV136">
            <v>142765628.60013565</v>
          </cell>
          <cell r="BW136">
            <v>2175785.8030930297</v>
          </cell>
          <cell r="BX136">
            <v>18399279.900271345</v>
          </cell>
          <cell r="BY136">
            <v>114418807.5199935</v>
          </cell>
          <cell r="CA136">
            <v>134993873.22335789</v>
          </cell>
          <cell r="CB136">
            <v>20575065.703364376</v>
          </cell>
          <cell r="CC136">
            <v>114418807.5199935</v>
          </cell>
          <cell r="CD136">
            <v>134993873.22335789</v>
          </cell>
          <cell r="CE136">
            <v>2265843.4346678709</v>
          </cell>
          <cell r="CF136">
            <v>19968100.421787228</v>
          </cell>
          <cell r="CG136">
            <v>116055224.05796261</v>
          </cell>
          <cell r="CI136">
            <v>138289167.91441771</v>
          </cell>
          <cell r="CJ136">
            <v>22233943.856455099</v>
          </cell>
          <cell r="CK136">
            <v>116055224.05796261</v>
          </cell>
          <cell r="CL136">
            <v>138289167.91441771</v>
          </cell>
          <cell r="CM136">
            <v>2379756.3492122507</v>
          </cell>
          <cell r="CN136">
            <v>21456429.604350366</v>
          </cell>
          <cell r="CO136">
            <v>128460364.81040382</v>
          </cell>
          <cell r="CQ136">
            <v>152296550.76396644</v>
          </cell>
          <cell r="CR136">
            <v>23836185.953562617</v>
          </cell>
          <cell r="CS136">
            <v>128460364.81040382</v>
          </cell>
          <cell r="CT136">
            <v>152296550.76396644</v>
          </cell>
        </row>
        <row r="137">
          <cell r="A137">
            <v>138</v>
          </cell>
          <cell r="B137" t="str">
            <v>Cellops Base</v>
          </cell>
          <cell r="C137">
            <v>0</v>
          </cell>
          <cell r="D137">
            <v>140466.22759997891</v>
          </cell>
          <cell r="E137">
            <v>10840716.24505534</v>
          </cell>
          <cell r="G137">
            <v>10981182.472655319</v>
          </cell>
          <cell r="H137">
            <v>140466.22759997891</v>
          </cell>
          <cell r="I137">
            <v>10840716.24505534</v>
          </cell>
          <cell r="J137">
            <v>10981182.472655319</v>
          </cell>
          <cell r="K137">
            <v>0</v>
          </cell>
          <cell r="L137">
            <v>452402.50777348247</v>
          </cell>
          <cell r="M137">
            <v>11573410.116512338</v>
          </cell>
          <cell r="O137">
            <v>12025812.624285821</v>
          </cell>
          <cell r="P137">
            <v>452402.50777348247</v>
          </cell>
          <cell r="Q137">
            <v>11573410.116512338</v>
          </cell>
          <cell r="R137">
            <v>12025812.624285821</v>
          </cell>
          <cell r="S137">
            <v>0</v>
          </cell>
          <cell r="T137">
            <v>640613.97814715246</v>
          </cell>
          <cell r="U137">
            <v>11566680.643968923</v>
          </cell>
          <cell r="W137">
            <v>12207294.622116076</v>
          </cell>
          <cell r="X137">
            <v>640613.97814715246</v>
          </cell>
          <cell r="Y137">
            <v>11566680.643968923</v>
          </cell>
          <cell r="Z137">
            <v>12207294.622116076</v>
          </cell>
          <cell r="AA137">
            <v>0</v>
          </cell>
          <cell r="AB137">
            <v>1150726.7439396917</v>
          </cell>
          <cell r="AC137">
            <v>11853270.577827651</v>
          </cell>
          <cell r="AE137">
            <v>13003997.321767343</v>
          </cell>
          <cell r="AF137">
            <v>1150726.7439396917</v>
          </cell>
          <cell r="AG137">
            <v>11853270.577827651</v>
          </cell>
          <cell r="AH137">
            <v>13003997.321767343</v>
          </cell>
          <cell r="AI137">
            <v>0</v>
          </cell>
          <cell r="AJ137">
            <v>1405782.3276939022</v>
          </cell>
          <cell r="AK137">
            <v>10739844.94754098</v>
          </cell>
          <cell r="AM137">
            <v>12145627.275234882</v>
          </cell>
          <cell r="AN137">
            <v>1405782.3276939022</v>
          </cell>
          <cell r="AO137">
            <v>10739844.94754098</v>
          </cell>
          <cell r="AP137">
            <v>12145627.275234882</v>
          </cell>
          <cell r="AQ137">
            <v>0</v>
          </cell>
          <cell r="AR137">
            <v>1992667.5051518085</v>
          </cell>
          <cell r="AS137">
            <v>10593247.987433234</v>
          </cell>
          <cell r="AU137">
            <v>12585915.492585042</v>
          </cell>
          <cell r="AV137">
            <v>1992667.5051518085</v>
          </cell>
          <cell r="AW137">
            <v>10593247.987433234</v>
          </cell>
          <cell r="AX137">
            <v>12585915.492585042</v>
          </cell>
          <cell r="AY137">
            <v>0</v>
          </cell>
          <cell r="AZ137">
            <v>2556425.0588378008</v>
          </cell>
          <cell r="BA137">
            <v>10713774.67012742</v>
          </cell>
          <cell r="BC137">
            <v>13270199.728965221</v>
          </cell>
          <cell r="BD137">
            <v>2556425.0588378008</v>
          </cell>
          <cell r="BE137">
            <v>10713774.67012742</v>
          </cell>
          <cell r="BF137">
            <v>13270199.728965221</v>
          </cell>
          <cell r="BG137">
            <v>0</v>
          </cell>
          <cell r="BH137">
            <v>3036055.5651909914</v>
          </cell>
          <cell r="BI137">
            <v>10090845.489658238</v>
          </cell>
          <cell r="BK137">
            <v>13126901.05484923</v>
          </cell>
          <cell r="BL137">
            <v>3036055.5651909914</v>
          </cell>
          <cell r="BM137">
            <v>10090845.489658238</v>
          </cell>
          <cell r="BN137">
            <v>13126901.05484923</v>
          </cell>
          <cell r="BO137">
            <v>0</v>
          </cell>
          <cell r="BP137">
            <v>3405127.5429819673</v>
          </cell>
          <cell r="BQ137">
            <v>9758267.7516080998</v>
          </cell>
          <cell r="BS137">
            <v>13163395.294590067</v>
          </cell>
          <cell r="BT137">
            <v>3405127.5429819673</v>
          </cell>
          <cell r="BU137">
            <v>9758267.7516080998</v>
          </cell>
          <cell r="BV137">
            <v>13163395.294590067</v>
          </cell>
          <cell r="BW137">
            <v>0</v>
          </cell>
          <cell r="BX137">
            <v>3717418.5984369414</v>
          </cell>
          <cell r="BY137">
            <v>8822332.6094250046</v>
          </cell>
          <cell r="CA137">
            <v>12539751.207861945</v>
          </cell>
          <cell r="CB137">
            <v>3717418.5984369414</v>
          </cell>
          <cell r="CC137">
            <v>8822332.6094250046</v>
          </cell>
          <cell r="CD137">
            <v>12539751.207861945</v>
          </cell>
          <cell r="CE137">
            <v>0</v>
          </cell>
          <cell r="CF137">
            <v>4524728.4178128289</v>
          </cell>
          <cell r="CG137">
            <v>8619980.5308954921</v>
          </cell>
          <cell r="CI137">
            <v>13144708.948708322</v>
          </cell>
          <cell r="CJ137">
            <v>4524728.4178128289</v>
          </cell>
          <cell r="CK137">
            <v>8619980.5308954921</v>
          </cell>
          <cell r="CL137">
            <v>13144708.948708322</v>
          </cell>
          <cell r="CM137">
            <v>0</v>
          </cell>
          <cell r="CN137">
            <v>5352257.534541104</v>
          </cell>
          <cell r="CO137">
            <v>9073830.3894147743</v>
          </cell>
          <cell r="CQ137">
            <v>14426087.923955878</v>
          </cell>
          <cell r="CR137">
            <v>5352257.534541104</v>
          </cell>
          <cell r="CS137">
            <v>9073830.3894147743</v>
          </cell>
          <cell r="CT137">
            <v>14426087.923955878</v>
          </cell>
        </row>
        <row r="138">
          <cell r="A138">
            <v>139</v>
          </cell>
          <cell r="B138" t="str">
            <v>Lumina Base</v>
          </cell>
          <cell r="C138">
            <v>12542102.077443447</v>
          </cell>
          <cell r="D138">
            <v>3864011.5481628589</v>
          </cell>
          <cell r="E138">
            <v>14656608.240960533</v>
          </cell>
          <cell r="G138">
            <v>31062721.866566837</v>
          </cell>
          <cell r="H138">
            <v>16406113.625606306</v>
          </cell>
          <cell r="I138">
            <v>14656608.240960533</v>
          </cell>
          <cell r="J138">
            <v>31062721.866566837</v>
          </cell>
          <cell r="K138">
            <v>14656997.86953965</v>
          </cell>
          <cell r="L138">
            <v>5075695.1437679259</v>
          </cell>
          <cell r="M138">
            <v>18242929.247531816</v>
          </cell>
          <cell r="O138">
            <v>37975622.260839388</v>
          </cell>
          <cell r="P138">
            <v>19732693.013307575</v>
          </cell>
          <cell r="Q138">
            <v>18242929.247531816</v>
          </cell>
          <cell r="R138">
            <v>37975622.260839388</v>
          </cell>
          <cell r="S138">
            <v>12803863.145575499</v>
          </cell>
          <cell r="T138">
            <v>4901486.29955226</v>
          </cell>
          <cell r="U138">
            <v>18680939.921405599</v>
          </cell>
          <cell r="W138">
            <v>36386289.366533354</v>
          </cell>
          <cell r="X138">
            <v>17705349.445127759</v>
          </cell>
          <cell r="Y138">
            <v>18680939.921405599</v>
          </cell>
          <cell r="Z138">
            <v>36386289.366533354</v>
          </cell>
          <cell r="AA138">
            <v>13992949.787546</v>
          </cell>
          <cell r="AB138">
            <v>5682966.4442949677</v>
          </cell>
          <cell r="AC138">
            <v>18709442.101693992</v>
          </cell>
          <cell r="AE138">
            <v>38385358.333534956</v>
          </cell>
          <cell r="AF138">
            <v>19675916.231840968</v>
          </cell>
          <cell r="AG138">
            <v>18709442.101693992</v>
          </cell>
          <cell r="AH138">
            <v>38385358.333534956</v>
          </cell>
          <cell r="AI138">
            <v>12900590.126284601</v>
          </cell>
          <cell r="AJ138">
            <v>5590282.1127472324</v>
          </cell>
          <cell r="AK138">
            <v>18262446.913946625</v>
          </cell>
          <cell r="AM138">
            <v>36753319.152978458</v>
          </cell>
          <cell r="AN138">
            <v>18490872.239031833</v>
          </cell>
          <cell r="AO138">
            <v>18262446.913946625</v>
          </cell>
          <cell r="AP138">
            <v>36753319.152978458</v>
          </cell>
          <cell r="AQ138">
            <v>14770514.562472729</v>
          </cell>
          <cell r="AR138">
            <v>6761629.9239047561</v>
          </cell>
          <cell r="AS138">
            <v>19876021.347796723</v>
          </cell>
          <cell r="AU138">
            <v>41408165.834174208</v>
          </cell>
          <cell r="AV138">
            <v>21532144.486377485</v>
          </cell>
          <cell r="AW138">
            <v>19876021.347796723</v>
          </cell>
          <cell r="AX138">
            <v>41408165.834174208</v>
          </cell>
          <cell r="AY138">
            <v>15414716.039228311</v>
          </cell>
          <cell r="AZ138">
            <v>7472087.3681334024</v>
          </cell>
          <cell r="BA138">
            <v>22332424.329221148</v>
          </cell>
          <cell r="BC138">
            <v>45219227.73658286</v>
          </cell>
          <cell r="BD138">
            <v>22886803.407361712</v>
          </cell>
          <cell r="BE138">
            <v>22332424.329221148</v>
          </cell>
          <cell r="BF138">
            <v>45219227.73658286</v>
          </cell>
          <cell r="BG138">
            <v>15251028.832734803</v>
          </cell>
          <cell r="BH138">
            <v>7764637.0083893454</v>
          </cell>
          <cell r="BI138">
            <v>22992065.944303717</v>
          </cell>
          <cell r="BK138">
            <v>46007731.785427868</v>
          </cell>
          <cell r="BL138">
            <v>23015665.841124147</v>
          </cell>
          <cell r="BM138">
            <v>22992065.944303717</v>
          </cell>
          <cell r="BN138">
            <v>46007731.785427868</v>
          </cell>
          <cell r="BO138">
            <v>14630276.794548403</v>
          </cell>
          <cell r="BP138">
            <v>7893405.4963598819</v>
          </cell>
          <cell r="BQ138">
            <v>25667965.338010006</v>
          </cell>
          <cell r="BS138">
            <v>48191647.62891829</v>
          </cell>
          <cell r="BT138">
            <v>22523682.290908284</v>
          </cell>
          <cell r="BU138">
            <v>25667965.338010006</v>
          </cell>
          <cell r="BV138">
            <v>48191647.62891829</v>
          </cell>
          <cell r="BW138">
            <v>14280128.393056849</v>
          </cell>
          <cell r="BX138">
            <v>8059071.6968780877</v>
          </cell>
          <cell r="BY138">
            <v>26302903.341131192</v>
          </cell>
          <cell r="CA138">
            <v>48642103.431066126</v>
          </cell>
          <cell r="CB138">
            <v>22339200.089934938</v>
          </cell>
          <cell r="CC138">
            <v>26302903.341131192</v>
          </cell>
          <cell r="CD138">
            <v>48642103.431066126</v>
          </cell>
          <cell r="CE138">
            <v>15933705.519019695</v>
          </cell>
          <cell r="CF138">
            <v>9379234.2986204829</v>
          </cell>
          <cell r="CG138">
            <v>28408761.806304257</v>
          </cell>
          <cell r="CI138">
            <v>53721701.623944432</v>
          </cell>
          <cell r="CJ138">
            <v>25312939.817640178</v>
          </cell>
          <cell r="CK138">
            <v>28408761.806304257</v>
          </cell>
          <cell r="CL138">
            <v>53721701.623944432</v>
          </cell>
          <cell r="CM138">
            <v>17407680.673490547</v>
          </cell>
          <cell r="CN138">
            <v>10718173.235532898</v>
          </cell>
          <cell r="CO138">
            <v>32357387.011174768</v>
          </cell>
          <cell r="CQ138">
            <v>60483240.920198217</v>
          </cell>
          <cell r="CR138">
            <v>28125853.909023445</v>
          </cell>
          <cell r="CS138">
            <v>32357387.011174768</v>
          </cell>
          <cell r="CT138">
            <v>60483240.920198217</v>
          </cell>
        </row>
        <row r="139">
          <cell r="A139">
            <v>140</v>
          </cell>
          <cell r="B139" t="str">
            <v>ISP Base</v>
          </cell>
          <cell r="C139">
            <v>0</v>
          </cell>
          <cell r="D139">
            <v>31818819.202989388</v>
          </cell>
          <cell r="E139">
            <v>4082198.1072867094</v>
          </cell>
          <cell r="G139">
            <v>35901017.310276099</v>
          </cell>
          <cell r="H139">
            <v>31818819.202989388</v>
          </cell>
          <cell r="I139">
            <v>4082198.1072867094</v>
          </cell>
          <cell r="J139">
            <v>35901017.310276099</v>
          </cell>
          <cell r="K139">
            <v>0</v>
          </cell>
          <cell r="L139">
            <v>32654907.543400537</v>
          </cell>
          <cell r="M139">
            <v>4601531.8168592239</v>
          </cell>
          <cell r="O139">
            <v>37256439.360259764</v>
          </cell>
          <cell r="P139">
            <v>32654907.543400537</v>
          </cell>
          <cell r="Q139">
            <v>4601531.8168592239</v>
          </cell>
          <cell r="R139">
            <v>37256439.360259764</v>
          </cell>
          <cell r="S139">
            <v>0</v>
          </cell>
          <cell r="T139">
            <v>30366726.773434293</v>
          </cell>
          <cell r="U139">
            <v>4230213.4148587706</v>
          </cell>
          <cell r="W139">
            <v>34596940.188293062</v>
          </cell>
          <cell r="X139">
            <v>30366726.773434293</v>
          </cell>
          <cell r="Y139">
            <v>4230213.4148587706</v>
          </cell>
          <cell r="Z139">
            <v>34596940.188293062</v>
          </cell>
          <cell r="AA139">
            <v>0</v>
          </cell>
          <cell r="AB139">
            <v>35293369.373467341</v>
          </cell>
          <cell r="AC139">
            <v>4162014.6707934723</v>
          </cell>
          <cell r="AE139">
            <v>39455384.044260815</v>
          </cell>
          <cell r="AF139">
            <v>35293369.373467341</v>
          </cell>
          <cell r="AG139">
            <v>4162014.6707934723</v>
          </cell>
          <cell r="AH139">
            <v>39455384.044260815</v>
          </cell>
          <cell r="AI139">
            <v>0</v>
          </cell>
          <cell r="AJ139">
            <v>32658389.912827417</v>
          </cell>
          <cell r="AK139">
            <v>3757712.1158501762</v>
          </cell>
          <cell r="AM139">
            <v>36416102.02867759</v>
          </cell>
          <cell r="AN139">
            <v>32658389.912827417</v>
          </cell>
          <cell r="AO139">
            <v>3757712.1158501762</v>
          </cell>
          <cell r="AP139">
            <v>36416102.02867759</v>
          </cell>
          <cell r="AQ139">
            <v>0</v>
          </cell>
          <cell r="AR139">
            <v>37192853.207778446</v>
          </cell>
          <cell r="AS139">
            <v>3878010.6935795909</v>
          </cell>
          <cell r="AU139">
            <v>41070863.901358038</v>
          </cell>
          <cell r="AV139">
            <v>37192853.207778446</v>
          </cell>
          <cell r="AW139">
            <v>3878010.6935795909</v>
          </cell>
          <cell r="AX139">
            <v>41070863.901358038</v>
          </cell>
          <cell r="AY139">
            <v>0</v>
          </cell>
          <cell r="AZ139">
            <v>39000007.826157667</v>
          </cell>
          <cell r="BA139">
            <v>3915298.5664706957</v>
          </cell>
          <cell r="BC139">
            <v>42915306.392628364</v>
          </cell>
          <cell r="BD139">
            <v>39000007.826157667</v>
          </cell>
          <cell r="BE139">
            <v>3915298.5664706957</v>
          </cell>
          <cell r="BF139">
            <v>42915306.392628364</v>
          </cell>
          <cell r="BG139">
            <v>0</v>
          </cell>
          <cell r="BH139">
            <v>38852112.688034706</v>
          </cell>
          <cell r="BI139">
            <v>3573843.172549353</v>
          </cell>
          <cell r="BK139">
            <v>42425955.860584058</v>
          </cell>
          <cell r="BL139">
            <v>38852112.688034706</v>
          </cell>
          <cell r="BM139">
            <v>3573843.172549353</v>
          </cell>
          <cell r="BN139">
            <v>42425955.860584058</v>
          </cell>
          <cell r="BO139">
            <v>0</v>
          </cell>
          <cell r="BP139">
            <v>37972095.363655813</v>
          </cell>
          <cell r="BQ139">
            <v>3462672.4638858004</v>
          </cell>
          <cell r="BS139">
            <v>41434767.827541612</v>
          </cell>
          <cell r="BT139">
            <v>37972095.363655813</v>
          </cell>
          <cell r="BU139">
            <v>3462672.4638858004</v>
          </cell>
          <cell r="BV139">
            <v>41434767.827541612</v>
          </cell>
          <cell r="BW139">
            <v>0</v>
          </cell>
          <cell r="BX139">
            <v>37004673.661717556</v>
          </cell>
          <cell r="BY139">
            <v>3121204.4138599453</v>
          </cell>
          <cell r="CA139">
            <v>40125878.075577505</v>
          </cell>
          <cell r="CB139">
            <v>37004673.661717556</v>
          </cell>
          <cell r="CC139">
            <v>3121204.4138599453</v>
          </cell>
          <cell r="CD139">
            <v>40125878.075577505</v>
          </cell>
          <cell r="CE139">
            <v>0</v>
          </cell>
          <cell r="CF139">
            <v>40915770.445657827</v>
          </cell>
          <cell r="CG139">
            <v>3148423.362578948</v>
          </cell>
          <cell r="CI139">
            <v>44064193.808236778</v>
          </cell>
          <cell r="CJ139">
            <v>40915770.445657827</v>
          </cell>
          <cell r="CK139">
            <v>3148423.362578948</v>
          </cell>
          <cell r="CL139">
            <v>44064193.808236778</v>
          </cell>
          <cell r="CM139">
            <v>0</v>
          </cell>
          <cell r="CN139">
            <v>44540627.396169908</v>
          </cell>
          <cell r="CO139">
            <v>3316648.4111495018</v>
          </cell>
          <cell r="CQ139">
            <v>47857275.80731941</v>
          </cell>
          <cell r="CR139">
            <v>44540627.396169908</v>
          </cell>
          <cell r="CS139">
            <v>3316648.4111495018</v>
          </cell>
          <cell r="CT139">
            <v>47857275.80731941</v>
          </cell>
        </row>
        <row r="140">
          <cell r="A140">
            <v>141</v>
          </cell>
          <cell r="B140" t="str">
            <v>Prepay Base</v>
          </cell>
          <cell r="C140">
            <v>0</v>
          </cell>
          <cell r="D140">
            <v>31818819.202989388</v>
          </cell>
          <cell r="E140">
            <v>4082198.1072867094</v>
          </cell>
          <cell r="F140">
            <v>166391044.30449581</v>
          </cell>
          <cell r="G140">
            <v>35901017.310276099</v>
          </cell>
          <cell r="H140">
            <v>0</v>
          </cell>
          <cell r="I140">
            <v>166391044.30449581</v>
          </cell>
          <cell r="J140">
            <v>166391044.30449581</v>
          </cell>
          <cell r="K140">
            <v>0</v>
          </cell>
          <cell r="L140">
            <v>32654907.543400537</v>
          </cell>
          <cell r="M140">
            <v>4601531.8168592239</v>
          </cell>
          <cell r="N140">
            <v>170576849.31657228</v>
          </cell>
          <cell r="O140">
            <v>37256439.360259764</v>
          </cell>
          <cell r="P140">
            <v>0</v>
          </cell>
          <cell r="Q140">
            <v>170576849.31657228</v>
          </cell>
          <cell r="R140">
            <v>170576849.31657228</v>
          </cell>
          <cell r="S140">
            <v>0</v>
          </cell>
          <cell r="T140">
            <v>30366726.773434293</v>
          </cell>
          <cell r="U140">
            <v>4230213.4148587706</v>
          </cell>
          <cell r="V140">
            <v>172338918.28859976</v>
          </cell>
          <cell r="W140">
            <v>34596940.188293062</v>
          </cell>
          <cell r="X140">
            <v>0</v>
          </cell>
          <cell r="Y140">
            <v>172338918.28859976</v>
          </cell>
          <cell r="Z140">
            <v>172338918.28859976</v>
          </cell>
          <cell r="AA140">
            <v>0</v>
          </cell>
          <cell r="AB140">
            <v>35293369.373467341</v>
          </cell>
          <cell r="AC140">
            <v>4162014.6707934723</v>
          </cell>
          <cell r="AD140">
            <v>173850052.90774888</v>
          </cell>
          <cell r="AE140">
            <v>39455384.044260815</v>
          </cell>
          <cell r="AF140">
            <v>0</v>
          </cell>
          <cell r="AG140">
            <v>173850052.90774888</v>
          </cell>
          <cell r="AH140">
            <v>173850052.90774888</v>
          </cell>
          <cell r="AI140">
            <v>0</v>
          </cell>
          <cell r="AJ140">
            <v>32658389.912827417</v>
          </cell>
          <cell r="AK140">
            <v>3757712.1158501762</v>
          </cell>
          <cell r="AL140">
            <v>177180819.43794924</v>
          </cell>
          <cell r="AM140">
            <v>36416102.02867759</v>
          </cell>
          <cell r="AN140">
            <v>0</v>
          </cell>
          <cell r="AO140">
            <v>177180819.43794924</v>
          </cell>
          <cell r="AP140">
            <v>177180819.43794924</v>
          </cell>
          <cell r="AQ140">
            <v>0</v>
          </cell>
          <cell r="AR140">
            <v>37192853.207778446</v>
          </cell>
          <cell r="AS140">
            <v>3878010.6935795909</v>
          </cell>
          <cell r="AT140">
            <v>182728172.47115365</v>
          </cell>
          <cell r="AU140">
            <v>41070863.901358038</v>
          </cell>
          <cell r="AV140">
            <v>0</v>
          </cell>
          <cell r="AW140">
            <v>182728172.47115365</v>
          </cell>
          <cell r="AX140">
            <v>182728172.47115365</v>
          </cell>
          <cell r="AY140">
            <v>0</v>
          </cell>
          <cell r="AZ140">
            <v>39000007.826157667</v>
          </cell>
          <cell r="BA140">
            <v>3915298.5664706957</v>
          </cell>
          <cell r="BB140">
            <v>187016923.82111326</v>
          </cell>
          <cell r="BC140">
            <v>42915306.392628364</v>
          </cell>
          <cell r="BD140">
            <v>0</v>
          </cell>
          <cell r="BE140">
            <v>187016923.82111326</v>
          </cell>
          <cell r="BF140">
            <v>187016923.82111326</v>
          </cell>
          <cell r="BG140">
            <v>0</v>
          </cell>
          <cell r="BH140">
            <v>38852112.688034706</v>
          </cell>
          <cell r="BI140">
            <v>3573843.172549353</v>
          </cell>
          <cell r="BJ140">
            <v>192961792.12251499</v>
          </cell>
          <cell r="BK140">
            <v>42425955.860584058</v>
          </cell>
          <cell r="BL140">
            <v>0</v>
          </cell>
          <cell r="BM140">
            <v>192961792.12251499</v>
          </cell>
          <cell r="BN140">
            <v>192961792.12251499</v>
          </cell>
          <cell r="BO140">
            <v>0</v>
          </cell>
          <cell r="BP140">
            <v>37972095.363655813</v>
          </cell>
          <cell r="BQ140">
            <v>3462672.4638858004</v>
          </cell>
          <cell r="BR140">
            <v>204228234.9275482</v>
          </cell>
          <cell r="BS140">
            <v>41434767.827541612</v>
          </cell>
          <cell r="BT140">
            <v>0</v>
          </cell>
          <cell r="BU140">
            <v>204228234.9275482</v>
          </cell>
          <cell r="BV140">
            <v>204228234.9275482</v>
          </cell>
          <cell r="BW140">
            <v>0</v>
          </cell>
          <cell r="BX140">
            <v>37004673.661717556</v>
          </cell>
          <cell r="BY140">
            <v>3121204.4138599453</v>
          </cell>
          <cell r="BZ140">
            <v>213728157.68704572</v>
          </cell>
          <cell r="CA140">
            <v>40125878.075577505</v>
          </cell>
          <cell r="CB140">
            <v>0</v>
          </cell>
          <cell r="CC140">
            <v>213728157.68704572</v>
          </cell>
          <cell r="CD140">
            <v>213728157.68704572</v>
          </cell>
          <cell r="CE140">
            <v>0</v>
          </cell>
          <cell r="CF140">
            <v>40915770.445657827</v>
          </cell>
          <cell r="CG140">
            <v>3148423.362578948</v>
          </cell>
          <cell r="CH140">
            <v>210818973.42880353</v>
          </cell>
          <cell r="CI140">
            <v>44064193.808236778</v>
          </cell>
          <cell r="CJ140">
            <v>0</v>
          </cell>
          <cell r="CK140">
            <v>210818973.42880353</v>
          </cell>
          <cell r="CL140">
            <v>210818973.42880353</v>
          </cell>
          <cell r="CM140">
            <v>0</v>
          </cell>
          <cell r="CN140">
            <v>44540627.396169908</v>
          </cell>
          <cell r="CO140">
            <v>3316648.4111495018</v>
          </cell>
          <cell r="CP140">
            <v>214118115.79943326</v>
          </cell>
          <cell r="CQ140">
            <v>47857275.80731941</v>
          </cell>
          <cell r="CR140">
            <v>0</v>
          </cell>
          <cell r="CS140">
            <v>214118115.79943326</v>
          </cell>
          <cell r="CT140">
            <v>214118115.79943326</v>
          </cell>
        </row>
        <row r="141">
          <cell r="A141">
            <v>142</v>
          </cell>
          <cell r="B141" t="str">
            <v>Incoming</v>
          </cell>
          <cell r="C141">
            <v>63075129.966990545</v>
          </cell>
          <cell r="D141">
            <v>68900089.671897903</v>
          </cell>
          <cell r="E141">
            <v>136138934.75929764</v>
          </cell>
          <cell r="F141">
            <v>166391044.30449581</v>
          </cell>
          <cell r="G141">
            <v>268114154.39818606</v>
          </cell>
          <cell r="H141">
            <v>131975219.63888845</v>
          </cell>
          <cell r="I141">
            <v>302529979.06379342</v>
          </cell>
          <cell r="J141">
            <v>434505198.7026819</v>
          </cell>
          <cell r="K141">
            <v>72621606.925096378</v>
          </cell>
          <cell r="L141">
            <v>75558069.118607238</v>
          </cell>
          <cell r="M141">
            <v>158057524.01719698</v>
          </cell>
          <cell r="N141">
            <v>170576849.31657228</v>
          </cell>
          <cell r="O141">
            <v>306237200.06090063</v>
          </cell>
          <cell r="P141">
            <v>148179676.04370362</v>
          </cell>
          <cell r="Q141">
            <v>328634373.33376926</v>
          </cell>
          <cell r="R141">
            <v>476814049.37747288</v>
          </cell>
          <cell r="S141">
            <v>66436564.820492782</v>
          </cell>
          <cell r="T141">
            <v>70003414.586696401</v>
          </cell>
          <cell r="U141">
            <v>159922318.27183294</v>
          </cell>
          <cell r="V141">
            <v>172338918.28859976</v>
          </cell>
          <cell r="W141">
            <v>296362297.67902213</v>
          </cell>
          <cell r="X141">
            <v>136439979.40718919</v>
          </cell>
          <cell r="Y141">
            <v>332261236.56043267</v>
          </cell>
          <cell r="Z141">
            <v>468701215.96762192</v>
          </cell>
          <cell r="AA141">
            <v>72513927.692164466</v>
          </cell>
          <cell r="AB141">
            <v>79679985.719617128</v>
          </cell>
          <cell r="AC141">
            <v>154724919.6223762</v>
          </cell>
          <cell r="AD141">
            <v>173850052.90774888</v>
          </cell>
          <cell r="AE141">
            <v>306918833.03415775</v>
          </cell>
          <cell r="AF141">
            <v>152193913.41178161</v>
          </cell>
          <cell r="AG141">
            <v>328574972.53012508</v>
          </cell>
          <cell r="AH141">
            <v>480768885.94190669</v>
          </cell>
          <cell r="AI141">
            <v>66578414.191350028</v>
          </cell>
          <cell r="AJ141">
            <v>74416567.946636528</v>
          </cell>
          <cell r="AK141">
            <v>146542291.19839582</v>
          </cell>
          <cell r="AL141">
            <v>177180819.43794924</v>
          </cell>
          <cell r="AM141">
            <v>287537273.33638239</v>
          </cell>
          <cell r="AN141">
            <v>140994982.13798654</v>
          </cell>
          <cell r="AO141">
            <v>323723110.63634503</v>
          </cell>
          <cell r="AP141">
            <v>464718092.77433163</v>
          </cell>
          <cell r="AQ141">
            <v>77676410.116945744</v>
          </cell>
          <cell r="AR141">
            <v>85237943.229914054</v>
          </cell>
          <cell r="AS141">
            <v>150538008.74676889</v>
          </cell>
          <cell r="AT141">
            <v>182728172.47115365</v>
          </cell>
          <cell r="AU141">
            <v>313452362.09362864</v>
          </cell>
          <cell r="AV141">
            <v>162914353.34685981</v>
          </cell>
          <cell r="AW141">
            <v>333266181.21792257</v>
          </cell>
          <cell r="AX141">
            <v>496180534.56478238</v>
          </cell>
          <cell r="AY141">
            <v>81238521.494725704</v>
          </cell>
          <cell r="AZ141">
            <v>90086542.549524069</v>
          </cell>
          <cell r="BA141">
            <v>159433747.60423651</v>
          </cell>
          <cell r="BB141">
            <v>187016923.82111326</v>
          </cell>
          <cell r="BC141">
            <v>330758811.64848632</v>
          </cell>
          <cell r="BD141">
            <v>171325064.04424977</v>
          </cell>
          <cell r="BE141">
            <v>346450671.42534977</v>
          </cell>
          <cell r="BF141">
            <v>517775735.46959949</v>
          </cell>
          <cell r="BG141">
            <v>81821303.328553483</v>
          </cell>
          <cell r="BH141">
            <v>90073214.921611696</v>
          </cell>
          <cell r="BI141">
            <v>154612433.56871703</v>
          </cell>
          <cell r="BJ141">
            <v>192961792.12251499</v>
          </cell>
          <cell r="BK141">
            <v>326506951.81888229</v>
          </cell>
          <cell r="BL141">
            <v>171894518.25016516</v>
          </cell>
          <cell r="BM141">
            <v>347574225.69123203</v>
          </cell>
          <cell r="BN141">
            <v>519468743.94139719</v>
          </cell>
          <cell r="BO141">
            <v>79013085.660761446</v>
          </cell>
          <cell r="BP141">
            <v>88680375.147033989</v>
          </cell>
          <cell r="BQ141">
            <v>160759929.74534795</v>
          </cell>
          <cell r="BR141">
            <v>204228234.9275482</v>
          </cell>
          <cell r="BS141">
            <v>328453390.55314332</v>
          </cell>
          <cell r="BT141">
            <v>167693460.80779544</v>
          </cell>
          <cell r="BU141">
            <v>364988164.67289615</v>
          </cell>
          <cell r="BV141">
            <v>532681625.48069155</v>
          </cell>
          <cell r="BW141">
            <v>78400561.983435661</v>
          </cell>
          <cell r="BX141">
            <v>86956144.23798117</v>
          </cell>
          <cell r="BY141">
            <v>153239425.01690197</v>
          </cell>
          <cell r="BZ141">
            <v>213728157.68704572</v>
          </cell>
          <cell r="CA141">
            <v>318596131.2383188</v>
          </cell>
          <cell r="CB141">
            <v>165356706.22141683</v>
          </cell>
          <cell r="CC141">
            <v>366967582.70394766</v>
          </cell>
          <cell r="CD141">
            <v>532324288.92536449</v>
          </cell>
          <cell r="CE141">
            <v>88580044.805594444</v>
          </cell>
          <cell r="CF141">
            <v>96772471.210407436</v>
          </cell>
          <cell r="CG141">
            <v>156800523.83250684</v>
          </cell>
          <cell r="CH141">
            <v>210818973.42880353</v>
          </cell>
          <cell r="CI141">
            <v>342153039.84850872</v>
          </cell>
          <cell r="CJ141">
            <v>185352516.01600188</v>
          </cell>
          <cell r="CK141">
            <v>367619497.26131034</v>
          </cell>
          <cell r="CL141">
            <v>552972013.27731228</v>
          </cell>
          <cell r="CM141">
            <v>98022810.579614639</v>
          </cell>
          <cell r="CN141">
            <v>106148901.63018769</v>
          </cell>
          <cell r="CO141">
            <v>173820786.9153375</v>
          </cell>
          <cell r="CP141">
            <v>214118115.79943326</v>
          </cell>
          <cell r="CQ141">
            <v>377992499.12513983</v>
          </cell>
          <cell r="CR141">
            <v>204171712.20980233</v>
          </cell>
          <cell r="CS141">
            <v>387938902.71477079</v>
          </cell>
          <cell r="CT141">
            <v>592110614.92457306</v>
          </cell>
        </row>
        <row r="142">
          <cell r="A142">
            <v>145</v>
          </cell>
          <cell r="B142" t="str">
            <v>Roaming</v>
          </cell>
          <cell r="C142">
            <v>63075129.966990545</v>
          </cell>
          <cell r="D142">
            <v>68900089.671897903</v>
          </cell>
          <cell r="E142">
            <v>136138934.75929764</v>
          </cell>
          <cell r="F142">
            <v>166391044.30449581</v>
          </cell>
          <cell r="G142">
            <v>268114154.39818606</v>
          </cell>
          <cell r="H142">
            <v>131975219.63888845</v>
          </cell>
          <cell r="I142">
            <v>302529979.06379342</v>
          </cell>
          <cell r="J142">
            <v>434505198.7026819</v>
          </cell>
          <cell r="K142">
            <v>72621606.925096378</v>
          </cell>
          <cell r="L142">
            <v>75558069.118607238</v>
          </cell>
          <cell r="M142">
            <v>158057524.01719698</v>
          </cell>
          <cell r="N142">
            <v>170576849.31657228</v>
          </cell>
          <cell r="O142">
            <v>306237200.06090063</v>
          </cell>
          <cell r="P142">
            <v>148179676.04370362</v>
          </cell>
          <cell r="Q142">
            <v>328634373.33376926</v>
          </cell>
          <cell r="R142">
            <v>476814049.37747288</v>
          </cell>
          <cell r="S142">
            <v>66436564.820492782</v>
          </cell>
          <cell r="T142">
            <v>70003414.586696401</v>
          </cell>
          <cell r="U142">
            <v>159922318.27183294</v>
          </cell>
          <cell r="V142">
            <v>172338918.28859976</v>
          </cell>
          <cell r="W142">
            <v>296362297.67902213</v>
          </cell>
          <cell r="X142">
            <v>136439979.40718919</v>
          </cell>
          <cell r="Y142">
            <v>332261236.56043267</v>
          </cell>
          <cell r="Z142">
            <v>468701215.96762192</v>
          </cell>
          <cell r="AA142">
            <v>72513927.692164466</v>
          </cell>
          <cell r="AB142">
            <v>79679985.719617128</v>
          </cell>
          <cell r="AC142">
            <v>154724919.6223762</v>
          </cell>
          <cell r="AD142">
            <v>173850052.90774888</v>
          </cell>
          <cell r="AE142">
            <v>306918833.03415775</v>
          </cell>
          <cell r="AF142">
            <v>152193913.41178161</v>
          </cell>
          <cell r="AG142">
            <v>328574972.53012508</v>
          </cell>
          <cell r="AH142">
            <v>480768885.94190669</v>
          </cell>
          <cell r="AI142">
            <v>66578414.191350028</v>
          </cell>
          <cell r="AJ142">
            <v>74416567.946636528</v>
          </cell>
          <cell r="AK142">
            <v>146542291.19839582</v>
          </cell>
          <cell r="AL142">
            <v>177180819.43794924</v>
          </cell>
          <cell r="AM142">
            <v>287537273.33638239</v>
          </cell>
          <cell r="AN142">
            <v>140994982.13798654</v>
          </cell>
          <cell r="AO142">
            <v>323723110.63634503</v>
          </cell>
          <cell r="AP142">
            <v>464718092.77433163</v>
          </cell>
          <cell r="AQ142">
            <v>77676410.116945744</v>
          </cell>
          <cell r="AR142">
            <v>85237943.229914054</v>
          </cell>
          <cell r="AS142">
            <v>150538008.74676889</v>
          </cell>
          <cell r="AT142">
            <v>182728172.47115365</v>
          </cell>
          <cell r="AU142">
            <v>313452362.09362864</v>
          </cell>
          <cell r="AV142">
            <v>162914353.34685981</v>
          </cell>
          <cell r="AW142">
            <v>333266181.21792257</v>
          </cell>
          <cell r="AX142">
            <v>496180534.56478238</v>
          </cell>
          <cell r="AY142">
            <v>81238521.494725704</v>
          </cell>
          <cell r="AZ142">
            <v>90086542.549524069</v>
          </cell>
          <cell r="BA142">
            <v>159433747.60423651</v>
          </cell>
          <cell r="BB142">
            <v>187016923.82111326</v>
          </cell>
          <cell r="BC142">
            <v>330758811.64848632</v>
          </cell>
          <cell r="BD142">
            <v>171325064.04424977</v>
          </cell>
          <cell r="BE142">
            <v>346450671.42534977</v>
          </cell>
          <cell r="BF142">
            <v>517775735.46959949</v>
          </cell>
          <cell r="BG142">
            <v>81821303.328553483</v>
          </cell>
          <cell r="BH142">
            <v>90073214.921611696</v>
          </cell>
          <cell r="BI142">
            <v>154612433.56871703</v>
          </cell>
          <cell r="BJ142">
            <v>192961792.12251499</v>
          </cell>
          <cell r="BK142">
            <v>326506951.81888229</v>
          </cell>
          <cell r="BL142">
            <v>171894518.25016516</v>
          </cell>
          <cell r="BM142">
            <v>347574225.69123203</v>
          </cell>
          <cell r="BN142">
            <v>519468743.94139719</v>
          </cell>
          <cell r="BO142">
            <v>79013085.660761446</v>
          </cell>
          <cell r="BP142">
            <v>88680375.147033989</v>
          </cell>
          <cell r="BQ142">
            <v>160759929.74534795</v>
          </cell>
          <cell r="BR142">
            <v>204228234.9275482</v>
          </cell>
          <cell r="BS142">
            <v>328453390.55314332</v>
          </cell>
          <cell r="BT142">
            <v>167693460.80779544</v>
          </cell>
          <cell r="BU142">
            <v>364988164.67289615</v>
          </cell>
          <cell r="BV142">
            <v>532681625.48069155</v>
          </cell>
          <cell r="BW142">
            <v>78400561.983435661</v>
          </cell>
          <cell r="BX142">
            <v>86956144.23798117</v>
          </cell>
          <cell r="BY142">
            <v>153239425.01690197</v>
          </cell>
          <cell r="BZ142">
            <v>213728157.68704572</v>
          </cell>
          <cell r="CA142">
            <v>318596131.2383188</v>
          </cell>
          <cell r="CB142">
            <v>165356706.22141683</v>
          </cell>
          <cell r="CC142">
            <v>366967582.70394766</v>
          </cell>
          <cell r="CD142">
            <v>532324288.92536449</v>
          </cell>
          <cell r="CE142">
            <v>88580044.805594444</v>
          </cell>
          <cell r="CF142">
            <v>96772471.210407436</v>
          </cell>
          <cell r="CG142">
            <v>156800523.83250684</v>
          </cell>
          <cell r="CH142">
            <v>210818973.42880353</v>
          </cell>
          <cell r="CI142">
            <v>342153039.84850872</v>
          </cell>
          <cell r="CJ142">
            <v>185352516.01600188</v>
          </cell>
          <cell r="CK142">
            <v>367619497.26131034</v>
          </cell>
          <cell r="CL142">
            <v>552972013.27731228</v>
          </cell>
          <cell r="CM142">
            <v>98022810.579614639</v>
          </cell>
          <cell r="CN142">
            <v>106148901.63018769</v>
          </cell>
          <cell r="CO142">
            <v>173820786.9153375</v>
          </cell>
          <cell r="CP142">
            <v>214118115.79943326</v>
          </cell>
          <cell r="CQ142">
            <v>377992499.12513983</v>
          </cell>
          <cell r="CR142">
            <v>204171712.20980233</v>
          </cell>
          <cell r="CS142">
            <v>387938902.71477079</v>
          </cell>
          <cell r="CT142">
            <v>592110614.92457306</v>
          </cell>
        </row>
        <row r="143">
          <cell r="A143">
            <v>143</v>
          </cell>
          <cell r="B143" t="str">
            <v>BTM</v>
          </cell>
          <cell r="C143">
            <v>5157323.3790013418</v>
          </cell>
          <cell r="D143">
            <v>1627476.9677705201</v>
          </cell>
          <cell r="E143">
            <v>71270.451638660554</v>
          </cell>
          <cell r="G143">
            <v>6856070.7984105228</v>
          </cell>
          <cell r="H143">
            <v>6784800.3467718624</v>
          </cell>
          <cell r="I143">
            <v>71270.451638660554</v>
          </cell>
          <cell r="J143">
            <v>6856070.7984105228</v>
          </cell>
          <cell r="K143">
            <v>6160907.9757706122</v>
          </cell>
          <cell r="L143">
            <v>2023470.5679206138</v>
          </cell>
          <cell r="M143">
            <v>75233.475805485999</v>
          </cell>
          <cell r="O143">
            <v>8259612.0194967119</v>
          </cell>
          <cell r="P143">
            <v>8184378.5436912263</v>
          </cell>
          <cell r="Q143">
            <v>75233.475805485999</v>
          </cell>
          <cell r="R143">
            <v>8259612.0194967119</v>
          </cell>
          <cell r="S143">
            <v>6437803.702295037</v>
          </cell>
          <cell r="T143">
            <v>2035611.1173330904</v>
          </cell>
          <cell r="U143">
            <v>88172.752186666286</v>
          </cell>
          <cell r="W143">
            <v>8561587.5718147941</v>
          </cell>
          <cell r="X143">
            <v>8473414.8196281269</v>
          </cell>
          <cell r="Y143">
            <v>88172.752186666286</v>
          </cell>
          <cell r="Z143">
            <v>8561587.5718147941</v>
          </cell>
          <cell r="AA143">
            <v>6438168.5253094425</v>
          </cell>
          <cell r="AB143">
            <v>2075174.0626712015</v>
          </cell>
          <cell r="AC143">
            <v>76577.799047362758</v>
          </cell>
          <cell r="AE143">
            <v>8589920.3870280068</v>
          </cell>
          <cell r="AF143">
            <v>8513342.5879806448</v>
          </cell>
          <cell r="AG143">
            <v>76577.799047362758</v>
          </cell>
          <cell r="AH143">
            <v>8589920.3870280068</v>
          </cell>
          <cell r="AI143">
            <v>6800567.334140908</v>
          </cell>
          <cell r="AJ143">
            <v>2223498.9692870928</v>
          </cell>
          <cell r="AK143">
            <v>79683.086600327253</v>
          </cell>
          <cell r="AM143">
            <v>9103749.3900283296</v>
          </cell>
          <cell r="AN143">
            <v>9024066.3034280017</v>
          </cell>
          <cell r="AO143">
            <v>79683.086600327253</v>
          </cell>
          <cell r="AP143">
            <v>9103749.3900283296</v>
          </cell>
          <cell r="AQ143">
            <v>7295501.4181759199</v>
          </cell>
          <cell r="AR143">
            <v>2326763.1198681253</v>
          </cell>
          <cell r="AS143">
            <v>71623.655289297749</v>
          </cell>
          <cell r="AU143">
            <v>9693888.1933333427</v>
          </cell>
          <cell r="AV143">
            <v>9622264.5380440447</v>
          </cell>
          <cell r="AW143">
            <v>71623.655289297749</v>
          </cell>
          <cell r="AX143">
            <v>9693888.1933333427</v>
          </cell>
          <cell r="AY143">
            <v>7677579.6968452642</v>
          </cell>
          <cell r="AZ143">
            <v>2463341.8502030489</v>
          </cell>
          <cell r="BA143">
            <v>73518.111853898794</v>
          </cell>
          <cell r="BC143">
            <v>10214439.658902213</v>
          </cell>
          <cell r="BD143">
            <v>10140921.547048314</v>
          </cell>
          <cell r="BE143">
            <v>73518.111853898794</v>
          </cell>
          <cell r="BF143">
            <v>10214439.658902213</v>
          </cell>
          <cell r="BG143">
            <v>7157444.0920511521</v>
          </cell>
          <cell r="BH143">
            <v>2256309.9898673943</v>
          </cell>
          <cell r="BI143">
            <v>66086.881623958179</v>
          </cell>
          <cell r="BK143">
            <v>9479840.9635425042</v>
          </cell>
          <cell r="BL143">
            <v>9413754.0819185469</v>
          </cell>
          <cell r="BM143">
            <v>66086.881623958179</v>
          </cell>
          <cell r="BN143">
            <v>9479840.9635425042</v>
          </cell>
          <cell r="BO143">
            <v>5072717.094684042</v>
          </cell>
          <cell r="BP143">
            <v>1621642.8426338977</v>
          </cell>
          <cell r="BQ143">
            <v>47476.017448337727</v>
          </cell>
          <cell r="BS143">
            <v>6741835.9547662772</v>
          </cell>
          <cell r="BT143">
            <v>6694359.9373179395</v>
          </cell>
          <cell r="BU143">
            <v>47476.017448337727</v>
          </cell>
          <cell r="BV143">
            <v>6741835.9547662772</v>
          </cell>
          <cell r="BW143">
            <v>6883106.041205802</v>
          </cell>
          <cell r="BX143">
            <v>2151771.9210957764</v>
          </cell>
          <cell r="BY143">
            <v>59550.984235301388</v>
          </cell>
          <cell r="CA143">
            <v>9094428.94653688</v>
          </cell>
          <cell r="CB143">
            <v>9034877.9623015784</v>
          </cell>
          <cell r="CC143">
            <v>59550.984235301388</v>
          </cell>
          <cell r="CD143">
            <v>9094428.94653688</v>
          </cell>
          <cell r="CE143">
            <v>7000001.1987558715</v>
          </cell>
          <cell r="CF143">
            <v>2140708.6975613558</v>
          </cell>
          <cell r="CG143">
            <v>52927.333346950458</v>
          </cell>
          <cell r="CI143">
            <v>9193637.2296641767</v>
          </cell>
          <cell r="CJ143">
            <v>9140709.8963172268</v>
          </cell>
          <cell r="CK143">
            <v>52927.333346950458</v>
          </cell>
          <cell r="CL143">
            <v>9193637.2296641767</v>
          </cell>
          <cell r="CM143">
            <v>7791024.1222711653</v>
          </cell>
          <cell r="CN143">
            <v>2346979.9878594386</v>
          </cell>
          <cell r="CO143">
            <v>57196.629902101966</v>
          </cell>
          <cell r="CQ143">
            <v>10195200.740032706</v>
          </cell>
          <cell r="CR143">
            <v>10138004.110130604</v>
          </cell>
          <cell r="CS143">
            <v>57196.629902101966</v>
          </cell>
          <cell r="CT143">
            <v>10195200.740032706</v>
          </cell>
        </row>
        <row r="144">
          <cell r="A144">
            <v>144</v>
          </cell>
          <cell r="B144" t="str">
            <v>SPD</v>
          </cell>
          <cell r="C144">
            <v>203138.02595701534</v>
          </cell>
          <cell r="D144">
            <v>1403158.2513228413</v>
          </cell>
          <cell r="E144">
            <v>8309393.9895833489</v>
          </cell>
          <cell r="G144">
            <v>9915690.2668632045</v>
          </cell>
          <cell r="H144">
            <v>1606296.2772798566</v>
          </cell>
          <cell r="I144">
            <v>8309393.9895833489</v>
          </cell>
          <cell r="J144">
            <v>9915690.2668632045</v>
          </cell>
          <cell r="K144">
            <v>238680.7294236364</v>
          </cell>
          <cell r="L144">
            <v>1661588.9586916103</v>
          </cell>
          <cell r="M144">
            <v>10550421.751077173</v>
          </cell>
          <cell r="O144">
            <v>12450691.43919242</v>
          </cell>
          <cell r="P144">
            <v>1900269.6881152466</v>
          </cell>
          <cell r="Q144">
            <v>10550421.751077173</v>
          </cell>
          <cell r="R144">
            <v>12450691.43919242</v>
          </cell>
          <cell r="S144">
            <v>237259.20415816054</v>
          </cell>
          <cell r="T144">
            <v>1665525.9488918907</v>
          </cell>
          <cell r="U144">
            <v>11374746.985342588</v>
          </cell>
          <cell r="W144">
            <v>13277532.13839264</v>
          </cell>
          <cell r="X144">
            <v>1902785.1530500513</v>
          </cell>
          <cell r="Y144">
            <v>11374746.985342588</v>
          </cell>
          <cell r="Z144">
            <v>13277532.13839264</v>
          </cell>
          <cell r="AA144">
            <v>240620.71153673891</v>
          </cell>
          <cell r="AB144">
            <v>1776887.7814922016</v>
          </cell>
          <cell r="AC144">
            <v>10502131.105082849</v>
          </cell>
          <cell r="AE144">
            <v>12519639.59811179</v>
          </cell>
          <cell r="AF144">
            <v>2017508.4930289406</v>
          </cell>
          <cell r="AG144">
            <v>10502131.105082849</v>
          </cell>
          <cell r="AH144">
            <v>12519639.59811179</v>
          </cell>
          <cell r="AI144">
            <v>248457.83707331333</v>
          </cell>
          <cell r="AJ144">
            <v>1871249.7137712564</v>
          </cell>
          <cell r="AK144">
            <v>11281313.767350286</v>
          </cell>
          <cell r="AM144">
            <v>13401021.318194855</v>
          </cell>
          <cell r="AN144">
            <v>2119707.5508445697</v>
          </cell>
          <cell r="AO144">
            <v>11281313.767350286</v>
          </cell>
          <cell r="AP144">
            <v>13401021.318194855</v>
          </cell>
          <cell r="AQ144">
            <v>268498.43296058406</v>
          </cell>
          <cell r="AR144">
            <v>2102365.1989459223</v>
          </cell>
          <cell r="AS144">
            <v>11480710.843533484</v>
          </cell>
          <cell r="AU144">
            <v>13851574.475439992</v>
          </cell>
          <cell r="AV144">
            <v>2370863.6319065066</v>
          </cell>
          <cell r="AW144">
            <v>11480710.843533484</v>
          </cell>
          <cell r="AX144">
            <v>13851574.475439992</v>
          </cell>
          <cell r="AY144">
            <v>253235.49263566689</v>
          </cell>
          <cell r="AZ144">
            <v>2039164.3738167027</v>
          </cell>
          <cell r="BA144">
            <v>11247140.228011455</v>
          </cell>
          <cell r="BC144">
            <v>13539540.094463825</v>
          </cell>
          <cell r="BD144">
            <v>2292399.8664523698</v>
          </cell>
          <cell r="BE144">
            <v>11247140.228011455</v>
          </cell>
          <cell r="BF144">
            <v>13539540.094463825</v>
          </cell>
          <cell r="BG144">
            <v>212775.74010212178</v>
          </cell>
          <cell r="BH144">
            <v>1791848.7869299282</v>
          </cell>
          <cell r="BI144">
            <v>9760232.0766708795</v>
          </cell>
          <cell r="BK144">
            <v>11764856.603702929</v>
          </cell>
          <cell r="BL144">
            <v>2004624.5270320501</v>
          </cell>
          <cell r="BM144">
            <v>9760232.0766708795</v>
          </cell>
          <cell r="BN144">
            <v>11764856.603702929</v>
          </cell>
          <cell r="BO144">
            <v>162900.91141503316</v>
          </cell>
          <cell r="BP144">
            <v>1390651.6602604426</v>
          </cell>
          <cell r="BQ144">
            <v>8106001.9571973681</v>
          </cell>
          <cell r="BS144">
            <v>9659554.5288728438</v>
          </cell>
          <cell r="BT144">
            <v>1553552.5716754757</v>
          </cell>
          <cell r="BU144">
            <v>8106001.9571973681</v>
          </cell>
          <cell r="BV144">
            <v>9659554.5288728438</v>
          </cell>
          <cell r="BW144">
            <v>177403.62105458789</v>
          </cell>
          <cell r="BX144">
            <v>1569218.7713606337</v>
          </cell>
          <cell r="BY144">
            <v>8962878.0485170241</v>
          </cell>
          <cell r="CA144">
            <v>10709500.440932246</v>
          </cell>
          <cell r="CB144">
            <v>1746622.3924152215</v>
          </cell>
          <cell r="CC144">
            <v>8962878.0485170241</v>
          </cell>
          <cell r="CD144">
            <v>10709500.440932246</v>
          </cell>
          <cell r="CE144">
            <v>195319.68257906451</v>
          </cell>
          <cell r="CF144">
            <v>1811327.7171251948</v>
          </cell>
          <cell r="CG144">
            <v>9551243.314188337</v>
          </cell>
          <cell r="CI144">
            <v>11557890.713892596</v>
          </cell>
          <cell r="CJ144">
            <v>2006647.3997042594</v>
          </cell>
          <cell r="CK144">
            <v>9551243.314188337</v>
          </cell>
          <cell r="CL144">
            <v>11557890.713892596</v>
          </cell>
          <cell r="CM144">
            <v>227170.25363278776</v>
          </cell>
          <cell r="CN144">
            <v>2168350.4193818751</v>
          </cell>
          <cell r="CO144">
            <v>11659048.771016156</v>
          </cell>
          <cell r="CQ144">
            <v>14054569.444030819</v>
          </cell>
          <cell r="CR144">
            <v>2395520.6730146627</v>
          </cell>
          <cell r="CS144">
            <v>11659048.771016156</v>
          </cell>
          <cell r="CT144">
            <v>14054569.444030819</v>
          </cell>
        </row>
        <row r="145">
          <cell r="A145">
            <v>145</v>
          </cell>
          <cell r="B145" t="str">
            <v>Cellops Base</v>
          </cell>
          <cell r="C145">
            <v>0</v>
          </cell>
          <cell r="D145">
            <v>11255.372389788903</v>
          </cell>
          <cell r="E145">
            <v>854672.3916296867</v>
          </cell>
          <cell r="G145">
            <v>865927.76401947555</v>
          </cell>
          <cell r="H145">
            <v>11255.372389788903</v>
          </cell>
          <cell r="I145">
            <v>854672.3916296867</v>
          </cell>
          <cell r="J145">
            <v>865927.76401947555</v>
          </cell>
          <cell r="K145">
            <v>0</v>
          </cell>
          <cell r="L145">
            <v>41214.636416807349</v>
          </cell>
          <cell r="M145">
            <v>1007778.9074821465</v>
          </cell>
          <cell r="O145">
            <v>1048993.5438989538</v>
          </cell>
          <cell r="P145">
            <v>41214.636416807349</v>
          </cell>
          <cell r="Q145">
            <v>1007778.9074821465</v>
          </cell>
          <cell r="R145">
            <v>1048993.5438989538</v>
          </cell>
          <cell r="S145">
            <v>0</v>
          </cell>
          <cell r="T145">
            <v>64063.409400074408</v>
          </cell>
          <cell r="U145">
            <v>1078132.8746042689</v>
          </cell>
          <cell r="W145">
            <v>1142196.2840043434</v>
          </cell>
          <cell r="X145">
            <v>64063.409400074408</v>
          </cell>
          <cell r="Y145">
            <v>1078132.8746042689</v>
          </cell>
          <cell r="Z145">
            <v>1142196.2840043434</v>
          </cell>
          <cell r="AA145">
            <v>0</v>
          </cell>
          <cell r="AB145">
            <v>113105.96617844365</v>
          </cell>
          <cell r="AC145">
            <v>1077709.3907997706</v>
          </cell>
          <cell r="AE145">
            <v>1190815.3569782143</v>
          </cell>
          <cell r="AF145">
            <v>113105.96617844365</v>
          </cell>
          <cell r="AG145">
            <v>1077709.3907997706</v>
          </cell>
          <cell r="AH145">
            <v>1190815.3569782143</v>
          </cell>
          <cell r="AI145">
            <v>0</v>
          </cell>
          <cell r="AJ145">
            <v>156780.74271627367</v>
          </cell>
          <cell r="AK145">
            <v>1112658.0277965229</v>
          </cell>
          <cell r="AM145">
            <v>1269438.7705127967</v>
          </cell>
          <cell r="AN145">
            <v>156780.74271627367</v>
          </cell>
          <cell r="AO145">
            <v>1112658.0277965229</v>
          </cell>
          <cell r="AP145">
            <v>1269438.7705127967</v>
          </cell>
          <cell r="AQ145">
            <v>0</v>
          </cell>
          <cell r="AR145">
            <v>222157.18670701777</v>
          </cell>
          <cell r="AS145">
            <v>1103653.002052441</v>
          </cell>
          <cell r="AU145">
            <v>1325810.1887594587</v>
          </cell>
          <cell r="AV145">
            <v>222157.18670701777</v>
          </cell>
          <cell r="AW145">
            <v>1103653.002052441</v>
          </cell>
          <cell r="AX145">
            <v>1325810.1887594587</v>
          </cell>
          <cell r="AY145">
            <v>0</v>
          </cell>
          <cell r="AZ145">
            <v>261864.68745641393</v>
          </cell>
          <cell r="BA145">
            <v>1040575.7087253127</v>
          </cell>
          <cell r="BC145">
            <v>1302440.3961817266</v>
          </cell>
          <cell r="BD145">
            <v>261864.68745641393</v>
          </cell>
          <cell r="BE145">
            <v>1040575.7087253127</v>
          </cell>
          <cell r="BF145">
            <v>1302440.3961817266</v>
          </cell>
          <cell r="BG145">
            <v>0</v>
          </cell>
          <cell r="BH145">
            <v>273672.40436582884</v>
          </cell>
          <cell r="BI145">
            <v>883096.75128843298</v>
          </cell>
          <cell r="BK145">
            <v>1156769.1556542618</v>
          </cell>
          <cell r="BL145">
            <v>273672.40436582884</v>
          </cell>
          <cell r="BM145">
            <v>883096.75128843298</v>
          </cell>
          <cell r="BN145">
            <v>1156769.1556542618</v>
          </cell>
          <cell r="BO145">
            <v>0</v>
          </cell>
          <cell r="BP145">
            <v>241005.88865788397</v>
          </cell>
          <cell r="BQ145">
            <v>684826.41837695951</v>
          </cell>
          <cell r="BS145">
            <v>925832.30703484348</v>
          </cell>
          <cell r="BT145">
            <v>241005.88865788397</v>
          </cell>
          <cell r="BU145">
            <v>684826.41837695951</v>
          </cell>
          <cell r="BV145">
            <v>925832.30703484348</v>
          </cell>
          <cell r="BW145">
            <v>0</v>
          </cell>
          <cell r="BX145">
            <v>305928.95576071605</v>
          </cell>
          <cell r="BY145">
            <v>727097.22404316848</v>
          </cell>
          <cell r="CA145">
            <v>1033026.1798038846</v>
          </cell>
          <cell r="CB145">
            <v>305928.95576071605</v>
          </cell>
          <cell r="CC145">
            <v>727097.22404316848</v>
          </cell>
          <cell r="CD145">
            <v>1033026.1798038846</v>
          </cell>
          <cell r="CE145">
            <v>0</v>
          </cell>
          <cell r="CF145">
            <v>395300.89504061599</v>
          </cell>
          <cell r="CG145">
            <v>754202.89726248931</v>
          </cell>
          <cell r="CI145">
            <v>1149503.7923031054</v>
          </cell>
          <cell r="CJ145">
            <v>395300.89504061599</v>
          </cell>
          <cell r="CK145">
            <v>754202.89726248931</v>
          </cell>
          <cell r="CL145">
            <v>1149503.7923031054</v>
          </cell>
          <cell r="CM145">
            <v>0</v>
          </cell>
          <cell r="CN145">
            <v>520890.23199451889</v>
          </cell>
          <cell r="CO145">
            <v>884460.66329823295</v>
          </cell>
          <cell r="CQ145">
            <v>1405350.895292752</v>
          </cell>
          <cell r="CR145">
            <v>520890.23199451889</v>
          </cell>
          <cell r="CS145">
            <v>884460.66329823295</v>
          </cell>
          <cell r="CT145">
            <v>1405350.895292752</v>
          </cell>
        </row>
        <row r="146">
          <cell r="A146">
            <v>146</v>
          </cell>
          <cell r="B146" t="str">
            <v>Lumina Base</v>
          </cell>
          <cell r="C146">
            <v>1087897.6771411903</v>
          </cell>
          <cell r="D146">
            <v>330768.30424432206</v>
          </cell>
          <cell r="E146">
            <v>1165110.3447946757</v>
          </cell>
          <cell r="G146">
            <v>2583776.326180188</v>
          </cell>
          <cell r="H146">
            <v>1418665.9813855123</v>
          </cell>
          <cell r="I146">
            <v>1165110.3447946757</v>
          </cell>
          <cell r="J146">
            <v>2583776.326180188</v>
          </cell>
          <cell r="K146">
            <v>1396332.4388702924</v>
          </cell>
          <cell r="L146">
            <v>476979.18255688646</v>
          </cell>
          <cell r="M146">
            <v>1619960.1883836933</v>
          </cell>
          <cell r="O146">
            <v>3493271.8098108722</v>
          </cell>
          <cell r="P146">
            <v>1873311.6214271788</v>
          </cell>
          <cell r="Q146">
            <v>1619960.1883836933</v>
          </cell>
          <cell r="R146">
            <v>3493271.8098108722</v>
          </cell>
          <cell r="S146">
            <v>1297422.5169342831</v>
          </cell>
          <cell r="T146">
            <v>490310.6047927597</v>
          </cell>
          <cell r="U146">
            <v>1811787.7527434488</v>
          </cell>
          <cell r="W146">
            <v>3599520.8744704919</v>
          </cell>
          <cell r="X146">
            <v>1787733.1217270428</v>
          </cell>
          <cell r="Y146">
            <v>1811787.7527434488</v>
          </cell>
          <cell r="Z146">
            <v>3599520.8744704919</v>
          </cell>
          <cell r="AA146">
            <v>1375513.6424341383</v>
          </cell>
          <cell r="AB146">
            <v>553625.01369630371</v>
          </cell>
          <cell r="AC146">
            <v>1818334.8858229304</v>
          </cell>
          <cell r="AE146">
            <v>3747473.5419533723</v>
          </cell>
          <cell r="AF146">
            <v>1929138.6561304419</v>
          </cell>
          <cell r="AG146">
            <v>1818334.8858229304</v>
          </cell>
          <cell r="AH146">
            <v>3747473.5419533723</v>
          </cell>
          <cell r="AI146">
            <v>1447587.1472597504</v>
          </cell>
          <cell r="AJ146">
            <v>622287.08723726228</v>
          </cell>
          <cell r="AK146">
            <v>2078895.455913313</v>
          </cell>
          <cell r="AM146">
            <v>4148769.6904103253</v>
          </cell>
          <cell r="AN146">
            <v>2069874.2344970126</v>
          </cell>
          <cell r="AO146">
            <v>2078895.455913313</v>
          </cell>
          <cell r="AP146">
            <v>4148769.6904103253</v>
          </cell>
          <cell r="AQ146">
            <v>1662332.2533204076</v>
          </cell>
          <cell r="AR146">
            <v>753389.54223128525</v>
          </cell>
          <cell r="AS146">
            <v>2279739.5605164031</v>
          </cell>
          <cell r="AU146">
            <v>4695461.3560680961</v>
          </cell>
          <cell r="AV146">
            <v>2415721.7955516931</v>
          </cell>
          <cell r="AW146">
            <v>2279739.5605164031</v>
          </cell>
          <cell r="AX146">
            <v>4695461.3560680961</v>
          </cell>
          <cell r="AY146">
            <v>1619058.7505208594</v>
          </cell>
          <cell r="AZ146">
            <v>774024.09082843387</v>
          </cell>
          <cell r="BA146">
            <v>2378055.4578409567</v>
          </cell>
          <cell r="BC146">
            <v>4771138.2991902502</v>
          </cell>
          <cell r="BD146">
            <v>2393082.8413492935</v>
          </cell>
          <cell r="BE146">
            <v>2378055.4578409567</v>
          </cell>
          <cell r="BF146">
            <v>4771138.2991902502</v>
          </cell>
          <cell r="BG146">
            <v>1447477.5847244039</v>
          </cell>
          <cell r="BH146">
            <v>723962.78965440497</v>
          </cell>
          <cell r="BI146">
            <v>2183897.138497863</v>
          </cell>
          <cell r="BK146">
            <v>4355337.5128766717</v>
          </cell>
          <cell r="BL146">
            <v>2171440.3743788088</v>
          </cell>
          <cell r="BM146">
            <v>2183897.138497863</v>
          </cell>
          <cell r="BN146">
            <v>4355337.5128766717</v>
          </cell>
          <cell r="BO146">
            <v>1114541.0147073646</v>
          </cell>
          <cell r="BP146">
            <v>587600.06997103826</v>
          </cell>
          <cell r="BQ146">
            <v>1920533.0908093606</v>
          </cell>
          <cell r="BS146">
            <v>3622674.1754877632</v>
          </cell>
          <cell r="BT146">
            <v>1702141.0846784029</v>
          </cell>
          <cell r="BU146">
            <v>1920533.0908093606</v>
          </cell>
          <cell r="BV146">
            <v>3622674.1754877632</v>
          </cell>
          <cell r="BW146">
            <v>1275509.3813554212</v>
          </cell>
          <cell r="BX146">
            <v>700584.46070499602</v>
          </cell>
          <cell r="BY146">
            <v>2250726.6140209027</v>
          </cell>
          <cell r="CA146">
            <v>4226820.4560813196</v>
          </cell>
          <cell r="CB146">
            <v>1976093.8420604172</v>
          </cell>
          <cell r="CC146">
            <v>2250726.6140209027</v>
          </cell>
          <cell r="CD146">
            <v>4226820.4560813196</v>
          </cell>
          <cell r="CE146">
            <v>1505533.4002600773</v>
          </cell>
          <cell r="CF146">
            <v>859869.25493341137</v>
          </cell>
          <cell r="CG146">
            <v>2508668.2522077542</v>
          </cell>
          <cell r="CI146">
            <v>4874070.9074012432</v>
          </cell>
          <cell r="CJ146">
            <v>2365402.6551934886</v>
          </cell>
          <cell r="CK146">
            <v>2508668.2522077542</v>
          </cell>
          <cell r="CL146">
            <v>4874070.9074012432</v>
          </cell>
          <cell r="CM146">
            <v>1825011.5655590256</v>
          </cell>
          <cell r="CN146">
            <v>1086343.9239800386</v>
          </cell>
          <cell r="CO146">
            <v>3122037.7591905002</v>
          </cell>
          <cell r="CQ146">
            <v>6033393.2487295642</v>
          </cell>
          <cell r="CR146">
            <v>2911355.4895390645</v>
          </cell>
          <cell r="CS146">
            <v>3122037.7591905002</v>
          </cell>
          <cell r="CT146">
            <v>6033393.2487295642</v>
          </cell>
        </row>
        <row r="147">
          <cell r="A147">
            <v>147</v>
          </cell>
          <cell r="B147" t="str">
            <v>ISP Base</v>
          </cell>
          <cell r="C147">
            <v>0</v>
          </cell>
          <cell r="D147">
            <v>2510121.7606030419</v>
          </cell>
          <cell r="E147">
            <v>321110.04437186167</v>
          </cell>
          <cell r="G147">
            <v>2831231.8049749034</v>
          </cell>
          <cell r="H147">
            <v>2510121.7606030419</v>
          </cell>
          <cell r="I147">
            <v>321110.04437186167</v>
          </cell>
          <cell r="J147">
            <v>2831231.8049749034</v>
          </cell>
          <cell r="K147">
            <v>0</v>
          </cell>
          <cell r="L147">
            <v>2873005.7433935311</v>
          </cell>
          <cell r="M147">
            <v>401926.40339653235</v>
          </cell>
          <cell r="O147">
            <v>3274932.1467900635</v>
          </cell>
          <cell r="P147">
            <v>2873005.7433935311</v>
          </cell>
          <cell r="Q147">
            <v>401926.40339653235</v>
          </cell>
          <cell r="R147">
            <v>3274932.1467900635</v>
          </cell>
          <cell r="S147">
            <v>0</v>
          </cell>
          <cell r="T147">
            <v>2891166.817275478</v>
          </cell>
          <cell r="U147">
            <v>395612.26795593143</v>
          </cell>
          <cell r="W147">
            <v>3286779.0852314094</v>
          </cell>
          <cell r="X147">
            <v>2891166.817275478</v>
          </cell>
          <cell r="Y147">
            <v>395612.26795593143</v>
          </cell>
          <cell r="Z147">
            <v>3286779.0852314094</v>
          </cell>
          <cell r="AA147">
            <v>0</v>
          </cell>
          <cell r="AB147">
            <v>3294501.1673702751</v>
          </cell>
          <cell r="AC147">
            <v>377346.90640843526</v>
          </cell>
          <cell r="AE147">
            <v>3671848.0737787103</v>
          </cell>
          <cell r="AF147">
            <v>3294501.1673702751</v>
          </cell>
          <cell r="AG147">
            <v>377346.90640843526</v>
          </cell>
          <cell r="AH147">
            <v>3671848.0737787103</v>
          </cell>
          <cell r="AI147">
            <v>0</v>
          </cell>
          <cell r="AJ147">
            <v>3488791.1214057887</v>
          </cell>
          <cell r="AK147">
            <v>387602.66383969277</v>
          </cell>
          <cell r="AM147">
            <v>3876393.7852454814</v>
          </cell>
          <cell r="AN147">
            <v>3488791.1214057887</v>
          </cell>
          <cell r="AO147">
            <v>387602.66383969277</v>
          </cell>
          <cell r="AP147">
            <v>3876393.7852454814</v>
          </cell>
          <cell r="AQ147">
            <v>0</v>
          </cell>
          <cell r="AR147">
            <v>4008072.1320310314</v>
          </cell>
          <cell r="AS147">
            <v>401934.61376753374</v>
          </cell>
          <cell r="AU147">
            <v>4410006.7457985654</v>
          </cell>
          <cell r="AV147">
            <v>4008072.1320310314</v>
          </cell>
          <cell r="AW147">
            <v>401934.61376753374</v>
          </cell>
          <cell r="AX147">
            <v>4410006.7457985654</v>
          </cell>
          <cell r="AY147">
            <v>0</v>
          </cell>
          <cell r="AZ147">
            <v>3923648.9435813152</v>
          </cell>
          <cell r="BA147">
            <v>378318.56463374454</v>
          </cell>
          <cell r="BC147">
            <v>4301967.5082150595</v>
          </cell>
          <cell r="BD147">
            <v>3923648.9435813152</v>
          </cell>
          <cell r="BE147">
            <v>378318.56463374454</v>
          </cell>
          <cell r="BF147">
            <v>4301967.5082150595</v>
          </cell>
          <cell r="BG147">
            <v>0</v>
          </cell>
          <cell r="BH147">
            <v>3516409.3139153775</v>
          </cell>
          <cell r="BI147">
            <v>311523.41099516337</v>
          </cell>
          <cell r="BK147">
            <v>3827932.724910541</v>
          </cell>
          <cell r="BL147">
            <v>3516409.3139153775</v>
          </cell>
          <cell r="BM147">
            <v>311523.41099516337</v>
          </cell>
          <cell r="BN147">
            <v>3827932.724910541</v>
          </cell>
          <cell r="BO147">
            <v>0</v>
          </cell>
          <cell r="BP147">
            <v>2746934.9017414702</v>
          </cell>
          <cell r="BQ147">
            <v>241925.10272105265</v>
          </cell>
          <cell r="BS147">
            <v>2988860.0044625229</v>
          </cell>
          <cell r="BT147">
            <v>2746934.9017414702</v>
          </cell>
          <cell r="BU147">
            <v>241925.10272105265</v>
          </cell>
          <cell r="BV147">
            <v>2988860.0044625229</v>
          </cell>
          <cell r="BW147">
            <v>0</v>
          </cell>
          <cell r="BX147">
            <v>3144394.5689050821</v>
          </cell>
          <cell r="BY147">
            <v>256190.37053149071</v>
          </cell>
          <cell r="CA147">
            <v>3400584.9394365726</v>
          </cell>
          <cell r="CB147">
            <v>3144394.5689050821</v>
          </cell>
          <cell r="CC147">
            <v>256190.37053149071</v>
          </cell>
          <cell r="CD147">
            <v>3400584.9394365726</v>
          </cell>
          <cell r="CE147">
            <v>0</v>
          </cell>
          <cell r="CF147">
            <v>3702491.3069552765</v>
          </cell>
          <cell r="CG147">
            <v>274365.01681854122</v>
          </cell>
          <cell r="CI147">
            <v>3976856.3237738176</v>
          </cell>
          <cell r="CJ147">
            <v>3702491.3069552765</v>
          </cell>
          <cell r="CK147">
            <v>274365.01681854122</v>
          </cell>
          <cell r="CL147">
            <v>3976856.3237738176</v>
          </cell>
          <cell r="CM147">
            <v>0</v>
          </cell>
          <cell r="CN147">
            <v>4501346.9068491543</v>
          </cell>
          <cell r="CO147">
            <v>321972.72759107477</v>
          </cell>
          <cell r="CQ147">
            <v>4823319.6344402293</v>
          </cell>
          <cell r="CR147">
            <v>4501346.9068491543</v>
          </cell>
          <cell r="CS147">
            <v>321972.72759107477</v>
          </cell>
          <cell r="CT147">
            <v>4823319.6344402293</v>
          </cell>
        </row>
        <row r="148">
          <cell r="A148">
            <v>148</v>
          </cell>
          <cell r="B148" t="str">
            <v>Prepay Base</v>
          </cell>
          <cell r="C148">
            <v>0</v>
          </cell>
          <cell r="D148">
            <v>2510121.7606030419</v>
          </cell>
          <cell r="E148">
            <v>321110.04437186167</v>
          </cell>
          <cell r="F148">
            <v>0</v>
          </cell>
          <cell r="G148">
            <v>0</v>
          </cell>
          <cell r="H148">
            <v>0</v>
          </cell>
          <cell r="I148">
            <v>0</v>
          </cell>
          <cell r="J148">
            <v>0</v>
          </cell>
          <cell r="K148">
            <v>0</v>
          </cell>
          <cell r="L148">
            <v>2873005.7433935311</v>
          </cell>
          <cell r="M148">
            <v>401926.40339653235</v>
          </cell>
          <cell r="N148">
            <v>0</v>
          </cell>
          <cell r="O148">
            <v>0</v>
          </cell>
          <cell r="P148">
            <v>0</v>
          </cell>
          <cell r="Q148">
            <v>0</v>
          </cell>
          <cell r="R148">
            <v>0</v>
          </cell>
          <cell r="S148">
            <v>0</v>
          </cell>
          <cell r="T148">
            <v>2891166.817275478</v>
          </cell>
          <cell r="U148">
            <v>395612.26795593143</v>
          </cell>
          <cell r="V148">
            <v>0</v>
          </cell>
          <cell r="W148">
            <v>0</v>
          </cell>
          <cell r="X148">
            <v>0</v>
          </cell>
          <cell r="Y148">
            <v>0</v>
          </cell>
          <cell r="Z148">
            <v>0</v>
          </cell>
          <cell r="AA148">
            <v>0</v>
          </cell>
          <cell r="AB148">
            <v>3294501.1673702751</v>
          </cell>
          <cell r="AC148">
            <v>377346.90640843526</v>
          </cell>
          <cell r="AD148">
            <v>0</v>
          </cell>
          <cell r="AE148">
            <v>0</v>
          </cell>
          <cell r="AF148">
            <v>0</v>
          </cell>
          <cell r="AG148">
            <v>0</v>
          </cell>
          <cell r="AH148">
            <v>0</v>
          </cell>
          <cell r="AI148">
            <v>0</v>
          </cell>
          <cell r="AJ148">
            <v>3488791.1214057887</v>
          </cell>
          <cell r="AK148">
            <v>387602.66383969277</v>
          </cell>
          <cell r="AL148">
            <v>0</v>
          </cell>
          <cell r="AM148">
            <v>0</v>
          </cell>
          <cell r="AN148">
            <v>0</v>
          </cell>
          <cell r="AO148">
            <v>0</v>
          </cell>
          <cell r="AP148">
            <v>0</v>
          </cell>
          <cell r="AQ148">
            <v>0</v>
          </cell>
          <cell r="AR148">
            <v>4008072.1320310314</v>
          </cell>
          <cell r="AS148">
            <v>401934.61376753374</v>
          </cell>
          <cell r="AT148">
            <v>0</v>
          </cell>
          <cell r="AU148">
            <v>0</v>
          </cell>
          <cell r="AV148">
            <v>0</v>
          </cell>
          <cell r="AW148">
            <v>0</v>
          </cell>
          <cell r="AX148">
            <v>0</v>
          </cell>
          <cell r="AY148">
            <v>0</v>
          </cell>
          <cell r="AZ148">
            <v>3923648.9435813152</v>
          </cell>
          <cell r="BA148">
            <v>378318.56463374454</v>
          </cell>
          <cell r="BB148">
            <v>0</v>
          </cell>
          <cell r="BC148">
            <v>0</v>
          </cell>
          <cell r="BD148">
            <v>0</v>
          </cell>
          <cell r="BE148">
            <v>0</v>
          </cell>
          <cell r="BF148">
            <v>0</v>
          </cell>
          <cell r="BG148">
            <v>0</v>
          </cell>
          <cell r="BH148">
            <v>3516409.3139153775</v>
          </cell>
          <cell r="BI148">
            <v>311523.41099516337</v>
          </cell>
          <cell r="BJ148">
            <v>0</v>
          </cell>
          <cell r="BK148">
            <v>0</v>
          </cell>
          <cell r="BL148">
            <v>0</v>
          </cell>
          <cell r="BM148">
            <v>0</v>
          </cell>
          <cell r="BN148">
            <v>0</v>
          </cell>
          <cell r="BO148">
            <v>0</v>
          </cell>
          <cell r="BP148">
            <v>2746934.9017414702</v>
          </cell>
          <cell r="BQ148">
            <v>241925.10272105265</v>
          </cell>
          <cell r="BR148">
            <v>0</v>
          </cell>
          <cell r="BS148">
            <v>0</v>
          </cell>
          <cell r="BT148">
            <v>0</v>
          </cell>
          <cell r="BU148">
            <v>0</v>
          </cell>
          <cell r="BV148">
            <v>0</v>
          </cell>
          <cell r="BW148">
            <v>0</v>
          </cell>
          <cell r="BX148">
            <v>3144394.5689050821</v>
          </cell>
          <cell r="BY148">
            <v>256190.37053149071</v>
          </cell>
          <cell r="BZ148">
            <v>0</v>
          </cell>
          <cell r="CA148">
            <v>0</v>
          </cell>
          <cell r="CB148">
            <v>0</v>
          </cell>
          <cell r="CC148">
            <v>0</v>
          </cell>
          <cell r="CD148">
            <v>0</v>
          </cell>
          <cell r="CE148">
            <v>0</v>
          </cell>
          <cell r="CF148">
            <v>3702491.3069552765</v>
          </cell>
          <cell r="CG148">
            <v>274365.01681854122</v>
          </cell>
          <cell r="CH148">
            <v>0</v>
          </cell>
          <cell r="CI148">
            <v>0</v>
          </cell>
          <cell r="CJ148">
            <v>0</v>
          </cell>
          <cell r="CK148">
            <v>0</v>
          </cell>
          <cell r="CL148">
            <v>0</v>
          </cell>
          <cell r="CM148">
            <v>0</v>
          </cell>
          <cell r="CN148">
            <v>4501346.9068491543</v>
          </cell>
          <cell r="CO148">
            <v>321972.72759107477</v>
          </cell>
          <cell r="CP148">
            <v>0</v>
          </cell>
          <cell r="CQ148">
            <v>0</v>
          </cell>
          <cell r="CR148">
            <v>0</v>
          </cell>
          <cell r="CS148">
            <v>0</v>
          </cell>
          <cell r="CT148">
            <v>0</v>
          </cell>
        </row>
        <row r="149">
          <cell r="A149">
            <v>149</v>
          </cell>
          <cell r="B149" t="str">
            <v>Roaming</v>
          </cell>
          <cell r="C149">
            <v>6448359.0820995476</v>
          </cell>
          <cell r="D149">
            <v>5882780.6563305147</v>
          </cell>
          <cell r="E149">
            <v>10721557.222018234</v>
          </cell>
          <cell r="F149">
            <v>0</v>
          </cell>
          <cell r="G149">
            <v>23052696.960448295</v>
          </cell>
          <cell r="H149">
            <v>12331139.738430062</v>
          </cell>
          <cell r="I149">
            <v>10721557.222018234</v>
          </cell>
          <cell r="J149">
            <v>23052696.960448295</v>
          </cell>
          <cell r="K149">
            <v>7795921.144064541</v>
          </cell>
          <cell r="L149">
            <v>7076259.0889794491</v>
          </cell>
          <cell r="M149">
            <v>13655320.726145031</v>
          </cell>
          <cell r="N149">
            <v>0</v>
          </cell>
          <cell r="O149">
            <v>28527500.95918902</v>
          </cell>
          <cell r="P149">
            <v>14872180.233043991</v>
          </cell>
          <cell r="Q149">
            <v>13655320.726145031</v>
          </cell>
          <cell r="R149">
            <v>28527500.95918902</v>
          </cell>
          <cell r="S149">
            <v>7972485.4233874809</v>
          </cell>
          <cell r="T149">
            <v>7146677.8976932932</v>
          </cell>
          <cell r="U149">
            <v>14748452.632832905</v>
          </cell>
          <cell r="V149">
            <v>0</v>
          </cell>
          <cell r="W149">
            <v>29867615.953913681</v>
          </cell>
          <cell r="X149">
            <v>15119163.321080774</v>
          </cell>
          <cell r="Y149">
            <v>14748452.632832905</v>
          </cell>
          <cell r="Z149">
            <v>29867615.953913681</v>
          </cell>
          <cell r="AA149">
            <v>8054302.8792803194</v>
          </cell>
          <cell r="AB149">
            <v>7813293.9914084263</v>
          </cell>
          <cell r="AC149">
            <v>13852100.087161345</v>
          </cell>
          <cell r="AD149">
            <v>0</v>
          </cell>
          <cell r="AE149">
            <v>29719696.957850091</v>
          </cell>
          <cell r="AF149">
            <v>15867596.870688746</v>
          </cell>
          <cell r="AG149">
            <v>13852100.087161345</v>
          </cell>
          <cell r="AH149">
            <v>29719696.957850091</v>
          </cell>
          <cell r="AI149">
            <v>8496612.3184739724</v>
          </cell>
          <cell r="AJ149">
            <v>8362607.6344176736</v>
          </cell>
          <cell r="AK149">
            <v>14940153.001500143</v>
          </cell>
          <cell r="AL149">
            <v>0</v>
          </cell>
          <cell r="AM149">
            <v>31799372.954391792</v>
          </cell>
          <cell r="AN149">
            <v>16859219.952891648</v>
          </cell>
          <cell r="AO149">
            <v>14940153.001500143</v>
          </cell>
          <cell r="AP149">
            <v>31799372.954391792</v>
          </cell>
          <cell r="AQ149">
            <v>9226332.1044569109</v>
          </cell>
          <cell r="AR149">
            <v>9412747.1797833815</v>
          </cell>
          <cell r="AS149">
            <v>15337661.67515916</v>
          </cell>
          <cell r="AT149">
            <v>0</v>
          </cell>
          <cell r="AU149">
            <v>33976740.959399447</v>
          </cell>
          <cell r="AV149">
            <v>18639079.284240291</v>
          </cell>
          <cell r="AW149">
            <v>15337661.67515916</v>
          </cell>
          <cell r="AX149">
            <v>33976740.959399447</v>
          </cell>
          <cell r="AY149">
            <v>9549873.9400017913</v>
          </cell>
          <cell r="AZ149">
            <v>9462043.9458859153</v>
          </cell>
          <cell r="BA149">
            <v>15117608.071065368</v>
          </cell>
          <cell r="BB149">
            <v>0</v>
          </cell>
          <cell r="BC149">
            <v>34129525.956953071</v>
          </cell>
          <cell r="BD149">
            <v>19011917.885887705</v>
          </cell>
          <cell r="BE149">
            <v>15117608.071065368</v>
          </cell>
          <cell r="BF149">
            <v>34129525.956953071</v>
          </cell>
          <cell r="BG149">
            <v>8817697.4168776777</v>
          </cell>
          <cell r="BH149">
            <v>8562203.2847329341</v>
          </cell>
          <cell r="BI149">
            <v>13204836.259076295</v>
          </cell>
          <cell r="BJ149">
            <v>0</v>
          </cell>
          <cell r="BK149">
            <v>30584736.960686907</v>
          </cell>
          <cell r="BL149">
            <v>17379900.70161061</v>
          </cell>
          <cell r="BM149">
            <v>13204836.259076295</v>
          </cell>
          <cell r="BN149">
            <v>30584736.960686907</v>
          </cell>
          <cell r="BO149">
            <v>6350159.0208064392</v>
          </cell>
          <cell r="BP149">
            <v>6587835.3632647321</v>
          </cell>
          <cell r="BQ149">
            <v>11000762.586553078</v>
          </cell>
          <cell r="BR149">
            <v>0</v>
          </cell>
          <cell r="BS149">
            <v>23938756.970624249</v>
          </cell>
          <cell r="BT149">
            <v>12937994.384071171</v>
          </cell>
          <cell r="BU149">
            <v>11000762.586553078</v>
          </cell>
          <cell r="BV149">
            <v>23938756.970624249</v>
          </cell>
          <cell r="BW149">
            <v>8336019.0436158106</v>
          </cell>
          <cell r="BX149">
            <v>7871898.6778272036</v>
          </cell>
          <cell r="BY149">
            <v>12256443.241347887</v>
          </cell>
          <cell r="BZ149">
            <v>0</v>
          </cell>
          <cell r="CA149">
            <v>28464360.962790899</v>
          </cell>
          <cell r="CB149">
            <v>16207917.721443014</v>
          </cell>
          <cell r="CC149">
            <v>12256443.241347887</v>
          </cell>
          <cell r="CD149">
            <v>28464360.962790899</v>
          </cell>
          <cell r="CE149">
            <v>8700854.281595014</v>
          </cell>
          <cell r="CF149">
            <v>8909697.871615855</v>
          </cell>
          <cell r="CG149">
            <v>13141406.813824072</v>
          </cell>
          <cell r="CH149">
            <v>0</v>
          </cell>
          <cell r="CI149">
            <v>30751958.967034943</v>
          </cell>
          <cell r="CJ149">
            <v>17610552.153210871</v>
          </cell>
          <cell r="CK149">
            <v>13141406.813824072</v>
          </cell>
          <cell r="CL149">
            <v>30751958.967034943</v>
          </cell>
          <cell r="CM149">
            <v>9843205.9414629787</v>
          </cell>
          <cell r="CN149">
            <v>10623911.470065026</v>
          </cell>
          <cell r="CO149">
            <v>16044716.550998066</v>
          </cell>
          <cell r="CP149">
            <v>0</v>
          </cell>
          <cell r="CQ149">
            <v>36511833.962526068</v>
          </cell>
          <cell r="CR149">
            <v>20467117.411528006</v>
          </cell>
          <cell r="CS149">
            <v>16044716.550998066</v>
          </cell>
          <cell r="CT149">
            <v>36511833.962526068</v>
          </cell>
        </row>
        <row r="150">
          <cell r="A150">
            <v>153</v>
          </cell>
          <cell r="B150" t="str">
            <v>Outgoing   (Billable)</v>
          </cell>
          <cell r="C150">
            <v>6448359.0820995476</v>
          </cell>
          <cell r="D150">
            <v>5882780.6563305147</v>
          </cell>
          <cell r="E150">
            <v>10721557.222018234</v>
          </cell>
          <cell r="F150">
            <v>0</v>
          </cell>
          <cell r="G150">
            <v>23052696.960448295</v>
          </cell>
          <cell r="H150">
            <v>12331139.738430062</v>
          </cell>
          <cell r="I150">
            <v>10721557.222018234</v>
          </cell>
          <cell r="J150">
            <v>23052696.960448295</v>
          </cell>
          <cell r="K150">
            <v>7795921.144064541</v>
          </cell>
          <cell r="L150">
            <v>7076259.0889794491</v>
          </cell>
          <cell r="M150">
            <v>13655320.726145031</v>
          </cell>
          <cell r="N150">
            <v>0</v>
          </cell>
          <cell r="O150">
            <v>28527500.95918902</v>
          </cell>
          <cell r="P150">
            <v>14872180.233043991</v>
          </cell>
          <cell r="Q150">
            <v>13655320.726145031</v>
          </cell>
          <cell r="R150">
            <v>28527500.95918902</v>
          </cell>
          <cell r="S150">
            <v>7972485.4233874809</v>
          </cell>
          <cell r="T150">
            <v>7146677.8976932932</v>
          </cell>
          <cell r="U150">
            <v>14748452.632832905</v>
          </cell>
          <cell r="V150">
            <v>0</v>
          </cell>
          <cell r="W150">
            <v>29867615.953913681</v>
          </cell>
          <cell r="X150">
            <v>15119163.321080774</v>
          </cell>
          <cell r="Y150">
            <v>14748452.632832905</v>
          </cell>
          <cell r="Z150">
            <v>29867615.953913681</v>
          </cell>
          <cell r="AA150">
            <v>8054302.8792803194</v>
          </cell>
          <cell r="AB150">
            <v>7813293.9914084263</v>
          </cell>
          <cell r="AC150">
            <v>13852100.087161345</v>
          </cell>
          <cell r="AD150">
            <v>0</v>
          </cell>
          <cell r="AE150">
            <v>29719696.957850091</v>
          </cell>
          <cell r="AF150">
            <v>15867596.870688746</v>
          </cell>
          <cell r="AG150">
            <v>13852100.087161345</v>
          </cell>
          <cell r="AH150">
            <v>29719696.957850091</v>
          </cell>
          <cell r="AI150">
            <v>8496612.3184739724</v>
          </cell>
          <cell r="AJ150">
            <v>8362607.6344176736</v>
          </cell>
          <cell r="AK150">
            <v>14940153.001500143</v>
          </cell>
          <cell r="AL150">
            <v>0</v>
          </cell>
          <cell r="AM150">
            <v>31799372.954391792</v>
          </cell>
          <cell r="AN150">
            <v>16859219.952891648</v>
          </cell>
          <cell r="AO150">
            <v>14940153.001500143</v>
          </cell>
          <cell r="AP150">
            <v>31799372.954391792</v>
          </cell>
          <cell r="AQ150">
            <v>9226332.1044569109</v>
          </cell>
          <cell r="AR150">
            <v>9412747.1797833815</v>
          </cell>
          <cell r="AS150">
            <v>15337661.67515916</v>
          </cell>
          <cell r="AT150">
            <v>0</v>
          </cell>
          <cell r="AU150">
            <v>33976740.959399447</v>
          </cell>
          <cell r="AV150">
            <v>18639079.284240291</v>
          </cell>
          <cell r="AW150">
            <v>15337661.67515916</v>
          </cell>
          <cell r="AX150">
            <v>33976740.959399447</v>
          </cell>
          <cell r="AY150">
            <v>9549873.9400017913</v>
          </cell>
          <cell r="AZ150">
            <v>9462043.9458859153</v>
          </cell>
          <cell r="BA150">
            <v>15117608.071065368</v>
          </cell>
          <cell r="BB150">
            <v>0</v>
          </cell>
          <cell r="BC150">
            <v>34129525.956953071</v>
          </cell>
          <cell r="BD150">
            <v>19011917.885887705</v>
          </cell>
          <cell r="BE150">
            <v>15117608.071065368</v>
          </cell>
          <cell r="BF150">
            <v>34129525.956953071</v>
          </cell>
          <cell r="BG150">
            <v>8817697.4168776777</v>
          </cell>
          <cell r="BH150">
            <v>8562203.2847329341</v>
          </cell>
          <cell r="BI150">
            <v>13204836.259076295</v>
          </cell>
          <cell r="BJ150">
            <v>0</v>
          </cell>
          <cell r="BK150">
            <v>30584736.960686907</v>
          </cell>
          <cell r="BL150">
            <v>17379900.70161061</v>
          </cell>
          <cell r="BM150">
            <v>13204836.259076295</v>
          </cell>
          <cell r="BN150">
            <v>30584736.960686907</v>
          </cell>
          <cell r="BO150">
            <v>6350159.0208064392</v>
          </cell>
          <cell r="BP150">
            <v>6587835.3632647321</v>
          </cell>
          <cell r="BQ150">
            <v>11000762.586553078</v>
          </cell>
          <cell r="BR150">
            <v>0</v>
          </cell>
          <cell r="BS150">
            <v>23938756.970624249</v>
          </cell>
          <cell r="BT150">
            <v>12937994.384071171</v>
          </cell>
          <cell r="BU150">
            <v>11000762.586553078</v>
          </cell>
          <cell r="BV150">
            <v>23938756.970624249</v>
          </cell>
          <cell r="BW150">
            <v>8336019.0436158106</v>
          </cell>
          <cell r="BX150">
            <v>7871898.6778272036</v>
          </cell>
          <cell r="BY150">
            <v>12256443.241347887</v>
          </cell>
          <cell r="BZ150">
            <v>0</v>
          </cell>
          <cell r="CA150">
            <v>28464360.962790899</v>
          </cell>
          <cell r="CB150">
            <v>16207917.721443014</v>
          </cell>
          <cell r="CC150">
            <v>12256443.241347887</v>
          </cell>
          <cell r="CD150">
            <v>28464360.962790899</v>
          </cell>
          <cell r="CE150">
            <v>8700854.281595014</v>
          </cell>
          <cell r="CF150">
            <v>8909697.871615855</v>
          </cell>
          <cell r="CG150">
            <v>13141406.813824072</v>
          </cell>
          <cell r="CH150">
            <v>0</v>
          </cell>
          <cell r="CI150">
            <v>30751958.967034943</v>
          </cell>
          <cell r="CJ150">
            <v>17610552.153210871</v>
          </cell>
          <cell r="CK150">
            <v>13141406.813824072</v>
          </cell>
          <cell r="CL150">
            <v>30751958.967034943</v>
          </cell>
          <cell r="CM150">
            <v>9843205.9414629787</v>
          </cell>
          <cell r="CN150">
            <v>10623911.470065026</v>
          </cell>
          <cell r="CO150">
            <v>16044716.550998066</v>
          </cell>
          <cell r="CP150">
            <v>0</v>
          </cell>
          <cell r="CQ150">
            <v>36511833.962526068</v>
          </cell>
          <cell r="CR150">
            <v>20467117.411528006</v>
          </cell>
          <cell r="CS150">
            <v>16044716.550998066</v>
          </cell>
          <cell r="CT150">
            <v>36511833.962526068</v>
          </cell>
        </row>
        <row r="151">
          <cell r="A151">
            <v>157</v>
          </cell>
          <cell r="B151" t="str">
            <v>BTM</v>
          </cell>
          <cell r="C151">
            <v>112465008.48909651</v>
          </cell>
          <cell r="D151">
            <v>35669557.387284309</v>
          </cell>
          <cell r="E151">
            <v>1576197.7514027988</v>
          </cell>
          <cell r="G151">
            <v>149710763.6277836</v>
          </cell>
          <cell r="H151">
            <v>148134565.8763808</v>
          </cell>
          <cell r="I151">
            <v>1576197.7514027988</v>
          </cell>
          <cell r="J151">
            <v>149710763.6277836</v>
          </cell>
          <cell r="K151">
            <v>122541108.90264928</v>
          </cell>
          <cell r="L151">
            <v>40342865.215040289</v>
          </cell>
          <cell r="M151">
            <v>1526568.1093364628</v>
          </cell>
          <cell r="O151">
            <v>164410542.22702605</v>
          </cell>
          <cell r="P151">
            <v>162883974.11768958</v>
          </cell>
          <cell r="Q151">
            <v>1526568.1093364628</v>
          </cell>
          <cell r="R151">
            <v>164410542.22702605</v>
          </cell>
          <cell r="S151">
            <v>119534991.15767024</v>
          </cell>
          <cell r="T151">
            <v>37804703.034144133</v>
          </cell>
          <cell r="U151">
            <v>1669450.4653649861</v>
          </cell>
          <cell r="W151">
            <v>159009144.65717936</v>
          </cell>
          <cell r="X151">
            <v>157339694.19181436</v>
          </cell>
          <cell r="Y151">
            <v>1669450.4653649861</v>
          </cell>
          <cell r="Z151">
            <v>159009144.65717936</v>
          </cell>
          <cell r="AA151">
            <v>123216492.47799261</v>
          </cell>
          <cell r="AB151">
            <v>39686548.124579147</v>
          </cell>
          <cell r="AC151">
            <v>1486798.5734869784</v>
          </cell>
          <cell r="AE151">
            <v>164389839.17605874</v>
          </cell>
          <cell r="AF151">
            <v>162903040.60257176</v>
          </cell>
          <cell r="AG151">
            <v>1486798.5734869784</v>
          </cell>
          <cell r="AH151">
            <v>164389839.17605874</v>
          </cell>
          <cell r="AI151">
            <v>114668067.65229225</v>
          </cell>
          <cell r="AJ151">
            <v>37549033.664158776</v>
          </cell>
          <cell r="AK151">
            <v>1369298.7589910885</v>
          </cell>
          <cell r="AM151">
            <v>153586400.07544211</v>
          </cell>
          <cell r="AN151">
            <v>152217101.31645101</v>
          </cell>
          <cell r="AO151">
            <v>1369298.7589910885</v>
          </cell>
          <cell r="AP151">
            <v>153586400.07544211</v>
          </cell>
          <cell r="AQ151">
            <v>121759796.1061969</v>
          </cell>
          <cell r="AR151">
            <v>38814743.125744596</v>
          </cell>
          <cell r="AS151">
            <v>1219337.9801880037</v>
          </cell>
          <cell r="AU151">
            <v>161793877.2121295</v>
          </cell>
          <cell r="AV151">
            <v>160574539.23194149</v>
          </cell>
          <cell r="AW151">
            <v>1219337.9801880037</v>
          </cell>
          <cell r="AX151">
            <v>161793877.2121295</v>
          </cell>
          <cell r="AY151">
            <v>137565787.39420944</v>
          </cell>
          <cell r="AZ151">
            <v>44239755.144630641</v>
          </cell>
          <cell r="BA151">
            <v>1349307.5461520208</v>
          </cell>
          <cell r="BC151">
            <v>183154850.08499211</v>
          </cell>
          <cell r="BD151">
            <v>181805542.53884009</v>
          </cell>
          <cell r="BE151">
            <v>1349307.5461520208</v>
          </cell>
          <cell r="BF151">
            <v>183154850.08499211</v>
          </cell>
          <cell r="BG151">
            <v>141548777.82222614</v>
          </cell>
          <cell r="BH151">
            <v>44807690.000494003</v>
          </cell>
          <cell r="BI151">
            <v>1336367.2374614913</v>
          </cell>
          <cell r="BK151">
            <v>187692835.06018162</v>
          </cell>
          <cell r="BL151">
            <v>186356467.82272014</v>
          </cell>
          <cell r="BM151">
            <v>1336367.2374614913</v>
          </cell>
          <cell r="BN151">
            <v>187692835.06018162</v>
          </cell>
          <cell r="BO151">
            <v>126437472.57064801</v>
          </cell>
          <cell r="BP151">
            <v>40762777.016110733</v>
          </cell>
          <cell r="BQ151">
            <v>1213094.5513499356</v>
          </cell>
          <cell r="BS151">
            <v>168413344.13810867</v>
          </cell>
          <cell r="BT151">
            <v>167200249.58675873</v>
          </cell>
          <cell r="BU151">
            <v>1213094.5513499356</v>
          </cell>
          <cell r="BV151">
            <v>168413344.13810867</v>
          </cell>
          <cell r="BW151">
            <v>144590789.40578714</v>
          </cell>
          <cell r="BX151">
            <v>45600889.377355985</v>
          </cell>
          <cell r="BY151">
            <v>1281274.204802451</v>
          </cell>
          <cell r="CA151">
            <v>191472952.98794559</v>
          </cell>
          <cell r="CB151">
            <v>190191678.78314313</v>
          </cell>
          <cell r="CC151">
            <v>1281274.204802451</v>
          </cell>
          <cell r="CD151">
            <v>191472952.98794559</v>
          </cell>
          <cell r="CE151">
            <v>139598353.10321242</v>
          </cell>
          <cell r="CF151">
            <v>43208326.007162198</v>
          </cell>
          <cell r="CG151">
            <v>1092524.1720186197</v>
          </cell>
          <cell r="CI151">
            <v>183899203.28239325</v>
          </cell>
          <cell r="CJ151">
            <v>182806679.11037463</v>
          </cell>
          <cell r="CK151">
            <v>1092524.1720186197</v>
          </cell>
          <cell r="CL151">
            <v>183899203.28239325</v>
          </cell>
          <cell r="CM151">
            <v>140637978.32883328</v>
          </cell>
          <cell r="CN151">
            <v>43007548.195361681</v>
          </cell>
          <cell r="CO151">
            <v>1071998.6310917661</v>
          </cell>
          <cell r="CQ151">
            <v>184717525.15528673</v>
          </cell>
          <cell r="CR151">
            <v>183645526.52419496</v>
          </cell>
          <cell r="CS151">
            <v>1071998.6310917661</v>
          </cell>
          <cell r="CT151">
            <v>184717525.15528673</v>
          </cell>
        </row>
        <row r="152">
          <cell r="A152">
            <v>158</v>
          </cell>
          <cell r="B152" t="str">
            <v>SPD</v>
          </cell>
          <cell r="C152">
            <v>3830735.7550153877</v>
          </cell>
          <cell r="D152">
            <v>26031334.05259943</v>
          </cell>
          <cell r="E152">
            <v>163742531.16796359</v>
          </cell>
          <cell r="G152">
            <v>193604600.97557843</v>
          </cell>
          <cell r="H152">
            <v>29862069.807614818</v>
          </cell>
          <cell r="I152">
            <v>163742531.16796359</v>
          </cell>
          <cell r="J152">
            <v>193604600.97557843</v>
          </cell>
          <cell r="K152">
            <v>4117430.1514887214</v>
          </cell>
          <cell r="L152">
            <v>28006387.015750691</v>
          </cell>
          <cell r="M152">
            <v>190823862.08809051</v>
          </cell>
          <cell r="O152">
            <v>222947679.25532991</v>
          </cell>
          <cell r="P152">
            <v>32123817.167239413</v>
          </cell>
          <cell r="Q152">
            <v>190823862.08809051</v>
          </cell>
          <cell r="R152">
            <v>222947679.25532991</v>
          </cell>
          <cell r="S152">
            <v>3802742.292026781</v>
          </cell>
          <cell r="T152">
            <v>25983313.873120576</v>
          </cell>
          <cell r="U152">
            <v>190149220.01713151</v>
          </cell>
          <cell r="W152">
            <v>219935276.18227887</v>
          </cell>
          <cell r="X152">
            <v>29786056.165147357</v>
          </cell>
          <cell r="Y152">
            <v>190149220.01713151</v>
          </cell>
          <cell r="Z152">
            <v>219935276.18227887</v>
          </cell>
          <cell r="AA152">
            <v>3994590.0162332975</v>
          </cell>
          <cell r="AB152">
            <v>28441810.390258286</v>
          </cell>
          <cell r="AC152">
            <v>185850929.81282485</v>
          </cell>
          <cell r="AE152">
            <v>218287330.21931642</v>
          </cell>
          <cell r="AF152">
            <v>32436400.406491585</v>
          </cell>
          <cell r="AG152">
            <v>185850929.81282485</v>
          </cell>
          <cell r="AH152">
            <v>218287330.21931642</v>
          </cell>
          <cell r="AI152">
            <v>3730982.9412014368</v>
          </cell>
          <cell r="AJ152">
            <v>26763839.54100284</v>
          </cell>
          <cell r="AK152">
            <v>184431524.87469119</v>
          </cell>
          <cell r="AM152">
            <v>214926347.35689548</v>
          </cell>
          <cell r="AN152">
            <v>30494822.482204277</v>
          </cell>
          <cell r="AO152">
            <v>184431524.87469119</v>
          </cell>
          <cell r="AP152">
            <v>214926347.35689548</v>
          </cell>
          <cell r="AQ152">
            <v>3939191.3277971074</v>
          </cell>
          <cell r="AR152">
            <v>29333436.062749568</v>
          </cell>
          <cell r="AS152">
            <v>183978696.66589513</v>
          </cell>
          <cell r="AU152">
            <v>217251324.05644181</v>
          </cell>
          <cell r="AV152">
            <v>33272627.390546676</v>
          </cell>
          <cell r="AW152">
            <v>183978696.66589513</v>
          </cell>
          <cell r="AX152">
            <v>217251324.05644181</v>
          </cell>
          <cell r="AY152">
            <v>4118369.6414984218</v>
          </cell>
          <cell r="AZ152">
            <v>31088460.097297236</v>
          </cell>
          <cell r="BA152">
            <v>204537424.72578683</v>
          </cell>
          <cell r="BC152">
            <v>239744254.4645825</v>
          </cell>
          <cell r="BD152">
            <v>35206829.73879566</v>
          </cell>
          <cell r="BE152">
            <v>204537424.72578683</v>
          </cell>
          <cell r="BF152">
            <v>239744254.4645825</v>
          </cell>
          <cell r="BG152">
            <v>3873024.6059212089</v>
          </cell>
          <cell r="BH152">
            <v>30309828.316203292</v>
          </cell>
          <cell r="BI152">
            <v>199818715.79547027</v>
          </cell>
          <cell r="BK152">
            <v>234001568.71759477</v>
          </cell>
          <cell r="BL152">
            <v>34182852.922124505</v>
          </cell>
          <cell r="BM152">
            <v>199818715.79547027</v>
          </cell>
          <cell r="BN152">
            <v>234001568.71759477</v>
          </cell>
          <cell r="BO152">
            <v>3798354.61719125</v>
          </cell>
          <cell r="BP152">
            <v>29834314.870242838</v>
          </cell>
          <cell r="BQ152">
            <v>212904511.28876075</v>
          </cell>
          <cell r="BS152">
            <v>246537180.77619484</v>
          </cell>
          <cell r="BT152">
            <v>33632669.487434089</v>
          </cell>
          <cell r="BU152">
            <v>212904511.28876075</v>
          </cell>
          <cell r="BV152">
            <v>246537180.77619484</v>
          </cell>
          <cell r="BW152">
            <v>3585851.1554918936</v>
          </cell>
          <cell r="BX152">
            <v>28876075.709869303</v>
          </cell>
          <cell r="BY152">
            <v>206247594.85786381</v>
          </cell>
          <cell r="CA152">
            <v>238709521.723225</v>
          </cell>
          <cell r="CB152">
            <v>32461926.865361195</v>
          </cell>
          <cell r="CC152">
            <v>206247594.85786381</v>
          </cell>
          <cell r="CD152">
            <v>238709521.723225</v>
          </cell>
          <cell r="CE152">
            <v>3760948.3263793462</v>
          </cell>
          <cell r="CF152">
            <v>31392341.063328568</v>
          </cell>
          <cell r="CG152">
            <v>213943837.80952057</v>
          </cell>
          <cell r="CI152">
            <v>249097127.1992285</v>
          </cell>
          <cell r="CJ152">
            <v>35153289.389707915</v>
          </cell>
          <cell r="CK152">
            <v>213943837.80952057</v>
          </cell>
          <cell r="CL152">
            <v>249097127.1992285</v>
          </cell>
          <cell r="CM152">
            <v>3987806.4549999209</v>
          </cell>
          <cell r="CN152">
            <v>33908590.09596803</v>
          </cell>
          <cell r="CO152">
            <v>238596343.96409702</v>
          </cell>
          <cell r="CQ152">
            <v>276492740.51506495</v>
          </cell>
          <cell r="CR152">
            <v>37896396.550967954</v>
          </cell>
          <cell r="CS152">
            <v>238596343.96409702</v>
          </cell>
          <cell r="CT152">
            <v>276492740.51506495</v>
          </cell>
        </row>
        <row r="153">
          <cell r="A153">
            <v>159</v>
          </cell>
          <cell r="B153" t="str">
            <v>Cellops Base</v>
          </cell>
          <cell r="C153">
            <v>0</v>
          </cell>
          <cell r="D153">
            <v>180453.32012052616</v>
          </cell>
          <cell r="E153">
            <v>14658261.435001381</v>
          </cell>
          <cell r="G153">
            <v>14838714.755121907</v>
          </cell>
          <cell r="H153">
            <v>180453.32012052616</v>
          </cell>
          <cell r="I153">
            <v>14658261.435001381</v>
          </cell>
          <cell r="J153">
            <v>14838714.755121907</v>
          </cell>
          <cell r="K153">
            <v>0</v>
          </cell>
          <cell r="L153">
            <v>583057.41123198753</v>
          </cell>
          <cell r="M153">
            <v>15763332.955103699</v>
          </cell>
          <cell r="O153">
            <v>16346390.366335686</v>
          </cell>
          <cell r="P153">
            <v>583057.41123198753</v>
          </cell>
          <cell r="Q153">
            <v>15763332.955103699</v>
          </cell>
          <cell r="R153">
            <v>16346390.366335686</v>
          </cell>
          <cell r="S153">
            <v>0</v>
          </cell>
          <cell r="T153">
            <v>824966.4689374757</v>
          </cell>
          <cell r="U153">
            <v>15501831.21835578</v>
          </cell>
          <cell r="W153">
            <v>16326797.687293256</v>
          </cell>
          <cell r="X153">
            <v>824966.4689374757</v>
          </cell>
          <cell r="Y153">
            <v>15501831.21835578</v>
          </cell>
          <cell r="Z153">
            <v>16326797.687293256</v>
          </cell>
          <cell r="AA153">
            <v>0</v>
          </cell>
          <cell r="AB153">
            <v>1480965.8542956768</v>
          </cell>
          <cell r="AC153">
            <v>16041516.154981401</v>
          </cell>
          <cell r="AE153">
            <v>17522482.009277079</v>
          </cell>
          <cell r="AF153">
            <v>1480965.8542956768</v>
          </cell>
          <cell r="AG153">
            <v>16041516.154981401</v>
          </cell>
          <cell r="AH153">
            <v>17522482.009277079</v>
          </cell>
          <cell r="AI153">
            <v>0</v>
          </cell>
          <cell r="AJ153">
            <v>1835892.3494415346</v>
          </cell>
          <cell r="AK153">
            <v>15068861.318856973</v>
          </cell>
          <cell r="AM153">
            <v>16904753.668298509</v>
          </cell>
          <cell r="AN153">
            <v>1835892.3494415346</v>
          </cell>
          <cell r="AO153">
            <v>15068861.318856973</v>
          </cell>
          <cell r="AP153">
            <v>16904753.668298509</v>
          </cell>
          <cell r="AQ153">
            <v>0</v>
          </cell>
          <cell r="AR153">
            <v>2574836.0370986438</v>
          </cell>
          <cell r="AS153">
            <v>14592032.87298207</v>
          </cell>
          <cell r="AU153">
            <v>17166868.910080712</v>
          </cell>
          <cell r="AV153">
            <v>2574836.0370986438</v>
          </cell>
          <cell r="AW153">
            <v>14592032.87298207</v>
          </cell>
          <cell r="AX153">
            <v>17166868.910080712</v>
          </cell>
          <cell r="AY153">
            <v>0</v>
          </cell>
          <cell r="AZ153">
            <v>3355691.999557876</v>
          </cell>
          <cell r="BA153">
            <v>15402813.604393151</v>
          </cell>
          <cell r="BC153">
            <v>18758505.603951026</v>
          </cell>
          <cell r="BD153">
            <v>3355691.999557876</v>
          </cell>
          <cell r="BE153">
            <v>15402813.604393151</v>
          </cell>
          <cell r="BF153">
            <v>18758505.603951026</v>
          </cell>
          <cell r="BG153">
            <v>0</v>
          </cell>
          <cell r="BH153">
            <v>3999492.8582097488</v>
          </cell>
          <cell r="BI153">
            <v>14641400.40330971</v>
          </cell>
          <cell r="BK153">
            <v>18640893.261519458</v>
          </cell>
          <cell r="BL153">
            <v>3999492.8582097488</v>
          </cell>
          <cell r="BM153">
            <v>14641400.40330971</v>
          </cell>
          <cell r="BN153">
            <v>18640893.261519458</v>
          </cell>
          <cell r="BO153">
            <v>0</v>
          </cell>
          <cell r="BP153">
            <v>4547173.6597693115</v>
          </cell>
          <cell r="BQ153">
            <v>14550012.366952529</v>
          </cell>
          <cell r="BS153">
            <v>19097186.026721843</v>
          </cell>
          <cell r="BT153">
            <v>4547173.6597693115</v>
          </cell>
          <cell r="BU153">
            <v>14550012.366952529</v>
          </cell>
          <cell r="BV153">
            <v>19097186.026721843</v>
          </cell>
          <cell r="BW153">
            <v>0</v>
          </cell>
          <cell r="BX153">
            <v>4997634.7281682314</v>
          </cell>
          <cell r="BY153">
            <v>13429117.503445834</v>
          </cell>
          <cell r="CA153">
            <v>18426752.231614064</v>
          </cell>
          <cell r="CB153">
            <v>4997634.7281682314</v>
          </cell>
          <cell r="CC153">
            <v>13429117.503445834</v>
          </cell>
          <cell r="CD153">
            <v>18426752.231614064</v>
          </cell>
          <cell r="CE153">
            <v>0</v>
          </cell>
          <cell r="CF153">
            <v>6089903.7377357418</v>
          </cell>
          <cell r="CG153">
            <v>13358558.198189612</v>
          </cell>
          <cell r="CI153">
            <v>19448461.935925353</v>
          </cell>
          <cell r="CJ153">
            <v>6089903.7377357418</v>
          </cell>
          <cell r="CK153">
            <v>13358558.198189612</v>
          </cell>
          <cell r="CL153">
            <v>19448461.935925353</v>
          </cell>
          <cell r="CM153">
            <v>0</v>
          </cell>
          <cell r="CN153">
            <v>7234310.1057061832</v>
          </cell>
          <cell r="CO153">
            <v>14186293.283746978</v>
          </cell>
          <cell r="CQ153">
            <v>21420603.389453162</v>
          </cell>
          <cell r="CR153">
            <v>7234310.1057061832</v>
          </cell>
          <cell r="CS153">
            <v>14186293.283746978</v>
          </cell>
          <cell r="CT153">
            <v>21420603.389453162</v>
          </cell>
        </row>
        <row r="154">
          <cell r="A154">
            <v>160</v>
          </cell>
          <cell r="B154" t="str">
            <v>Lumina Base</v>
          </cell>
          <cell r="C154">
            <v>20351984.142511848</v>
          </cell>
          <cell r="D154">
            <v>6201493.538716265</v>
          </cell>
          <cell r="E154">
            <v>22634735.710185807</v>
          </cell>
          <cell r="G154">
            <v>49188213.39141392</v>
          </cell>
          <cell r="H154">
            <v>26553477.681228112</v>
          </cell>
          <cell r="I154">
            <v>22634735.710185807</v>
          </cell>
          <cell r="J154">
            <v>49188213.39141392</v>
          </cell>
          <cell r="K154">
            <v>23821775.934712742</v>
          </cell>
          <cell r="L154">
            <v>8149231.4165659361</v>
          </cell>
          <cell r="M154">
            <v>28183757.648787677</v>
          </cell>
          <cell r="O154">
            <v>60154765.000066355</v>
          </cell>
          <cell r="P154">
            <v>31971007.351278678</v>
          </cell>
          <cell r="Q154">
            <v>28183757.648787677</v>
          </cell>
          <cell r="R154">
            <v>60154765.000066355</v>
          </cell>
          <cell r="S154">
            <v>20681293.954586715</v>
          </cell>
          <cell r="T154">
            <v>7817209.2347282646</v>
          </cell>
          <cell r="U154">
            <v>28607468.789254583</v>
          </cell>
          <cell r="W154">
            <v>57105971.978569567</v>
          </cell>
          <cell r="X154">
            <v>28498503.18931498</v>
          </cell>
          <cell r="Y154">
            <v>28607468.789254583</v>
          </cell>
          <cell r="Z154">
            <v>57105971.978569567</v>
          </cell>
          <cell r="AA154">
            <v>22587017.632430021</v>
          </cell>
          <cell r="AB154">
            <v>9079517.4926648457</v>
          </cell>
          <cell r="AC154">
            <v>28780092.208436105</v>
          </cell>
          <cell r="AE154">
            <v>60446627.333530977</v>
          </cell>
          <cell r="AF154">
            <v>31666535.125094868</v>
          </cell>
          <cell r="AG154">
            <v>28780092.208436105</v>
          </cell>
          <cell r="AH154">
            <v>60446627.333530977</v>
          </cell>
          <cell r="AI154">
            <v>21050516.681651272</v>
          </cell>
          <cell r="AJ154">
            <v>9033803.3963618279</v>
          </cell>
          <cell r="AK154">
            <v>28819193.942352947</v>
          </cell>
          <cell r="AM154">
            <v>58903514.020366043</v>
          </cell>
          <cell r="AN154">
            <v>30084320.0780131</v>
          </cell>
          <cell r="AO154">
            <v>28819193.942352947</v>
          </cell>
          <cell r="AP154">
            <v>58903514.020366043</v>
          </cell>
          <cell r="AQ154">
            <v>23847447.055951353</v>
          </cell>
          <cell r="AR154">
            <v>10813626.485575346</v>
          </cell>
          <cell r="AS154">
            <v>30860712.312824</v>
          </cell>
          <cell r="AU154">
            <v>65521785.854350701</v>
          </cell>
          <cell r="AV154">
            <v>34661073.541526698</v>
          </cell>
          <cell r="AW154">
            <v>30860712.312824</v>
          </cell>
          <cell r="AX154">
            <v>65521785.854350701</v>
          </cell>
          <cell r="AY154">
            <v>25203831.576662615</v>
          </cell>
          <cell r="AZ154">
            <v>12111180.528612623</v>
          </cell>
          <cell r="BA154">
            <v>35708256.547963127</v>
          </cell>
          <cell r="BC154">
            <v>73023268.653238356</v>
          </cell>
          <cell r="BD154">
            <v>37315012.105275236</v>
          </cell>
          <cell r="BE154">
            <v>35708256.547963127</v>
          </cell>
          <cell r="BF154">
            <v>73023268.653238356</v>
          </cell>
          <cell r="BG154">
            <v>24982738.781237986</v>
          </cell>
          <cell r="BH154">
            <v>12618974.868296528</v>
          </cell>
          <cell r="BI154">
            <v>36991745.93253015</v>
          </cell>
          <cell r="BK154">
            <v>74593459.582064658</v>
          </cell>
          <cell r="BL154">
            <v>37601713.649534516</v>
          </cell>
          <cell r="BM154">
            <v>36991745.93253015</v>
          </cell>
          <cell r="BN154">
            <v>74593459.582064658</v>
          </cell>
          <cell r="BO154">
            <v>24213014.129632097</v>
          </cell>
          <cell r="BP154">
            <v>12961020.767240502</v>
          </cell>
          <cell r="BQ154">
            <v>41937647.383859552</v>
          </cell>
          <cell r="BS154">
            <v>79111682.280732155</v>
          </cell>
          <cell r="BT154">
            <v>37174034.896872595</v>
          </cell>
          <cell r="BU154">
            <v>41937647.383859552</v>
          </cell>
          <cell r="BV154">
            <v>79111682.280732155</v>
          </cell>
          <cell r="BW154">
            <v>23735055.898427881</v>
          </cell>
          <cell r="BX154">
            <v>13301629.50800336</v>
          </cell>
          <cell r="BY154">
            <v>43495499.466087751</v>
          </cell>
          <cell r="CA154">
            <v>80532184.872518986</v>
          </cell>
          <cell r="CB154">
            <v>37036685.406431243</v>
          </cell>
          <cell r="CC154">
            <v>43495499.466087751</v>
          </cell>
          <cell r="CD154">
            <v>80532184.872518986</v>
          </cell>
          <cell r="CE154">
            <v>26483058.406524353</v>
          </cell>
          <cell r="CF154">
            <v>15491051.906236758</v>
          </cell>
          <cell r="CG154">
            <v>47423162.899295002</v>
          </cell>
          <cell r="CI154">
            <v>89397273.212056115</v>
          </cell>
          <cell r="CJ154">
            <v>41974110.312761113</v>
          </cell>
          <cell r="CK154">
            <v>47423162.899295002</v>
          </cell>
          <cell r="CL154">
            <v>89397273.212056115</v>
          </cell>
          <cell r="CM154">
            <v>29014456.660896964</v>
          </cell>
          <cell r="CN154">
            <v>17754624.49697433</v>
          </cell>
          <cell r="CO154">
            <v>54210957.196403071</v>
          </cell>
          <cell r="CQ154">
            <v>100980038.35427436</v>
          </cell>
          <cell r="CR154">
            <v>46769081.157871291</v>
          </cell>
          <cell r="CS154">
            <v>54210957.196403071</v>
          </cell>
          <cell r="CT154">
            <v>100980038.35427436</v>
          </cell>
        </row>
        <row r="155">
          <cell r="A155">
            <v>161</v>
          </cell>
          <cell r="B155" t="str">
            <v>ISP Base</v>
          </cell>
          <cell r="C155">
            <v>0</v>
          </cell>
          <cell r="D155">
            <v>44095777.888708375</v>
          </cell>
          <cell r="E155">
            <v>5893701.916701409</v>
          </cell>
          <cell r="G155">
            <v>49989479.805409782</v>
          </cell>
          <cell r="H155">
            <v>44095777.888708375</v>
          </cell>
          <cell r="I155">
            <v>5893701.916701409</v>
          </cell>
          <cell r="J155">
            <v>49989479.805409782</v>
          </cell>
          <cell r="K155">
            <v>0</v>
          </cell>
          <cell r="L155">
            <v>45443704.226032063</v>
          </cell>
          <cell r="M155">
            <v>6659886.8245967142</v>
          </cell>
          <cell r="O155">
            <v>52103591.050628781</v>
          </cell>
          <cell r="P155">
            <v>45443704.226032063</v>
          </cell>
          <cell r="Q155">
            <v>6659886.8245967142</v>
          </cell>
          <cell r="R155">
            <v>52103591.050628781</v>
          </cell>
          <cell r="S155">
            <v>0</v>
          </cell>
          <cell r="T155">
            <v>42141397.331479587</v>
          </cell>
          <cell r="U155">
            <v>6083247.0502094729</v>
          </cell>
          <cell r="W155">
            <v>48224644.381689057</v>
          </cell>
          <cell r="X155">
            <v>42141397.331479587</v>
          </cell>
          <cell r="Y155">
            <v>6083247.0502094729</v>
          </cell>
          <cell r="Z155">
            <v>48224644.381689057</v>
          </cell>
          <cell r="AA155">
            <v>0</v>
          </cell>
          <cell r="AB155">
            <v>49030298.960469484</v>
          </cell>
          <cell r="AC155">
            <v>6031915.7763821241</v>
          </cell>
          <cell r="AE155">
            <v>55062214.73685161</v>
          </cell>
          <cell r="AF155">
            <v>49030298.960469484</v>
          </cell>
          <cell r="AG155">
            <v>6031915.7763821241</v>
          </cell>
          <cell r="AH155">
            <v>55062214.73685161</v>
          </cell>
          <cell r="AI155">
            <v>0</v>
          </cell>
          <cell r="AJ155">
            <v>45959167.223036088</v>
          </cell>
          <cell r="AK155">
            <v>5618698.6008097846</v>
          </cell>
          <cell r="AM155">
            <v>51577865.823845871</v>
          </cell>
          <cell r="AN155">
            <v>45959167.223036088</v>
          </cell>
          <cell r="AO155">
            <v>5618698.6008097846</v>
          </cell>
          <cell r="AP155">
            <v>51577865.823845871</v>
          </cell>
          <cell r="AQ155">
            <v>0</v>
          </cell>
          <cell r="AR155">
            <v>51847797.838960961</v>
          </cell>
          <cell r="AS155">
            <v>5688764.1027596863</v>
          </cell>
          <cell r="AU155">
            <v>57536561.94172065</v>
          </cell>
          <cell r="AV155">
            <v>51847797.838960961</v>
          </cell>
          <cell r="AW155">
            <v>5688764.1027596863</v>
          </cell>
          <cell r="AX155">
            <v>57536561.94172065</v>
          </cell>
          <cell r="AY155">
            <v>0</v>
          </cell>
          <cell r="AZ155">
            <v>55133063.434833191</v>
          </cell>
          <cell r="BA155">
            <v>5953391.6969393119</v>
          </cell>
          <cell r="BC155">
            <v>61086455.131772503</v>
          </cell>
          <cell r="BD155">
            <v>55133063.434833191</v>
          </cell>
          <cell r="BE155">
            <v>5953391.6969393119</v>
          </cell>
          <cell r="BF155">
            <v>61086455.131772503</v>
          </cell>
          <cell r="BG155">
            <v>0</v>
          </cell>
          <cell r="BH155">
            <v>55080205.06638401</v>
          </cell>
          <cell r="BI155">
            <v>5498178.0581493853</v>
          </cell>
          <cell r="BK155">
            <v>60578383.124533392</v>
          </cell>
          <cell r="BL155">
            <v>55080205.06638401</v>
          </cell>
          <cell r="BM155">
            <v>5498178.0581493853</v>
          </cell>
          <cell r="BN155">
            <v>60578383.124533392</v>
          </cell>
          <cell r="BO155">
            <v>0</v>
          </cell>
          <cell r="BP155">
            <v>54443341.500081562</v>
          </cell>
          <cell r="BQ155">
            <v>5455852.7429853752</v>
          </cell>
          <cell r="BS155">
            <v>59899194.243066937</v>
          </cell>
          <cell r="BT155">
            <v>54443341.500081562</v>
          </cell>
          <cell r="BU155">
            <v>5455852.7429853752</v>
          </cell>
          <cell r="BV155">
            <v>59899194.243066937</v>
          </cell>
          <cell r="BW155">
            <v>0</v>
          </cell>
          <cell r="BX155">
            <v>53350276.532061942</v>
          </cell>
          <cell r="BY155">
            <v>5012882.9295934774</v>
          </cell>
          <cell r="CA155">
            <v>58363159.461655423</v>
          </cell>
          <cell r="CB155">
            <v>53350276.532061942</v>
          </cell>
          <cell r="CC155">
            <v>5012882.9295934774</v>
          </cell>
          <cell r="CD155">
            <v>58363159.461655423</v>
          </cell>
          <cell r="CE155">
            <v>0</v>
          </cell>
          <cell r="CF155">
            <v>59046251.613840662</v>
          </cell>
          <cell r="CG155">
            <v>5113412.2955020703</v>
          </cell>
          <cell r="CI155">
            <v>64159663.909342736</v>
          </cell>
          <cell r="CJ155">
            <v>59046251.613840662</v>
          </cell>
          <cell r="CK155">
            <v>5113412.2955020703</v>
          </cell>
          <cell r="CL155">
            <v>64159663.909342736</v>
          </cell>
          <cell r="CM155">
            <v>0</v>
          </cell>
          <cell r="CN155">
            <v>64498281.220112465</v>
          </cell>
          <cell r="CO155">
            <v>5431475.0792544615</v>
          </cell>
          <cell r="CQ155">
            <v>69929756.299366921</v>
          </cell>
          <cell r="CR155">
            <v>64498281.220112465</v>
          </cell>
          <cell r="CS155">
            <v>5431475.0792544615</v>
          </cell>
          <cell r="CT155">
            <v>69929756.299366921</v>
          </cell>
        </row>
        <row r="156">
          <cell r="A156">
            <v>162</v>
          </cell>
          <cell r="B156" t="str">
            <v>Prepay Base</v>
          </cell>
          <cell r="C156">
            <v>0</v>
          </cell>
          <cell r="D156">
            <v>44095777.888708375</v>
          </cell>
          <cell r="E156">
            <v>5893701.916701409</v>
          </cell>
          <cell r="F156">
            <v>286775417.68155456</v>
          </cell>
          <cell r="G156">
            <v>49989479.805409782</v>
          </cell>
          <cell r="H156">
            <v>0</v>
          </cell>
          <cell r="I156">
            <v>286775417.68155456</v>
          </cell>
          <cell r="J156">
            <v>286775417.68155456</v>
          </cell>
          <cell r="K156">
            <v>0</v>
          </cell>
          <cell r="L156">
            <v>45443704.226032063</v>
          </cell>
          <cell r="M156">
            <v>6659886.8245967142</v>
          </cell>
          <cell r="N156">
            <v>301340887.24707115</v>
          </cell>
          <cell r="O156">
            <v>52103591.050628781</v>
          </cell>
          <cell r="P156">
            <v>0</v>
          </cell>
          <cell r="Q156">
            <v>301340887.24707115</v>
          </cell>
          <cell r="R156">
            <v>301340887.24707115</v>
          </cell>
          <cell r="S156">
            <v>0</v>
          </cell>
          <cell r="T156">
            <v>42141397.331479587</v>
          </cell>
          <cell r="U156">
            <v>6083247.0502094729</v>
          </cell>
          <cell r="V156">
            <v>312308120.40710539</v>
          </cell>
          <cell r="W156">
            <v>48224644.381689057</v>
          </cell>
          <cell r="X156">
            <v>0</v>
          </cell>
          <cell r="Y156">
            <v>312308120.40710539</v>
          </cell>
          <cell r="Z156">
            <v>312308120.40710539</v>
          </cell>
          <cell r="AA156">
            <v>0</v>
          </cell>
          <cell r="AB156">
            <v>49030298.960469484</v>
          </cell>
          <cell r="AC156">
            <v>6031915.7763821241</v>
          </cell>
          <cell r="AD156">
            <v>319457470.18503356</v>
          </cell>
          <cell r="AE156">
            <v>55062214.73685161</v>
          </cell>
          <cell r="AF156">
            <v>0</v>
          </cell>
          <cell r="AG156">
            <v>319457470.18503356</v>
          </cell>
          <cell r="AH156">
            <v>319457470.18503356</v>
          </cell>
          <cell r="AI156">
            <v>0</v>
          </cell>
          <cell r="AJ156">
            <v>45959167.223036088</v>
          </cell>
          <cell r="AK156">
            <v>5618698.6008097846</v>
          </cell>
          <cell r="AL156">
            <v>326244707.06404102</v>
          </cell>
          <cell r="AM156">
            <v>51577865.823845871</v>
          </cell>
          <cell r="AN156">
            <v>0</v>
          </cell>
          <cell r="AO156">
            <v>326244707.06404102</v>
          </cell>
          <cell r="AP156">
            <v>326244707.06404102</v>
          </cell>
          <cell r="AQ156">
            <v>0</v>
          </cell>
          <cell r="AR156">
            <v>51847797.838960961</v>
          </cell>
          <cell r="AS156">
            <v>5688764.1027596863</v>
          </cell>
          <cell r="AT156">
            <v>331120767.8175723</v>
          </cell>
          <cell r="AU156">
            <v>57536561.94172065</v>
          </cell>
          <cell r="AV156">
            <v>0</v>
          </cell>
          <cell r="AW156">
            <v>331120767.8175723</v>
          </cell>
          <cell r="AX156">
            <v>331120767.8175723</v>
          </cell>
          <cell r="AY156">
            <v>0</v>
          </cell>
          <cell r="AZ156">
            <v>55133063.434833191</v>
          </cell>
          <cell r="BA156">
            <v>5953391.6969393119</v>
          </cell>
          <cell r="BB156">
            <v>341174683.09949404</v>
          </cell>
          <cell r="BC156">
            <v>61086455.131772503</v>
          </cell>
          <cell r="BD156">
            <v>0</v>
          </cell>
          <cell r="BE156">
            <v>341174683.09949404</v>
          </cell>
          <cell r="BF156">
            <v>341174683.09949404</v>
          </cell>
          <cell r="BG156">
            <v>0</v>
          </cell>
          <cell r="BH156">
            <v>55080205.06638401</v>
          </cell>
          <cell r="BI156">
            <v>5498178.0581493853</v>
          </cell>
          <cell r="BJ156">
            <v>360542560.47431201</v>
          </cell>
          <cell r="BK156">
            <v>60578383.124533392</v>
          </cell>
          <cell r="BL156">
            <v>0</v>
          </cell>
          <cell r="BM156">
            <v>360542560.47431201</v>
          </cell>
          <cell r="BN156">
            <v>360542560.47431201</v>
          </cell>
          <cell r="BO156">
            <v>0</v>
          </cell>
          <cell r="BP156">
            <v>54443341.500081562</v>
          </cell>
          <cell r="BQ156">
            <v>5455852.7429853752</v>
          </cell>
          <cell r="BR156">
            <v>378469626.80712968</v>
          </cell>
          <cell r="BS156">
            <v>59899194.243066937</v>
          </cell>
          <cell r="BT156">
            <v>0</v>
          </cell>
          <cell r="BU156">
            <v>378469626.80712968</v>
          </cell>
          <cell r="BV156">
            <v>378469626.80712968</v>
          </cell>
          <cell r="BW156">
            <v>0</v>
          </cell>
          <cell r="BX156">
            <v>53350276.532061942</v>
          </cell>
          <cell r="BY156">
            <v>5012882.9295934774</v>
          </cell>
          <cell r="BZ156">
            <v>395015700.56105614</v>
          </cell>
          <cell r="CA156">
            <v>58363159.461655423</v>
          </cell>
          <cell r="CB156">
            <v>0</v>
          </cell>
          <cell r="CC156">
            <v>395015700.56105614</v>
          </cell>
          <cell r="CD156">
            <v>395015700.56105614</v>
          </cell>
          <cell r="CE156">
            <v>0</v>
          </cell>
          <cell r="CF156">
            <v>59046251.613840662</v>
          </cell>
          <cell r="CG156">
            <v>5113412.2955020703</v>
          </cell>
          <cell r="CH156">
            <v>400481016.99544924</v>
          </cell>
          <cell r="CI156">
            <v>64159663.909342736</v>
          </cell>
          <cell r="CJ156">
            <v>0</v>
          </cell>
          <cell r="CK156">
            <v>400481016.99544924</v>
          </cell>
          <cell r="CL156">
            <v>400481016.99544924</v>
          </cell>
          <cell r="CM156">
            <v>0</v>
          </cell>
          <cell r="CN156">
            <v>64498281.220112465</v>
          </cell>
          <cell r="CO156">
            <v>5431475.0792544615</v>
          </cell>
          <cell r="CP156">
            <v>406952102.4682638</v>
          </cell>
          <cell r="CQ156">
            <v>69929756.299366921</v>
          </cell>
          <cell r="CR156">
            <v>0</v>
          </cell>
          <cell r="CS156">
            <v>406952102.4682638</v>
          </cell>
          <cell r="CT156">
            <v>406952102.4682638</v>
          </cell>
        </row>
        <row r="157">
          <cell r="A157">
            <v>163</v>
          </cell>
          <cell r="B157" t="str">
            <v>Outgoing   (Billable)</v>
          </cell>
          <cell r="C157">
            <v>136647728.38662374</v>
          </cell>
          <cell r="D157">
            <v>112178616.18742892</v>
          </cell>
          <cell r="E157">
            <v>208505427.98125497</v>
          </cell>
          <cell r="F157">
            <v>286775417.68155456</v>
          </cell>
          <cell r="G157">
            <v>457331772.55530763</v>
          </cell>
          <cell r="H157">
            <v>248826344.57405266</v>
          </cell>
          <cell r="I157">
            <v>495280845.66280949</v>
          </cell>
          <cell r="J157">
            <v>744107190.23686218</v>
          </cell>
          <cell r="K157">
            <v>150480314.98885074</v>
          </cell>
          <cell r="L157">
            <v>122525245.28462097</v>
          </cell>
          <cell r="M157">
            <v>242957407.62591505</v>
          </cell>
          <cell r="N157">
            <v>301340887.24707115</v>
          </cell>
          <cell r="O157">
            <v>515962967.89938676</v>
          </cell>
          <cell r="P157">
            <v>273005560.27347171</v>
          </cell>
          <cell r="Q157">
            <v>544298294.8729862</v>
          </cell>
          <cell r="R157">
            <v>817303855.14645791</v>
          </cell>
          <cell r="S157">
            <v>144019027.40428376</v>
          </cell>
          <cell r="T157">
            <v>114571589.94241005</v>
          </cell>
          <cell r="U157">
            <v>242011217.54031631</v>
          </cell>
          <cell r="V157">
            <v>312308120.40710539</v>
          </cell>
          <cell r="W157">
            <v>500601834.8870101</v>
          </cell>
          <cell r="X157">
            <v>258590617.34669381</v>
          </cell>
          <cell r="Y157">
            <v>554319337.94742167</v>
          </cell>
          <cell r="Z157">
            <v>812909955.29411554</v>
          </cell>
          <cell r="AA157">
            <v>149798100.12665594</v>
          </cell>
          <cell r="AB157">
            <v>127719140.82226743</v>
          </cell>
          <cell r="AC157">
            <v>238191252.52611145</v>
          </cell>
          <cell r="AD157">
            <v>319457470.18503356</v>
          </cell>
          <cell r="AE157">
            <v>515708493.47503483</v>
          </cell>
          <cell r="AF157">
            <v>277517240.94892335</v>
          </cell>
          <cell r="AG157">
            <v>557648722.71114504</v>
          </cell>
          <cell r="AH157">
            <v>835165963.66006839</v>
          </cell>
          <cell r="AI157">
            <v>139449567.27514496</v>
          </cell>
          <cell r="AJ157">
            <v>121141736.17400107</v>
          </cell>
          <cell r="AK157">
            <v>235307577.495702</v>
          </cell>
          <cell r="AL157">
            <v>326244707.06404102</v>
          </cell>
          <cell r="AM157">
            <v>495898880.94484794</v>
          </cell>
          <cell r="AN157">
            <v>260591303.44914603</v>
          </cell>
          <cell r="AO157">
            <v>561552284.55974305</v>
          </cell>
          <cell r="AP157">
            <v>822143588.00888908</v>
          </cell>
          <cell r="AQ157">
            <v>149546434.48994535</v>
          </cell>
          <cell r="AR157">
            <v>133384439.55012912</v>
          </cell>
          <cell r="AS157">
            <v>236339543.9346489</v>
          </cell>
          <cell r="AT157">
            <v>331120767.8175723</v>
          </cell>
          <cell r="AU157">
            <v>519270417.9747234</v>
          </cell>
          <cell r="AV157">
            <v>282930874.04007447</v>
          </cell>
          <cell r="AW157">
            <v>567460311.75222123</v>
          </cell>
          <cell r="AX157">
            <v>850391185.79229569</v>
          </cell>
          <cell r="AY157">
            <v>166887988.61237049</v>
          </cell>
          <cell r="AZ157">
            <v>145928151.20493159</v>
          </cell>
          <cell r="BA157">
            <v>262951194.12123445</v>
          </cell>
          <cell r="BB157">
            <v>341174683.09949404</v>
          </cell>
          <cell r="BC157">
            <v>575767333.93853652</v>
          </cell>
          <cell r="BD157">
            <v>312816139.81730211</v>
          </cell>
          <cell r="BE157">
            <v>604125877.22072852</v>
          </cell>
          <cell r="BF157">
            <v>916942017.03803062</v>
          </cell>
          <cell r="BG157">
            <v>170404541.20938534</v>
          </cell>
          <cell r="BH157">
            <v>146816191.10958758</v>
          </cell>
          <cell r="BI157">
            <v>258286407.42692101</v>
          </cell>
          <cell r="BJ157">
            <v>360542560.47431201</v>
          </cell>
          <cell r="BK157">
            <v>575507139.74589384</v>
          </cell>
          <cell r="BL157">
            <v>317220732.31897295</v>
          </cell>
          <cell r="BM157">
            <v>618828967.90123296</v>
          </cell>
          <cell r="BN157">
            <v>936049700.22020602</v>
          </cell>
          <cell r="BO157">
            <v>154448841.31747136</v>
          </cell>
          <cell r="BP157">
            <v>142548627.81344494</v>
          </cell>
          <cell r="BQ157">
            <v>276061118.33390814</v>
          </cell>
          <cell r="BR157">
            <v>378469626.80712968</v>
          </cell>
          <cell r="BS157">
            <v>573058587.46482444</v>
          </cell>
          <cell r="BT157">
            <v>296997469.1309163</v>
          </cell>
          <cell r="BU157">
            <v>654530745.14103782</v>
          </cell>
          <cell r="BV157">
            <v>951528214.27195406</v>
          </cell>
          <cell r="BW157">
            <v>171911696.4597069</v>
          </cell>
          <cell r="BX157">
            <v>146126505.85545883</v>
          </cell>
          <cell r="BY157">
            <v>269466368.96179336</v>
          </cell>
          <cell r="BZ157">
            <v>395015700.56105614</v>
          </cell>
          <cell r="CA157">
            <v>587504571.27695894</v>
          </cell>
          <cell r="CB157">
            <v>318038202.31516576</v>
          </cell>
          <cell r="CC157">
            <v>664482069.52284956</v>
          </cell>
          <cell r="CD157">
            <v>982520271.83801532</v>
          </cell>
          <cell r="CE157">
            <v>169842359.83611614</v>
          </cell>
          <cell r="CF157">
            <v>155227874.32830393</v>
          </cell>
          <cell r="CG157">
            <v>280931495.3745259</v>
          </cell>
          <cell r="CH157">
            <v>400481016.99544924</v>
          </cell>
          <cell r="CI157">
            <v>606001729.53894603</v>
          </cell>
          <cell r="CJ157">
            <v>325070234.16442007</v>
          </cell>
          <cell r="CK157">
            <v>681412512.36997509</v>
          </cell>
          <cell r="CL157">
            <v>1006482746.5343952</v>
          </cell>
          <cell r="CM157">
            <v>173640241.44473016</v>
          </cell>
          <cell r="CN157">
            <v>166403354.11412269</v>
          </cell>
          <cell r="CO157">
            <v>313497068.15459329</v>
          </cell>
          <cell r="CP157">
            <v>406952102.4682638</v>
          </cell>
          <cell r="CQ157">
            <v>653540663.71344614</v>
          </cell>
          <cell r="CR157">
            <v>340043595.55885285</v>
          </cell>
          <cell r="CS157">
            <v>720449170.62285709</v>
          </cell>
          <cell r="CT157">
            <v>1060492766.18171</v>
          </cell>
        </row>
        <row r="158">
          <cell r="A158">
            <v>161</v>
          </cell>
          <cell r="B158" t="str">
            <v>Inbound Roaming</v>
          </cell>
          <cell r="C158">
            <v>136647728.38662374</v>
          </cell>
          <cell r="D158">
            <v>112178616.18742892</v>
          </cell>
          <cell r="E158">
            <v>208505427.98125497</v>
          </cell>
          <cell r="F158">
            <v>286775417.68155456</v>
          </cell>
          <cell r="G158">
            <v>0</v>
          </cell>
          <cell r="H158">
            <v>0</v>
          </cell>
          <cell r="I158">
            <v>0</v>
          </cell>
          <cell r="J158">
            <v>0</v>
          </cell>
          <cell r="K158">
            <v>150480314.98885074</v>
          </cell>
          <cell r="L158">
            <v>122525245.28462097</v>
          </cell>
          <cell r="M158">
            <v>242957407.62591505</v>
          </cell>
          <cell r="N158">
            <v>301340887.24707115</v>
          </cell>
          <cell r="O158">
            <v>0</v>
          </cell>
          <cell r="P158">
            <v>0</v>
          </cell>
          <cell r="Q158">
            <v>0</v>
          </cell>
          <cell r="R158">
            <v>0</v>
          </cell>
          <cell r="S158">
            <v>144019027.40428376</v>
          </cell>
          <cell r="T158">
            <v>114571589.94241005</v>
          </cell>
          <cell r="U158">
            <v>242011217.54031631</v>
          </cell>
          <cell r="V158">
            <v>312308120.40710539</v>
          </cell>
          <cell r="W158">
            <v>0</v>
          </cell>
          <cell r="X158">
            <v>0</v>
          </cell>
          <cell r="Y158">
            <v>0</v>
          </cell>
          <cell r="Z158">
            <v>0</v>
          </cell>
          <cell r="AA158">
            <v>149798100.12665594</v>
          </cell>
          <cell r="AB158">
            <v>127719140.82226743</v>
          </cell>
          <cell r="AC158">
            <v>238191252.52611145</v>
          </cell>
          <cell r="AD158">
            <v>319457470.18503356</v>
          </cell>
          <cell r="AE158">
            <v>0</v>
          </cell>
          <cell r="AF158">
            <v>0</v>
          </cell>
          <cell r="AG158">
            <v>0</v>
          </cell>
          <cell r="AH158">
            <v>0</v>
          </cell>
          <cell r="AI158">
            <v>139449567.27514496</v>
          </cell>
          <cell r="AJ158">
            <v>121141736.17400107</v>
          </cell>
          <cell r="AK158">
            <v>235307577.495702</v>
          </cell>
          <cell r="AL158">
            <v>326244707.06404102</v>
          </cell>
          <cell r="AM158">
            <v>0</v>
          </cell>
          <cell r="AN158">
            <v>0</v>
          </cell>
          <cell r="AO158">
            <v>0</v>
          </cell>
          <cell r="AP158">
            <v>0</v>
          </cell>
          <cell r="AQ158">
            <v>149546434.48994535</v>
          </cell>
          <cell r="AR158">
            <v>133384439.55012912</v>
          </cell>
          <cell r="AS158">
            <v>236339543.9346489</v>
          </cell>
          <cell r="AT158">
            <v>331120767.8175723</v>
          </cell>
          <cell r="AU158">
            <v>0</v>
          </cell>
          <cell r="AV158">
            <v>0</v>
          </cell>
          <cell r="AW158">
            <v>0</v>
          </cell>
          <cell r="AX158">
            <v>0</v>
          </cell>
          <cell r="AY158">
            <v>166887988.61237049</v>
          </cell>
          <cell r="AZ158">
            <v>145928151.20493159</v>
          </cell>
          <cell r="BA158">
            <v>262951194.12123445</v>
          </cell>
          <cell r="BB158">
            <v>341174683.09949404</v>
          </cell>
          <cell r="BC158">
            <v>0</v>
          </cell>
          <cell r="BD158">
            <v>0</v>
          </cell>
          <cell r="BE158">
            <v>0</v>
          </cell>
          <cell r="BF158">
            <v>0</v>
          </cell>
          <cell r="BG158">
            <v>170404541.20938534</v>
          </cell>
          <cell r="BH158">
            <v>146816191.10958758</v>
          </cell>
          <cell r="BI158">
            <v>258286407.42692101</v>
          </cell>
          <cell r="BJ158">
            <v>360542560.47431201</v>
          </cell>
          <cell r="BK158">
            <v>0</v>
          </cell>
          <cell r="BL158">
            <v>0</v>
          </cell>
          <cell r="BM158">
            <v>0</v>
          </cell>
          <cell r="BN158">
            <v>0</v>
          </cell>
          <cell r="BO158">
            <v>154448841.31747136</v>
          </cell>
          <cell r="BP158">
            <v>142548627.81344494</v>
          </cell>
          <cell r="BQ158">
            <v>276061118.33390814</v>
          </cell>
          <cell r="BR158">
            <v>378469626.80712968</v>
          </cell>
          <cell r="BS158">
            <v>0</v>
          </cell>
          <cell r="BT158">
            <v>0</v>
          </cell>
          <cell r="BU158">
            <v>0</v>
          </cell>
          <cell r="BV158">
            <v>0</v>
          </cell>
          <cell r="BW158">
            <v>171911696.4597069</v>
          </cell>
          <cell r="BX158">
            <v>146126505.85545883</v>
          </cell>
          <cell r="BY158">
            <v>269466368.96179336</v>
          </cell>
          <cell r="BZ158">
            <v>395015700.56105614</v>
          </cell>
          <cell r="CA158">
            <v>0</v>
          </cell>
          <cell r="CB158">
            <v>0</v>
          </cell>
          <cell r="CC158">
            <v>0</v>
          </cell>
          <cell r="CD158">
            <v>0</v>
          </cell>
          <cell r="CE158">
            <v>169842359.83611614</v>
          </cell>
          <cell r="CF158">
            <v>155227874.32830393</v>
          </cell>
          <cell r="CG158">
            <v>280931495.3745259</v>
          </cell>
          <cell r="CH158">
            <v>400481016.99544924</v>
          </cell>
          <cell r="CI158">
            <v>0</v>
          </cell>
          <cell r="CJ158">
            <v>0</v>
          </cell>
          <cell r="CK158">
            <v>0</v>
          </cell>
          <cell r="CL158">
            <v>0</v>
          </cell>
          <cell r="CM158">
            <v>173640241.44473016</v>
          </cell>
          <cell r="CN158">
            <v>166403354.11412269</v>
          </cell>
          <cell r="CO158">
            <v>313497068.15459329</v>
          </cell>
          <cell r="CP158">
            <v>406952102.4682638</v>
          </cell>
          <cell r="CQ158">
            <v>0</v>
          </cell>
          <cell r="CR158">
            <v>0</v>
          </cell>
          <cell r="CS158">
            <v>0</v>
          </cell>
          <cell r="CT158">
            <v>0</v>
          </cell>
        </row>
        <row r="159">
          <cell r="A159">
            <v>164</v>
          </cell>
          <cell r="B159" t="str">
            <v>BTM</v>
          </cell>
          <cell r="C159">
            <v>406352.22791493096</v>
          </cell>
          <cell r="D159">
            <v>172816.17966141697</v>
          </cell>
          <cell r="E159">
            <v>9958.8555791910294</v>
          </cell>
          <cell r="F159">
            <v>0</v>
          </cell>
          <cell r="G159">
            <v>589127.26315553894</v>
          </cell>
          <cell r="H159">
            <v>579168.40757634793</v>
          </cell>
          <cell r="I159">
            <v>9958.8555791910294</v>
          </cell>
          <cell r="J159">
            <v>589127.26315553894</v>
          </cell>
          <cell r="K159">
            <v>499588.02153652528</v>
          </cell>
          <cell r="L159">
            <v>208489.30048557546</v>
          </cell>
          <cell r="M159">
            <v>11464.703911683297</v>
          </cell>
          <cell r="N159">
            <v>0</v>
          </cell>
          <cell r="O159">
            <v>719542.02593378397</v>
          </cell>
          <cell r="P159">
            <v>708077.32202210068</v>
          </cell>
          <cell r="Q159">
            <v>11464.703911683297</v>
          </cell>
          <cell r="R159">
            <v>719542.02593378397</v>
          </cell>
          <cell r="S159">
            <v>502726.70763868291</v>
          </cell>
          <cell r="T159">
            <v>205996.49912629119</v>
          </cell>
          <cell r="U159">
            <v>10810.717947396493</v>
          </cell>
          <cell r="V159">
            <v>0</v>
          </cell>
          <cell r="W159">
            <v>719533.92471237062</v>
          </cell>
          <cell r="X159">
            <v>708723.20676497417</v>
          </cell>
          <cell r="Y159">
            <v>10810.717947396493</v>
          </cell>
          <cell r="Z159">
            <v>719533.92471237062</v>
          </cell>
          <cell r="AA159">
            <v>530364.94156500185</v>
          </cell>
          <cell r="AB159">
            <v>213302.91025966965</v>
          </cell>
          <cell r="AC159">
            <v>10713.421625704803</v>
          </cell>
          <cell r="AD159">
            <v>0</v>
          </cell>
          <cell r="AE159">
            <v>754381.27345037635</v>
          </cell>
          <cell r="AF159">
            <v>743667.8518246715</v>
          </cell>
          <cell r="AG159">
            <v>10713.421625704803</v>
          </cell>
          <cell r="AH159">
            <v>754381.27345037635</v>
          </cell>
          <cell r="AI159">
            <v>494098.98342846101</v>
          </cell>
          <cell r="AJ159">
            <v>194542.89942468156</v>
          </cell>
          <cell r="AK159">
            <v>9377.7265393872258</v>
          </cell>
          <cell r="AL159">
            <v>0</v>
          </cell>
          <cell r="AM159">
            <v>698019.60939252982</v>
          </cell>
          <cell r="AN159">
            <v>688641.88285314257</v>
          </cell>
          <cell r="AO159">
            <v>9377.7265393872258</v>
          </cell>
          <cell r="AP159">
            <v>698019.60939252982</v>
          </cell>
          <cell r="AQ159">
            <v>556468.85638271074</v>
          </cell>
          <cell r="AR159">
            <v>213913.54968869168</v>
          </cell>
          <cell r="AS159">
            <v>9895.8947877388418</v>
          </cell>
          <cell r="AT159">
            <v>0</v>
          </cell>
          <cell r="AU159">
            <v>780278.30085914116</v>
          </cell>
          <cell r="AV159">
            <v>770382.40607140237</v>
          </cell>
          <cell r="AW159">
            <v>9895.8947877388418</v>
          </cell>
          <cell r="AX159">
            <v>780278.30085914116</v>
          </cell>
          <cell r="AY159">
            <v>526712.1416181376</v>
          </cell>
          <cell r="AZ159">
            <v>197470.22251720654</v>
          </cell>
          <cell r="BA159">
            <v>8767.2107592694483</v>
          </cell>
          <cell r="BB159">
            <v>0</v>
          </cell>
          <cell r="BC159">
            <v>732949.57489461359</v>
          </cell>
          <cell r="BD159">
            <v>724182.36413534416</v>
          </cell>
          <cell r="BE159">
            <v>8767.2107592694483</v>
          </cell>
          <cell r="BF159">
            <v>732949.57489461359</v>
          </cell>
          <cell r="BG159">
            <v>605028.29402168468</v>
          </cell>
          <cell r="BH159">
            <v>221271.9432330885</v>
          </cell>
          <cell r="BI159">
            <v>9428.572658697798</v>
          </cell>
          <cell r="BJ159">
            <v>0</v>
          </cell>
          <cell r="BK159">
            <v>835728.80991347099</v>
          </cell>
          <cell r="BL159">
            <v>826300.23725477315</v>
          </cell>
          <cell r="BM159">
            <v>9428.572658697798</v>
          </cell>
          <cell r="BN159">
            <v>835728.80991347099</v>
          </cell>
          <cell r="BO159">
            <v>472903.20230768993</v>
          </cell>
          <cell r="BP159">
            <v>169207.66275357516</v>
          </cell>
          <cell r="BQ159">
            <v>6919.6106638267547</v>
          </cell>
          <cell r="BR159">
            <v>0</v>
          </cell>
          <cell r="BS159">
            <v>649030.47572509188</v>
          </cell>
          <cell r="BT159">
            <v>642110.86506126507</v>
          </cell>
          <cell r="BU159">
            <v>6919.6106638267547</v>
          </cell>
          <cell r="BV159">
            <v>649030.47572509188</v>
          </cell>
          <cell r="BW159">
            <v>515416.16702296888</v>
          </cell>
          <cell r="BX159">
            <v>180730.47989068661</v>
          </cell>
          <cell r="BY159">
            <v>7093.6838704732818</v>
          </cell>
          <cell r="BZ159">
            <v>0</v>
          </cell>
          <cell r="CA159">
            <v>703240.33078412875</v>
          </cell>
          <cell r="CB159">
            <v>696146.64691365545</v>
          </cell>
          <cell r="CC159">
            <v>7093.6838704732818</v>
          </cell>
          <cell r="CD159">
            <v>703240.33078412875</v>
          </cell>
          <cell r="CE159">
            <v>595387.12749671447</v>
          </cell>
          <cell r="CF159">
            <v>204056.44229766028</v>
          </cell>
          <cell r="CG159">
            <v>7687.6793110403987</v>
          </cell>
          <cell r="CH159">
            <v>0</v>
          </cell>
          <cell r="CI159">
            <v>807131.24910541519</v>
          </cell>
          <cell r="CJ159">
            <v>799443.56979437475</v>
          </cell>
          <cell r="CK159">
            <v>7687.6793110403987</v>
          </cell>
          <cell r="CL159">
            <v>807131.24910541519</v>
          </cell>
          <cell r="CM159">
            <v>700850.85896519339</v>
          </cell>
          <cell r="CN159">
            <v>234344.55445908362</v>
          </cell>
          <cell r="CO159">
            <v>8473.8276824028835</v>
          </cell>
          <cell r="CP159">
            <v>0</v>
          </cell>
          <cell r="CQ159">
            <v>943669.2411066799</v>
          </cell>
          <cell r="CR159">
            <v>935195.41342427698</v>
          </cell>
          <cell r="CS159">
            <v>8473.8276824028835</v>
          </cell>
          <cell r="CT159">
            <v>943669.2411066799</v>
          </cell>
        </row>
        <row r="160">
          <cell r="A160">
            <v>165</v>
          </cell>
          <cell r="B160" t="str">
            <v>SPD</v>
          </cell>
          <cell r="C160">
            <v>28191.957799012034</v>
          </cell>
          <cell r="D160">
            <v>159615.61775055749</v>
          </cell>
          <cell r="E160">
            <v>1450623.0388879357</v>
          </cell>
          <cell r="F160">
            <v>0</v>
          </cell>
          <cell r="G160">
            <v>1638430.6144375051</v>
          </cell>
          <cell r="H160">
            <v>187807.57554956953</v>
          </cell>
          <cell r="I160">
            <v>1450623.0388879357</v>
          </cell>
          <cell r="J160">
            <v>1638430.6144375051</v>
          </cell>
          <cell r="K160">
            <v>32862.954717653549</v>
          </cell>
          <cell r="L160">
            <v>190105.61610437962</v>
          </cell>
          <cell r="M160">
            <v>1699907.5427980938</v>
          </cell>
          <cell r="N160">
            <v>0</v>
          </cell>
          <cell r="O160">
            <v>1922876.1136201269</v>
          </cell>
          <cell r="P160">
            <v>222968.57082203316</v>
          </cell>
          <cell r="Q160">
            <v>1699907.5427980938</v>
          </cell>
          <cell r="R160">
            <v>1922876.1136201269</v>
          </cell>
          <cell r="S160">
            <v>31379.785677863048</v>
          </cell>
          <cell r="T160">
            <v>185495.89419796967</v>
          </cell>
          <cell r="U160">
            <v>1632513.4332487534</v>
          </cell>
          <cell r="V160">
            <v>0</v>
          </cell>
          <cell r="W160">
            <v>1849389.1131245862</v>
          </cell>
          <cell r="X160">
            <v>216875.67987583272</v>
          </cell>
          <cell r="Y160">
            <v>1632513.4332487534</v>
          </cell>
          <cell r="Z160">
            <v>1849389.1131245862</v>
          </cell>
          <cell r="AA160">
            <v>31481.351472613711</v>
          </cell>
          <cell r="AB160">
            <v>189826.49486436709</v>
          </cell>
          <cell r="AC160">
            <v>1651038.5154110063</v>
          </cell>
          <cell r="AD160">
            <v>0</v>
          </cell>
          <cell r="AE160">
            <v>1872346.3617479871</v>
          </cell>
          <cell r="AF160">
            <v>221307.84633698082</v>
          </cell>
          <cell r="AG160">
            <v>1651038.5154110063</v>
          </cell>
          <cell r="AH160">
            <v>1872346.3617479871</v>
          </cell>
          <cell r="AI160">
            <v>27888.197460166786</v>
          </cell>
          <cell r="AJ160">
            <v>171210.36431544178</v>
          </cell>
          <cell r="AK160">
            <v>1473499.4892954517</v>
          </cell>
          <cell r="AL160">
            <v>0</v>
          </cell>
          <cell r="AM160">
            <v>1672598.0510710604</v>
          </cell>
          <cell r="AN160">
            <v>199098.56177560857</v>
          </cell>
          <cell r="AO160">
            <v>1473499.4892954517</v>
          </cell>
          <cell r="AP160">
            <v>1672598.0510710604</v>
          </cell>
          <cell r="AQ160">
            <v>29809.750957010692</v>
          </cell>
          <cell r="AR160">
            <v>186198.51268353549</v>
          </cell>
          <cell r="AS160">
            <v>1581553.1700420214</v>
          </cell>
          <cell r="AT160">
            <v>0</v>
          </cell>
          <cell r="AU160">
            <v>1797561.4336825677</v>
          </cell>
          <cell r="AV160">
            <v>216008.26364054618</v>
          </cell>
          <cell r="AW160">
            <v>1581553.1700420214</v>
          </cell>
          <cell r="AX160">
            <v>1797561.4336825677</v>
          </cell>
          <cell r="AY160">
            <v>26753.16491854774</v>
          </cell>
          <cell r="AZ160">
            <v>169999.24182410169</v>
          </cell>
          <cell r="BA160">
            <v>1424966.3006840732</v>
          </cell>
          <cell r="BB160">
            <v>0</v>
          </cell>
          <cell r="BC160">
            <v>1621718.7074267226</v>
          </cell>
          <cell r="BD160">
            <v>196752.40674264941</v>
          </cell>
          <cell r="BE160">
            <v>1424966.3006840732</v>
          </cell>
          <cell r="BF160">
            <v>1621718.7074267226</v>
          </cell>
          <cell r="BG160">
            <v>29126.128262220474</v>
          </cell>
          <cell r="BH160">
            <v>188388.83255976511</v>
          </cell>
          <cell r="BI160">
            <v>1565592.9590217769</v>
          </cell>
          <cell r="BJ160">
            <v>0</v>
          </cell>
          <cell r="BK160">
            <v>1783107.9198437624</v>
          </cell>
          <cell r="BL160">
            <v>217514.96082198559</v>
          </cell>
          <cell r="BM160">
            <v>1565592.9590217769</v>
          </cell>
          <cell r="BN160">
            <v>1783107.9198437624</v>
          </cell>
          <cell r="BO160">
            <v>21632.312510238538</v>
          </cell>
          <cell r="BP160">
            <v>142488.39411778821</v>
          </cell>
          <cell r="BQ160">
            <v>1185147.0341974546</v>
          </cell>
          <cell r="BR160">
            <v>0</v>
          </cell>
          <cell r="BS160">
            <v>1349267.7408254812</v>
          </cell>
          <cell r="BT160">
            <v>164120.70662802673</v>
          </cell>
          <cell r="BU160">
            <v>1185147.0341974546</v>
          </cell>
          <cell r="BV160">
            <v>1349267.7408254812</v>
          </cell>
          <cell r="BW160">
            <v>22424.810013338498</v>
          </cell>
          <cell r="BX160">
            <v>150521.08464242952</v>
          </cell>
          <cell r="BY160">
            <v>1251310.5716405709</v>
          </cell>
          <cell r="BZ160">
            <v>0</v>
          </cell>
          <cell r="CA160">
            <v>1424256.4662963389</v>
          </cell>
          <cell r="CB160">
            <v>172945.894655768</v>
          </cell>
          <cell r="CC160">
            <v>1251310.5716405709</v>
          </cell>
          <cell r="CD160">
            <v>1424256.4662963389</v>
          </cell>
          <cell r="CE160">
            <v>24555.494642931269</v>
          </cell>
          <cell r="CF160">
            <v>168074.46623871411</v>
          </cell>
          <cell r="CG160">
            <v>1382185.7304078618</v>
          </cell>
          <cell r="CH160">
            <v>0</v>
          </cell>
          <cell r="CI160">
            <v>1574815.6912895071</v>
          </cell>
          <cell r="CJ160">
            <v>192629.96088164538</v>
          </cell>
          <cell r="CK160">
            <v>1382185.7304078618</v>
          </cell>
          <cell r="CL160">
            <v>1574815.6912895071</v>
          </cell>
          <cell r="CM160">
            <v>27349.678575399146</v>
          </cell>
          <cell r="CN160">
            <v>190907.74909490035</v>
          </cell>
          <cell r="CO160">
            <v>1546736.4544565466</v>
          </cell>
          <cell r="CP160">
            <v>0</v>
          </cell>
          <cell r="CQ160">
            <v>1764993.8821268461</v>
          </cell>
          <cell r="CR160">
            <v>218257.42767029951</v>
          </cell>
          <cell r="CS160">
            <v>1546736.4544565466</v>
          </cell>
          <cell r="CT160">
            <v>1764993.8821268461</v>
          </cell>
        </row>
        <row r="161">
          <cell r="A161">
            <v>166</v>
          </cell>
          <cell r="B161" t="str">
            <v>Cellops Base</v>
          </cell>
          <cell r="C161">
            <v>0</v>
          </cell>
          <cell r="D161">
            <v>1552.7318768275697</v>
          </cell>
          <cell r="E161">
            <v>146746.9673272979</v>
          </cell>
          <cell r="F161">
            <v>0</v>
          </cell>
          <cell r="G161">
            <v>148299.69920412547</v>
          </cell>
          <cell r="H161">
            <v>1552.7318768275697</v>
          </cell>
          <cell r="I161">
            <v>146746.9673272979</v>
          </cell>
          <cell r="J161">
            <v>148299.69920412547</v>
          </cell>
          <cell r="K161">
            <v>0</v>
          </cell>
          <cell r="L161">
            <v>5563.099877647338</v>
          </cell>
          <cell r="M161">
            <v>168717.17817874148</v>
          </cell>
          <cell r="N161">
            <v>0</v>
          </cell>
          <cell r="O161">
            <v>174280.27805638881</v>
          </cell>
          <cell r="P161">
            <v>5563.099877647338</v>
          </cell>
          <cell r="Q161">
            <v>168717.17817874148</v>
          </cell>
          <cell r="R161">
            <v>174280.27805638881</v>
          </cell>
          <cell r="S161">
            <v>0</v>
          </cell>
          <cell r="T161">
            <v>9069.1128396556433</v>
          </cell>
          <cell r="U161">
            <v>158771.67661966573</v>
          </cell>
          <cell r="V161">
            <v>0</v>
          </cell>
          <cell r="W161">
            <v>167840.78945932136</v>
          </cell>
          <cell r="X161">
            <v>9069.1128396556433</v>
          </cell>
          <cell r="Y161">
            <v>158771.67661966573</v>
          </cell>
          <cell r="Z161">
            <v>167840.78945932136</v>
          </cell>
          <cell r="AA161">
            <v>0</v>
          </cell>
          <cell r="AB161">
            <v>12813.090226708864</v>
          </cell>
          <cell r="AC161">
            <v>156888.74072102114</v>
          </cell>
          <cell r="AD161">
            <v>0</v>
          </cell>
          <cell r="AE161">
            <v>169701.83094772999</v>
          </cell>
          <cell r="AF161">
            <v>12813.090226708864</v>
          </cell>
          <cell r="AG161">
            <v>156888.74072102114</v>
          </cell>
          <cell r="AH161">
            <v>169701.83094772999</v>
          </cell>
          <cell r="AI161">
            <v>0</v>
          </cell>
          <cell r="AJ161">
            <v>14581.625249282171</v>
          </cell>
          <cell r="AK161">
            <v>136837.29234481027</v>
          </cell>
          <cell r="AL161">
            <v>0</v>
          </cell>
          <cell r="AM161">
            <v>151418.91759409243</v>
          </cell>
          <cell r="AN161">
            <v>14581.625249282171</v>
          </cell>
          <cell r="AO161">
            <v>136837.29234481027</v>
          </cell>
          <cell r="AP161">
            <v>151418.91759409243</v>
          </cell>
          <cell r="AQ161">
            <v>0</v>
          </cell>
          <cell r="AR161">
            <v>19182.501003452235</v>
          </cell>
          <cell r="AS161">
            <v>143795.30391134199</v>
          </cell>
          <cell r="AT161">
            <v>0</v>
          </cell>
          <cell r="AU161">
            <v>162977.80491479422</v>
          </cell>
          <cell r="AV161">
            <v>19182.501003452235</v>
          </cell>
          <cell r="AW161">
            <v>143795.30391134199</v>
          </cell>
          <cell r="AX161">
            <v>162977.80491479422</v>
          </cell>
          <cell r="AY161">
            <v>0</v>
          </cell>
          <cell r="AZ161">
            <v>20626.555061560815</v>
          </cell>
          <cell r="BA161">
            <v>126767.52411343326</v>
          </cell>
          <cell r="BB161">
            <v>0</v>
          </cell>
          <cell r="BC161">
            <v>147394.07917499408</v>
          </cell>
          <cell r="BD161">
            <v>20626.555061560815</v>
          </cell>
          <cell r="BE161">
            <v>126767.52411343326</v>
          </cell>
          <cell r="BF161">
            <v>147394.07917499408</v>
          </cell>
          <cell r="BG161">
            <v>0</v>
          </cell>
          <cell r="BH161">
            <v>26391.500422445664</v>
          </cell>
          <cell r="BI161">
            <v>135550.8242782999</v>
          </cell>
          <cell r="BJ161">
            <v>0</v>
          </cell>
          <cell r="BK161">
            <v>161942.32470074558</v>
          </cell>
          <cell r="BL161">
            <v>26391.500422445664</v>
          </cell>
          <cell r="BM161">
            <v>135550.8242782999</v>
          </cell>
          <cell r="BN161">
            <v>161942.32470074558</v>
          </cell>
          <cell r="BO161">
            <v>0</v>
          </cell>
          <cell r="BP161">
            <v>22656.856940491281</v>
          </cell>
          <cell r="BQ161">
            <v>98766.499590694642</v>
          </cell>
          <cell r="BR161">
            <v>0</v>
          </cell>
          <cell r="BS161">
            <v>121423.35653118593</v>
          </cell>
          <cell r="BT161">
            <v>22656.856940491281</v>
          </cell>
          <cell r="BU161">
            <v>98766.499590694642</v>
          </cell>
          <cell r="BV161">
            <v>121423.35653118593</v>
          </cell>
          <cell r="BW161">
            <v>0</v>
          </cell>
          <cell r="BX161">
            <v>26845.937829030085</v>
          </cell>
          <cell r="BY161">
            <v>100419.70784499543</v>
          </cell>
          <cell r="BZ161">
            <v>0</v>
          </cell>
          <cell r="CA161">
            <v>127265.64567402551</v>
          </cell>
          <cell r="CB161">
            <v>26845.937829030085</v>
          </cell>
          <cell r="CC161">
            <v>100419.70784499543</v>
          </cell>
          <cell r="CD161">
            <v>127265.64567402551</v>
          </cell>
          <cell r="CE161">
            <v>0</v>
          </cell>
          <cell r="CF161">
            <v>33297.629192727305</v>
          </cell>
          <cell r="CG161">
            <v>107932.35521880661</v>
          </cell>
          <cell r="CH161">
            <v>0</v>
          </cell>
          <cell r="CI161">
            <v>141229.98441153392</v>
          </cell>
          <cell r="CJ161">
            <v>33297.629192727305</v>
          </cell>
          <cell r="CK161">
            <v>107932.35521880661</v>
          </cell>
          <cell r="CL161">
            <v>141229.98441153392</v>
          </cell>
          <cell r="CM161">
            <v>0</v>
          </cell>
          <cell r="CN161">
            <v>41619.325797228208</v>
          </cell>
          <cell r="CO161">
            <v>117960.35773450413</v>
          </cell>
          <cell r="CP161">
            <v>0</v>
          </cell>
          <cell r="CQ161">
            <v>159579.68353173233</v>
          </cell>
          <cell r="CR161">
            <v>41619.325797228208</v>
          </cell>
          <cell r="CS161">
            <v>117960.35773450413</v>
          </cell>
          <cell r="CT161">
            <v>159579.68353173233</v>
          </cell>
        </row>
        <row r="162">
          <cell r="A162">
            <v>167</v>
          </cell>
          <cell r="B162" t="str">
            <v>Lumina Base</v>
          </cell>
          <cell r="C162">
            <v>110550.16292113192</v>
          </cell>
          <cell r="D162">
            <v>34620.086188787136</v>
          </cell>
          <cell r="E162">
            <v>208797.6322015358</v>
          </cell>
          <cell r="F162">
            <v>0</v>
          </cell>
          <cell r="G162">
            <v>353967.88131145487</v>
          </cell>
          <cell r="H162">
            <v>145170.24910991907</v>
          </cell>
          <cell r="I162">
            <v>208797.6322015358</v>
          </cell>
          <cell r="J162">
            <v>353967.88131145487</v>
          </cell>
          <cell r="K162">
            <v>133569.01337654146</v>
          </cell>
          <cell r="L162">
            <v>45943.494209004239</v>
          </cell>
          <cell r="M162">
            <v>251744.88856503938</v>
          </cell>
          <cell r="N162">
            <v>0</v>
          </cell>
          <cell r="O162">
            <v>431257.39615058509</v>
          </cell>
          <cell r="P162">
            <v>179512.50758554571</v>
          </cell>
          <cell r="Q162">
            <v>251744.88856503938</v>
          </cell>
          <cell r="R162">
            <v>431257.39615058509</v>
          </cell>
          <cell r="S162">
            <v>131959.58157720696</v>
          </cell>
          <cell r="T162">
            <v>49378.601866386372</v>
          </cell>
          <cell r="U162">
            <v>249322.62624207439</v>
          </cell>
          <cell r="V162">
            <v>0</v>
          </cell>
          <cell r="W162">
            <v>430660.80968566774</v>
          </cell>
          <cell r="X162">
            <v>181338.18344359333</v>
          </cell>
          <cell r="Y162">
            <v>249322.62624207439</v>
          </cell>
          <cell r="Z162">
            <v>430660.80968566774</v>
          </cell>
          <cell r="AA162">
            <v>136531.6884543628</v>
          </cell>
          <cell r="AB162">
            <v>54859.947442159239</v>
          </cell>
          <cell r="AC162">
            <v>260263.80177626241</v>
          </cell>
          <cell r="AD162">
            <v>0</v>
          </cell>
          <cell r="AE162">
            <v>451655.43767278444</v>
          </cell>
          <cell r="AF162">
            <v>191391.63589652203</v>
          </cell>
          <cell r="AG162">
            <v>260263.80177626241</v>
          </cell>
          <cell r="AH162">
            <v>451655.43767278444</v>
          </cell>
          <cell r="AI162">
            <v>124592.76707181294</v>
          </cell>
          <cell r="AJ162">
            <v>53181.25030445186</v>
          </cell>
          <cell r="AK162">
            <v>240256.03395047222</v>
          </cell>
          <cell r="AL162">
            <v>0</v>
          </cell>
          <cell r="AM162">
            <v>418030.05132673704</v>
          </cell>
          <cell r="AN162">
            <v>177774.01737626479</v>
          </cell>
          <cell r="AO162">
            <v>240256.03395047222</v>
          </cell>
          <cell r="AP162">
            <v>418030.05132673704</v>
          </cell>
          <cell r="AQ162">
            <v>137390.93753837585</v>
          </cell>
          <cell r="AR162">
            <v>62038.136157824265</v>
          </cell>
          <cell r="AS162">
            <v>270224.59471210447</v>
          </cell>
          <cell r="AT162">
            <v>0</v>
          </cell>
          <cell r="AU162">
            <v>469653.66840830457</v>
          </cell>
          <cell r="AV162">
            <v>199429.0736962001</v>
          </cell>
          <cell r="AW162">
            <v>270224.59471210447</v>
          </cell>
          <cell r="AX162">
            <v>469653.66840830457</v>
          </cell>
          <cell r="AY162">
            <v>127340.69198395597</v>
          </cell>
          <cell r="AZ162">
            <v>60701.280606510903</v>
          </cell>
          <cell r="BA162">
            <v>258110.06883393048</v>
          </cell>
          <cell r="BB162">
            <v>0</v>
          </cell>
          <cell r="BC162">
            <v>446152.04142439738</v>
          </cell>
          <cell r="BD162">
            <v>188041.97259046687</v>
          </cell>
          <cell r="BE162">
            <v>258110.06883393048</v>
          </cell>
          <cell r="BF162">
            <v>446152.04142439738</v>
          </cell>
          <cell r="BG162">
            <v>143349.5433990795</v>
          </cell>
          <cell r="BH162">
            <v>71954.148101243278</v>
          </cell>
          <cell r="BI162">
            <v>300990.0385301981</v>
          </cell>
          <cell r="BJ162">
            <v>0</v>
          </cell>
          <cell r="BK162">
            <v>516293.73003052088</v>
          </cell>
          <cell r="BL162">
            <v>215303.69150032278</v>
          </cell>
          <cell r="BM162">
            <v>300990.0385301981</v>
          </cell>
          <cell r="BN162">
            <v>516293.73003052088</v>
          </cell>
          <cell r="BO162">
            <v>109963.13325569207</v>
          </cell>
          <cell r="BP162">
            <v>58020.140194370928</v>
          </cell>
          <cell r="BQ162">
            <v>244363.93009307524</v>
          </cell>
          <cell r="BR162">
            <v>0</v>
          </cell>
          <cell r="BS162">
            <v>412347.20354313822</v>
          </cell>
          <cell r="BT162">
            <v>167983.27345006299</v>
          </cell>
          <cell r="BU162">
            <v>244363.93009307524</v>
          </cell>
          <cell r="BV162">
            <v>412347.20354313822</v>
          </cell>
          <cell r="BW162">
            <v>117823.02815421828</v>
          </cell>
          <cell r="BX162">
            <v>65225.524402394782</v>
          </cell>
          <cell r="BY162">
            <v>276264.05327589187</v>
          </cell>
          <cell r="BZ162">
            <v>0</v>
          </cell>
          <cell r="CA162">
            <v>459312.60583250492</v>
          </cell>
          <cell r="CB162">
            <v>183048.55255661305</v>
          </cell>
          <cell r="CC162">
            <v>276264.05327589187</v>
          </cell>
          <cell r="CD162">
            <v>459312.60583250492</v>
          </cell>
          <cell r="CE162">
            <v>133833.89050557508</v>
          </cell>
          <cell r="CF162">
            <v>77475.5126422303</v>
          </cell>
          <cell r="CG162">
            <v>321426.41382216517</v>
          </cell>
          <cell r="CH162">
            <v>0</v>
          </cell>
          <cell r="CI162">
            <v>532735.81696997047</v>
          </cell>
          <cell r="CJ162">
            <v>211309.40314780537</v>
          </cell>
          <cell r="CK162">
            <v>321426.41382216517</v>
          </cell>
          <cell r="CL162">
            <v>532735.81696997047</v>
          </cell>
          <cell r="CM162">
            <v>154868.20987923723</v>
          </cell>
          <cell r="CN162">
            <v>93479.265691246401</v>
          </cell>
          <cell r="CO162">
            <v>375992.80020087678</v>
          </cell>
          <cell r="CP162">
            <v>0</v>
          </cell>
          <cell r="CQ162">
            <v>624340.27577136038</v>
          </cell>
          <cell r="CR162">
            <v>248347.47557048363</v>
          </cell>
          <cell r="CS162">
            <v>375992.80020087678</v>
          </cell>
          <cell r="CT162">
            <v>624340.27577136038</v>
          </cell>
        </row>
        <row r="163">
          <cell r="A163">
            <v>168</v>
          </cell>
          <cell r="B163" t="str">
            <v>ISP Base</v>
          </cell>
          <cell r="C163">
            <v>0</v>
          </cell>
          <cell r="D163">
            <v>257416.80797793998</v>
          </cell>
          <cell r="E163">
            <v>65080.821127054951</v>
          </cell>
          <cell r="F163">
            <v>0</v>
          </cell>
          <cell r="G163">
            <v>322497.62910499494</v>
          </cell>
          <cell r="H163">
            <v>257416.80797793998</v>
          </cell>
          <cell r="I163">
            <v>65080.821127054951</v>
          </cell>
          <cell r="J163">
            <v>322497.62910499494</v>
          </cell>
          <cell r="K163">
            <v>0</v>
          </cell>
          <cell r="L163">
            <v>310534.41650568962</v>
          </cell>
          <cell r="M163">
            <v>74924.563604784547</v>
          </cell>
          <cell r="N163">
            <v>0</v>
          </cell>
          <cell r="O163">
            <v>385458.98011047416</v>
          </cell>
          <cell r="P163">
            <v>310534.41650568962</v>
          </cell>
          <cell r="Q163">
            <v>74924.563604784547</v>
          </cell>
          <cell r="R163">
            <v>385458.98011047416</v>
          </cell>
          <cell r="S163">
            <v>0</v>
          </cell>
          <cell r="T163">
            <v>307006.98061040277</v>
          </cell>
          <cell r="U163">
            <v>70646.677759167243</v>
          </cell>
          <cell r="V163">
            <v>0</v>
          </cell>
          <cell r="W163">
            <v>377653.65836957004</v>
          </cell>
          <cell r="X163">
            <v>307006.98061040277</v>
          </cell>
          <cell r="Y163">
            <v>70646.677759167243</v>
          </cell>
          <cell r="Z163">
            <v>377653.65836957004</v>
          </cell>
          <cell r="AA163">
            <v>0</v>
          </cell>
          <cell r="AB163">
            <v>317948.12375957199</v>
          </cell>
          <cell r="AC163">
            <v>70003.58312169266</v>
          </cell>
          <cell r="AD163">
            <v>0</v>
          </cell>
          <cell r="AE163">
            <v>387951.70688126463</v>
          </cell>
          <cell r="AF163">
            <v>317948.12375957199</v>
          </cell>
          <cell r="AG163">
            <v>70003.58312169266</v>
          </cell>
          <cell r="AH163">
            <v>387951.70688126463</v>
          </cell>
          <cell r="AI163">
            <v>0</v>
          </cell>
          <cell r="AJ163">
            <v>289934.88233901205</v>
          </cell>
          <cell r="AK163">
            <v>61264.588076704022</v>
          </cell>
          <cell r="AL163">
            <v>0</v>
          </cell>
          <cell r="AM163">
            <v>351199.47041571606</v>
          </cell>
          <cell r="AN163">
            <v>289934.88233901205</v>
          </cell>
          <cell r="AO163">
            <v>61264.588076704022</v>
          </cell>
          <cell r="AP163">
            <v>351199.47041571606</v>
          </cell>
          <cell r="AQ163">
            <v>0</v>
          </cell>
          <cell r="AR163">
            <v>318757.54048091016</v>
          </cell>
          <cell r="AS163">
            <v>64640.245805746046</v>
          </cell>
          <cell r="AT163">
            <v>0</v>
          </cell>
          <cell r="AU163">
            <v>383397.78628665622</v>
          </cell>
          <cell r="AV163">
            <v>318757.54048091016</v>
          </cell>
          <cell r="AW163">
            <v>64640.245805746046</v>
          </cell>
          <cell r="AX163">
            <v>383397.78628665622</v>
          </cell>
          <cell r="AY163">
            <v>0</v>
          </cell>
          <cell r="AZ163">
            <v>294232.18600766914</v>
          </cell>
          <cell r="BA163">
            <v>57260.773277204607</v>
          </cell>
          <cell r="BB163">
            <v>0</v>
          </cell>
          <cell r="BC163">
            <v>351492.95928487374</v>
          </cell>
          <cell r="BD163">
            <v>294232.18600766914</v>
          </cell>
          <cell r="BE163">
            <v>57260.773277204607</v>
          </cell>
          <cell r="BF163">
            <v>351492.95928487374</v>
          </cell>
          <cell r="BG163">
            <v>0</v>
          </cell>
          <cell r="BH163">
            <v>329684.3188374383</v>
          </cell>
          <cell r="BI163">
            <v>61574.006212198576</v>
          </cell>
          <cell r="BJ163">
            <v>0</v>
          </cell>
          <cell r="BK163">
            <v>391258.32504963689</v>
          </cell>
          <cell r="BL163">
            <v>329684.3188374383</v>
          </cell>
          <cell r="BM163">
            <v>61574.006212198576</v>
          </cell>
          <cell r="BN163">
            <v>391258.32504963689</v>
          </cell>
          <cell r="BO163">
            <v>0</v>
          </cell>
          <cell r="BP163">
            <v>252094.49353004058</v>
          </cell>
          <cell r="BQ163">
            <v>45185.680513980558</v>
          </cell>
          <cell r="BR163">
            <v>0</v>
          </cell>
          <cell r="BS163">
            <v>297280.17404402111</v>
          </cell>
          <cell r="BT163">
            <v>252094.49353004058</v>
          </cell>
          <cell r="BU163">
            <v>45185.680513980558</v>
          </cell>
          <cell r="BV163">
            <v>297280.17404402111</v>
          </cell>
          <cell r="BW163">
            <v>0</v>
          </cell>
          <cell r="BX163">
            <v>269254.87587356294</v>
          </cell>
          <cell r="BY163">
            <v>46316.593308530959</v>
          </cell>
          <cell r="BZ163">
            <v>0</v>
          </cell>
          <cell r="CA163">
            <v>315571.46918209392</v>
          </cell>
          <cell r="CB163">
            <v>269254.87587356294</v>
          </cell>
          <cell r="CC163">
            <v>46316.593308530959</v>
          </cell>
          <cell r="CD163">
            <v>315571.46918209392</v>
          </cell>
          <cell r="CE163">
            <v>0</v>
          </cell>
          <cell r="CF163">
            <v>304009.06191601406</v>
          </cell>
          <cell r="CG163">
            <v>50187.35886764124</v>
          </cell>
          <cell r="CH163">
            <v>0</v>
          </cell>
          <cell r="CI163">
            <v>354196.42078365531</v>
          </cell>
          <cell r="CJ163">
            <v>304009.06191601406</v>
          </cell>
          <cell r="CK163">
            <v>50187.35886764124</v>
          </cell>
          <cell r="CL163">
            <v>354196.42078365531</v>
          </cell>
          <cell r="CM163">
            <v>0</v>
          </cell>
          <cell r="CN163">
            <v>349113.31431857258</v>
          </cell>
          <cell r="CO163">
            <v>55311.431111518432</v>
          </cell>
          <cell r="CP163">
            <v>0</v>
          </cell>
          <cell r="CQ163">
            <v>404424.74543009099</v>
          </cell>
          <cell r="CR163">
            <v>349113.31431857258</v>
          </cell>
          <cell r="CS163">
            <v>55311.431111518432</v>
          </cell>
          <cell r="CT163">
            <v>404424.74543009099</v>
          </cell>
        </row>
        <row r="164">
          <cell r="A164">
            <v>169</v>
          </cell>
          <cell r="B164" t="str">
            <v>Prepay Base</v>
          </cell>
          <cell r="C164">
            <v>0</v>
          </cell>
          <cell r="D164">
            <v>0</v>
          </cell>
          <cell r="E164">
            <v>0</v>
          </cell>
          <cell r="F164">
            <v>6842521.7023293804</v>
          </cell>
          <cell r="G164">
            <v>322497.62910499494</v>
          </cell>
          <cell r="H164">
            <v>0</v>
          </cell>
          <cell r="I164">
            <v>6842521.7023293804</v>
          </cell>
          <cell r="J164">
            <v>6842521.7023293804</v>
          </cell>
          <cell r="K164">
            <v>0</v>
          </cell>
          <cell r="L164">
            <v>0</v>
          </cell>
          <cell r="M164">
            <v>0</v>
          </cell>
          <cell r="N164">
            <v>8312893.9107936379</v>
          </cell>
          <cell r="O164">
            <v>385458.98011047416</v>
          </cell>
          <cell r="P164">
            <v>0</v>
          </cell>
          <cell r="Q164">
            <v>8312893.9107936379</v>
          </cell>
          <cell r="R164">
            <v>8312893.9107936379</v>
          </cell>
          <cell r="S164">
            <v>0</v>
          </cell>
          <cell r="T164">
            <v>0</v>
          </cell>
          <cell r="U164">
            <v>0</v>
          </cell>
          <cell r="V164">
            <v>8204350.449050487</v>
          </cell>
          <cell r="W164">
            <v>377653.65836957004</v>
          </cell>
          <cell r="X164">
            <v>0</v>
          </cell>
          <cell r="Y164">
            <v>8204350.449050487</v>
          </cell>
          <cell r="Z164">
            <v>8204350.449050487</v>
          </cell>
          <cell r="AA164">
            <v>0</v>
          </cell>
          <cell r="AB164">
            <v>0</v>
          </cell>
          <cell r="AC164">
            <v>0</v>
          </cell>
          <cell r="AD164">
            <v>8393231.1496448591</v>
          </cell>
          <cell r="AE164">
            <v>387951.70688126463</v>
          </cell>
          <cell r="AF164">
            <v>0</v>
          </cell>
          <cell r="AG164">
            <v>8393231.1496448591</v>
          </cell>
          <cell r="AH164">
            <v>8393231.1496448591</v>
          </cell>
          <cell r="AI164">
            <v>0</v>
          </cell>
          <cell r="AJ164">
            <v>0</v>
          </cell>
          <cell r="AK164">
            <v>0</v>
          </cell>
          <cell r="AL164">
            <v>7621523.6985308677</v>
          </cell>
          <cell r="AM164">
            <v>351199.47041571606</v>
          </cell>
          <cell r="AN164">
            <v>0</v>
          </cell>
          <cell r="AO164">
            <v>7621523.6985308677</v>
          </cell>
          <cell r="AP164">
            <v>7621523.6985308677</v>
          </cell>
          <cell r="AQ164">
            <v>0</v>
          </cell>
          <cell r="AR164">
            <v>0</v>
          </cell>
          <cell r="AS164">
            <v>0</v>
          </cell>
          <cell r="AT164">
            <v>8422023.0033765379</v>
          </cell>
          <cell r="AU164">
            <v>383397.78628665622</v>
          </cell>
          <cell r="AV164">
            <v>0</v>
          </cell>
          <cell r="AW164">
            <v>8422023.0033765379</v>
          </cell>
          <cell r="AX164">
            <v>8422023.0033765379</v>
          </cell>
          <cell r="AY164">
            <v>0</v>
          </cell>
          <cell r="AZ164">
            <v>0</v>
          </cell>
          <cell r="BA164">
            <v>0</v>
          </cell>
          <cell r="BB164">
            <v>7821733.6588584008</v>
          </cell>
          <cell r="BC164">
            <v>351492.95928487374</v>
          </cell>
          <cell r="BD164">
            <v>0</v>
          </cell>
          <cell r="BE164">
            <v>7821733.6588584008</v>
          </cell>
          <cell r="BF164">
            <v>7821733.6588584008</v>
          </cell>
          <cell r="BG164">
            <v>0</v>
          </cell>
          <cell r="BH164">
            <v>0</v>
          </cell>
          <cell r="BI164">
            <v>0</v>
          </cell>
          <cell r="BJ164">
            <v>8871474.8041438628</v>
          </cell>
          <cell r="BK164">
            <v>391258.32504963689</v>
          </cell>
          <cell r="BL164">
            <v>0</v>
          </cell>
          <cell r="BM164">
            <v>8871474.8041438628</v>
          </cell>
          <cell r="BN164">
            <v>8871474.8041438628</v>
          </cell>
          <cell r="BO164">
            <v>0</v>
          </cell>
          <cell r="BP164">
            <v>0</v>
          </cell>
          <cell r="BQ164">
            <v>0</v>
          </cell>
          <cell r="BR164">
            <v>6958601.333110082</v>
          </cell>
          <cell r="BS164">
            <v>297280.17404402111</v>
          </cell>
          <cell r="BT164">
            <v>0</v>
          </cell>
          <cell r="BU164">
            <v>6958601.333110082</v>
          </cell>
          <cell r="BV164">
            <v>6958601.333110082</v>
          </cell>
          <cell r="BW164">
            <v>0</v>
          </cell>
          <cell r="BX164">
            <v>0</v>
          </cell>
          <cell r="BY164">
            <v>0</v>
          </cell>
          <cell r="BZ164">
            <v>7673514.3187099081</v>
          </cell>
          <cell r="CA164">
            <v>315571.46918209392</v>
          </cell>
          <cell r="CB164">
            <v>0</v>
          </cell>
          <cell r="CC164">
            <v>7673514.3187099081</v>
          </cell>
          <cell r="CD164">
            <v>7673514.3187099081</v>
          </cell>
          <cell r="CE164">
            <v>0</v>
          </cell>
          <cell r="CF164">
            <v>0</v>
          </cell>
          <cell r="CG164">
            <v>0</v>
          </cell>
          <cell r="CH164">
            <v>8799814.6913199183</v>
          </cell>
          <cell r="CI164">
            <v>354196.42078365531</v>
          </cell>
          <cell r="CJ164">
            <v>0</v>
          </cell>
          <cell r="CK164">
            <v>8799814.6913199183</v>
          </cell>
          <cell r="CL164">
            <v>8799814.6913199183</v>
          </cell>
          <cell r="CM164">
            <v>0</v>
          </cell>
          <cell r="CN164">
            <v>0</v>
          </cell>
          <cell r="CO164">
            <v>0</v>
          </cell>
          <cell r="CP164">
            <v>10129065.555898294</v>
          </cell>
          <cell r="CQ164">
            <v>404424.74543009099</v>
          </cell>
          <cell r="CR164">
            <v>0</v>
          </cell>
          <cell r="CS164">
            <v>10129065.555898294</v>
          </cell>
          <cell r="CT164">
            <v>10129065.555898294</v>
          </cell>
        </row>
        <row r="165">
          <cell r="A165">
            <v>170</v>
          </cell>
          <cell r="B165" t="str">
            <v>Inbound Roaming</v>
          </cell>
          <cell r="C165">
            <v>545094.34863507503</v>
          </cell>
          <cell r="D165">
            <v>626021.42345552926</v>
          </cell>
          <cell r="E165">
            <v>1881207.3151230155</v>
          </cell>
          <cell r="F165">
            <v>6842521.7023293795</v>
          </cell>
          <cell r="G165">
            <v>3052323.0872136196</v>
          </cell>
          <cell r="H165">
            <v>1171115.7720906043</v>
          </cell>
          <cell r="I165">
            <v>8723729.0174523946</v>
          </cell>
          <cell r="J165">
            <v>9894844.7895429991</v>
          </cell>
          <cell r="K165">
            <v>666019.98963072035</v>
          </cell>
          <cell r="L165">
            <v>760635.92718229664</v>
          </cell>
          <cell r="M165">
            <v>2206758.8770583426</v>
          </cell>
          <cell r="N165">
            <v>8312893.9107936388</v>
          </cell>
          <cell r="O165">
            <v>3633414.793871359</v>
          </cell>
          <cell r="P165">
            <v>1426655.9168130169</v>
          </cell>
          <cell r="Q165">
            <v>10519652.787851982</v>
          </cell>
          <cell r="R165">
            <v>11946308.704664998</v>
          </cell>
          <cell r="S165">
            <v>666066.07489375316</v>
          </cell>
          <cell r="T165">
            <v>756947.0886407058</v>
          </cell>
          <cell r="U165">
            <v>2122065.1318170577</v>
          </cell>
          <cell r="V165">
            <v>8204350.4490504861</v>
          </cell>
          <cell r="W165">
            <v>3545078.2953515155</v>
          </cell>
          <cell r="X165">
            <v>1423013.163534459</v>
          </cell>
          <cell r="Y165">
            <v>10326415.580867544</v>
          </cell>
          <cell r="Z165">
            <v>11749428.744402003</v>
          </cell>
          <cell r="AA165">
            <v>698377.98149197816</v>
          </cell>
          <cell r="AB165">
            <v>788750.56655247707</v>
          </cell>
          <cell r="AC165">
            <v>2148908.0626556873</v>
          </cell>
          <cell r="AD165">
            <v>8393231.1496448573</v>
          </cell>
          <cell r="AE165">
            <v>3636036.610700143</v>
          </cell>
          <cell r="AF165">
            <v>1487128.5480444552</v>
          </cell>
          <cell r="AG165">
            <v>10542139.212300545</v>
          </cell>
          <cell r="AH165">
            <v>12029267.760345001</v>
          </cell>
          <cell r="AI165">
            <v>646579.94796044077</v>
          </cell>
          <cell r="AJ165">
            <v>723451.02163286984</v>
          </cell>
          <cell r="AK165">
            <v>1921235.1302068254</v>
          </cell>
          <cell r="AL165">
            <v>7621523.6985308649</v>
          </cell>
          <cell r="AM165">
            <v>3291266.0998001359</v>
          </cell>
          <cell r="AN165">
            <v>1370030.9695933107</v>
          </cell>
          <cell r="AO165">
            <v>9542758.828737691</v>
          </cell>
          <cell r="AP165">
            <v>10912789.798331</v>
          </cell>
          <cell r="AQ165">
            <v>723669.54487809737</v>
          </cell>
          <cell r="AR165">
            <v>800090.24001441407</v>
          </cell>
          <cell r="AS165">
            <v>2070109.2092589529</v>
          </cell>
          <cell r="AT165">
            <v>8422023.0033765361</v>
          </cell>
          <cell r="AU165">
            <v>3593868.9941514637</v>
          </cell>
          <cell r="AV165">
            <v>1523759.7848925116</v>
          </cell>
          <cell r="AW165">
            <v>10492132.212635489</v>
          </cell>
          <cell r="AX165">
            <v>12015891.997528002</v>
          </cell>
          <cell r="AY165">
            <v>680805.99852064159</v>
          </cell>
          <cell r="AZ165">
            <v>743029.48601704929</v>
          </cell>
          <cell r="BA165">
            <v>1875871.8776679114</v>
          </cell>
          <cell r="BB165">
            <v>7821733.6588584008</v>
          </cell>
          <cell r="BC165">
            <v>3299707.3622056013</v>
          </cell>
          <cell r="BD165">
            <v>1423835.4845376909</v>
          </cell>
          <cell r="BE165">
            <v>9697605.5365263112</v>
          </cell>
          <cell r="BF165">
            <v>11121441.021064002</v>
          </cell>
          <cell r="BG165">
            <v>777503.9656829848</v>
          </cell>
          <cell r="BH165">
            <v>837690.74315398093</v>
          </cell>
          <cell r="BI165">
            <v>2073136.400701171</v>
          </cell>
          <cell r="BJ165">
            <v>8871474.8041438665</v>
          </cell>
          <cell r="BK165">
            <v>3688331.109538137</v>
          </cell>
          <cell r="BL165">
            <v>1615194.7088369657</v>
          </cell>
          <cell r="BM165">
            <v>10944611.204845037</v>
          </cell>
          <cell r="BN165">
            <v>12559805.913682003</v>
          </cell>
          <cell r="BO165">
            <v>604498.64807362074</v>
          </cell>
          <cell r="BP165">
            <v>644467.54753626662</v>
          </cell>
          <cell r="BQ165">
            <v>1580382.755059032</v>
          </cell>
          <cell r="BR165">
            <v>6958601.333110081</v>
          </cell>
          <cell r="BS165">
            <v>2829348.9506689184</v>
          </cell>
          <cell r="BT165">
            <v>1248966.1956098874</v>
          </cell>
          <cell r="BU165">
            <v>8538984.0881691128</v>
          </cell>
          <cell r="BV165">
            <v>9787950.2837790009</v>
          </cell>
          <cell r="BW165">
            <v>655664.00519052567</v>
          </cell>
          <cell r="BX165">
            <v>692577.90263810416</v>
          </cell>
          <cell r="BY165">
            <v>1681404.6099404625</v>
          </cell>
          <cell r="BZ165">
            <v>7673514.318709909</v>
          </cell>
          <cell r="CA165">
            <v>3029646.5177690922</v>
          </cell>
          <cell r="CB165">
            <v>1348241.9078286299</v>
          </cell>
          <cell r="CC165">
            <v>9354918.9286503717</v>
          </cell>
          <cell r="CD165">
            <v>10703160.836479001</v>
          </cell>
          <cell r="CE165">
            <v>753776.51264522085</v>
          </cell>
          <cell r="CF165">
            <v>786913.11228734639</v>
          </cell>
          <cell r="CG165">
            <v>1869419.5376275147</v>
          </cell>
          <cell r="CH165">
            <v>8799814.6913199183</v>
          </cell>
          <cell r="CI165">
            <v>3410109.1625600816</v>
          </cell>
          <cell r="CJ165">
            <v>1540689.6249325671</v>
          </cell>
          <cell r="CK165">
            <v>10669234.228947433</v>
          </cell>
          <cell r="CL165">
            <v>12209923.853879999</v>
          </cell>
          <cell r="CM165">
            <v>883068.74741982971</v>
          </cell>
          <cell r="CN165">
            <v>909464.2093610313</v>
          </cell>
          <cell r="CO165">
            <v>2104474.8711858485</v>
          </cell>
          <cell r="CP165">
            <v>10129065.555898292</v>
          </cell>
          <cell r="CQ165">
            <v>3897007.8279667096</v>
          </cell>
          <cell r="CR165">
            <v>1792532.9567808611</v>
          </cell>
          <cell r="CS165">
            <v>12233540.42708414</v>
          </cell>
          <cell r="CT165">
            <v>14026073.383865003</v>
          </cell>
        </row>
        <row r="166">
          <cell r="A166">
            <v>171</v>
          </cell>
          <cell r="B166" t="str">
            <v>Prepay Fraud &amp; O/B Roaming</v>
          </cell>
          <cell r="C166">
            <v>0</v>
          </cell>
          <cell r="D166">
            <v>0</v>
          </cell>
          <cell r="E166">
            <v>0</v>
          </cell>
          <cell r="F166">
            <v>5352802.7217551107</v>
          </cell>
          <cell r="G166">
            <v>3052323.0872136196</v>
          </cell>
          <cell r="H166">
            <v>0</v>
          </cell>
          <cell r="I166">
            <v>5352802.7217551107</v>
          </cell>
          <cell r="J166">
            <v>5352802.7217551107</v>
          </cell>
          <cell r="K166">
            <v>0</v>
          </cell>
          <cell r="L166">
            <v>0</v>
          </cell>
          <cell r="M166">
            <v>0</v>
          </cell>
          <cell r="N166">
            <v>5648638.0383779332</v>
          </cell>
          <cell r="O166">
            <v>3633414.793871359</v>
          </cell>
          <cell r="P166">
            <v>0</v>
          </cell>
          <cell r="Q166">
            <v>5648638.0383779332</v>
          </cell>
          <cell r="R166">
            <v>5648638.0383779332</v>
          </cell>
          <cell r="S166">
            <v>0</v>
          </cell>
          <cell r="T166">
            <v>0</v>
          </cell>
          <cell r="U166">
            <v>0</v>
          </cell>
          <cell r="V166">
            <v>5894084.5964743802</v>
          </cell>
          <cell r="W166">
            <v>3545078.2953515155</v>
          </cell>
          <cell r="X166">
            <v>0</v>
          </cell>
          <cell r="Y166">
            <v>5894084.5964743802</v>
          </cell>
          <cell r="Z166">
            <v>5894084.5964743802</v>
          </cell>
          <cell r="AA166">
            <v>0</v>
          </cell>
          <cell r="AB166">
            <v>0</v>
          </cell>
          <cell r="AC166">
            <v>0</v>
          </cell>
          <cell r="AD166">
            <v>6084754.985428229</v>
          </cell>
          <cell r="AE166">
            <v>3636036.610700143</v>
          </cell>
          <cell r="AF166">
            <v>0</v>
          </cell>
          <cell r="AG166">
            <v>6084754.985428229</v>
          </cell>
          <cell r="AH166">
            <v>6084754.985428229</v>
          </cell>
          <cell r="AI166">
            <v>0</v>
          </cell>
          <cell r="AJ166">
            <v>0</v>
          </cell>
          <cell r="AK166">
            <v>0</v>
          </cell>
          <cell r="AL166">
            <v>6280106.6905535096</v>
          </cell>
          <cell r="AM166">
            <v>3291266.0998001359</v>
          </cell>
          <cell r="AN166">
            <v>0</v>
          </cell>
          <cell r="AO166">
            <v>6280106.6905535096</v>
          </cell>
          <cell r="AP166">
            <v>6280106.6905535096</v>
          </cell>
          <cell r="AQ166">
            <v>0</v>
          </cell>
          <cell r="AR166">
            <v>0</v>
          </cell>
          <cell r="AS166">
            <v>0</v>
          </cell>
          <cell r="AT166">
            <v>6422121.7648720974</v>
          </cell>
          <cell r="AU166">
            <v>3593868.9941514637</v>
          </cell>
          <cell r="AV166">
            <v>0</v>
          </cell>
          <cell r="AW166">
            <v>6422121.7648720974</v>
          </cell>
          <cell r="AX166">
            <v>6422121.7648720974</v>
          </cell>
          <cell r="AY166">
            <v>0</v>
          </cell>
          <cell r="AZ166">
            <v>0</v>
          </cell>
          <cell r="BA166">
            <v>0</v>
          </cell>
          <cell r="BB166">
            <v>6660451.1603214303</v>
          </cell>
          <cell r="BC166">
            <v>3299707.3622056013</v>
          </cell>
          <cell r="BD166">
            <v>0</v>
          </cell>
          <cell r="BE166">
            <v>6660451.1603214303</v>
          </cell>
          <cell r="BF166">
            <v>6660451.1603214303</v>
          </cell>
          <cell r="BG166">
            <v>0</v>
          </cell>
          <cell r="BH166">
            <v>0</v>
          </cell>
          <cell r="BI166">
            <v>0</v>
          </cell>
          <cell r="BJ166">
            <v>7092267.1490154965</v>
          </cell>
          <cell r="BK166">
            <v>3688331.109538137</v>
          </cell>
          <cell r="BL166">
            <v>0</v>
          </cell>
          <cell r="BM166">
            <v>7092267.1490154965</v>
          </cell>
          <cell r="BN166">
            <v>7092267.1490154965</v>
          </cell>
          <cell r="BO166">
            <v>0</v>
          </cell>
          <cell r="BP166">
            <v>0</v>
          </cell>
          <cell r="BQ166">
            <v>0</v>
          </cell>
          <cell r="BR166">
            <v>7490116.3588710921</v>
          </cell>
          <cell r="BS166">
            <v>2829348.9506689184</v>
          </cell>
          <cell r="BT166">
            <v>0</v>
          </cell>
          <cell r="BU166">
            <v>7490116.3588710921</v>
          </cell>
          <cell r="BV166">
            <v>7490116.3588710921</v>
          </cell>
          <cell r="BW166">
            <v>0</v>
          </cell>
          <cell r="BX166">
            <v>0</v>
          </cell>
          <cell r="BY166">
            <v>0</v>
          </cell>
          <cell r="BZ166">
            <v>7848275.1070889132</v>
          </cell>
          <cell r="CA166">
            <v>3029646.5177690922</v>
          </cell>
          <cell r="CB166">
            <v>0</v>
          </cell>
          <cell r="CC166">
            <v>7848275.1070889132</v>
          </cell>
          <cell r="CD166">
            <v>7848275.1070889132</v>
          </cell>
          <cell r="CE166">
            <v>0</v>
          </cell>
          <cell r="CF166">
            <v>0</v>
          </cell>
          <cell r="CG166">
            <v>0</v>
          </cell>
          <cell r="CH166">
            <v>7986117.2039503427</v>
          </cell>
          <cell r="CI166">
            <v>3410109.1625600816</v>
          </cell>
          <cell r="CJ166">
            <v>0</v>
          </cell>
          <cell r="CK166">
            <v>7986117.2039503427</v>
          </cell>
          <cell r="CL166">
            <v>7986117.2039503427</v>
          </cell>
          <cell r="CM166">
            <v>0</v>
          </cell>
          <cell r="CN166">
            <v>0</v>
          </cell>
          <cell r="CO166">
            <v>0</v>
          </cell>
          <cell r="CP166">
            <v>8143983.8143623611</v>
          </cell>
          <cell r="CQ166">
            <v>3897007.8279667096</v>
          </cell>
          <cell r="CR166">
            <v>0</v>
          </cell>
          <cell r="CS166">
            <v>8143983.8143623611</v>
          </cell>
          <cell r="CT166">
            <v>8143983.8143623611</v>
          </cell>
        </row>
        <row r="167">
          <cell r="A167">
            <v>174</v>
          </cell>
          <cell r="B167" t="str">
            <v>BTM</v>
          </cell>
          <cell r="C167">
            <v>165995247.8197678</v>
          </cell>
          <cell r="D167">
            <v>52859467.735290684</v>
          </cell>
          <cell r="E167">
            <v>2375070.0726026199</v>
          </cell>
          <cell r="F167">
            <v>5352802.7217551107</v>
          </cell>
          <cell r="G167">
            <v>221229785.62766111</v>
          </cell>
          <cell r="H167">
            <v>218854715.55505848</v>
          </cell>
          <cell r="I167">
            <v>2375070.0726026199</v>
          </cell>
          <cell r="J167">
            <v>221229785.62766111</v>
          </cell>
          <cell r="K167">
            <v>184424587.48236385</v>
          </cell>
          <cell r="L167">
            <v>61021965.840380549</v>
          </cell>
          <cell r="M167">
            <v>2344501.6557330517</v>
          </cell>
          <cell r="N167">
            <v>5648638.0383779332</v>
          </cell>
          <cell r="O167">
            <v>247791054.97847745</v>
          </cell>
          <cell r="P167">
            <v>245446553.3227444</v>
          </cell>
          <cell r="Q167">
            <v>2344501.6557330517</v>
          </cell>
          <cell r="R167">
            <v>247791054.97847745</v>
          </cell>
          <cell r="S167">
            <v>177555241.2012302</v>
          </cell>
          <cell r="T167">
            <v>56467872.007382654</v>
          </cell>
          <cell r="U167">
            <v>2529477.4216152024</v>
          </cell>
          <cell r="V167">
            <v>5894084.5964743802</v>
          </cell>
          <cell r="W167">
            <v>236552590.63022807</v>
          </cell>
          <cell r="X167">
            <v>234023113.20861286</v>
          </cell>
          <cell r="Y167">
            <v>2529477.4216152024</v>
          </cell>
          <cell r="Z167">
            <v>236552590.63022807</v>
          </cell>
          <cell r="AA167">
            <v>186045667.6842384</v>
          </cell>
          <cell r="AB167">
            <v>60263322.536102153</v>
          </cell>
          <cell r="AC167">
            <v>2294093.372148409</v>
          </cell>
          <cell r="AD167">
            <v>6084754.985428229</v>
          </cell>
          <cell r="AE167">
            <v>248603083.59248894</v>
          </cell>
          <cell r="AF167">
            <v>246308990.22034055</v>
          </cell>
          <cell r="AG167">
            <v>2294093.372148409</v>
          </cell>
          <cell r="AH167">
            <v>248603083.59248894</v>
          </cell>
          <cell r="AI167">
            <v>173227403.99069539</v>
          </cell>
          <cell r="AJ167">
            <v>56988970.808054812</v>
          </cell>
          <cell r="AK167">
            <v>2109149.454108886</v>
          </cell>
          <cell r="AL167">
            <v>6280106.6905535096</v>
          </cell>
          <cell r="AM167">
            <v>232325524.25285909</v>
          </cell>
          <cell r="AN167">
            <v>230216374.79875019</v>
          </cell>
          <cell r="AO167">
            <v>2109149.454108886</v>
          </cell>
          <cell r="AP167">
            <v>232325524.25285909</v>
          </cell>
          <cell r="AQ167">
            <v>189919416.18629143</v>
          </cell>
          <cell r="AR167">
            <v>60887780.170890547</v>
          </cell>
          <cell r="AS167">
            <v>1939570.0606734874</v>
          </cell>
          <cell r="AT167">
            <v>6422121.7648720974</v>
          </cell>
          <cell r="AU167">
            <v>252746766.41785544</v>
          </cell>
          <cell r="AV167">
            <v>250807196.35718197</v>
          </cell>
          <cell r="AW167">
            <v>1939570.0606734874</v>
          </cell>
          <cell r="AX167">
            <v>252746766.41785544</v>
          </cell>
          <cell r="AY167">
            <v>208966901.36659351</v>
          </cell>
          <cell r="AZ167">
            <v>67507104.718425274</v>
          </cell>
          <cell r="BA167">
            <v>2083638.1564725898</v>
          </cell>
          <cell r="BB167">
            <v>6660451.1603214303</v>
          </cell>
          <cell r="BC167">
            <v>278557644.24149132</v>
          </cell>
          <cell r="BD167">
            <v>276474006.08501875</v>
          </cell>
          <cell r="BE167">
            <v>2083638.1564725898</v>
          </cell>
          <cell r="BF167">
            <v>278557644.24149132</v>
          </cell>
          <cell r="BG167">
            <v>213435780.65109912</v>
          </cell>
          <cell r="BH167">
            <v>67866650.871238366</v>
          </cell>
          <cell r="BI167">
            <v>2048408.149927357</v>
          </cell>
          <cell r="BJ167">
            <v>7092267.1490154965</v>
          </cell>
          <cell r="BK167">
            <v>283350839.67226487</v>
          </cell>
          <cell r="BL167">
            <v>281302431.5223375</v>
          </cell>
          <cell r="BM167">
            <v>2048408.149927357</v>
          </cell>
          <cell r="BN167">
            <v>283350839.67226487</v>
          </cell>
          <cell r="BO167">
            <v>194026123.71293524</v>
          </cell>
          <cell r="BP167">
            <v>62784802.122702464</v>
          </cell>
          <cell r="BQ167">
            <v>1891235.934920084</v>
          </cell>
          <cell r="BR167">
            <v>7490116.3588710921</v>
          </cell>
          <cell r="BS167">
            <v>258702161.77055776</v>
          </cell>
          <cell r="BT167">
            <v>256810925.83563769</v>
          </cell>
          <cell r="BU167">
            <v>1891235.934920084</v>
          </cell>
          <cell r="BV167">
            <v>258702161.77055776</v>
          </cell>
          <cell r="BW167">
            <v>213933959.40130171</v>
          </cell>
          <cell r="BX167">
            <v>67709092.159019694</v>
          </cell>
          <cell r="BY167">
            <v>1922096.0054005685</v>
          </cell>
          <cell r="BZ167">
            <v>7848275.1070889132</v>
          </cell>
          <cell r="CA167">
            <v>283565147.56572199</v>
          </cell>
          <cell r="CB167">
            <v>281643051.56032139</v>
          </cell>
          <cell r="CC167">
            <v>1922096.0054005685</v>
          </cell>
          <cell r="CD167">
            <v>283565147.56572199</v>
          </cell>
          <cell r="CE167">
            <v>217574237.28137189</v>
          </cell>
          <cell r="CF167">
            <v>67537728.773550287</v>
          </cell>
          <cell r="CG167">
            <v>1721273.2594421441</v>
          </cell>
          <cell r="CH167">
            <v>7986117.2039503427</v>
          </cell>
          <cell r="CI167">
            <v>286833239.31436431</v>
          </cell>
          <cell r="CJ167">
            <v>285111966.05492216</v>
          </cell>
          <cell r="CK167">
            <v>1721273.2594421441</v>
          </cell>
          <cell r="CL167">
            <v>286833239.31436431</v>
          </cell>
          <cell r="CM167">
            <v>227365226.86698148</v>
          </cell>
          <cell r="CN167">
            <v>69670286.597273618</v>
          </cell>
          <cell r="CO167">
            <v>1750225.3818709017</v>
          </cell>
          <cell r="CP167">
            <v>8143983.8143623611</v>
          </cell>
          <cell r="CQ167">
            <v>298785738.84612602</v>
          </cell>
          <cell r="CR167">
            <v>297035513.46425509</v>
          </cell>
          <cell r="CS167">
            <v>1750225.3818709017</v>
          </cell>
          <cell r="CT167">
            <v>298785738.84612602</v>
          </cell>
        </row>
        <row r="168">
          <cell r="A168">
            <v>175</v>
          </cell>
          <cell r="B168" t="str">
            <v>SPD</v>
          </cell>
          <cell r="C168">
            <v>6628529.9045634801</v>
          </cell>
          <cell r="D168">
            <v>45281283.414244071</v>
          </cell>
          <cell r="E168">
            <v>279344317.34844792</v>
          </cell>
          <cell r="G168">
            <v>331254130.66725546</v>
          </cell>
          <cell r="H168">
            <v>51909813.31880755</v>
          </cell>
          <cell r="I168">
            <v>279344317.34844792</v>
          </cell>
          <cell r="J168">
            <v>331254130.66725546</v>
          </cell>
          <cell r="K168">
            <v>7130600.3087793086</v>
          </cell>
          <cell r="L168">
            <v>48786004.757277906</v>
          </cell>
          <cell r="M168">
            <v>325982608.85157996</v>
          </cell>
          <cell r="O168">
            <v>381899213.91763717</v>
          </cell>
          <cell r="P168">
            <v>55916605.066057213</v>
          </cell>
          <cell r="Q168">
            <v>325982608.85157996</v>
          </cell>
          <cell r="R168">
            <v>381899213.91763717</v>
          </cell>
          <cell r="S168">
            <v>6624363.3231538441</v>
          </cell>
          <cell r="T168">
            <v>45507361.894993998</v>
          </cell>
          <cell r="U168">
            <v>327839921.24120641</v>
          </cell>
          <cell r="W168">
            <v>379971646.45935428</v>
          </cell>
          <cell r="X168">
            <v>52131725.218147844</v>
          </cell>
          <cell r="Y168">
            <v>327839921.24120641</v>
          </cell>
          <cell r="Z168">
            <v>379971646.45935428</v>
          </cell>
          <cell r="AA168">
            <v>6927028.2444897713</v>
          </cell>
          <cell r="AB168">
            <v>49673150.385937862</v>
          </cell>
          <cell r="AC168">
            <v>317284288.12739146</v>
          </cell>
          <cell r="AE168">
            <v>373884466.75781912</v>
          </cell>
          <cell r="AF168">
            <v>56600178.630427636</v>
          </cell>
          <cell r="AG168">
            <v>317284288.12739146</v>
          </cell>
          <cell r="AH168">
            <v>373884466.75781912</v>
          </cell>
          <cell r="AI168">
            <v>6420483.0199665539</v>
          </cell>
          <cell r="AJ168">
            <v>46546517.937273256</v>
          </cell>
          <cell r="AK168">
            <v>310317835.47041684</v>
          </cell>
          <cell r="AM168">
            <v>363284836.42765665</v>
          </cell>
          <cell r="AN168">
            <v>52967000.957239807</v>
          </cell>
          <cell r="AO168">
            <v>310317835.47041684</v>
          </cell>
          <cell r="AP168">
            <v>363284836.42765665</v>
          </cell>
          <cell r="AQ168">
            <v>6835745.2606518036</v>
          </cell>
          <cell r="AR168">
            <v>51380431.991868936</v>
          </cell>
          <cell r="AS168">
            <v>312592976.86702156</v>
          </cell>
          <cell r="AU168">
            <v>370809154.1195423</v>
          </cell>
          <cell r="AV168">
            <v>58216177.25252074</v>
          </cell>
          <cell r="AW168">
            <v>312592976.86702156</v>
          </cell>
          <cell r="AX168">
            <v>370809154.1195423</v>
          </cell>
          <cell r="AY168">
            <v>7025341.6206293721</v>
          </cell>
          <cell r="AZ168">
            <v>53749108.508258864</v>
          </cell>
          <cell r="BA168">
            <v>339029736.00519222</v>
          </cell>
          <cell r="BC168">
            <v>399804186.13408047</v>
          </cell>
          <cell r="BD168">
            <v>60774450.128888234</v>
          </cell>
          <cell r="BE168">
            <v>339029736.00519222</v>
          </cell>
          <cell r="BF168">
            <v>399804186.13408047</v>
          </cell>
          <cell r="BG168">
            <v>6560670.5273041064</v>
          </cell>
          <cell r="BH168">
            <v>52129096.658045769</v>
          </cell>
          <cell r="BI168">
            <v>328463694.33518541</v>
          </cell>
          <cell r="BK168">
            <v>387153461.52053529</v>
          </cell>
          <cell r="BL168">
            <v>58689767.185349874</v>
          </cell>
          <cell r="BM168">
            <v>328463694.33518541</v>
          </cell>
          <cell r="BN168">
            <v>387153461.52053529</v>
          </cell>
          <cell r="BO168">
            <v>6322665.8620340852</v>
          </cell>
          <cell r="BP168">
            <v>50546027.067453131</v>
          </cell>
          <cell r="BQ168">
            <v>343442938.71654159</v>
          </cell>
          <cell r="BS168">
            <v>400311631.64602882</v>
          </cell>
          <cell r="BT168">
            <v>56868692.929487213</v>
          </cell>
          <cell r="BU168">
            <v>343442938.71654159</v>
          </cell>
          <cell r="BV168">
            <v>400311631.64602882</v>
          </cell>
          <cell r="BW168">
            <v>5961465.3896528501</v>
          </cell>
          <cell r="BX168">
            <v>48995095.466143712</v>
          </cell>
          <cell r="BY168">
            <v>330880590.99801487</v>
          </cell>
          <cell r="CA168">
            <v>385837151.85381144</v>
          </cell>
          <cell r="CB168">
            <v>54956560.855796561</v>
          </cell>
          <cell r="CC168">
            <v>330880590.99801487</v>
          </cell>
          <cell r="CD168">
            <v>385837151.85381144</v>
          </cell>
          <cell r="CE168">
            <v>6246666.9382692119</v>
          </cell>
          <cell r="CF168">
            <v>53339843.668479703</v>
          </cell>
          <cell r="CG168">
            <v>340932490.91207933</v>
          </cell>
          <cell r="CI168">
            <v>400519001.51882827</v>
          </cell>
          <cell r="CJ168">
            <v>59586510.606748916</v>
          </cell>
          <cell r="CK168">
            <v>340932490.91207933</v>
          </cell>
          <cell r="CL168">
            <v>400519001.51882827</v>
          </cell>
          <cell r="CM168">
            <v>6622082.7364203585</v>
          </cell>
          <cell r="CN168">
            <v>57724277.868795171</v>
          </cell>
          <cell r="CO168">
            <v>380262493.99997354</v>
          </cell>
          <cell r="CQ168">
            <v>444608854.60518909</v>
          </cell>
          <cell r="CR168">
            <v>64346360.605215527</v>
          </cell>
          <cell r="CS168">
            <v>380262493.99997354</v>
          </cell>
          <cell r="CT168">
            <v>444608854.60518909</v>
          </cell>
        </row>
        <row r="169">
          <cell r="A169">
            <v>176</v>
          </cell>
          <cell r="B169" t="str">
            <v>Cellops Base</v>
          </cell>
          <cell r="C169">
            <v>0</v>
          </cell>
          <cell r="D169">
            <v>333727.65198712156</v>
          </cell>
          <cell r="E169">
            <v>26500397.039013706</v>
          </cell>
          <cell r="G169">
            <v>26834124.691000827</v>
          </cell>
          <cell r="H169">
            <v>333727.65198712156</v>
          </cell>
          <cell r="I169">
            <v>26500397.039013706</v>
          </cell>
          <cell r="J169">
            <v>26834124.691000827</v>
          </cell>
          <cell r="K169">
            <v>0</v>
          </cell>
          <cell r="L169">
            <v>1082237.6552999248</v>
          </cell>
          <cell r="M169">
            <v>28513239.157276928</v>
          </cell>
          <cell r="O169">
            <v>29595476.812576853</v>
          </cell>
          <cell r="P169">
            <v>1082237.6552999248</v>
          </cell>
          <cell r="Q169">
            <v>28513239.157276928</v>
          </cell>
          <cell r="R169">
            <v>29595476.812576853</v>
          </cell>
          <cell r="S169">
            <v>0</v>
          </cell>
          <cell r="T169">
            <v>1538712.9693243583</v>
          </cell>
          <cell r="U169">
            <v>28305416.413548637</v>
          </cell>
          <cell r="W169">
            <v>29844129.382872995</v>
          </cell>
          <cell r="X169">
            <v>1538712.9693243583</v>
          </cell>
          <cell r="Y169">
            <v>28305416.413548637</v>
          </cell>
          <cell r="Z169">
            <v>29844129.382872995</v>
          </cell>
          <cell r="AA169">
            <v>0</v>
          </cell>
          <cell r="AB169">
            <v>2757611.6546405209</v>
          </cell>
          <cell r="AC169">
            <v>29129384.864329841</v>
          </cell>
          <cell r="AE169">
            <v>31886996.518970363</v>
          </cell>
          <cell r="AF169">
            <v>2757611.6546405209</v>
          </cell>
          <cell r="AG169">
            <v>29129384.864329841</v>
          </cell>
          <cell r="AH169">
            <v>31886996.518970363</v>
          </cell>
          <cell r="AI169">
            <v>0</v>
          </cell>
          <cell r="AJ169">
            <v>3413037.0451009925</v>
          </cell>
          <cell r="AK169">
            <v>27058201.586539283</v>
          </cell>
          <cell r="AM169">
            <v>30471238.631640278</v>
          </cell>
          <cell r="AN169">
            <v>3413037.0451009925</v>
          </cell>
          <cell r="AO169">
            <v>27058201.586539283</v>
          </cell>
          <cell r="AP169">
            <v>30471238.631640278</v>
          </cell>
          <cell r="AQ169">
            <v>0</v>
          </cell>
          <cell r="AR169">
            <v>4808843.2299609231</v>
          </cell>
          <cell r="AS169">
            <v>26432729.166379087</v>
          </cell>
          <cell r="AU169">
            <v>31241572.396340009</v>
          </cell>
          <cell r="AV169">
            <v>4808843.2299609231</v>
          </cell>
          <cell r="AW169">
            <v>26432729.166379087</v>
          </cell>
          <cell r="AX169">
            <v>31241572.396340009</v>
          </cell>
          <cell r="AY169">
            <v>0</v>
          </cell>
          <cell r="AZ169">
            <v>6194608.3009136515</v>
          </cell>
          <cell r="BA169">
            <v>27283931.507359315</v>
          </cell>
          <cell r="BC169">
            <v>33478539.808272965</v>
          </cell>
          <cell r="BD169">
            <v>6194608.3009136515</v>
          </cell>
          <cell r="BE169">
            <v>27283931.507359315</v>
          </cell>
          <cell r="BF169">
            <v>33478539.808272965</v>
          </cell>
          <cell r="BG169">
            <v>0</v>
          </cell>
          <cell r="BH169">
            <v>7335612.3281890154</v>
          </cell>
          <cell r="BI169">
            <v>25750893.468534682</v>
          </cell>
          <cell r="BK169">
            <v>33086505.796723697</v>
          </cell>
          <cell r="BL169">
            <v>7335612.3281890154</v>
          </cell>
          <cell r="BM169">
            <v>25750893.468534682</v>
          </cell>
          <cell r="BN169">
            <v>33086505.796723697</v>
          </cell>
          <cell r="BO169">
            <v>0</v>
          </cell>
          <cell r="BP169">
            <v>8215963.9483496537</v>
          </cell>
          <cell r="BQ169">
            <v>25091873.036528282</v>
          </cell>
          <cell r="BS169">
            <v>33307836.984877937</v>
          </cell>
          <cell r="BT169">
            <v>8215963.9483496537</v>
          </cell>
          <cell r="BU169">
            <v>25091873.036528282</v>
          </cell>
          <cell r="BV169">
            <v>33307836.984877937</v>
          </cell>
          <cell r="BW169">
            <v>0</v>
          </cell>
          <cell r="BX169">
            <v>9047828.220194919</v>
          </cell>
          <cell r="BY169">
            <v>23078967.044759002</v>
          </cell>
          <cell r="CA169">
            <v>32126795.264953919</v>
          </cell>
          <cell r="CB169">
            <v>9047828.220194919</v>
          </cell>
          <cell r="CC169">
            <v>23078967.044759002</v>
          </cell>
          <cell r="CD169">
            <v>32126795.264953919</v>
          </cell>
          <cell r="CE169">
            <v>0</v>
          </cell>
          <cell r="CF169">
            <v>11043230.679781914</v>
          </cell>
          <cell r="CG169">
            <v>22840673.981566399</v>
          </cell>
          <cell r="CI169">
            <v>33883904.661348313</v>
          </cell>
          <cell r="CJ169">
            <v>11043230.679781914</v>
          </cell>
          <cell r="CK169">
            <v>22840673.981566399</v>
          </cell>
          <cell r="CL169">
            <v>33883904.661348313</v>
          </cell>
          <cell r="CM169">
            <v>0</v>
          </cell>
          <cell r="CN169">
            <v>13149077.198039034</v>
          </cell>
          <cell r="CO169">
            <v>24262544.694194492</v>
          </cell>
          <cell r="CQ169">
            <v>37411621.892233528</v>
          </cell>
          <cell r="CR169">
            <v>13149077.198039034</v>
          </cell>
          <cell r="CS169">
            <v>24262544.694194492</v>
          </cell>
          <cell r="CT169">
            <v>37411621.892233528</v>
          </cell>
        </row>
        <row r="170">
          <cell r="A170">
            <v>177</v>
          </cell>
          <cell r="B170" t="str">
            <v>Lumina Base</v>
          </cell>
          <cell r="C170">
            <v>34092534.060017616</v>
          </cell>
          <cell r="D170">
            <v>10430893.477312233</v>
          </cell>
          <cell r="E170">
            <v>38665251.928142555</v>
          </cell>
          <cell r="G170">
            <v>83188679.4654724</v>
          </cell>
          <cell r="H170">
            <v>44523427.537329853</v>
          </cell>
          <cell r="I170">
            <v>38665251.928142555</v>
          </cell>
          <cell r="J170">
            <v>83188679.4654724</v>
          </cell>
          <cell r="K170">
            <v>40008675.256499223</v>
          </cell>
          <cell r="L170">
            <v>13747849.237099754</v>
          </cell>
          <cell r="M170">
            <v>48298391.973268233</v>
          </cell>
          <cell r="O170">
            <v>102054916.46686721</v>
          </cell>
          <cell r="P170">
            <v>53756524.493598975</v>
          </cell>
          <cell r="Q170">
            <v>48298391.973268233</v>
          </cell>
          <cell r="R170">
            <v>102054916.46686721</v>
          </cell>
          <cell r="S170">
            <v>34914539.198673703</v>
          </cell>
          <cell r="T170">
            <v>13258384.740939671</v>
          </cell>
          <cell r="U170">
            <v>49349519.089645699</v>
          </cell>
          <cell r="W170">
            <v>97522443.029259071</v>
          </cell>
          <cell r="X170">
            <v>48172923.939613372</v>
          </cell>
          <cell r="Y170">
            <v>49349519.089645699</v>
          </cell>
          <cell r="Z170">
            <v>97522443.029259071</v>
          </cell>
          <cell r="AA170">
            <v>38092012.750864521</v>
          </cell>
          <cell r="AB170">
            <v>15370968.898098275</v>
          </cell>
          <cell r="AC170">
            <v>49568132.997729287</v>
          </cell>
          <cell r="AE170">
            <v>103031114.64669208</v>
          </cell>
          <cell r="AF170">
            <v>53462981.648962796</v>
          </cell>
          <cell r="AG170">
            <v>49568132.997729287</v>
          </cell>
          <cell r="AH170">
            <v>103031114.64669208</v>
          </cell>
          <cell r="AI170">
            <v>35523286.722267434</v>
          </cell>
          <cell r="AJ170">
            <v>15299553.846650774</v>
          </cell>
          <cell r="AK170">
            <v>49400792.346163355</v>
          </cell>
          <cell r="AM170">
            <v>100223632.91508156</v>
          </cell>
          <cell r="AN170">
            <v>50822840.568918206</v>
          </cell>
          <cell r="AO170">
            <v>49400792.346163355</v>
          </cell>
          <cell r="AP170">
            <v>100223632.91508156</v>
          </cell>
          <cell r="AQ170">
            <v>40417684.809282869</v>
          </cell>
          <cell r="AR170">
            <v>18390684.087869212</v>
          </cell>
          <cell r="AS170">
            <v>53286697.815849222</v>
          </cell>
          <cell r="AU170">
            <v>112095066.71300131</v>
          </cell>
          <cell r="AV170">
            <v>58808368.897152081</v>
          </cell>
          <cell r="AW170">
            <v>53286697.815849222</v>
          </cell>
          <cell r="AX170">
            <v>112095066.71300131</v>
          </cell>
          <cell r="AY170">
            <v>42364947.058395743</v>
          </cell>
          <cell r="AZ170">
            <v>20417993.26818097</v>
          </cell>
          <cell r="BA170">
            <v>60676846.403859168</v>
          </cell>
          <cell r="BC170">
            <v>123459786.73043588</v>
          </cell>
          <cell r="BD170">
            <v>62782940.32657671</v>
          </cell>
          <cell r="BE170">
            <v>60676846.403859168</v>
          </cell>
          <cell r="BF170">
            <v>123459786.73043588</v>
          </cell>
          <cell r="BG170">
            <v>41824594.742096275</v>
          </cell>
          <cell r="BH170">
            <v>21179528.814441521</v>
          </cell>
          <cell r="BI170">
            <v>62468699.053861931</v>
          </cell>
          <cell r="BK170">
            <v>125472822.61039972</v>
          </cell>
          <cell r="BL170">
            <v>63004123.556537792</v>
          </cell>
          <cell r="BM170">
            <v>62468699.053861931</v>
          </cell>
          <cell r="BN170">
            <v>125472822.61039972</v>
          </cell>
          <cell r="BO170">
            <v>40067795.072143555</v>
          </cell>
          <cell r="BP170">
            <v>21500046.473765794</v>
          </cell>
          <cell r="BQ170">
            <v>69770509.742771998</v>
          </cell>
          <cell r="BS170">
            <v>131338351.28868134</v>
          </cell>
          <cell r="BT170">
            <v>61567841.545909345</v>
          </cell>
          <cell r="BU170">
            <v>69770509.742771998</v>
          </cell>
          <cell r="BV170">
            <v>131338351.28868134</v>
          </cell>
          <cell r="BW170">
            <v>39408516.700994365</v>
          </cell>
          <cell r="BX170">
            <v>22126511.189988837</v>
          </cell>
          <cell r="BY170">
            <v>72325393.474515751</v>
          </cell>
          <cell r="CA170">
            <v>133860421.36549896</v>
          </cell>
          <cell r="CB170">
            <v>61535027.890983202</v>
          </cell>
          <cell r="CC170">
            <v>72325393.474515751</v>
          </cell>
          <cell r="CD170">
            <v>133860421.36549896</v>
          </cell>
          <cell r="CE170">
            <v>44056131.216309704</v>
          </cell>
          <cell r="CF170">
            <v>25807630.972432885</v>
          </cell>
          <cell r="CG170">
            <v>78662019.371629164</v>
          </cell>
          <cell r="CI170">
            <v>148525781.56037176</v>
          </cell>
          <cell r="CJ170">
            <v>69863762.188742593</v>
          </cell>
          <cell r="CK170">
            <v>78662019.371629164</v>
          </cell>
          <cell r="CL170">
            <v>148525781.56037176</v>
          </cell>
          <cell r="CM170">
            <v>48402017.109825775</v>
          </cell>
          <cell r="CN170">
            <v>29652620.922178514</v>
          </cell>
          <cell r="CO170">
            <v>90066374.766969219</v>
          </cell>
          <cell r="CQ170">
            <v>168121012.7989735</v>
          </cell>
          <cell r="CR170">
            <v>78054638.032004297</v>
          </cell>
          <cell r="CS170">
            <v>90066374.766969219</v>
          </cell>
          <cell r="CT170">
            <v>168121012.7989735</v>
          </cell>
        </row>
        <row r="171">
          <cell r="A171">
            <v>178</v>
          </cell>
          <cell r="B171" t="str">
            <v>ISP Base</v>
          </cell>
          <cell r="C171">
            <v>0</v>
          </cell>
          <cell r="D171">
            <v>78682135.660278752</v>
          </cell>
          <cell r="E171">
            <v>10362090.889487036</v>
          </cell>
          <cell r="G171">
            <v>89044226.549765795</v>
          </cell>
          <cell r="H171">
            <v>78682135.660278752</v>
          </cell>
          <cell r="I171">
            <v>10362090.889487036</v>
          </cell>
          <cell r="J171">
            <v>89044226.549765795</v>
          </cell>
          <cell r="K171">
            <v>0</v>
          </cell>
          <cell r="L171">
            <v>81282151.929331824</v>
          </cell>
          <cell r="M171">
            <v>11738269.608457254</v>
          </cell>
          <cell r="O171">
            <v>93020421.537789077</v>
          </cell>
          <cell r="P171">
            <v>81282151.929331824</v>
          </cell>
          <cell r="Q171">
            <v>11738269.608457254</v>
          </cell>
          <cell r="R171">
            <v>93020421.537789077</v>
          </cell>
          <cell r="S171">
            <v>0</v>
          </cell>
          <cell r="T171">
            <v>75706297.902799755</v>
          </cell>
          <cell r="U171">
            <v>10779719.410783343</v>
          </cell>
          <cell r="W171">
            <v>86486017.313583106</v>
          </cell>
          <cell r="X171">
            <v>75706297.902799755</v>
          </cell>
          <cell r="Y171">
            <v>10779719.410783343</v>
          </cell>
          <cell r="Z171">
            <v>86486017.313583106</v>
          </cell>
          <cell r="AA171">
            <v>0</v>
          </cell>
          <cell r="AB171">
            <v>87936117.625066668</v>
          </cell>
          <cell r="AC171">
            <v>10641280.936705725</v>
          </cell>
          <cell r="AE171">
            <v>98577398.561772391</v>
          </cell>
          <cell r="AF171">
            <v>87936117.625066668</v>
          </cell>
          <cell r="AG171">
            <v>10641280.936705725</v>
          </cell>
          <cell r="AH171">
            <v>98577398.561772391</v>
          </cell>
          <cell r="AI171">
            <v>0</v>
          </cell>
          <cell r="AJ171">
            <v>82396283.139608309</v>
          </cell>
          <cell r="AK171">
            <v>9825277.9685763568</v>
          </cell>
          <cell r="AM171">
            <v>92221561.108184665</v>
          </cell>
          <cell r="AN171">
            <v>82396283.139608309</v>
          </cell>
          <cell r="AO171">
            <v>9825277.9685763568</v>
          </cell>
          <cell r="AP171">
            <v>92221561.108184665</v>
          </cell>
          <cell r="AQ171">
            <v>0</v>
          </cell>
          <cell r="AR171">
            <v>93367480.71925135</v>
          </cell>
          <cell r="AS171">
            <v>10033349.655912558</v>
          </cell>
          <cell r="AU171">
            <v>103400830.37516391</v>
          </cell>
          <cell r="AV171">
            <v>93367480.71925135</v>
          </cell>
          <cell r="AW171">
            <v>10033349.655912558</v>
          </cell>
          <cell r="AX171">
            <v>103400830.37516391</v>
          </cell>
          <cell r="AY171">
            <v>0</v>
          </cell>
          <cell r="AZ171">
            <v>98350952.390579835</v>
          </cell>
          <cell r="BA171">
            <v>10304269.601320956</v>
          </cell>
          <cell r="BC171">
            <v>108655221.99190079</v>
          </cell>
          <cell r="BD171">
            <v>98350952.390579835</v>
          </cell>
          <cell r="BE171">
            <v>10304269.601320956</v>
          </cell>
          <cell r="BF171">
            <v>108655221.99190079</v>
          </cell>
          <cell r="BG171">
            <v>0</v>
          </cell>
          <cell r="BH171">
            <v>97778411.387171537</v>
          </cell>
          <cell r="BI171">
            <v>9445118.6479061004</v>
          </cell>
          <cell r="BK171">
            <v>107223530.03507763</v>
          </cell>
          <cell r="BL171">
            <v>97778411.387171537</v>
          </cell>
          <cell r="BM171">
            <v>9445118.6479061004</v>
          </cell>
          <cell r="BN171">
            <v>107223530.03507763</v>
          </cell>
          <cell r="BO171">
            <v>0</v>
          </cell>
          <cell r="BP171">
            <v>95414466.259008884</v>
          </cell>
          <cell r="BQ171">
            <v>9205635.9901062082</v>
          </cell>
          <cell r="BS171">
            <v>104620102.24911509</v>
          </cell>
          <cell r="BT171">
            <v>95414466.259008884</v>
          </cell>
          <cell r="BU171">
            <v>9205635.9901062082</v>
          </cell>
          <cell r="BV171">
            <v>104620102.24911509</v>
          </cell>
          <cell r="BW171">
            <v>0</v>
          </cell>
          <cell r="BX171">
            <v>93768599.638558149</v>
          </cell>
          <cell r="BY171">
            <v>8436594.3072934449</v>
          </cell>
          <cell r="CA171">
            <v>102205193.94585159</v>
          </cell>
          <cell r="CB171">
            <v>93768599.638558149</v>
          </cell>
          <cell r="CC171">
            <v>8436594.3072934449</v>
          </cell>
          <cell r="CD171">
            <v>102205193.94585159</v>
          </cell>
          <cell r="CE171">
            <v>0</v>
          </cell>
          <cell r="CF171">
            <v>103968522.42836978</v>
          </cell>
          <cell r="CG171">
            <v>8586388.033767201</v>
          </cell>
          <cell r="CI171">
            <v>112554910.46213698</v>
          </cell>
          <cell r="CJ171">
            <v>103968522.42836978</v>
          </cell>
          <cell r="CK171">
            <v>8586388.033767201</v>
          </cell>
          <cell r="CL171">
            <v>112554910.46213698</v>
          </cell>
          <cell r="CM171">
            <v>0</v>
          </cell>
          <cell r="CN171">
            <v>113889368.83745009</v>
          </cell>
          <cell r="CO171">
            <v>9125407.6491065565</v>
          </cell>
          <cell r="CQ171">
            <v>123014776.48655665</v>
          </cell>
          <cell r="CR171">
            <v>113889368.83745009</v>
          </cell>
          <cell r="CS171">
            <v>9125407.6491065565</v>
          </cell>
          <cell r="CT171">
            <v>123014776.48655665</v>
          </cell>
        </row>
        <row r="172">
          <cell r="A172">
            <v>179</v>
          </cell>
          <cell r="B172" t="str">
            <v>Prepay Base</v>
          </cell>
          <cell r="C172">
            <v>0</v>
          </cell>
          <cell r="D172">
            <v>0</v>
          </cell>
          <cell r="E172">
            <v>0</v>
          </cell>
          <cell r="F172">
            <v>454656180.96662468</v>
          </cell>
          <cell r="G172">
            <v>89044226.549765795</v>
          </cell>
          <cell r="H172">
            <v>0</v>
          </cell>
          <cell r="I172">
            <v>454656180.96662468</v>
          </cell>
          <cell r="J172">
            <v>454656180.96662468</v>
          </cell>
          <cell r="K172">
            <v>0</v>
          </cell>
          <cell r="L172">
            <v>0</v>
          </cell>
          <cell r="M172">
            <v>0</v>
          </cell>
          <cell r="N172">
            <v>474581992.43605918</v>
          </cell>
          <cell r="O172">
            <v>93020421.537789077</v>
          </cell>
          <cell r="P172">
            <v>0</v>
          </cell>
          <cell r="Q172">
            <v>474581992.43605918</v>
          </cell>
          <cell r="R172">
            <v>474581992.43605918</v>
          </cell>
          <cell r="S172">
            <v>0</v>
          </cell>
          <cell r="T172">
            <v>0</v>
          </cell>
          <cell r="U172">
            <v>0</v>
          </cell>
          <cell r="V172">
            <v>486957304.54828125</v>
          </cell>
          <cell r="W172">
            <v>86486017.313583106</v>
          </cell>
          <cell r="X172">
            <v>0</v>
          </cell>
          <cell r="Y172">
            <v>486957304.54828125</v>
          </cell>
          <cell r="Z172">
            <v>486957304.54828125</v>
          </cell>
          <cell r="AA172">
            <v>0</v>
          </cell>
          <cell r="AB172">
            <v>0</v>
          </cell>
          <cell r="AC172">
            <v>0</v>
          </cell>
          <cell r="AD172">
            <v>495615999.25699908</v>
          </cell>
          <cell r="AE172">
            <v>98577398.561772391</v>
          </cell>
          <cell r="AF172">
            <v>0</v>
          </cell>
          <cell r="AG172">
            <v>495615999.25699908</v>
          </cell>
          <cell r="AH172">
            <v>495615999.25699908</v>
          </cell>
          <cell r="AI172">
            <v>0</v>
          </cell>
          <cell r="AJ172">
            <v>0</v>
          </cell>
          <cell r="AK172">
            <v>0</v>
          </cell>
          <cell r="AL172">
            <v>504766943.50996763</v>
          </cell>
          <cell r="AM172">
            <v>92221561.108184665</v>
          </cell>
          <cell r="AN172">
            <v>0</v>
          </cell>
          <cell r="AO172">
            <v>504766943.50996763</v>
          </cell>
          <cell r="AP172">
            <v>504766943.50996763</v>
          </cell>
          <cell r="AQ172">
            <v>0</v>
          </cell>
          <cell r="AR172">
            <v>0</v>
          </cell>
          <cell r="AS172">
            <v>0</v>
          </cell>
          <cell r="AT172">
            <v>515848841.52723044</v>
          </cell>
          <cell r="AU172">
            <v>103400830.37516391</v>
          </cell>
          <cell r="AV172">
            <v>0</v>
          </cell>
          <cell r="AW172">
            <v>515848841.52723044</v>
          </cell>
          <cell r="AX172">
            <v>515848841.52723044</v>
          </cell>
          <cell r="AY172">
            <v>0</v>
          </cell>
          <cell r="AZ172">
            <v>0</v>
          </cell>
          <cell r="BA172">
            <v>0</v>
          </cell>
          <cell r="BB172">
            <v>529352889.41914433</v>
          </cell>
          <cell r="BC172">
            <v>108655221.99190079</v>
          </cell>
          <cell r="BD172">
            <v>0</v>
          </cell>
          <cell r="BE172">
            <v>529352889.41914433</v>
          </cell>
          <cell r="BF172">
            <v>529352889.41914433</v>
          </cell>
          <cell r="BG172">
            <v>0</v>
          </cell>
          <cell r="BH172">
            <v>0</v>
          </cell>
          <cell r="BI172">
            <v>0</v>
          </cell>
          <cell r="BJ172">
            <v>555283560.25195539</v>
          </cell>
          <cell r="BK172">
            <v>107223530.03507763</v>
          </cell>
          <cell r="BL172">
            <v>0</v>
          </cell>
          <cell r="BM172">
            <v>555283560.25195539</v>
          </cell>
          <cell r="BN172">
            <v>555283560.25195539</v>
          </cell>
          <cell r="BO172">
            <v>0</v>
          </cell>
          <cell r="BP172">
            <v>0</v>
          </cell>
          <cell r="BQ172">
            <v>0</v>
          </cell>
          <cell r="BR172">
            <v>582166346.7089169</v>
          </cell>
          <cell r="BS172">
            <v>104620102.24911509</v>
          </cell>
          <cell r="BT172">
            <v>0</v>
          </cell>
          <cell r="BU172">
            <v>582166346.7089169</v>
          </cell>
          <cell r="BV172">
            <v>582166346.7089169</v>
          </cell>
          <cell r="BW172">
            <v>0</v>
          </cell>
          <cell r="BX172">
            <v>0</v>
          </cell>
          <cell r="BY172">
            <v>0</v>
          </cell>
          <cell r="BZ172">
            <v>608569097.45972276</v>
          </cell>
          <cell r="CA172">
            <v>102205193.94585159</v>
          </cell>
          <cell r="CB172">
            <v>0</v>
          </cell>
          <cell r="CC172">
            <v>608569097.45972276</v>
          </cell>
          <cell r="CD172">
            <v>608569097.45972276</v>
          </cell>
          <cell r="CE172">
            <v>0</v>
          </cell>
          <cell r="CF172">
            <v>0</v>
          </cell>
          <cell r="CG172">
            <v>0</v>
          </cell>
          <cell r="CH172">
            <v>612113687.91162241</v>
          </cell>
          <cell r="CI172">
            <v>112554910.46213698</v>
          </cell>
          <cell r="CJ172">
            <v>0</v>
          </cell>
          <cell r="CK172">
            <v>612113687.91162241</v>
          </cell>
          <cell r="CL172">
            <v>612113687.91162241</v>
          </cell>
          <cell r="CM172">
            <v>0</v>
          </cell>
          <cell r="CN172">
            <v>0</v>
          </cell>
          <cell r="CO172">
            <v>0</v>
          </cell>
          <cell r="CP172">
            <v>623055300.009233</v>
          </cell>
          <cell r="CQ172">
            <v>123014776.48655665</v>
          </cell>
          <cell r="CR172">
            <v>0</v>
          </cell>
          <cell r="CS172">
            <v>623055300.009233</v>
          </cell>
          <cell r="CT172">
            <v>623055300.009233</v>
          </cell>
        </row>
        <row r="173">
          <cell r="A173">
            <v>180</v>
          </cell>
          <cell r="B173" t="str">
            <v>TOTAL BILLABLE</v>
          </cell>
          <cell r="C173">
            <v>206716311.78434891</v>
          </cell>
          <cell r="D173">
            <v>187587507.93911287</v>
          </cell>
          <cell r="E173">
            <v>357247127.27769387</v>
          </cell>
          <cell r="F173">
            <v>454656180.96662468</v>
          </cell>
          <cell r="G173">
            <v>751550947.00115561</v>
          </cell>
          <cell r="H173">
            <v>394303819.72346175</v>
          </cell>
          <cell r="I173">
            <v>811903308.24431849</v>
          </cell>
          <cell r="J173">
            <v>1206207127.9677804</v>
          </cell>
          <cell r="K173">
            <v>231563863.04764238</v>
          </cell>
          <cell r="L173">
            <v>205920209.41938993</v>
          </cell>
          <cell r="M173">
            <v>416877011.24631542</v>
          </cell>
          <cell r="N173">
            <v>474581992.43605918</v>
          </cell>
          <cell r="O173">
            <v>854361083.71334779</v>
          </cell>
          <cell r="P173">
            <v>437484072.46703231</v>
          </cell>
          <cell r="Q173">
            <v>891459003.6823746</v>
          </cell>
          <cell r="R173">
            <v>1328943076.1494069</v>
          </cell>
          <cell r="S173">
            <v>219094143.72305778</v>
          </cell>
          <cell r="T173">
            <v>192478629.51544046</v>
          </cell>
          <cell r="U173">
            <v>418804053.57679921</v>
          </cell>
          <cell r="V173">
            <v>486957304.54828125</v>
          </cell>
          <cell r="W173">
            <v>830376826.81529748</v>
          </cell>
          <cell r="X173">
            <v>411572773.23849821</v>
          </cell>
          <cell r="Y173">
            <v>905761358.12508047</v>
          </cell>
          <cell r="Z173">
            <v>1317334131.3635786</v>
          </cell>
          <cell r="AA173">
            <v>231064708.6795927</v>
          </cell>
          <cell r="AB173">
            <v>216001171.09984547</v>
          </cell>
          <cell r="AC173">
            <v>408917180.29830468</v>
          </cell>
          <cell r="AD173">
            <v>495615999.25699908</v>
          </cell>
          <cell r="AE173">
            <v>855983060.07774282</v>
          </cell>
          <cell r="AF173">
            <v>447065879.77943814</v>
          </cell>
          <cell r="AG173">
            <v>904533179.55530381</v>
          </cell>
          <cell r="AH173">
            <v>1351599059.3347418</v>
          </cell>
          <cell r="AI173">
            <v>215171173.73292941</v>
          </cell>
          <cell r="AJ173">
            <v>204644362.77668813</v>
          </cell>
          <cell r="AK173">
            <v>398711256.82580477</v>
          </cell>
          <cell r="AL173">
            <v>504766943.50996763</v>
          </cell>
          <cell r="AM173">
            <v>818526793.3354224</v>
          </cell>
          <cell r="AN173">
            <v>419815536.50961757</v>
          </cell>
          <cell r="AO173">
            <v>903478200.3357724</v>
          </cell>
          <cell r="AP173">
            <v>1323293736.8453898</v>
          </cell>
          <cell r="AQ173">
            <v>237172846.25622609</v>
          </cell>
          <cell r="AR173">
            <v>228835220.19984096</v>
          </cell>
          <cell r="AS173">
            <v>404285323.56583589</v>
          </cell>
          <cell r="AT173">
            <v>515848841.52723044</v>
          </cell>
          <cell r="AU173">
            <v>870293390.02190292</v>
          </cell>
          <cell r="AV173">
            <v>466008066.45606709</v>
          </cell>
          <cell r="AW173">
            <v>920134165.09306633</v>
          </cell>
          <cell r="AX173">
            <v>1386142231.5491335</v>
          </cell>
          <cell r="AY173">
            <v>258357190.04561862</v>
          </cell>
          <cell r="AZ173">
            <v>246219767.18635863</v>
          </cell>
          <cell r="BA173">
            <v>439378421.67420423</v>
          </cell>
          <cell r="BB173">
            <v>529352889.41914433</v>
          </cell>
          <cell r="BC173">
            <v>943955378.90618134</v>
          </cell>
          <cell r="BD173">
            <v>504576957.23197722</v>
          </cell>
          <cell r="BE173">
            <v>968731311.0933485</v>
          </cell>
          <cell r="BF173">
            <v>1473308268.3253257</v>
          </cell>
          <cell r="BG173">
            <v>261821045.92049947</v>
          </cell>
          <cell r="BH173">
            <v>246289300.0590862</v>
          </cell>
          <cell r="BI173">
            <v>428176813.65541553</v>
          </cell>
          <cell r="BJ173">
            <v>555283560.25195539</v>
          </cell>
          <cell r="BK173">
            <v>936287159.63500118</v>
          </cell>
          <cell r="BL173">
            <v>508110345.97958565</v>
          </cell>
          <cell r="BM173">
            <v>983460373.90737092</v>
          </cell>
          <cell r="BN173">
            <v>1491570719.8869567</v>
          </cell>
          <cell r="BO173">
            <v>240416584.64711285</v>
          </cell>
          <cell r="BP173">
            <v>238461305.87127993</v>
          </cell>
          <cell r="BQ173">
            <v>449402193.42086816</v>
          </cell>
          <cell r="BR173">
            <v>582166346.7089169</v>
          </cell>
          <cell r="BS173">
            <v>928280083.93926108</v>
          </cell>
          <cell r="BT173">
            <v>478877890.5183928</v>
          </cell>
          <cell r="BU173">
            <v>1031568540.1297851</v>
          </cell>
          <cell r="BV173">
            <v>1510446430.6481779</v>
          </cell>
          <cell r="BW173">
            <v>259303941.4919489</v>
          </cell>
          <cell r="BX173">
            <v>241647126.67390531</v>
          </cell>
          <cell r="BY173">
            <v>436643641.82998365</v>
          </cell>
          <cell r="BZ173">
            <v>608569097.45972276</v>
          </cell>
          <cell r="CA173">
            <v>937594709.99583793</v>
          </cell>
          <cell r="CB173">
            <v>500951068.16585422</v>
          </cell>
          <cell r="CC173">
            <v>1045212739.2897065</v>
          </cell>
          <cell r="CD173">
            <v>1546163807.4555607</v>
          </cell>
          <cell r="CE173">
            <v>267877035.43595082</v>
          </cell>
          <cell r="CF173">
            <v>261696956.52261457</v>
          </cell>
          <cell r="CG173">
            <v>452742845.55848432</v>
          </cell>
          <cell r="CH173">
            <v>612113687.91162241</v>
          </cell>
          <cell r="CI173">
            <v>982316837.51704967</v>
          </cell>
          <cell r="CJ173">
            <v>529573991.95856535</v>
          </cell>
          <cell r="CK173">
            <v>1064856533.4701067</v>
          </cell>
          <cell r="CL173">
            <v>1594430525.4286721</v>
          </cell>
          <cell r="CM173">
            <v>282389326.71322763</v>
          </cell>
          <cell r="CN173">
            <v>284085631.42373639</v>
          </cell>
          <cell r="CO173">
            <v>505467046.49211472</v>
          </cell>
          <cell r="CP173">
            <v>623055300.009233</v>
          </cell>
          <cell r="CQ173">
            <v>1071942004.6290787</v>
          </cell>
          <cell r="CR173">
            <v>566474958.13696408</v>
          </cell>
          <cell r="CS173">
            <v>1128522346.5013478</v>
          </cell>
          <cell r="CT173">
            <v>1694997304.6383119</v>
          </cell>
        </row>
        <row r="174">
          <cell r="A174">
            <v>181</v>
          </cell>
          <cell r="B174" t="str">
            <v>TOTAL NETWORK</v>
          </cell>
          <cell r="C174">
            <v>206716311.78434891</v>
          </cell>
          <cell r="D174">
            <v>187587507.9391129</v>
          </cell>
          <cell r="E174">
            <v>357247127.27769387</v>
          </cell>
          <cell r="F174">
            <v>574781098.41625047</v>
          </cell>
          <cell r="G174">
            <v>751550947.00115561</v>
          </cell>
          <cell r="H174">
            <v>394303819.72346181</v>
          </cell>
          <cell r="I174">
            <v>932028225.69394433</v>
          </cell>
          <cell r="J174">
            <v>1326332045.4174061</v>
          </cell>
          <cell r="K174">
            <v>231563863.04764238</v>
          </cell>
          <cell r="L174">
            <v>205920209.41938996</v>
          </cell>
          <cell r="M174">
            <v>416877011.24631542</v>
          </cell>
          <cell r="N174">
            <v>586838446.74460721</v>
          </cell>
          <cell r="O174">
            <v>854361083.71334767</v>
          </cell>
          <cell r="P174">
            <v>437484072.46703231</v>
          </cell>
          <cell r="Q174">
            <v>1003715457.9909227</v>
          </cell>
          <cell r="R174">
            <v>1441199530.4579549</v>
          </cell>
          <cell r="S174">
            <v>219094143.72305775</v>
          </cell>
          <cell r="T174">
            <v>192478629.51544046</v>
          </cell>
          <cell r="U174">
            <v>418804053.57679921</v>
          </cell>
          <cell r="V174">
            <v>595071323.01767135</v>
          </cell>
          <cell r="W174">
            <v>830376826.81529737</v>
          </cell>
          <cell r="X174">
            <v>411572773.23849821</v>
          </cell>
          <cell r="Y174">
            <v>1013875376.5944705</v>
          </cell>
          <cell r="Z174">
            <v>1425448149.8329687</v>
          </cell>
          <cell r="AA174">
            <v>231064708.67959273</v>
          </cell>
          <cell r="AB174">
            <v>216001171.09984547</v>
          </cell>
          <cell r="AC174">
            <v>408917180.29830474</v>
          </cell>
          <cell r="AD174">
            <v>612016240.44974947</v>
          </cell>
          <cell r="AE174">
            <v>855983060.07774293</v>
          </cell>
          <cell r="AF174">
            <v>447065879.7794382</v>
          </cell>
          <cell r="AG174">
            <v>1020933420.7480543</v>
          </cell>
          <cell r="AH174">
            <v>1467999300.5274925</v>
          </cell>
          <cell r="AI174">
            <v>215171173.73292938</v>
          </cell>
          <cell r="AJ174">
            <v>204644362.77668816</v>
          </cell>
          <cell r="AK174">
            <v>398711256.82580477</v>
          </cell>
          <cell r="AL174">
            <v>628345326.60797119</v>
          </cell>
          <cell r="AM174">
            <v>818526793.33542228</v>
          </cell>
          <cell r="AN174">
            <v>419815536.50961757</v>
          </cell>
          <cell r="AO174">
            <v>1027056583.4337759</v>
          </cell>
          <cell r="AP174">
            <v>1446872119.9433935</v>
          </cell>
          <cell r="AQ174">
            <v>237172846.25622609</v>
          </cell>
          <cell r="AR174">
            <v>228835220.19984096</v>
          </cell>
          <cell r="AS174">
            <v>404285323.56583595</v>
          </cell>
          <cell r="AT174">
            <v>629627175.69068456</v>
          </cell>
          <cell r="AU174">
            <v>870293390.02190304</v>
          </cell>
          <cell r="AV174">
            <v>466008066.45606709</v>
          </cell>
          <cell r="AW174">
            <v>1033912499.2565205</v>
          </cell>
          <cell r="AX174">
            <v>1499920565.7125876</v>
          </cell>
          <cell r="AY174">
            <v>258357190.04561862</v>
          </cell>
          <cell r="AZ174">
            <v>246219767.18635863</v>
          </cell>
          <cell r="BA174">
            <v>439378421.67420423</v>
          </cell>
          <cell r="BB174">
            <v>657029740.08114076</v>
          </cell>
          <cell r="BC174">
            <v>943955378.90618145</v>
          </cell>
          <cell r="BD174">
            <v>504576957.23197722</v>
          </cell>
          <cell r="BE174">
            <v>1096408161.7553449</v>
          </cell>
          <cell r="BF174">
            <v>1600985118.9873223</v>
          </cell>
          <cell r="BG174">
            <v>261821045.9204995</v>
          </cell>
          <cell r="BH174">
            <v>246289300.0590862</v>
          </cell>
          <cell r="BI174">
            <v>428176813.65541548</v>
          </cell>
          <cell r="BJ174">
            <v>678253481.8831104</v>
          </cell>
          <cell r="BK174">
            <v>936287159.63500118</v>
          </cell>
          <cell r="BL174">
            <v>508110345.97958571</v>
          </cell>
          <cell r="BM174">
            <v>1106430295.5385258</v>
          </cell>
          <cell r="BN174">
            <v>1614540641.5181117</v>
          </cell>
          <cell r="BO174">
            <v>240416584.64711285</v>
          </cell>
          <cell r="BP174">
            <v>238461305.87127993</v>
          </cell>
          <cell r="BQ174">
            <v>449402193.42086816</v>
          </cell>
          <cell r="BR174">
            <v>708446526.25814235</v>
          </cell>
          <cell r="BS174">
            <v>928280083.93926096</v>
          </cell>
          <cell r="BT174">
            <v>478877890.5183928</v>
          </cell>
          <cell r="BU174">
            <v>1157848719.6790104</v>
          </cell>
          <cell r="BV174">
            <v>1636726610.1974034</v>
          </cell>
          <cell r="BW174">
            <v>259303941.4919489</v>
          </cell>
          <cell r="BX174">
            <v>241647126.67390531</v>
          </cell>
          <cell r="BY174">
            <v>436643641.82998371</v>
          </cell>
          <cell r="BZ174">
            <v>737584498.44458556</v>
          </cell>
          <cell r="CA174">
            <v>937594709.99583793</v>
          </cell>
          <cell r="CB174">
            <v>500951068.16585422</v>
          </cell>
          <cell r="CC174">
            <v>1174228140.2745693</v>
          </cell>
          <cell r="CD174">
            <v>1675179208.4404235</v>
          </cell>
          <cell r="CE174">
            <v>267877035.43595082</v>
          </cell>
          <cell r="CF174">
            <v>261696956.52261457</v>
          </cell>
          <cell r="CG174">
            <v>452742845.55848432</v>
          </cell>
          <cell r="CH174">
            <v>742522748.46670985</v>
          </cell>
          <cell r="CI174">
            <v>982316837.51704967</v>
          </cell>
          <cell r="CJ174">
            <v>529573991.95856535</v>
          </cell>
          <cell r="CK174">
            <v>1195265594.0251942</v>
          </cell>
          <cell r="CL174">
            <v>1724839585.9837594</v>
          </cell>
          <cell r="CM174">
            <v>282389326.71322763</v>
          </cell>
          <cell r="CN174">
            <v>284085631.42373639</v>
          </cell>
          <cell r="CO174">
            <v>505467046.49211472</v>
          </cell>
          <cell r="CP174">
            <v>768127543.35672021</v>
          </cell>
          <cell r="CQ174">
            <v>1071942004.6290789</v>
          </cell>
          <cell r="CR174">
            <v>566474958.13696408</v>
          </cell>
          <cell r="CS174">
            <v>1273594589.848835</v>
          </cell>
          <cell r="CT174">
            <v>1840069547.9857991</v>
          </cell>
        </row>
        <row r="175">
          <cell r="A175">
            <v>178</v>
          </cell>
          <cell r="B175" t="str">
            <v>No Of SMS</v>
          </cell>
          <cell r="C175">
            <v>206716311.78434891</v>
          </cell>
          <cell r="D175">
            <v>187587507.9391129</v>
          </cell>
          <cell r="E175">
            <v>357247127.27769387</v>
          </cell>
          <cell r="F175">
            <v>574781098.41625047</v>
          </cell>
          <cell r="G175">
            <v>751550947.00115561</v>
          </cell>
          <cell r="H175">
            <v>394303819.72346181</v>
          </cell>
          <cell r="I175">
            <v>932028225.69394433</v>
          </cell>
          <cell r="J175">
            <v>1326332045.4174061</v>
          </cell>
          <cell r="K175">
            <v>231563863.04764238</v>
          </cell>
          <cell r="L175">
            <v>205920209.41938996</v>
          </cell>
          <cell r="M175">
            <v>416877011.24631542</v>
          </cell>
          <cell r="N175">
            <v>586838446.74460721</v>
          </cell>
          <cell r="O175">
            <v>854361083.71334767</v>
          </cell>
          <cell r="P175">
            <v>437484072.46703231</v>
          </cell>
          <cell r="Q175">
            <v>1003715457.9909227</v>
          </cell>
          <cell r="R175">
            <v>1441199530.4579549</v>
          </cell>
          <cell r="S175">
            <v>219094143.72305775</v>
          </cell>
          <cell r="T175">
            <v>192478629.51544046</v>
          </cell>
          <cell r="U175">
            <v>418804053.57679921</v>
          </cell>
          <cell r="V175">
            <v>595071323.01767135</v>
          </cell>
          <cell r="W175">
            <v>830376826.81529737</v>
          </cell>
          <cell r="X175">
            <v>411572773.23849821</v>
          </cell>
          <cell r="Y175">
            <v>1013875376.5944705</v>
          </cell>
          <cell r="Z175">
            <v>1425448149.8329687</v>
          </cell>
          <cell r="AA175">
            <v>231064708.67959273</v>
          </cell>
          <cell r="AB175">
            <v>216001171.09984547</v>
          </cell>
          <cell r="AC175">
            <v>408917180.29830474</v>
          </cell>
          <cell r="AD175">
            <v>612016240.44974947</v>
          </cell>
          <cell r="AE175">
            <v>855983060.07774293</v>
          </cell>
          <cell r="AF175">
            <v>447065879.7794382</v>
          </cell>
          <cell r="AG175">
            <v>1020933420.7480543</v>
          </cell>
          <cell r="AH175">
            <v>1467999300.5274925</v>
          </cell>
          <cell r="AI175">
            <v>215171173.73292938</v>
          </cell>
          <cell r="AJ175">
            <v>204644362.77668816</v>
          </cell>
          <cell r="AK175">
            <v>398711256.82580477</v>
          </cell>
          <cell r="AL175">
            <v>628345326.60797119</v>
          </cell>
          <cell r="AM175">
            <v>818526793.33542228</v>
          </cell>
          <cell r="AN175">
            <v>419815536.50961757</v>
          </cell>
          <cell r="AO175">
            <v>1027056583.4337759</v>
          </cell>
          <cell r="AP175">
            <v>1446872119.9433935</v>
          </cell>
          <cell r="AQ175">
            <v>237172846.25622609</v>
          </cell>
          <cell r="AR175">
            <v>228835220.19984096</v>
          </cell>
          <cell r="AS175">
            <v>404285323.56583595</v>
          </cell>
          <cell r="AT175">
            <v>629627175.69068456</v>
          </cell>
          <cell r="AU175">
            <v>870293390.02190304</v>
          </cell>
          <cell r="AV175">
            <v>466008066.45606709</v>
          </cell>
          <cell r="AW175">
            <v>1033912499.2565205</v>
          </cell>
          <cell r="AX175">
            <v>1499920565.7125876</v>
          </cell>
          <cell r="AY175">
            <v>258357190.04561862</v>
          </cell>
          <cell r="AZ175">
            <v>246219767.18635863</v>
          </cell>
          <cell r="BA175">
            <v>439378421.67420423</v>
          </cell>
          <cell r="BB175">
            <v>657029740.08114076</v>
          </cell>
          <cell r="BC175">
            <v>943955378.90618145</v>
          </cell>
          <cell r="BD175">
            <v>504576957.23197722</v>
          </cell>
          <cell r="BE175">
            <v>1096408161.7553449</v>
          </cell>
          <cell r="BF175">
            <v>1600985118.9873223</v>
          </cell>
          <cell r="BG175">
            <v>261821045.9204995</v>
          </cell>
          <cell r="BH175">
            <v>246289300.0590862</v>
          </cell>
          <cell r="BI175">
            <v>428176813.65541548</v>
          </cell>
          <cell r="BJ175">
            <v>678253481.8831104</v>
          </cell>
          <cell r="BK175">
            <v>936287159.63500118</v>
          </cell>
          <cell r="BL175">
            <v>508110345.97958571</v>
          </cell>
          <cell r="BM175">
            <v>1106430295.5385258</v>
          </cell>
          <cell r="BN175">
            <v>1614540641.5181117</v>
          </cell>
          <cell r="BO175">
            <v>240416584.64711285</v>
          </cell>
          <cell r="BP175">
            <v>238461305.87127993</v>
          </cell>
          <cell r="BQ175">
            <v>449402193.42086816</v>
          </cell>
          <cell r="BR175">
            <v>708446526.25814235</v>
          </cell>
          <cell r="BS175">
            <v>928280083.93926096</v>
          </cell>
          <cell r="BT175">
            <v>478877890.5183928</v>
          </cell>
          <cell r="BU175">
            <v>1157848719.6790104</v>
          </cell>
          <cell r="BV175">
            <v>1636726610.1974034</v>
          </cell>
          <cell r="BW175">
            <v>259303941.4919489</v>
          </cell>
          <cell r="BX175">
            <v>241647126.67390531</v>
          </cell>
          <cell r="BY175">
            <v>436643641.82998371</v>
          </cell>
          <cell r="BZ175">
            <v>737584498.44458556</v>
          </cell>
          <cell r="CA175">
            <v>937594709.99583793</v>
          </cell>
          <cell r="CB175">
            <v>500951068.16585422</v>
          </cell>
          <cell r="CC175">
            <v>1174228140.2745693</v>
          </cell>
          <cell r="CD175">
            <v>1675179208.4404235</v>
          </cell>
          <cell r="CE175">
            <v>267877035.43595082</v>
          </cell>
          <cell r="CF175">
            <v>261696956.52261457</v>
          </cell>
          <cell r="CG175">
            <v>452742845.55848432</v>
          </cell>
          <cell r="CH175">
            <v>742522748.46670985</v>
          </cell>
          <cell r="CI175">
            <v>982316837.51704967</v>
          </cell>
          <cell r="CJ175">
            <v>529573991.95856535</v>
          </cell>
          <cell r="CK175">
            <v>1195265594.0251942</v>
          </cell>
          <cell r="CL175">
            <v>1724839585.9837594</v>
          </cell>
          <cell r="CM175">
            <v>282389326.71322763</v>
          </cell>
          <cell r="CN175">
            <v>284085631.42373639</v>
          </cell>
          <cell r="CO175">
            <v>505467046.49211472</v>
          </cell>
          <cell r="CP175">
            <v>768127543.35672021</v>
          </cell>
          <cell r="CQ175">
            <v>1071942004.6290789</v>
          </cell>
          <cell r="CR175">
            <v>566474958.13696408</v>
          </cell>
          <cell r="CS175">
            <v>1273594589.848835</v>
          </cell>
          <cell r="CT175">
            <v>1840069547.9857991</v>
          </cell>
        </row>
        <row r="176">
          <cell r="A176">
            <v>182</v>
          </cell>
          <cell r="B176" t="str">
            <v>BTM</v>
          </cell>
          <cell r="C176">
            <v>1554492.760918421</v>
          </cell>
          <cell r="D176">
            <v>700198.49427210575</v>
          </cell>
          <cell r="E176">
            <v>42231.128069137922</v>
          </cell>
          <cell r="G176">
            <v>2296922.3832596643</v>
          </cell>
          <cell r="H176">
            <v>2254691.2551905266</v>
          </cell>
          <cell r="I176">
            <v>42231.128069137922</v>
          </cell>
          <cell r="J176">
            <v>2296922.3832596643</v>
          </cell>
          <cell r="K176">
            <v>1910780.6246186977</v>
          </cell>
          <cell r="L176">
            <v>855505.99020756362</v>
          </cell>
          <cell r="M176">
            <v>49597.195905195593</v>
          </cell>
          <cell r="O176">
            <v>2815883.8107314566</v>
          </cell>
          <cell r="P176">
            <v>2766286.6148262611</v>
          </cell>
          <cell r="Q176">
            <v>49597.195905195593</v>
          </cell>
          <cell r="R176">
            <v>2815883.8107314566</v>
          </cell>
          <cell r="S176">
            <v>1604692.7559499205</v>
          </cell>
          <cell r="T176">
            <v>717864.62166499381</v>
          </cell>
          <cell r="U176">
            <v>48205.543805817506</v>
          </cell>
          <cell r="W176">
            <v>2370762.921420732</v>
          </cell>
          <cell r="X176">
            <v>2322557.3776149144</v>
          </cell>
          <cell r="Y176">
            <v>48205.543805817506</v>
          </cell>
          <cell r="Z176">
            <v>2370762.921420732</v>
          </cell>
          <cell r="AA176">
            <v>1970249.7171954254</v>
          </cell>
          <cell r="AB176">
            <v>874430.46553707693</v>
          </cell>
          <cell r="AC176">
            <v>38553.391783261599</v>
          </cell>
          <cell r="AE176">
            <v>2883233.5745157641</v>
          </cell>
          <cell r="AF176">
            <v>2844680.1827325025</v>
          </cell>
          <cell r="AG176">
            <v>38553.391783261599</v>
          </cell>
          <cell r="AH176">
            <v>2883233.5745157641</v>
          </cell>
          <cell r="AI176">
            <v>2663527.3233469827</v>
          </cell>
          <cell r="AJ176">
            <v>1204275.1856853454</v>
          </cell>
          <cell r="AK176">
            <v>51917.545049824897</v>
          </cell>
          <cell r="AM176">
            <v>3919720.0540821529</v>
          </cell>
          <cell r="AN176">
            <v>3867802.5090323281</v>
          </cell>
          <cell r="AO176">
            <v>51917.545049824897</v>
          </cell>
          <cell r="AP176">
            <v>3919720.0540821529</v>
          </cell>
          <cell r="AQ176">
            <v>2286119.236468832</v>
          </cell>
          <cell r="AR176">
            <v>1031384.4721020953</v>
          </cell>
          <cell r="AS176">
            <v>42681.940310962709</v>
          </cell>
          <cell r="AU176">
            <v>3360185.6488818908</v>
          </cell>
          <cell r="AV176">
            <v>3317503.7085709274</v>
          </cell>
          <cell r="AW176">
            <v>42681.940310962709</v>
          </cell>
          <cell r="AX176">
            <v>5120235.8800122961</v>
          </cell>
          <cell r="AY176">
            <v>3583288.3152938429</v>
          </cell>
          <cell r="AZ176">
            <v>1616204.2372465215</v>
          </cell>
          <cell r="BA176">
            <v>64009.620407104274</v>
          </cell>
          <cell r="BC176">
            <v>5263502.1729474673</v>
          </cell>
          <cell r="BD176">
            <v>5199492.5525403647</v>
          </cell>
          <cell r="BE176">
            <v>64009.620407104274</v>
          </cell>
          <cell r="BF176">
            <v>7020963.6577688809</v>
          </cell>
          <cell r="BG176">
            <v>3794525.3437448922</v>
          </cell>
          <cell r="BH176">
            <v>1715276.9988947192</v>
          </cell>
          <cell r="BI176">
            <v>64831.947730619686</v>
          </cell>
          <cell r="BK176">
            <v>5574634.2903702306</v>
          </cell>
          <cell r="BL176">
            <v>5509802.3426396111</v>
          </cell>
          <cell r="BM176">
            <v>64831.947730619686</v>
          </cell>
          <cell r="BN176">
            <v>7339747.8215825157</v>
          </cell>
          <cell r="BO176">
            <v>4622616.0356742907</v>
          </cell>
          <cell r="BP176">
            <v>2096390.2201779718</v>
          </cell>
          <cell r="BQ176">
            <v>75634.570311526419</v>
          </cell>
          <cell r="BS176">
            <v>6794640.8261637921</v>
          </cell>
          <cell r="BT176">
            <v>6719006.2558522625</v>
          </cell>
          <cell r="BU176">
            <v>75634.570311526419</v>
          </cell>
          <cell r="BV176">
            <v>8580803.1506404281</v>
          </cell>
          <cell r="BW176">
            <v>4957064.5848267404</v>
          </cell>
          <cell r="BX176">
            <v>2248012.0577991647</v>
          </cell>
          <cell r="BY176">
            <v>77664.465366667224</v>
          </cell>
          <cell r="CA176">
            <v>7282741.1079925764</v>
          </cell>
          <cell r="CB176">
            <v>7205076.6426259056</v>
          </cell>
          <cell r="CC176">
            <v>77664.465366667224</v>
          </cell>
          <cell r="CD176">
            <v>9086471.6563296877</v>
          </cell>
          <cell r="CE176">
            <v>5614850.0692195715</v>
          </cell>
          <cell r="CF176">
            <v>2532597.8912596283</v>
          </cell>
          <cell r="CG176">
            <v>84038.613626225386</v>
          </cell>
          <cell r="CI176">
            <v>8231486.5741054257</v>
          </cell>
          <cell r="CJ176">
            <v>8147447.9604791999</v>
          </cell>
          <cell r="CK176">
            <v>84038.613626225386</v>
          </cell>
          <cell r="CL176">
            <v>10033571.629904432</v>
          </cell>
          <cell r="CM176">
            <v>6513726.3317840863</v>
          </cell>
          <cell r="CN176">
            <v>2918477.7723732195</v>
          </cell>
          <cell r="CO176">
            <v>93012.158326491204</v>
          </cell>
          <cell r="CQ176">
            <v>9525216.2624837998</v>
          </cell>
          <cell r="CR176">
            <v>9432204.1041573063</v>
          </cell>
          <cell r="CS176">
            <v>93012.158326491204</v>
          </cell>
          <cell r="CT176">
            <v>11320911.87279455</v>
          </cell>
        </row>
        <row r="177">
          <cell r="A177">
            <v>183</v>
          </cell>
          <cell r="B177" t="str">
            <v>SPD</v>
          </cell>
          <cell r="C177">
            <v>2566464.1657920652</v>
          </cell>
          <cell r="D177">
            <v>17687175.492571242</v>
          </cell>
          <cell r="E177">
            <v>105841769.15201306</v>
          </cell>
          <cell r="G177">
            <v>126095408.81037638</v>
          </cell>
          <cell r="H177">
            <v>20253639.658363309</v>
          </cell>
          <cell r="I177">
            <v>105841769.15201306</v>
          </cell>
          <cell r="J177">
            <v>126095408.81037638</v>
          </cell>
          <cell r="K177">
            <v>2741626.4731492968</v>
          </cell>
          <cell r="L177">
            <v>18927923.166731223</v>
          </cell>
          <cell r="M177">
            <v>122908417.46961421</v>
          </cell>
          <cell r="O177">
            <v>144577967.10949472</v>
          </cell>
          <cell r="P177">
            <v>21669549.639880519</v>
          </cell>
          <cell r="Q177">
            <v>122908417.46961421</v>
          </cell>
          <cell r="R177">
            <v>144577967.10949472</v>
          </cell>
          <cell r="S177">
            <v>2552982.041291039</v>
          </cell>
          <cell r="T177">
            <v>17673026.178783562</v>
          </cell>
          <cell r="U177">
            <v>124683440.80548352</v>
          </cell>
          <cell r="W177">
            <v>144909449.02555811</v>
          </cell>
          <cell r="X177">
            <v>20226008.220074601</v>
          </cell>
          <cell r="Y177">
            <v>124683440.80548352</v>
          </cell>
          <cell r="Z177">
            <v>144909449.02555811</v>
          </cell>
          <cell r="AA177">
            <v>2660336.1652471209</v>
          </cell>
          <cell r="AB177">
            <v>19264625.719323006</v>
          </cell>
          <cell r="AC177">
            <v>119280188.69407272</v>
          </cell>
          <cell r="AE177">
            <v>141205150.57864285</v>
          </cell>
          <cell r="AF177">
            <v>21924961.884570125</v>
          </cell>
          <cell r="AG177">
            <v>119280188.69407272</v>
          </cell>
          <cell r="AH177">
            <v>141205150.57864285</v>
          </cell>
          <cell r="AI177">
            <v>2413154.0442316369</v>
          </cell>
          <cell r="AJ177">
            <v>17740218.31818372</v>
          </cell>
          <cell r="AK177">
            <v>113131497.33907995</v>
          </cell>
          <cell r="AM177">
            <v>133284869.7014953</v>
          </cell>
          <cell r="AN177">
            <v>20153372.362415358</v>
          </cell>
          <cell r="AO177">
            <v>113131497.33907995</v>
          </cell>
          <cell r="AP177">
            <v>133284869.7014953</v>
          </cell>
          <cell r="AQ177">
            <v>267911.39358369209</v>
          </cell>
          <cell r="AR177">
            <v>1459618.5434543507</v>
          </cell>
          <cell r="AS177">
            <v>21515373.105914116</v>
          </cell>
          <cell r="AU177">
            <v>23242903.042952154</v>
          </cell>
          <cell r="AV177">
            <v>1727529.9370380428</v>
          </cell>
          <cell r="AW177">
            <v>21515373.105914116</v>
          </cell>
          <cell r="AX177">
            <v>115270606.98401453</v>
          </cell>
          <cell r="AY177">
            <v>406921.70854751678</v>
          </cell>
          <cell r="AZ177">
            <v>2243983.0829610992</v>
          </cell>
          <cell r="BA177">
            <v>33265913.446796812</v>
          </cell>
          <cell r="BC177">
            <v>35916818.23830542</v>
          </cell>
          <cell r="BD177">
            <v>2650904.7915086159</v>
          </cell>
          <cell r="BE177">
            <v>33265913.446796812</v>
          </cell>
          <cell r="BF177">
            <v>129740191.18386839</v>
          </cell>
          <cell r="BG177">
            <v>417147.50470335427</v>
          </cell>
          <cell r="BH177">
            <v>2333617.729071964</v>
          </cell>
          <cell r="BI177">
            <v>34877740.24869322</v>
          </cell>
          <cell r="BK177">
            <v>37628505.482468538</v>
          </cell>
          <cell r="BL177">
            <v>2750765.2337753181</v>
          </cell>
          <cell r="BM177">
            <v>34877740.24869322</v>
          </cell>
          <cell r="BN177">
            <v>133993715.53840086</v>
          </cell>
          <cell r="BO177">
            <v>492359.47685673303</v>
          </cell>
          <cell r="BP177">
            <v>2795214.8553395607</v>
          </cell>
          <cell r="BQ177">
            <v>42448287.743811451</v>
          </cell>
          <cell r="BS177">
            <v>45735862.076007754</v>
          </cell>
          <cell r="BT177">
            <v>3287574.3321962939</v>
          </cell>
          <cell r="BU177">
            <v>42448287.743811451</v>
          </cell>
          <cell r="BV177">
            <v>146182222.42825773</v>
          </cell>
          <cell r="BW177">
            <v>511065.49905469088</v>
          </cell>
          <cell r="BX177">
            <v>2939787.6990635679</v>
          </cell>
          <cell r="BY177">
            <v>45393559.597308695</v>
          </cell>
          <cell r="CA177">
            <v>48844412.795426942</v>
          </cell>
          <cell r="CB177">
            <v>3450853.1981182587</v>
          </cell>
          <cell r="CC177">
            <v>45393559.597308695</v>
          </cell>
          <cell r="CD177">
            <v>153019907.26131338</v>
          </cell>
          <cell r="CE177">
            <v>558541.87524983939</v>
          </cell>
          <cell r="CF177">
            <v>3250229.2844300955</v>
          </cell>
          <cell r="CG177">
            <v>50783425.876567475</v>
          </cell>
          <cell r="CI177">
            <v>54592197.03624741</v>
          </cell>
          <cell r="CJ177">
            <v>3808771.1596799348</v>
          </cell>
          <cell r="CK177">
            <v>50783425.876567475</v>
          </cell>
          <cell r="CL177">
            <v>160317201.95759186</v>
          </cell>
          <cell r="CM177">
            <v>624355.82240408263</v>
          </cell>
          <cell r="CN177">
            <v>3675271.4926513587</v>
          </cell>
          <cell r="CO177">
            <v>58001818.234570995</v>
          </cell>
          <cell r="CQ177">
            <v>62301445.549626447</v>
          </cell>
          <cell r="CR177">
            <v>4299627.3150554411</v>
          </cell>
          <cell r="CS177">
            <v>58001818.234570995</v>
          </cell>
          <cell r="CT177">
            <v>168987273.611913</v>
          </cell>
        </row>
        <row r="178">
          <cell r="A178">
            <v>184</v>
          </cell>
          <cell r="B178" t="str">
            <v>Cellops Base</v>
          </cell>
          <cell r="C178">
            <v>0</v>
          </cell>
          <cell r="D178">
            <v>4627.3543793794497</v>
          </cell>
          <cell r="E178">
            <v>1087506.8657639781</v>
          </cell>
          <cell r="G178">
            <v>1092134.2201433575</v>
          </cell>
          <cell r="H178">
            <v>4627.3543793794497</v>
          </cell>
          <cell r="I178">
            <v>1087506.8657639781</v>
          </cell>
          <cell r="J178">
            <v>1092134.2201433575</v>
          </cell>
          <cell r="K178">
            <v>0</v>
          </cell>
          <cell r="L178">
            <v>16916.092682017723</v>
          </cell>
          <cell r="M178">
            <v>1276125.58241517</v>
          </cell>
          <cell r="O178">
            <v>1293041.6750971877</v>
          </cell>
          <cell r="P178">
            <v>16916.092682017723</v>
          </cell>
          <cell r="Q178">
            <v>1276125.58241517</v>
          </cell>
          <cell r="R178">
            <v>1293041.6750971877</v>
          </cell>
          <cell r="S178">
            <v>0</v>
          </cell>
          <cell r="T178">
            <v>23482.529365006889</v>
          </cell>
          <cell r="U178">
            <v>1023415.1382266581</v>
          </cell>
          <cell r="W178">
            <v>1046897.6675916649</v>
          </cell>
          <cell r="X178">
            <v>23482.529365006889</v>
          </cell>
          <cell r="Y178">
            <v>1023415.1382266581</v>
          </cell>
          <cell r="Z178">
            <v>1046897.6675916649</v>
          </cell>
          <cell r="AA178">
            <v>0</v>
          </cell>
          <cell r="AB178">
            <v>41411.4583675373</v>
          </cell>
          <cell r="AC178">
            <v>1204899.4048000351</v>
          </cell>
          <cell r="AE178">
            <v>1246310.8631675723</v>
          </cell>
          <cell r="AF178">
            <v>41411.4583675373</v>
          </cell>
          <cell r="AG178">
            <v>1204899.4048000351</v>
          </cell>
          <cell r="AH178">
            <v>1246310.8631675723</v>
          </cell>
          <cell r="AI178">
            <v>0</v>
          </cell>
          <cell r="AJ178">
            <v>77478.889144424713</v>
          </cell>
          <cell r="AK178">
            <v>1626146.5291753507</v>
          </cell>
          <cell r="AM178">
            <v>1703625.4183197755</v>
          </cell>
          <cell r="AN178">
            <v>77478.889144424713</v>
          </cell>
          <cell r="AO178">
            <v>1626146.5291753507</v>
          </cell>
          <cell r="AP178">
            <v>1703625.4183197755</v>
          </cell>
          <cell r="AQ178">
            <v>0</v>
          </cell>
          <cell r="AR178">
            <v>82605.234828711982</v>
          </cell>
          <cell r="AS178">
            <v>1333313.9793441426</v>
          </cell>
          <cell r="AU178">
            <v>1415919.2141728546</v>
          </cell>
          <cell r="AV178">
            <v>82605.234828711982</v>
          </cell>
          <cell r="AW178">
            <v>1333313.9793441426</v>
          </cell>
          <cell r="AX178">
            <v>1519949.9123409847</v>
          </cell>
          <cell r="AY178">
            <v>0</v>
          </cell>
          <cell r="AZ178">
            <v>158680.80100672296</v>
          </cell>
          <cell r="BA178">
            <v>1993421.4930405857</v>
          </cell>
          <cell r="BC178">
            <v>2152102.2940473086</v>
          </cell>
          <cell r="BD178">
            <v>158680.80100672296</v>
          </cell>
          <cell r="BE178">
            <v>1993421.4930405857</v>
          </cell>
          <cell r="BF178">
            <v>2252500.0928894249</v>
          </cell>
          <cell r="BG178">
            <v>0</v>
          </cell>
          <cell r="BH178">
            <v>203032.19891397259</v>
          </cell>
          <cell r="BI178">
            <v>2011844.7544200055</v>
          </cell>
          <cell r="BK178">
            <v>2214876.9533339776</v>
          </cell>
          <cell r="BL178">
            <v>203032.19891397259</v>
          </cell>
          <cell r="BM178">
            <v>2011844.7544200055</v>
          </cell>
          <cell r="BN178">
            <v>2312681.7864789688</v>
          </cell>
          <cell r="BO178">
            <v>0</v>
          </cell>
          <cell r="BP178">
            <v>289500.48101671506</v>
          </cell>
          <cell r="BQ178">
            <v>2336629.7040733476</v>
          </cell>
          <cell r="BS178">
            <v>2626130.1850900622</v>
          </cell>
          <cell r="BT178">
            <v>289500.48101671506</v>
          </cell>
          <cell r="BU178">
            <v>2336629.7040733476</v>
          </cell>
          <cell r="BV178">
            <v>2721383.5650690254</v>
          </cell>
          <cell r="BW178">
            <v>0</v>
          </cell>
          <cell r="BX178">
            <v>349758.55352566292</v>
          </cell>
          <cell r="BY178">
            <v>2387222.086227973</v>
          </cell>
          <cell r="CA178">
            <v>2736980.6397536355</v>
          </cell>
          <cell r="CB178">
            <v>349758.55352566292</v>
          </cell>
          <cell r="CC178">
            <v>2387222.086227973</v>
          </cell>
          <cell r="CD178">
            <v>2829733.1905985209</v>
          </cell>
          <cell r="CE178">
            <v>0</v>
          </cell>
          <cell r="CF178">
            <v>433126.06303014164</v>
          </cell>
          <cell r="CG178">
            <v>2570175.4401948447</v>
          </cell>
          <cell r="CI178">
            <v>3003301.5032249866</v>
          </cell>
          <cell r="CJ178">
            <v>433126.06303014164</v>
          </cell>
          <cell r="CK178">
            <v>2570175.4401948447</v>
          </cell>
          <cell r="CL178">
            <v>3093502.3853550339</v>
          </cell>
          <cell r="CM178">
            <v>0</v>
          </cell>
          <cell r="CN178">
            <v>543557.36123513558</v>
          </cell>
          <cell r="CO178">
            <v>2829913.4362652395</v>
          </cell>
          <cell r="CQ178">
            <v>3373470.7975003752</v>
          </cell>
          <cell r="CR178">
            <v>543557.36123513558</v>
          </cell>
          <cell r="CS178">
            <v>2829913.4362652395</v>
          </cell>
          <cell r="CT178">
            <v>3461071.9225605763</v>
          </cell>
        </row>
        <row r="179">
          <cell r="A179">
            <v>185</v>
          </cell>
          <cell r="B179" t="str">
            <v>Lumina Base</v>
          </cell>
          <cell r="C179">
            <v>444393.05805304222</v>
          </cell>
          <cell r="D179">
            <v>146878.03227461147</v>
          </cell>
          <cell r="E179">
            <v>1444933.5372070132</v>
          </cell>
          <cell r="G179">
            <v>2036204.627534667</v>
          </cell>
          <cell r="H179">
            <v>591271.09032765368</v>
          </cell>
          <cell r="I179">
            <v>1444933.5372070132</v>
          </cell>
          <cell r="J179">
            <v>2036204.627534667</v>
          </cell>
          <cell r="K179">
            <v>545977.49161955121</v>
          </cell>
          <cell r="L179">
            <v>197790.45329653271</v>
          </cell>
          <cell r="M179">
            <v>1776957.7556731075</v>
          </cell>
          <cell r="O179">
            <v>2520725.7005891912</v>
          </cell>
          <cell r="P179">
            <v>743767.94491608394</v>
          </cell>
          <cell r="Q179">
            <v>1776957.7556731075</v>
          </cell>
          <cell r="R179">
            <v>2520725.7005891912</v>
          </cell>
          <cell r="S179">
            <v>457845.652874363</v>
          </cell>
          <cell r="T179">
            <v>180558.19175367142</v>
          </cell>
          <cell r="U179">
            <v>1619817.1467289499</v>
          </cell>
          <cell r="W179">
            <v>2258220.9913569842</v>
          </cell>
          <cell r="X179">
            <v>638403.84462803439</v>
          </cell>
          <cell r="Y179">
            <v>1619817.1467289499</v>
          </cell>
          <cell r="Z179">
            <v>2258220.9913569842</v>
          </cell>
          <cell r="AA179">
            <v>561955.44458450319</v>
          </cell>
          <cell r="AB179">
            <v>237267.72758670719</v>
          </cell>
          <cell r="AC179">
            <v>1730378.2550752931</v>
          </cell>
          <cell r="AE179">
            <v>2529601.4272465035</v>
          </cell>
          <cell r="AF179">
            <v>799223.1721712104</v>
          </cell>
          <cell r="AG179">
            <v>1730378.2550752931</v>
          </cell>
          <cell r="AH179">
            <v>2529601.4272465035</v>
          </cell>
          <cell r="AI179">
            <v>782146.26125197008</v>
          </cell>
          <cell r="AJ179">
            <v>350034.58275952359</v>
          </cell>
          <cell r="AK179">
            <v>2432015.3739175536</v>
          </cell>
          <cell r="AM179">
            <v>3564196.2179290475</v>
          </cell>
          <cell r="AN179">
            <v>1132180.8440114937</v>
          </cell>
          <cell r="AO179">
            <v>2432015.3739175536</v>
          </cell>
          <cell r="AP179">
            <v>3564196.2179290475</v>
          </cell>
          <cell r="AQ179">
            <v>669628.86835071596</v>
          </cell>
          <cell r="AR179">
            <v>317657.72130740457</v>
          </cell>
          <cell r="AS179">
            <v>2129378.6954576261</v>
          </cell>
          <cell r="AU179">
            <v>3116665.2851157463</v>
          </cell>
          <cell r="AV179">
            <v>987286.58965812053</v>
          </cell>
          <cell r="AW179">
            <v>2129378.6954576261</v>
          </cell>
          <cell r="AX179">
            <v>3186756.5426540244</v>
          </cell>
          <cell r="AY179">
            <v>1046969.5590812694</v>
          </cell>
          <cell r="AZ179">
            <v>525412.8352995899</v>
          </cell>
          <cell r="BA179">
            <v>3442495.0001286389</v>
          </cell>
          <cell r="BC179">
            <v>5014877.394509498</v>
          </cell>
          <cell r="BD179">
            <v>1572382.3943808593</v>
          </cell>
          <cell r="BE179">
            <v>3442495.0001286389</v>
          </cell>
          <cell r="BF179">
            <v>5082155.0800842252</v>
          </cell>
          <cell r="BG179">
            <v>1106188.9503864162</v>
          </cell>
          <cell r="BH179">
            <v>585804.17723995144</v>
          </cell>
          <cell r="BI179">
            <v>3780908.9430807577</v>
          </cell>
          <cell r="BK179">
            <v>5472902.0707071256</v>
          </cell>
          <cell r="BL179">
            <v>1691993.1276263676</v>
          </cell>
          <cell r="BM179">
            <v>3780908.9430807577</v>
          </cell>
          <cell r="BN179">
            <v>5538244.9872832857</v>
          </cell>
          <cell r="BO179">
            <v>1344535.9379446469</v>
          </cell>
          <cell r="BP179">
            <v>749956.66086950246</v>
          </cell>
          <cell r="BQ179">
            <v>4885280.2611213047</v>
          </cell>
          <cell r="BS179">
            <v>6979772.8599354532</v>
          </cell>
          <cell r="BT179">
            <v>2094492.5988141494</v>
          </cell>
          <cell r="BU179">
            <v>4885280.2611213047</v>
          </cell>
          <cell r="BV179">
            <v>7043190.3215231579</v>
          </cell>
          <cell r="BW179">
            <v>1438674.1317204055</v>
          </cell>
          <cell r="BX179">
            <v>843516.32751069183</v>
          </cell>
          <cell r="BY179">
            <v>5535630.8892171746</v>
          </cell>
          <cell r="CA179">
            <v>7817821.3484482719</v>
          </cell>
          <cell r="CB179">
            <v>2282190.4592310973</v>
          </cell>
          <cell r="CC179">
            <v>5535630.8892171746</v>
          </cell>
          <cell r="CD179">
            <v>7879313.3911785809</v>
          </cell>
          <cell r="CE179">
            <v>1626639.837464106</v>
          </cell>
          <cell r="CF179">
            <v>999295.85633922811</v>
          </cell>
          <cell r="CG179">
            <v>6421325.2090477627</v>
          </cell>
          <cell r="CI179">
            <v>9047260.9028510973</v>
          </cell>
          <cell r="CJ179">
            <v>2625935.6938033341</v>
          </cell>
          <cell r="CK179">
            <v>6421325.2090477627</v>
          </cell>
          <cell r="CL179">
            <v>9106828.6832747124</v>
          </cell>
          <cell r="CM179">
            <v>1883919.2427231104</v>
          </cell>
          <cell r="CN179">
            <v>1209328.3336259362</v>
          </cell>
          <cell r="CO179">
            <v>7524300.3070925362</v>
          </cell>
          <cell r="CQ179">
            <v>10617547.883441582</v>
          </cell>
          <cell r="CR179">
            <v>3093247.5763490465</v>
          </cell>
          <cell r="CS179">
            <v>7524300.3070925362</v>
          </cell>
          <cell r="CT179">
            <v>10675196.356449192</v>
          </cell>
        </row>
        <row r="180">
          <cell r="A180">
            <v>186</v>
          </cell>
          <cell r="B180" t="str">
            <v>ISP Base</v>
          </cell>
          <cell r="C180">
            <v>0</v>
          </cell>
          <cell r="D180">
            <v>1000402.8783836928</v>
          </cell>
          <cell r="E180">
            <v>355457.16715337802</v>
          </cell>
          <cell r="G180">
            <v>1355860.0455370708</v>
          </cell>
          <cell r="H180">
            <v>1000402.8783836928</v>
          </cell>
          <cell r="I180">
            <v>355457.16715337802</v>
          </cell>
          <cell r="J180">
            <v>1355860.0455370708</v>
          </cell>
          <cell r="K180">
            <v>0</v>
          </cell>
          <cell r="L180">
            <v>1213943.5802044065</v>
          </cell>
          <cell r="M180">
            <v>417455.07410588162</v>
          </cell>
          <cell r="O180">
            <v>1631398.6543102881</v>
          </cell>
          <cell r="P180">
            <v>1213943.5802044065</v>
          </cell>
          <cell r="Q180">
            <v>417455.07410588162</v>
          </cell>
          <cell r="R180">
            <v>1631398.6543102881</v>
          </cell>
          <cell r="S180">
            <v>0</v>
          </cell>
          <cell r="T180">
            <v>1011377.9572919533</v>
          </cell>
          <cell r="U180">
            <v>344346.41023675288</v>
          </cell>
          <cell r="W180">
            <v>1355724.3675287061</v>
          </cell>
          <cell r="X180">
            <v>1011377.9572919533</v>
          </cell>
          <cell r="Y180">
            <v>344346.41023675288</v>
          </cell>
          <cell r="Z180">
            <v>1355724.3675287061</v>
          </cell>
          <cell r="AA180">
            <v>0</v>
          </cell>
          <cell r="AB180">
            <v>1230133.5120241081</v>
          </cell>
          <cell r="AC180">
            <v>386108.40673623263</v>
          </cell>
          <cell r="AE180">
            <v>1616241.9187603407</v>
          </cell>
          <cell r="AF180">
            <v>1230133.5120241081</v>
          </cell>
          <cell r="AG180">
            <v>386108.40673623263</v>
          </cell>
          <cell r="AH180">
            <v>1616241.9187603407</v>
          </cell>
          <cell r="AI180">
            <v>0</v>
          </cell>
          <cell r="AJ180">
            <v>1727768.0293507038</v>
          </cell>
          <cell r="AK180">
            <v>521212.74504993588</v>
          </cell>
          <cell r="AM180">
            <v>2248980.7744006398</v>
          </cell>
          <cell r="AN180">
            <v>1727768.0293507038</v>
          </cell>
          <cell r="AO180">
            <v>521212.74504993588</v>
          </cell>
          <cell r="AP180">
            <v>2248980.7744006398</v>
          </cell>
          <cell r="AQ180">
            <v>0</v>
          </cell>
          <cell r="AR180">
            <v>1476562.8964029986</v>
          </cell>
          <cell r="AS180">
            <v>428420.36269790132</v>
          </cell>
          <cell r="AU180">
            <v>1904983.2591009003</v>
          </cell>
          <cell r="AV180">
            <v>1476562.8964029986</v>
          </cell>
          <cell r="AW180">
            <v>428420.36269790132</v>
          </cell>
          <cell r="AX180">
            <v>5427043.7646351205</v>
          </cell>
          <cell r="AY180">
            <v>0</v>
          </cell>
          <cell r="AZ180">
            <v>2314786.2506257053</v>
          </cell>
          <cell r="BA180">
            <v>642422.9358312001</v>
          </cell>
          <cell r="BC180">
            <v>2957209.1864569052</v>
          </cell>
          <cell r="BD180">
            <v>2314786.2506257053</v>
          </cell>
          <cell r="BE180">
            <v>642422.9358312001</v>
          </cell>
          <cell r="BF180">
            <v>6441912.8938608961</v>
          </cell>
          <cell r="BG180">
            <v>0</v>
          </cell>
          <cell r="BH180">
            <v>2463509.284351015</v>
          </cell>
          <cell r="BI180">
            <v>650586.87342954637</v>
          </cell>
          <cell r="BK180">
            <v>3114096.1577805621</v>
          </cell>
          <cell r="BL180">
            <v>2463509.284351015</v>
          </cell>
          <cell r="BM180">
            <v>650586.87342954637</v>
          </cell>
          <cell r="BN180">
            <v>6586354.8236552887</v>
          </cell>
          <cell r="BO180">
            <v>0</v>
          </cell>
          <cell r="BP180">
            <v>3018308.6597314463</v>
          </cell>
          <cell r="BQ180">
            <v>758902.47592420864</v>
          </cell>
          <cell r="BS180">
            <v>3777211.135655656</v>
          </cell>
          <cell r="BT180">
            <v>3018308.6597314463</v>
          </cell>
          <cell r="BU180">
            <v>758902.47592420864</v>
          </cell>
          <cell r="BV180">
            <v>7256413.6398254698</v>
          </cell>
          <cell r="BW180">
            <v>0</v>
          </cell>
          <cell r="BX180">
            <v>3236266.3247831105</v>
          </cell>
          <cell r="BY180">
            <v>779173.29899144371</v>
          </cell>
          <cell r="CA180">
            <v>4015439.6237745541</v>
          </cell>
          <cell r="CB180">
            <v>3236266.3247831105</v>
          </cell>
          <cell r="CC180">
            <v>779173.29899144371</v>
          </cell>
          <cell r="CD180">
            <v>7496131.4650281351</v>
          </cell>
          <cell r="CE180">
            <v>0</v>
          </cell>
          <cell r="CF180">
            <v>3636762.5490129218</v>
          </cell>
          <cell r="CG180">
            <v>843009.83746114769</v>
          </cell>
          <cell r="CI180">
            <v>4479772.3864740692</v>
          </cell>
          <cell r="CJ180">
            <v>3636762.5490129218</v>
          </cell>
          <cell r="CK180">
            <v>843009.83746114769</v>
          </cell>
          <cell r="CL180">
            <v>7934228.4083953481</v>
          </cell>
          <cell r="CM180">
            <v>0</v>
          </cell>
          <cell r="CN180">
            <v>4180162.7915524635</v>
          </cell>
          <cell r="CO180">
            <v>932895.6525275975</v>
          </cell>
          <cell r="CQ180">
            <v>5113058.4440800613</v>
          </cell>
          <cell r="CR180">
            <v>4180162.7915524635</v>
          </cell>
          <cell r="CS180">
            <v>932895.6525275975</v>
          </cell>
          <cell r="CT180">
            <v>8534891.2236271389</v>
          </cell>
        </row>
        <row r="181">
          <cell r="A181">
            <v>187</v>
          </cell>
          <cell r="B181" t="str">
            <v>Prepay Base</v>
          </cell>
          <cell r="C181">
            <v>0</v>
          </cell>
          <cell r="D181">
            <v>1000402.8783836928</v>
          </cell>
          <cell r="E181">
            <v>355457.16715337802</v>
          </cell>
          <cell r="F181">
            <v>89383647.124760821</v>
          </cell>
          <cell r="G181">
            <v>1355860.0455370708</v>
          </cell>
          <cell r="H181">
            <v>0</v>
          </cell>
          <cell r="I181">
            <v>89383647.124760821</v>
          </cell>
          <cell r="J181">
            <v>89383647.124760821</v>
          </cell>
          <cell r="K181">
            <v>0</v>
          </cell>
          <cell r="L181">
            <v>1213943.5802044065</v>
          </cell>
          <cell r="M181">
            <v>417455.07410588162</v>
          </cell>
          <cell r="N181">
            <v>92659458.10914287</v>
          </cell>
          <cell r="O181">
            <v>1631398.6543102881</v>
          </cell>
          <cell r="P181">
            <v>0</v>
          </cell>
          <cell r="Q181">
            <v>92659458.10914287</v>
          </cell>
          <cell r="R181">
            <v>92659458.10914287</v>
          </cell>
          <cell r="S181">
            <v>0</v>
          </cell>
          <cell r="T181">
            <v>1011377.9572919533</v>
          </cell>
          <cell r="U181">
            <v>344346.41023675288</v>
          </cell>
          <cell r="V181">
            <v>94548078.462410435</v>
          </cell>
          <cell r="W181">
            <v>1355724.3675287061</v>
          </cell>
          <cell r="X181">
            <v>0</v>
          </cell>
          <cell r="Y181">
            <v>94548078.462410435</v>
          </cell>
          <cell r="Z181">
            <v>94548078.462410435</v>
          </cell>
          <cell r="AA181">
            <v>0</v>
          </cell>
          <cell r="AB181">
            <v>1230133.5120241081</v>
          </cell>
          <cell r="AC181">
            <v>386108.40673623263</v>
          </cell>
          <cell r="AD181">
            <v>95456353.851578444</v>
          </cell>
          <cell r="AE181">
            <v>1616241.9187603407</v>
          </cell>
          <cell r="AF181">
            <v>0</v>
          </cell>
          <cell r="AG181">
            <v>95456353.851578444</v>
          </cell>
          <cell r="AH181">
            <v>95456353.851578444</v>
          </cell>
          <cell r="AI181">
            <v>0</v>
          </cell>
          <cell r="AJ181">
            <v>1727768.0293507038</v>
          </cell>
          <cell r="AK181">
            <v>521212.74504993588</v>
          </cell>
          <cell r="AL181">
            <v>96325795.48793067</v>
          </cell>
          <cell r="AM181">
            <v>2248980.7744006398</v>
          </cell>
          <cell r="AN181">
            <v>0</v>
          </cell>
          <cell r="AO181">
            <v>96325795.48793067</v>
          </cell>
          <cell r="AP181">
            <v>96325795.48793067</v>
          </cell>
          <cell r="AQ181">
            <v>0</v>
          </cell>
          <cell r="AR181">
            <v>1476562.8964029986</v>
          </cell>
          <cell r="AS181">
            <v>428420.36269790132</v>
          </cell>
          <cell r="AT181">
            <v>97483936.633433416</v>
          </cell>
          <cell r="AU181">
            <v>1904983.2591009003</v>
          </cell>
          <cell r="AV181">
            <v>0</v>
          </cell>
          <cell r="AW181">
            <v>97483936.633433416</v>
          </cell>
          <cell r="AX181">
            <v>97483936.633433416</v>
          </cell>
          <cell r="AY181">
            <v>0</v>
          </cell>
          <cell r="AZ181">
            <v>2314786.2506257053</v>
          </cell>
          <cell r="BA181">
            <v>642422.9358312001</v>
          </cell>
          <cell r="BB181">
            <v>99233213.622205213</v>
          </cell>
          <cell r="BC181">
            <v>2957209.1864569052</v>
          </cell>
          <cell r="BD181">
            <v>0</v>
          </cell>
          <cell r="BE181">
            <v>99233213.622205213</v>
          </cell>
          <cell r="BF181">
            <v>99233213.622205213</v>
          </cell>
          <cell r="BG181">
            <v>0</v>
          </cell>
          <cell r="BH181">
            <v>2463509.284351015</v>
          </cell>
          <cell r="BI181">
            <v>650586.87342954637</v>
          </cell>
          <cell r="BJ181">
            <v>101765730.00274047</v>
          </cell>
          <cell r="BK181">
            <v>3114096.1577805621</v>
          </cell>
          <cell r="BL181">
            <v>0</v>
          </cell>
          <cell r="BM181">
            <v>101765730.00274047</v>
          </cell>
          <cell r="BN181">
            <v>101765730.00274047</v>
          </cell>
          <cell r="BO181">
            <v>0</v>
          </cell>
          <cell r="BP181">
            <v>3018308.6597314463</v>
          </cell>
          <cell r="BQ181">
            <v>758902.47592420864</v>
          </cell>
          <cell r="BR181">
            <v>105870396.02246308</v>
          </cell>
          <cell r="BS181">
            <v>3777211.135655656</v>
          </cell>
          <cell r="BT181">
            <v>0</v>
          </cell>
          <cell r="BU181">
            <v>105870396.02246308</v>
          </cell>
          <cell r="BV181">
            <v>105870396.02246308</v>
          </cell>
          <cell r="BW181">
            <v>0</v>
          </cell>
          <cell r="BX181">
            <v>3236266.3247831105</v>
          </cell>
          <cell r="BY181">
            <v>779173.29899144371</v>
          </cell>
          <cell r="BZ181">
            <v>109614161.44905233</v>
          </cell>
          <cell r="CA181">
            <v>4015439.6237745541</v>
          </cell>
          <cell r="CB181">
            <v>0</v>
          </cell>
          <cell r="CC181">
            <v>109614161.44905233</v>
          </cell>
          <cell r="CD181">
            <v>109614161.44905233</v>
          </cell>
          <cell r="CE181">
            <v>0</v>
          </cell>
          <cell r="CF181">
            <v>3636762.5490129218</v>
          </cell>
          <cell r="CG181">
            <v>843009.83746114769</v>
          </cell>
          <cell r="CH181">
            <v>111131314.6616184</v>
          </cell>
          <cell r="CI181">
            <v>4479772.3864740692</v>
          </cell>
          <cell r="CJ181">
            <v>0</v>
          </cell>
          <cell r="CK181">
            <v>111131314.6616184</v>
          </cell>
          <cell r="CL181">
            <v>111131314.6616184</v>
          </cell>
          <cell r="CM181">
            <v>0</v>
          </cell>
          <cell r="CN181">
            <v>4180162.7915524635</v>
          </cell>
          <cell r="CO181">
            <v>932895.6525275975</v>
          </cell>
          <cell r="CP181">
            <v>112048606.05021219</v>
          </cell>
          <cell r="CQ181">
            <v>5113058.4440800613</v>
          </cell>
          <cell r="CR181">
            <v>0</v>
          </cell>
          <cell r="CS181">
            <v>112048606.05021219</v>
          </cell>
          <cell r="CT181">
            <v>112048606.05021219</v>
          </cell>
        </row>
        <row r="182">
          <cell r="A182">
            <v>188</v>
          </cell>
          <cell r="B182" t="str">
            <v>No Of SMS</v>
          </cell>
          <cell r="C182">
            <v>4565349.9847635282</v>
          </cell>
          <cell r="D182">
            <v>19539282.251881029</v>
          </cell>
          <cell r="E182">
            <v>108771897.85020655</v>
          </cell>
          <cell r="F182">
            <v>89383647.124760821</v>
          </cell>
          <cell r="G182">
            <v>132876530.08685115</v>
          </cell>
          <cell r="H182">
            <v>24104632.236644559</v>
          </cell>
          <cell r="I182">
            <v>198155544.97496736</v>
          </cell>
          <cell r="J182">
            <v>222260177.21161193</v>
          </cell>
          <cell r="K182">
            <v>5198384.5893875463</v>
          </cell>
          <cell r="L182">
            <v>21212079.283121742</v>
          </cell>
          <cell r="M182">
            <v>126428553.07771356</v>
          </cell>
          <cell r="N182">
            <v>92659458.10914287</v>
          </cell>
          <cell r="O182">
            <v>152839016.95022285</v>
          </cell>
          <cell r="P182">
            <v>26410463.87250929</v>
          </cell>
          <cell r="Q182">
            <v>219088011.18685645</v>
          </cell>
          <cell r="R182">
            <v>245498475.05936572</v>
          </cell>
          <cell r="S182">
            <v>4615520.4501153221</v>
          </cell>
          <cell r="T182">
            <v>19606309.478859186</v>
          </cell>
          <cell r="U182">
            <v>127719225.04448169</v>
          </cell>
          <cell r="V182">
            <v>94548078.462410435</v>
          </cell>
          <cell r="W182">
            <v>151941054.9734562</v>
          </cell>
          <cell r="X182">
            <v>24221829.928974509</v>
          </cell>
          <cell r="Y182">
            <v>222267303.50689214</v>
          </cell>
          <cell r="Z182">
            <v>246489133.43586665</v>
          </cell>
          <cell r="AA182">
            <v>5192541.3270270489</v>
          </cell>
          <cell r="AB182">
            <v>21647868.882838439</v>
          </cell>
          <cell r="AC182">
            <v>122640128.15246755</v>
          </cell>
          <cell r="AD182">
            <v>95456353.851578444</v>
          </cell>
          <cell r="AE182">
            <v>149480538.36233303</v>
          </cell>
          <cell r="AF182">
            <v>26840410.209865488</v>
          </cell>
          <cell r="AG182">
            <v>218096482.00404599</v>
          </cell>
          <cell r="AH182">
            <v>244936892.21391147</v>
          </cell>
          <cell r="AI182">
            <v>5858827.6288305903</v>
          </cell>
          <cell r="AJ182">
            <v>21099775.005123716</v>
          </cell>
          <cell r="AK182">
            <v>117762789.53227262</v>
          </cell>
          <cell r="AL182">
            <v>96325795.48793067</v>
          </cell>
          <cell r="AM182">
            <v>144721392.16622689</v>
          </cell>
          <cell r="AN182">
            <v>26958602.633954305</v>
          </cell>
          <cell r="AO182">
            <v>214088585.02020329</v>
          </cell>
          <cell r="AP182">
            <v>241047187.65415758</v>
          </cell>
          <cell r="AQ182">
            <v>3223659.49840324</v>
          </cell>
          <cell r="AR182">
            <v>4367828.8680955609</v>
          </cell>
          <cell r="AS182">
            <v>25449168.083724748</v>
          </cell>
          <cell r="AT182">
            <v>97483936.633433416</v>
          </cell>
          <cell r="AU182">
            <v>33040656.450223554</v>
          </cell>
          <cell r="AV182">
            <v>7591488.3664988009</v>
          </cell>
          <cell r="AW182">
            <v>122933104.71715817</v>
          </cell>
          <cell r="AX182">
            <v>130524593.08365697</v>
          </cell>
          <cell r="AY182">
            <v>5037179.5829226263</v>
          </cell>
          <cell r="AZ182">
            <v>6859067.2071396383</v>
          </cell>
          <cell r="BA182">
            <v>39408262.496204339</v>
          </cell>
          <cell r="BB182">
            <v>99233213.622205213</v>
          </cell>
          <cell r="BC182">
            <v>51304509.28626661</v>
          </cell>
          <cell r="BD182">
            <v>11896246.790062264</v>
          </cell>
          <cell r="BE182">
            <v>138641476.11840954</v>
          </cell>
          <cell r="BF182">
            <v>150537722.90847182</v>
          </cell>
          <cell r="BG182">
            <v>5317861.7988346629</v>
          </cell>
          <cell r="BH182">
            <v>7301240.388471622</v>
          </cell>
          <cell r="BI182">
            <v>41385912.767354153</v>
          </cell>
          <cell r="BJ182">
            <v>101765730.00274047</v>
          </cell>
          <cell r="BK182">
            <v>54005014.954660431</v>
          </cell>
          <cell r="BL182">
            <v>12619102.187306285</v>
          </cell>
          <cell r="BM182">
            <v>143151642.77009463</v>
          </cell>
          <cell r="BN182">
            <v>155770744.95740092</v>
          </cell>
          <cell r="BO182">
            <v>6459511.4504756685</v>
          </cell>
          <cell r="BP182">
            <v>8949370.8771351986</v>
          </cell>
          <cell r="BQ182">
            <v>50504734.755241834</v>
          </cell>
          <cell r="BR182">
            <v>105870396.02246308</v>
          </cell>
          <cell r="BS182">
            <v>65913617.082852706</v>
          </cell>
          <cell r="BT182">
            <v>15408882.327610867</v>
          </cell>
          <cell r="BU182">
            <v>156375130.77770492</v>
          </cell>
          <cell r="BV182">
            <v>171784013.1053158</v>
          </cell>
          <cell r="BW182">
            <v>6906804.2156018382</v>
          </cell>
          <cell r="BX182">
            <v>9617340.9626821969</v>
          </cell>
          <cell r="BY182">
            <v>54173250.33711195</v>
          </cell>
          <cell r="BZ182">
            <v>109614161.44905233</v>
          </cell>
          <cell r="CA182">
            <v>70697395.515395984</v>
          </cell>
          <cell r="CB182">
            <v>16524145.178284034</v>
          </cell>
          <cell r="CC182">
            <v>163787411.78616428</v>
          </cell>
          <cell r="CD182">
            <v>180311556.96444833</v>
          </cell>
          <cell r="CE182">
            <v>7800031.7819335153</v>
          </cell>
          <cell r="CF182">
            <v>10852011.644072017</v>
          </cell>
          <cell r="CG182">
            <v>60701974.976897463</v>
          </cell>
          <cell r="CH182">
            <v>111131314.6616184</v>
          </cell>
          <cell r="CI182">
            <v>79354018.402902991</v>
          </cell>
          <cell r="CJ182">
            <v>18652043.426005531</v>
          </cell>
          <cell r="CK182">
            <v>171833289.63851586</v>
          </cell>
          <cell r="CL182">
            <v>190485333.06452137</v>
          </cell>
          <cell r="CM182">
            <v>9022001.3969112784</v>
          </cell>
          <cell r="CN182">
            <v>12526797.751438113</v>
          </cell>
          <cell r="CO182">
            <v>69381939.788782865</v>
          </cell>
          <cell r="CP182">
            <v>112048606.05021219</v>
          </cell>
          <cell r="CQ182">
            <v>90930738.937132269</v>
          </cell>
          <cell r="CR182">
            <v>21548799.148349389</v>
          </cell>
          <cell r="CS182">
            <v>181430545.83899504</v>
          </cell>
          <cell r="CT182">
            <v>202979344.98734444</v>
          </cell>
        </row>
        <row r="183">
          <cell r="A183">
            <v>189</v>
          </cell>
          <cell r="B183" t="str">
            <v>Total Data Minutes</v>
          </cell>
          <cell r="C183">
            <v>4565349.9847635282</v>
          </cell>
          <cell r="D183">
            <v>19539282.251881029</v>
          </cell>
          <cell r="E183">
            <v>108771897.85020655</v>
          </cell>
          <cell r="F183">
            <v>89383647.124760821</v>
          </cell>
          <cell r="G183">
            <v>132876530.08685115</v>
          </cell>
          <cell r="H183">
            <v>24104632.236644559</v>
          </cell>
          <cell r="I183">
            <v>198155544.97496736</v>
          </cell>
          <cell r="J183">
            <v>222260177.21161193</v>
          </cell>
          <cell r="K183">
            <v>5198384.5893875463</v>
          </cell>
          <cell r="L183">
            <v>21212079.283121742</v>
          </cell>
          <cell r="M183">
            <v>126428553.07771356</v>
          </cell>
          <cell r="N183">
            <v>92659458.10914287</v>
          </cell>
          <cell r="O183">
            <v>152839016.95022285</v>
          </cell>
          <cell r="P183">
            <v>26410463.87250929</v>
          </cell>
          <cell r="Q183">
            <v>219088011.18685645</v>
          </cell>
          <cell r="R183">
            <v>245498475.05936572</v>
          </cell>
          <cell r="S183">
            <v>4615520.4501153221</v>
          </cell>
          <cell r="T183">
            <v>19606309.478859186</v>
          </cell>
          <cell r="U183">
            <v>127719225.04448169</v>
          </cell>
          <cell r="V183">
            <v>94548078.462410435</v>
          </cell>
          <cell r="W183">
            <v>151941054.9734562</v>
          </cell>
          <cell r="X183">
            <v>24221829.928974509</v>
          </cell>
          <cell r="Y183">
            <v>222267303.50689214</v>
          </cell>
          <cell r="Z183">
            <v>246489133.43586665</v>
          </cell>
          <cell r="AA183">
            <v>5192541.3270270489</v>
          </cell>
          <cell r="AB183">
            <v>21647868.882838439</v>
          </cell>
          <cell r="AC183">
            <v>122640128.15246755</v>
          </cell>
          <cell r="AD183">
            <v>95456353.851578444</v>
          </cell>
          <cell r="AE183">
            <v>149480538.36233303</v>
          </cell>
          <cell r="AF183">
            <v>26840410.209865488</v>
          </cell>
          <cell r="AG183">
            <v>218096482.00404599</v>
          </cell>
          <cell r="AH183">
            <v>244936892.21391147</v>
          </cell>
          <cell r="AI183">
            <v>5858827.6288305903</v>
          </cell>
          <cell r="AJ183">
            <v>21099775.005123716</v>
          </cell>
          <cell r="AK183">
            <v>117762789.53227262</v>
          </cell>
          <cell r="AL183">
            <v>96325795.48793067</v>
          </cell>
          <cell r="AM183">
            <v>144721392.16622689</v>
          </cell>
          <cell r="AN183">
            <v>26958602.633954305</v>
          </cell>
          <cell r="AO183">
            <v>214088585.02020329</v>
          </cell>
          <cell r="AP183">
            <v>241047187.65415758</v>
          </cell>
          <cell r="AQ183">
            <v>3223659.49840324</v>
          </cell>
          <cell r="AR183">
            <v>4367828.8680955609</v>
          </cell>
          <cell r="AS183">
            <v>25449168.083724748</v>
          </cell>
          <cell r="AT183">
            <v>97483936.633433416</v>
          </cell>
          <cell r="AU183">
            <v>33040656.450223554</v>
          </cell>
          <cell r="AV183">
            <v>7591488.3664988009</v>
          </cell>
          <cell r="AW183">
            <v>122933104.71715817</v>
          </cell>
          <cell r="AX183">
            <v>130524593.08365697</v>
          </cell>
          <cell r="AY183">
            <v>5037179.5829226263</v>
          </cell>
          <cell r="AZ183">
            <v>6859067.2071396383</v>
          </cell>
          <cell r="BA183">
            <v>39408262.496204339</v>
          </cell>
          <cell r="BB183">
            <v>99233213.622205213</v>
          </cell>
          <cell r="BC183">
            <v>51304509.28626661</v>
          </cell>
          <cell r="BD183">
            <v>11896246.790062264</v>
          </cell>
          <cell r="BE183">
            <v>138641476.11840954</v>
          </cell>
          <cell r="BF183">
            <v>150537722.90847182</v>
          </cell>
          <cell r="BG183">
            <v>5317861.7988346629</v>
          </cell>
          <cell r="BH183">
            <v>7301240.388471622</v>
          </cell>
          <cell r="BI183">
            <v>41385912.767354153</v>
          </cell>
          <cell r="BJ183">
            <v>101765730.00274047</v>
          </cell>
          <cell r="BK183">
            <v>54005014.954660431</v>
          </cell>
          <cell r="BL183">
            <v>12619102.187306285</v>
          </cell>
          <cell r="BM183">
            <v>143151642.77009463</v>
          </cell>
          <cell r="BN183">
            <v>155770744.95740092</v>
          </cell>
          <cell r="BO183">
            <v>6459511.4504756685</v>
          </cell>
          <cell r="BP183">
            <v>8949370.8771351986</v>
          </cell>
          <cell r="BQ183">
            <v>50504734.755241834</v>
          </cell>
          <cell r="BR183">
            <v>105870396.02246308</v>
          </cell>
          <cell r="BS183">
            <v>65913617.082852706</v>
          </cell>
          <cell r="BT183">
            <v>15408882.327610867</v>
          </cell>
          <cell r="BU183">
            <v>156375130.77770492</v>
          </cell>
          <cell r="BV183">
            <v>171784013.1053158</v>
          </cell>
          <cell r="BW183">
            <v>6906804.2156018382</v>
          </cell>
          <cell r="BX183">
            <v>9617340.9626821969</v>
          </cell>
          <cell r="BY183">
            <v>54173250.33711195</v>
          </cell>
          <cell r="BZ183">
            <v>109614161.44905233</v>
          </cell>
          <cell r="CA183">
            <v>70697395.515395984</v>
          </cell>
          <cell r="CB183">
            <v>16524145.178284034</v>
          </cell>
          <cell r="CC183">
            <v>163787411.78616428</v>
          </cell>
          <cell r="CD183">
            <v>180311556.96444833</v>
          </cell>
          <cell r="CE183">
            <v>7800031.7819335153</v>
          </cell>
          <cell r="CF183">
            <v>10852011.644072017</v>
          </cell>
          <cell r="CG183">
            <v>60701974.976897463</v>
          </cell>
          <cell r="CH183">
            <v>111131314.6616184</v>
          </cell>
          <cell r="CI183">
            <v>79354018.402902991</v>
          </cell>
          <cell r="CJ183">
            <v>18652043.426005531</v>
          </cell>
          <cell r="CK183">
            <v>171833289.63851586</v>
          </cell>
          <cell r="CL183">
            <v>190485333.06452137</v>
          </cell>
          <cell r="CM183">
            <v>9022001.3969112784</v>
          </cell>
          <cell r="CN183">
            <v>12526797.751438113</v>
          </cell>
          <cell r="CO183">
            <v>69381939.788782865</v>
          </cell>
          <cell r="CP183">
            <v>112048606.05021219</v>
          </cell>
          <cell r="CQ183">
            <v>90930738.937132269</v>
          </cell>
          <cell r="CR183">
            <v>21548799.148349389</v>
          </cell>
          <cell r="CS183">
            <v>181430545.83899504</v>
          </cell>
          <cell r="CT183">
            <v>202979344.98734444</v>
          </cell>
        </row>
        <row r="184">
          <cell r="A184">
            <v>190</v>
          </cell>
          <cell r="B184" t="str">
            <v>Total Voice Minutes</v>
          </cell>
        </row>
        <row r="185">
          <cell r="A185">
            <v>188</v>
          </cell>
          <cell r="B185" t="str">
            <v>REVENUE ANALYSIS</v>
          </cell>
        </row>
        <row r="186">
          <cell r="A186">
            <v>189</v>
          </cell>
          <cell r="B186" t="str">
            <v>Connection Revenue</v>
          </cell>
          <cell r="C186">
            <v>-5.184119800105691E-11</v>
          </cell>
          <cell r="D186">
            <v>0</v>
          </cell>
          <cell r="E186">
            <v>0</v>
          </cell>
          <cell r="F186">
            <v>0</v>
          </cell>
          <cell r="G186">
            <v>0</v>
          </cell>
          <cell r="H186">
            <v>0</v>
          </cell>
          <cell r="I186">
            <v>0</v>
          </cell>
          <cell r="J186">
            <v>0</v>
          </cell>
          <cell r="K186">
            <v>2.0918378140777349E-11</v>
          </cell>
          <cell r="L186">
            <v>0</v>
          </cell>
          <cell r="M186">
            <v>0</v>
          </cell>
          <cell r="N186">
            <v>0</v>
          </cell>
          <cell r="O186">
            <v>0</v>
          </cell>
          <cell r="P186">
            <v>0</v>
          </cell>
          <cell r="Q186">
            <v>0</v>
          </cell>
          <cell r="R186">
            <v>0</v>
          </cell>
          <cell r="S186">
            <v>-4.0017766878008842E-11</v>
          </cell>
          <cell r="T186">
            <v>0</v>
          </cell>
          <cell r="U186">
            <v>0</v>
          </cell>
          <cell r="V186">
            <v>0</v>
          </cell>
          <cell r="W186">
            <v>0</v>
          </cell>
          <cell r="X186">
            <v>0</v>
          </cell>
          <cell r="Y186">
            <v>0</v>
          </cell>
          <cell r="Z186">
            <v>0</v>
          </cell>
          <cell r="AA186">
            <v>-3.9108272176235914E-11</v>
          </cell>
          <cell r="AB186">
            <v>0</v>
          </cell>
          <cell r="AC186">
            <v>0</v>
          </cell>
          <cell r="AD186">
            <v>0</v>
          </cell>
          <cell r="AE186">
            <v>0</v>
          </cell>
          <cell r="AF186">
            <v>0</v>
          </cell>
          <cell r="AG186">
            <v>0</v>
          </cell>
          <cell r="AH186">
            <v>0</v>
          </cell>
          <cell r="AI186">
            <v>-5.5479176808148623E-11</v>
          </cell>
          <cell r="AJ186">
            <v>0</v>
          </cell>
          <cell r="AK186">
            <v>0</v>
          </cell>
          <cell r="AL186">
            <v>0</v>
          </cell>
          <cell r="AM186">
            <v>0</v>
          </cell>
          <cell r="AN186">
            <v>0</v>
          </cell>
          <cell r="AO186">
            <v>0</v>
          </cell>
          <cell r="AP186">
            <v>0</v>
          </cell>
          <cell r="AQ186">
            <v>3.7289282772690058E-11</v>
          </cell>
          <cell r="AR186">
            <v>0</v>
          </cell>
          <cell r="AS186">
            <v>0</v>
          </cell>
          <cell r="AT186">
            <v>0</v>
          </cell>
          <cell r="AU186">
            <v>0</v>
          </cell>
          <cell r="AV186">
            <v>0</v>
          </cell>
          <cell r="AW186">
            <v>0</v>
          </cell>
          <cell r="AX186">
            <v>0</v>
          </cell>
          <cell r="AY186">
            <v>4.3655745685100555E-11</v>
          </cell>
          <cell r="AZ186">
            <v>0</v>
          </cell>
          <cell r="BA186">
            <v>0</v>
          </cell>
          <cell r="BB186">
            <v>0</v>
          </cell>
          <cell r="BC186">
            <v>0</v>
          </cell>
          <cell r="BD186">
            <v>0</v>
          </cell>
          <cell r="BE186">
            <v>0</v>
          </cell>
          <cell r="BF186">
            <v>0</v>
          </cell>
          <cell r="BG186">
            <v>3.4560798667371273E-11</v>
          </cell>
          <cell r="BH186">
            <v>0</v>
          </cell>
          <cell r="BI186">
            <v>0</v>
          </cell>
          <cell r="BJ186">
            <v>0</v>
          </cell>
          <cell r="BK186">
            <v>0</v>
          </cell>
          <cell r="BL186">
            <v>0</v>
          </cell>
          <cell r="BM186">
            <v>0</v>
          </cell>
          <cell r="BN186">
            <v>0</v>
          </cell>
          <cell r="BO186">
            <v>3.092281986027956E-11</v>
          </cell>
          <cell r="BP186">
            <v>0</v>
          </cell>
          <cell r="BQ186">
            <v>0</v>
          </cell>
          <cell r="BR186">
            <v>0</v>
          </cell>
          <cell r="BS186">
            <v>0</v>
          </cell>
          <cell r="BT186">
            <v>0</v>
          </cell>
          <cell r="BU186">
            <v>0</v>
          </cell>
          <cell r="BV186">
            <v>0</v>
          </cell>
          <cell r="BW186">
            <v>-1.0004441719502211E-11</v>
          </cell>
          <cell r="BX186">
            <v>0</v>
          </cell>
          <cell r="BY186">
            <v>0</v>
          </cell>
          <cell r="BZ186">
            <v>0</v>
          </cell>
          <cell r="CA186">
            <v>0</v>
          </cell>
          <cell r="CB186">
            <v>0</v>
          </cell>
          <cell r="CC186">
            <v>0</v>
          </cell>
          <cell r="CD186">
            <v>0</v>
          </cell>
          <cell r="CE186">
            <v>4.2746250983327627E-11</v>
          </cell>
          <cell r="CF186">
            <v>0</v>
          </cell>
          <cell r="CG186">
            <v>0</v>
          </cell>
          <cell r="CH186">
            <v>0</v>
          </cell>
          <cell r="CI186">
            <v>0</v>
          </cell>
          <cell r="CJ186">
            <v>0</v>
          </cell>
          <cell r="CK186">
            <v>0</v>
          </cell>
          <cell r="CL186">
            <v>0</v>
          </cell>
          <cell r="CM186">
            <v>-4.2746250983327627E-11</v>
          </cell>
          <cell r="CN186">
            <v>0</v>
          </cell>
          <cell r="CO186">
            <v>0</v>
          </cell>
          <cell r="CP186">
            <v>0</v>
          </cell>
          <cell r="CQ186">
            <v>0</v>
          </cell>
          <cell r="CR186">
            <v>0</v>
          </cell>
          <cell r="CS186">
            <v>0</v>
          </cell>
          <cell r="CT186">
            <v>0</v>
          </cell>
        </row>
        <row r="187">
          <cell r="A187">
            <v>191</v>
          </cell>
          <cell r="B187" t="str">
            <v>BTM</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row>
        <row r="188">
          <cell r="A188">
            <v>192</v>
          </cell>
          <cell r="B188" t="str">
            <v>SPD</v>
          </cell>
          <cell r="C188">
            <v>8099.7453492844134</v>
          </cell>
          <cell r="D188">
            <v>90858.35669607007</v>
          </cell>
          <cell r="E188">
            <v>10479.661969891908</v>
          </cell>
          <cell r="F188">
            <v>0</v>
          </cell>
          <cell r="G188">
            <v>109437.76401524639</v>
          </cell>
          <cell r="H188">
            <v>98958.102045354477</v>
          </cell>
          <cell r="I188">
            <v>10479.661969891908</v>
          </cell>
          <cell r="J188">
            <v>109437.76401524639</v>
          </cell>
          <cell r="K188">
            <v>7840.7378410163428</v>
          </cell>
          <cell r="L188">
            <v>91393.945556978797</v>
          </cell>
          <cell r="M188">
            <v>10177.068530511433</v>
          </cell>
          <cell r="N188">
            <v>0</v>
          </cell>
          <cell r="O188">
            <v>109411.75192850656</v>
          </cell>
          <cell r="P188">
            <v>99234.683397995133</v>
          </cell>
          <cell r="Q188">
            <v>10177.068530511433</v>
          </cell>
          <cell r="R188">
            <v>109411.75192850656</v>
          </cell>
          <cell r="S188">
            <v>7631.4961985099835</v>
          </cell>
          <cell r="T188">
            <v>92421.204361110387</v>
          </cell>
          <cell r="U188">
            <v>9943.7290790622446</v>
          </cell>
          <cell r="V188">
            <v>0</v>
          </cell>
          <cell r="W188">
            <v>109996.42963868262</v>
          </cell>
          <cell r="X188">
            <v>100052.70055962037</v>
          </cell>
          <cell r="Y188">
            <v>9943.7290790622446</v>
          </cell>
          <cell r="Z188">
            <v>109996.42963868262</v>
          </cell>
          <cell r="AA188">
            <v>8173.9373214348352</v>
          </cell>
          <cell r="AB188">
            <v>102977.74212446531</v>
          </cell>
          <cell r="AC188">
            <v>10726.325117428247</v>
          </cell>
          <cell r="AD188">
            <v>0</v>
          </cell>
          <cell r="AE188">
            <v>121878.00456332839</v>
          </cell>
          <cell r="AF188">
            <v>111151.67944590014</v>
          </cell>
          <cell r="AG188">
            <v>10726.325117428247</v>
          </cell>
          <cell r="AH188">
            <v>121878.00456332839</v>
          </cell>
          <cell r="AI188">
            <v>7836.8976340770923</v>
          </cell>
          <cell r="AJ188">
            <v>102804.56974281838</v>
          </cell>
          <cell r="AK188">
            <v>10361.930697646265</v>
          </cell>
          <cell r="AL188">
            <v>0</v>
          </cell>
          <cell r="AM188">
            <v>121003.39807454174</v>
          </cell>
          <cell r="AN188">
            <v>110641.46737689547</v>
          </cell>
          <cell r="AO188">
            <v>10361.930697646265</v>
          </cell>
          <cell r="AP188">
            <v>121003.39807454174</v>
          </cell>
          <cell r="AQ188">
            <v>7572.9802603556973</v>
          </cell>
          <cell r="AR188">
            <v>103422.21112647218</v>
          </cell>
          <cell r="AS188">
            <v>10068.407324341862</v>
          </cell>
          <cell r="AT188">
            <v>0</v>
          </cell>
          <cell r="AU188">
            <v>121063.59871116975</v>
          </cell>
          <cell r="AV188">
            <v>110995.19138682788</v>
          </cell>
          <cell r="AW188">
            <v>10068.407324341862</v>
          </cell>
          <cell r="AX188">
            <v>121063.59871116975</v>
          </cell>
          <cell r="AY188">
            <v>9107.2669277677633</v>
          </cell>
          <cell r="AZ188">
            <v>130214.11134776776</v>
          </cell>
          <cell r="BA188">
            <v>12224.351863668371</v>
          </cell>
          <cell r="BB188">
            <v>0</v>
          </cell>
          <cell r="BC188">
            <v>151545.73013920389</v>
          </cell>
          <cell r="BD188">
            <v>139321.37827553554</v>
          </cell>
          <cell r="BE188">
            <v>12224.351863668371</v>
          </cell>
          <cell r="BF188">
            <v>151545.73013920389</v>
          </cell>
          <cell r="BG188">
            <v>8766.1404820010121</v>
          </cell>
          <cell r="BH188">
            <v>131856.8937250638</v>
          </cell>
          <cell r="BI188">
            <v>12056.76773727394</v>
          </cell>
          <cell r="BJ188">
            <v>0</v>
          </cell>
          <cell r="BK188">
            <v>152679.80194433875</v>
          </cell>
          <cell r="BL188">
            <v>140623.0342070648</v>
          </cell>
          <cell r="BM188">
            <v>12056.76773727394</v>
          </cell>
          <cell r="BN188">
            <v>152679.80194433875</v>
          </cell>
          <cell r="BO188">
            <v>8452.1995871420386</v>
          </cell>
          <cell r="BP188">
            <v>133631.16502422051</v>
          </cell>
          <cell r="BQ188">
            <v>12211.262548142609</v>
          </cell>
          <cell r="BR188">
            <v>0</v>
          </cell>
          <cell r="BS188">
            <v>154294.62715950515</v>
          </cell>
          <cell r="BT188">
            <v>142083.36461136254</v>
          </cell>
          <cell r="BU188">
            <v>12211.262548142609</v>
          </cell>
          <cell r="BV188">
            <v>154294.62715950515</v>
          </cell>
          <cell r="BW188">
            <v>6812.2363388531567</v>
          </cell>
          <cell r="BX188">
            <v>112693.53735378019</v>
          </cell>
          <cell r="BY188">
            <v>10512.530189326813</v>
          </cell>
          <cell r="BZ188">
            <v>0</v>
          </cell>
          <cell r="CA188">
            <v>130018.30388196016</v>
          </cell>
          <cell r="CB188">
            <v>119505.77369263335</v>
          </cell>
          <cell r="CC188">
            <v>10512.530189326813</v>
          </cell>
          <cell r="CD188">
            <v>130018.30388196016</v>
          </cell>
          <cell r="CE188">
            <v>6522.9074488991309</v>
          </cell>
          <cell r="CF188">
            <v>112432.64405796521</v>
          </cell>
          <cell r="CG188">
            <v>10795.864255164111</v>
          </cell>
          <cell r="CH188">
            <v>0</v>
          </cell>
          <cell r="CI188">
            <v>129751.41576202845</v>
          </cell>
          <cell r="CJ188">
            <v>118955.55150686434</v>
          </cell>
          <cell r="CK188">
            <v>10795.864255164111</v>
          </cell>
          <cell r="CL188">
            <v>129751.41576202845</v>
          </cell>
          <cell r="CM188">
            <v>6249.174559693246</v>
          </cell>
          <cell r="CN188">
            <v>112227.87071078266</v>
          </cell>
          <cell r="CO188">
            <v>11126.366379789573</v>
          </cell>
          <cell r="CP188">
            <v>0</v>
          </cell>
          <cell r="CQ188">
            <v>129603.41165026548</v>
          </cell>
          <cell r="CR188">
            <v>118477.04527047591</v>
          </cell>
          <cell r="CS188">
            <v>11126.366379789573</v>
          </cell>
          <cell r="CT188">
            <v>129603.41165026548</v>
          </cell>
        </row>
        <row r="189">
          <cell r="A189">
            <v>193</v>
          </cell>
          <cell r="B189" t="str">
            <v>Consumer Jupiter Base</v>
          </cell>
          <cell r="C189">
            <v>8099.7453492844134</v>
          </cell>
          <cell r="D189">
            <v>90858.35669607007</v>
          </cell>
          <cell r="E189">
            <v>10479.661969891908</v>
          </cell>
          <cell r="F189">
            <v>0</v>
          </cell>
          <cell r="G189">
            <v>0</v>
          </cell>
          <cell r="H189">
            <v>0</v>
          </cell>
          <cell r="I189">
            <v>0</v>
          </cell>
          <cell r="J189">
            <v>0</v>
          </cell>
          <cell r="K189">
            <v>7840.7378410163428</v>
          </cell>
          <cell r="L189">
            <v>91393.945556978797</v>
          </cell>
          <cell r="M189">
            <v>10177.068530511433</v>
          </cell>
          <cell r="N189">
            <v>0</v>
          </cell>
          <cell r="O189">
            <v>0</v>
          </cell>
          <cell r="P189">
            <v>0</v>
          </cell>
          <cell r="Q189">
            <v>0</v>
          </cell>
          <cell r="R189">
            <v>0</v>
          </cell>
          <cell r="S189">
            <v>7631.4961985099835</v>
          </cell>
          <cell r="T189">
            <v>92421.204361110387</v>
          </cell>
          <cell r="U189">
            <v>9943.7290790622446</v>
          </cell>
          <cell r="V189">
            <v>0</v>
          </cell>
          <cell r="W189">
            <v>0</v>
          </cell>
          <cell r="X189">
            <v>0</v>
          </cell>
          <cell r="Y189">
            <v>0</v>
          </cell>
          <cell r="Z189">
            <v>0</v>
          </cell>
          <cell r="AA189">
            <v>8173.9373214348352</v>
          </cell>
          <cell r="AB189">
            <v>102977.74212446531</v>
          </cell>
          <cell r="AC189">
            <v>10726.325117428247</v>
          </cell>
          <cell r="AD189">
            <v>0</v>
          </cell>
          <cell r="AE189">
            <v>0</v>
          </cell>
          <cell r="AF189">
            <v>0</v>
          </cell>
          <cell r="AG189">
            <v>0</v>
          </cell>
          <cell r="AH189">
            <v>0</v>
          </cell>
          <cell r="AI189">
            <v>7836.8976340770923</v>
          </cell>
          <cell r="AJ189">
            <v>102804.56974281838</v>
          </cell>
          <cell r="AK189">
            <v>10361.930697646265</v>
          </cell>
          <cell r="AL189">
            <v>0</v>
          </cell>
          <cell r="AM189">
            <v>0</v>
          </cell>
          <cell r="AN189">
            <v>0</v>
          </cell>
          <cell r="AO189">
            <v>0</v>
          </cell>
          <cell r="AP189">
            <v>0</v>
          </cell>
          <cell r="AQ189">
            <v>7572.9802603556973</v>
          </cell>
          <cell r="AR189">
            <v>103422.21112647218</v>
          </cell>
          <cell r="AS189">
            <v>10068.407324341862</v>
          </cell>
          <cell r="AT189">
            <v>0</v>
          </cell>
          <cell r="AU189">
            <v>0</v>
          </cell>
          <cell r="AV189">
            <v>0</v>
          </cell>
          <cell r="AW189">
            <v>0</v>
          </cell>
          <cell r="AX189">
            <v>0</v>
          </cell>
          <cell r="AY189">
            <v>9107.2669277677633</v>
          </cell>
          <cell r="AZ189">
            <v>130214.11134776776</v>
          </cell>
          <cell r="BA189">
            <v>12224.351863668371</v>
          </cell>
          <cell r="BB189">
            <v>0</v>
          </cell>
          <cell r="BC189">
            <v>0</v>
          </cell>
          <cell r="BD189">
            <v>0</v>
          </cell>
          <cell r="BE189">
            <v>0</v>
          </cell>
          <cell r="BF189">
            <v>0</v>
          </cell>
          <cell r="BG189">
            <v>8766.1404820010121</v>
          </cell>
          <cell r="BH189">
            <v>131856.8937250638</v>
          </cell>
          <cell r="BI189">
            <v>12056.76773727394</v>
          </cell>
          <cell r="BJ189">
            <v>0</v>
          </cell>
          <cell r="BK189">
            <v>0</v>
          </cell>
          <cell r="BL189">
            <v>0</v>
          </cell>
          <cell r="BM189">
            <v>0</v>
          </cell>
          <cell r="BN189">
            <v>0</v>
          </cell>
          <cell r="BO189">
            <v>8452.1995871420386</v>
          </cell>
          <cell r="BP189">
            <v>133631.16502422051</v>
          </cell>
          <cell r="BQ189">
            <v>12211.262548142609</v>
          </cell>
          <cell r="BR189">
            <v>0</v>
          </cell>
          <cell r="BS189">
            <v>0</v>
          </cell>
          <cell r="BT189">
            <v>0</v>
          </cell>
          <cell r="BU189">
            <v>0</v>
          </cell>
          <cell r="BV189">
            <v>0</v>
          </cell>
          <cell r="BW189">
            <v>6812.2363388531567</v>
          </cell>
          <cell r="BX189">
            <v>112693.53735378019</v>
          </cell>
          <cell r="BY189">
            <v>10512.530189326813</v>
          </cell>
          <cell r="BZ189">
            <v>0</v>
          </cell>
          <cell r="CA189">
            <v>0</v>
          </cell>
          <cell r="CB189">
            <v>0</v>
          </cell>
          <cell r="CC189">
            <v>0</v>
          </cell>
          <cell r="CD189">
            <v>0</v>
          </cell>
          <cell r="CE189">
            <v>6522.9074488991309</v>
          </cell>
          <cell r="CF189">
            <v>112432.64405796521</v>
          </cell>
          <cell r="CG189">
            <v>10795.864255164111</v>
          </cell>
          <cell r="CH189">
            <v>0</v>
          </cell>
          <cell r="CI189">
            <v>0</v>
          </cell>
          <cell r="CJ189">
            <v>0</v>
          </cell>
          <cell r="CK189">
            <v>0</v>
          </cell>
          <cell r="CL189">
            <v>0</v>
          </cell>
          <cell r="CM189">
            <v>6249.174559693246</v>
          </cell>
          <cell r="CN189">
            <v>112227.87071078266</v>
          </cell>
          <cell r="CO189">
            <v>11126.366379789573</v>
          </cell>
          <cell r="CP189">
            <v>0</v>
          </cell>
          <cell r="CQ189">
            <v>0</v>
          </cell>
          <cell r="CR189">
            <v>0</v>
          </cell>
          <cell r="CS189">
            <v>0</v>
          </cell>
          <cell r="CT189">
            <v>0</v>
          </cell>
        </row>
        <row r="190">
          <cell r="A190">
            <v>194</v>
          </cell>
          <cell r="B190" t="str">
            <v>Ventura Base</v>
          </cell>
          <cell r="G190">
            <v>0</v>
          </cell>
          <cell r="H190">
            <v>0</v>
          </cell>
          <cell r="I190">
            <v>0</v>
          </cell>
          <cell r="J190">
            <v>0</v>
          </cell>
          <cell r="O190">
            <v>0</v>
          </cell>
          <cell r="P190">
            <v>0</v>
          </cell>
          <cell r="Q190">
            <v>0</v>
          </cell>
          <cell r="R190">
            <v>0</v>
          </cell>
          <cell r="W190">
            <v>0</v>
          </cell>
          <cell r="X190">
            <v>0</v>
          </cell>
          <cell r="Y190">
            <v>0</v>
          </cell>
          <cell r="Z190">
            <v>0</v>
          </cell>
          <cell r="AE190">
            <v>0</v>
          </cell>
          <cell r="AF190">
            <v>0</v>
          </cell>
          <cell r="AG190">
            <v>0</v>
          </cell>
          <cell r="AH190">
            <v>0</v>
          </cell>
          <cell r="AM190">
            <v>0</v>
          </cell>
          <cell r="AN190">
            <v>0</v>
          </cell>
          <cell r="AO190">
            <v>0</v>
          </cell>
          <cell r="AP190">
            <v>0</v>
          </cell>
          <cell r="AU190">
            <v>0</v>
          </cell>
          <cell r="AV190">
            <v>0</v>
          </cell>
          <cell r="AW190">
            <v>0</v>
          </cell>
          <cell r="AX190">
            <v>0</v>
          </cell>
          <cell r="BC190">
            <v>0</v>
          </cell>
          <cell r="BD190">
            <v>0</v>
          </cell>
          <cell r="BE190">
            <v>0</v>
          </cell>
          <cell r="BF190">
            <v>0</v>
          </cell>
          <cell r="BK190">
            <v>0</v>
          </cell>
          <cell r="BL190">
            <v>0</v>
          </cell>
          <cell r="BM190">
            <v>0</v>
          </cell>
          <cell r="BN190">
            <v>0</v>
          </cell>
          <cell r="BS190">
            <v>0</v>
          </cell>
          <cell r="BT190">
            <v>0</v>
          </cell>
          <cell r="BU190">
            <v>0</v>
          </cell>
          <cell r="BV190">
            <v>0</v>
          </cell>
          <cell r="CA190">
            <v>0</v>
          </cell>
          <cell r="CB190">
            <v>0</v>
          </cell>
          <cell r="CC190">
            <v>0</v>
          </cell>
          <cell r="CD190">
            <v>0</v>
          </cell>
          <cell r="CI190">
            <v>0</v>
          </cell>
          <cell r="CJ190">
            <v>0</v>
          </cell>
          <cell r="CK190">
            <v>0</v>
          </cell>
          <cell r="CL190">
            <v>0</v>
          </cell>
          <cell r="CQ190">
            <v>0</v>
          </cell>
          <cell r="CR190">
            <v>0</v>
          </cell>
          <cell r="CS190">
            <v>0</v>
          </cell>
          <cell r="CT190">
            <v>0</v>
          </cell>
        </row>
        <row r="191">
          <cell r="A191">
            <v>195</v>
          </cell>
          <cell r="B191" t="str">
            <v>Lumina Base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row>
        <row r="192">
          <cell r="A192">
            <v>196</v>
          </cell>
          <cell r="B192" t="str">
            <v>ISP Base</v>
          </cell>
          <cell r="C192">
            <v>0</v>
          </cell>
          <cell r="D192">
            <v>230961.65624133623</v>
          </cell>
          <cell r="E192">
            <v>40087.540934427961</v>
          </cell>
          <cell r="F192">
            <v>0</v>
          </cell>
          <cell r="G192">
            <v>271049.19717576419</v>
          </cell>
          <cell r="H192">
            <v>230961.65624133623</v>
          </cell>
          <cell r="I192">
            <v>40087.540934427961</v>
          </cell>
          <cell r="J192">
            <v>271049.19717576419</v>
          </cell>
          <cell r="K192">
            <v>0</v>
          </cell>
          <cell r="L192">
            <v>233383.58017317296</v>
          </cell>
          <cell r="M192">
            <v>37843.219513650969</v>
          </cell>
          <cell r="N192">
            <v>0</v>
          </cell>
          <cell r="O192">
            <v>271226.79968682391</v>
          </cell>
          <cell r="P192">
            <v>233383.58017317296</v>
          </cell>
          <cell r="Q192">
            <v>37843.219513650969</v>
          </cell>
          <cell r="R192">
            <v>271226.79968682391</v>
          </cell>
          <cell r="S192">
            <v>0</v>
          </cell>
          <cell r="T192">
            <v>235351.47692587375</v>
          </cell>
          <cell r="U192">
            <v>35574.458955241797</v>
          </cell>
          <cell r="V192">
            <v>0</v>
          </cell>
          <cell r="W192">
            <v>270925.93588111555</v>
          </cell>
          <cell r="X192">
            <v>235351.47692587375</v>
          </cell>
          <cell r="Y192">
            <v>35574.458955241797</v>
          </cell>
          <cell r="Z192">
            <v>270925.93588111555</v>
          </cell>
          <cell r="AA192">
            <v>0</v>
          </cell>
          <cell r="AB192">
            <v>287980.60923084203</v>
          </cell>
          <cell r="AC192">
            <v>40251.739260902657</v>
          </cell>
          <cell r="AD192">
            <v>0</v>
          </cell>
          <cell r="AE192">
            <v>328232.34849174472</v>
          </cell>
          <cell r="AF192">
            <v>287980.60923084203</v>
          </cell>
          <cell r="AG192">
            <v>40251.739260902657</v>
          </cell>
          <cell r="AH192">
            <v>328232.34849174472</v>
          </cell>
          <cell r="AI192">
            <v>0</v>
          </cell>
          <cell r="AJ192">
            <v>290881.58649850602</v>
          </cell>
          <cell r="AK192">
            <v>37350.761993238775</v>
          </cell>
          <cell r="AL192">
            <v>0</v>
          </cell>
          <cell r="AM192">
            <v>328232.34849174478</v>
          </cell>
          <cell r="AN192">
            <v>290881.58649850602</v>
          </cell>
          <cell r="AO192">
            <v>37350.761993238775</v>
          </cell>
          <cell r="AP192">
            <v>328232.34849174478</v>
          </cell>
          <cell r="AQ192">
            <v>0</v>
          </cell>
          <cell r="AR192">
            <v>293649.44583402306</v>
          </cell>
          <cell r="AS192">
            <v>34582.902657721628</v>
          </cell>
          <cell r="AT192">
            <v>0</v>
          </cell>
          <cell r="AU192">
            <v>328232.34849174472</v>
          </cell>
          <cell r="AV192">
            <v>293649.44583402306</v>
          </cell>
          <cell r="AW192">
            <v>34582.902657721628</v>
          </cell>
          <cell r="AX192">
            <v>328232.34849174472</v>
          </cell>
          <cell r="AY192">
            <v>0</v>
          </cell>
          <cell r="AZ192">
            <v>401513.46206295263</v>
          </cell>
          <cell r="BA192">
            <v>42860.109700345412</v>
          </cell>
          <cell r="BB192">
            <v>0</v>
          </cell>
          <cell r="BC192">
            <v>444373.57176329807</v>
          </cell>
          <cell r="BD192">
            <v>401513.46206295263</v>
          </cell>
          <cell r="BE192">
            <v>42860.109700345412</v>
          </cell>
          <cell r="BF192">
            <v>444373.57176329807</v>
          </cell>
          <cell r="BG192">
            <v>0</v>
          </cell>
          <cell r="BH192">
            <v>405511.42653900239</v>
          </cell>
          <cell r="BI192">
            <v>38808.088633887521</v>
          </cell>
          <cell r="BJ192">
            <v>0</v>
          </cell>
          <cell r="BK192">
            <v>444319.51517288992</v>
          </cell>
          <cell r="BL192">
            <v>405511.42653900239</v>
          </cell>
          <cell r="BM192">
            <v>38808.088633887521</v>
          </cell>
          <cell r="BN192">
            <v>444319.51517288992</v>
          </cell>
          <cell r="BO192">
            <v>0</v>
          </cell>
          <cell r="BP192">
            <v>409520.00277420477</v>
          </cell>
          <cell r="BQ192">
            <v>34941.822041521904</v>
          </cell>
          <cell r="BR192">
            <v>0</v>
          </cell>
          <cell r="BS192">
            <v>444461.82481572666</v>
          </cell>
          <cell r="BT192">
            <v>409520.00277420477</v>
          </cell>
          <cell r="BU192">
            <v>34941.822041521904</v>
          </cell>
          <cell r="BV192">
            <v>444461.82481572666</v>
          </cell>
          <cell r="BW192">
            <v>0</v>
          </cell>
          <cell r="BX192">
            <v>325998.26428223931</v>
          </cell>
          <cell r="BY192">
            <v>24870.797898683784</v>
          </cell>
          <cell r="BZ192">
            <v>0</v>
          </cell>
          <cell r="CA192">
            <v>350869.06218092307</v>
          </cell>
          <cell r="CB192">
            <v>325998.26428223931</v>
          </cell>
          <cell r="CC192">
            <v>24870.797898683784</v>
          </cell>
          <cell r="CD192">
            <v>350869.06218092307</v>
          </cell>
          <cell r="CE192">
            <v>0</v>
          </cell>
          <cell r="CF192">
            <v>328330.98761551571</v>
          </cell>
          <cell r="CG192">
            <v>22538.074565407431</v>
          </cell>
          <cell r="CH192">
            <v>0</v>
          </cell>
          <cell r="CI192">
            <v>350869.06218092312</v>
          </cell>
          <cell r="CJ192">
            <v>328330.98761551571</v>
          </cell>
          <cell r="CK192">
            <v>22538.074565407431</v>
          </cell>
          <cell r="CL192">
            <v>350869.06218092312</v>
          </cell>
          <cell r="CM192">
            <v>0</v>
          </cell>
          <cell r="CN192">
            <v>330516.24958088668</v>
          </cell>
          <cell r="CO192">
            <v>20352.812600036406</v>
          </cell>
          <cell r="CP192">
            <v>0</v>
          </cell>
          <cell r="CQ192">
            <v>350869.06218092307</v>
          </cell>
          <cell r="CR192">
            <v>330516.24958088668</v>
          </cell>
          <cell r="CS192">
            <v>20352.812600036406</v>
          </cell>
          <cell r="CT192">
            <v>350869.06218092307</v>
          </cell>
        </row>
        <row r="193">
          <cell r="A193">
            <v>197</v>
          </cell>
          <cell r="B193" t="str">
            <v>Prepay Base</v>
          </cell>
          <cell r="C193">
            <v>0</v>
          </cell>
          <cell r="D193">
            <v>230961.65624133623</v>
          </cell>
          <cell r="E193">
            <v>40087.540934427961</v>
          </cell>
          <cell r="F193">
            <v>0</v>
          </cell>
          <cell r="G193">
            <v>0</v>
          </cell>
          <cell r="H193">
            <v>0</v>
          </cell>
          <cell r="I193">
            <v>0</v>
          </cell>
          <cell r="J193">
            <v>0</v>
          </cell>
          <cell r="K193">
            <v>0</v>
          </cell>
          <cell r="L193">
            <v>233383.58017317296</v>
          </cell>
          <cell r="M193">
            <v>37843.219513650969</v>
          </cell>
          <cell r="N193">
            <v>0</v>
          </cell>
          <cell r="O193">
            <v>0</v>
          </cell>
          <cell r="P193">
            <v>0</v>
          </cell>
          <cell r="Q193">
            <v>0</v>
          </cell>
          <cell r="R193">
            <v>0</v>
          </cell>
          <cell r="S193">
            <v>0</v>
          </cell>
          <cell r="T193">
            <v>235351.47692587375</v>
          </cell>
          <cell r="U193">
            <v>35574.458955241797</v>
          </cell>
          <cell r="V193">
            <v>0</v>
          </cell>
          <cell r="W193">
            <v>0</v>
          </cell>
          <cell r="X193">
            <v>0</v>
          </cell>
          <cell r="Y193">
            <v>0</v>
          </cell>
          <cell r="Z193">
            <v>0</v>
          </cell>
          <cell r="AA193">
            <v>0</v>
          </cell>
          <cell r="AB193">
            <v>287980.60923084203</v>
          </cell>
          <cell r="AC193">
            <v>40251.739260902657</v>
          </cell>
          <cell r="AD193">
            <v>0</v>
          </cell>
          <cell r="AE193">
            <v>0</v>
          </cell>
          <cell r="AF193">
            <v>0</v>
          </cell>
          <cell r="AG193">
            <v>0</v>
          </cell>
          <cell r="AH193">
            <v>0</v>
          </cell>
          <cell r="AI193">
            <v>0</v>
          </cell>
          <cell r="AJ193">
            <v>290881.58649850602</v>
          </cell>
          <cell r="AK193">
            <v>37350.761993238775</v>
          </cell>
          <cell r="AL193">
            <v>0</v>
          </cell>
          <cell r="AM193">
            <v>0</v>
          </cell>
          <cell r="AN193">
            <v>0</v>
          </cell>
          <cell r="AO193">
            <v>0</v>
          </cell>
          <cell r="AP193">
            <v>0</v>
          </cell>
          <cell r="AQ193">
            <v>0</v>
          </cell>
          <cell r="AR193">
            <v>293649.44583402306</v>
          </cell>
          <cell r="AS193">
            <v>34582.902657721628</v>
          </cell>
          <cell r="AT193">
            <v>0</v>
          </cell>
          <cell r="AU193">
            <v>0</v>
          </cell>
          <cell r="AV193">
            <v>0</v>
          </cell>
          <cell r="AW193">
            <v>0</v>
          </cell>
          <cell r="AX193">
            <v>0</v>
          </cell>
          <cell r="AY193">
            <v>0</v>
          </cell>
          <cell r="AZ193">
            <v>401513.46206295263</v>
          </cell>
          <cell r="BA193">
            <v>42860.109700345412</v>
          </cell>
          <cell r="BB193">
            <v>0</v>
          </cell>
          <cell r="BC193">
            <v>0</v>
          </cell>
          <cell r="BD193">
            <v>0</v>
          </cell>
          <cell r="BE193">
            <v>0</v>
          </cell>
          <cell r="BF193">
            <v>0</v>
          </cell>
          <cell r="BG193">
            <v>0</v>
          </cell>
          <cell r="BH193">
            <v>405511.42653900239</v>
          </cell>
          <cell r="BI193">
            <v>38808.088633887521</v>
          </cell>
          <cell r="BJ193">
            <v>0</v>
          </cell>
          <cell r="BK193">
            <v>0</v>
          </cell>
          <cell r="BL193">
            <v>0</v>
          </cell>
          <cell r="BM193">
            <v>0</v>
          </cell>
          <cell r="BN193">
            <v>0</v>
          </cell>
          <cell r="BO193">
            <v>0</v>
          </cell>
          <cell r="BP193">
            <v>409520.00277420477</v>
          </cell>
          <cell r="BQ193">
            <v>34941.822041521904</v>
          </cell>
          <cell r="BR193">
            <v>0</v>
          </cell>
          <cell r="BS193">
            <v>0</v>
          </cell>
          <cell r="BT193">
            <v>0</v>
          </cell>
          <cell r="BU193">
            <v>0</v>
          </cell>
          <cell r="BV193">
            <v>0</v>
          </cell>
          <cell r="BW193">
            <v>0</v>
          </cell>
          <cell r="BX193">
            <v>325998.26428223931</v>
          </cell>
          <cell r="BY193">
            <v>24870.797898683784</v>
          </cell>
          <cell r="BZ193">
            <v>0</v>
          </cell>
          <cell r="CA193">
            <v>0</v>
          </cell>
          <cell r="CB193">
            <v>0</v>
          </cell>
          <cell r="CC193">
            <v>0</v>
          </cell>
          <cell r="CD193">
            <v>0</v>
          </cell>
          <cell r="CE193">
            <v>0</v>
          </cell>
          <cell r="CF193">
            <v>328330.98761551571</v>
          </cell>
          <cell r="CG193">
            <v>22538.074565407431</v>
          </cell>
          <cell r="CH193">
            <v>0</v>
          </cell>
          <cell r="CI193">
            <v>0</v>
          </cell>
          <cell r="CJ193">
            <v>0</v>
          </cell>
          <cell r="CK193">
            <v>0</v>
          </cell>
          <cell r="CL193">
            <v>0</v>
          </cell>
          <cell r="CM193">
            <v>0</v>
          </cell>
          <cell r="CN193">
            <v>330516.24958088668</v>
          </cell>
          <cell r="CO193">
            <v>20352.812600036406</v>
          </cell>
          <cell r="CP193">
            <v>0</v>
          </cell>
          <cell r="CQ193">
            <v>0</v>
          </cell>
          <cell r="CR193">
            <v>0</v>
          </cell>
          <cell r="CS193">
            <v>0</v>
          </cell>
          <cell r="CT193">
            <v>0</v>
          </cell>
        </row>
        <row r="194">
          <cell r="A194">
            <v>198</v>
          </cell>
          <cell r="B194" t="str">
            <v>Connection Revenue</v>
          </cell>
          <cell r="C194">
            <v>8099.7453492844134</v>
          </cell>
          <cell r="D194">
            <v>321820.01293740631</v>
          </cell>
          <cell r="E194">
            <v>50567.202904319871</v>
          </cell>
          <cell r="F194">
            <v>0</v>
          </cell>
          <cell r="G194">
            <v>380486.9611910106</v>
          </cell>
          <cell r="H194">
            <v>329919.75828669075</v>
          </cell>
          <cell r="I194">
            <v>50567.202904319871</v>
          </cell>
          <cell r="J194">
            <v>380486.9611910106</v>
          </cell>
          <cell r="K194">
            <v>7840.7378410163428</v>
          </cell>
          <cell r="L194">
            <v>324777.52573015174</v>
          </cell>
          <cell r="M194">
            <v>48020.2880441624</v>
          </cell>
          <cell r="N194">
            <v>0</v>
          </cell>
          <cell r="O194">
            <v>380638.55161533045</v>
          </cell>
          <cell r="P194">
            <v>332618.26357116806</v>
          </cell>
          <cell r="Q194">
            <v>48020.2880441624</v>
          </cell>
          <cell r="R194">
            <v>380638.55161533045</v>
          </cell>
          <cell r="S194">
            <v>7631.4961985099835</v>
          </cell>
          <cell r="T194">
            <v>327772.68128698412</v>
          </cell>
          <cell r="U194">
            <v>45518.188034304039</v>
          </cell>
          <cell r="V194">
            <v>0</v>
          </cell>
          <cell r="W194">
            <v>380922.36551979813</v>
          </cell>
          <cell r="X194">
            <v>335404.17748549412</v>
          </cell>
          <cell r="Y194">
            <v>45518.188034304039</v>
          </cell>
          <cell r="Z194">
            <v>380922.36551979813</v>
          </cell>
          <cell r="AA194">
            <v>8173.9373214348352</v>
          </cell>
          <cell r="AB194">
            <v>390958.35135530733</v>
          </cell>
          <cell r="AC194">
            <v>50978.064378330906</v>
          </cell>
          <cell r="AD194">
            <v>0</v>
          </cell>
          <cell r="AE194">
            <v>450110.35305507306</v>
          </cell>
          <cell r="AF194">
            <v>399132.28867674217</v>
          </cell>
          <cell r="AG194">
            <v>50978.064378330906</v>
          </cell>
          <cell r="AH194">
            <v>450110.35305507306</v>
          </cell>
          <cell r="AI194">
            <v>7836.8976340770923</v>
          </cell>
          <cell r="AJ194">
            <v>393686.15624132438</v>
          </cell>
          <cell r="AK194">
            <v>47712.692690885044</v>
          </cell>
          <cell r="AL194">
            <v>0</v>
          </cell>
          <cell r="AM194">
            <v>449235.74656628654</v>
          </cell>
          <cell r="AN194">
            <v>401523.0538754015</v>
          </cell>
          <cell r="AO194">
            <v>47712.692690885044</v>
          </cell>
          <cell r="AP194">
            <v>449235.74656628654</v>
          </cell>
          <cell r="AQ194">
            <v>7572.9802603556973</v>
          </cell>
          <cell r="AR194">
            <v>397071.65696049522</v>
          </cell>
          <cell r="AS194">
            <v>44651.309982063489</v>
          </cell>
          <cell r="AT194">
            <v>0</v>
          </cell>
          <cell r="AU194">
            <v>449295.94720291439</v>
          </cell>
          <cell r="AV194">
            <v>404644.63722085091</v>
          </cell>
          <cell r="AW194">
            <v>44651.309982063489</v>
          </cell>
          <cell r="AX194">
            <v>449295.94720291439</v>
          </cell>
          <cell r="AY194">
            <v>9107.2669277677633</v>
          </cell>
          <cell r="AZ194">
            <v>531727.57341072033</v>
          </cell>
          <cell r="BA194">
            <v>55084.461564013785</v>
          </cell>
          <cell r="BB194">
            <v>0</v>
          </cell>
          <cell r="BC194">
            <v>595919.30190250184</v>
          </cell>
          <cell r="BD194">
            <v>540834.84033848811</v>
          </cell>
          <cell r="BE194">
            <v>55084.461564013785</v>
          </cell>
          <cell r="BF194">
            <v>595919.30190250184</v>
          </cell>
          <cell r="BG194">
            <v>8766.1404820010121</v>
          </cell>
          <cell r="BH194">
            <v>537368.32026406622</v>
          </cell>
          <cell r="BI194">
            <v>50864.856371161462</v>
          </cell>
          <cell r="BJ194">
            <v>0</v>
          </cell>
          <cell r="BK194">
            <v>596999.31711722864</v>
          </cell>
          <cell r="BL194">
            <v>546134.46074606723</v>
          </cell>
          <cell r="BM194">
            <v>50864.856371161462</v>
          </cell>
          <cell r="BN194">
            <v>596999.31711722864</v>
          </cell>
          <cell r="BO194">
            <v>8452.1995871420386</v>
          </cell>
          <cell r="BP194">
            <v>543151.1677984253</v>
          </cell>
          <cell r="BQ194">
            <v>47153.084589664511</v>
          </cell>
          <cell r="BR194">
            <v>0</v>
          </cell>
          <cell r="BS194">
            <v>598756.45197523187</v>
          </cell>
          <cell r="BT194">
            <v>551603.3673855674</v>
          </cell>
          <cell r="BU194">
            <v>47153.084589664511</v>
          </cell>
          <cell r="BV194">
            <v>598756.45197523187</v>
          </cell>
          <cell r="BW194">
            <v>6812.2363388531567</v>
          </cell>
          <cell r="BX194">
            <v>438691.80163601949</v>
          </cell>
          <cell r="BY194">
            <v>35383.328088010596</v>
          </cell>
          <cell r="BZ194">
            <v>0</v>
          </cell>
          <cell r="CA194">
            <v>480887.36606288323</v>
          </cell>
          <cell r="CB194">
            <v>445504.03797487263</v>
          </cell>
          <cell r="CC194">
            <v>35383.328088010596</v>
          </cell>
          <cell r="CD194">
            <v>480887.36606288323</v>
          </cell>
          <cell r="CE194">
            <v>6522.9074488991309</v>
          </cell>
          <cell r="CF194">
            <v>440763.63167348091</v>
          </cell>
          <cell r="CG194">
            <v>33333.938820571544</v>
          </cell>
          <cell r="CH194">
            <v>0</v>
          </cell>
          <cell r="CI194">
            <v>480620.47794295155</v>
          </cell>
          <cell r="CJ194">
            <v>447286.53912238003</v>
          </cell>
          <cell r="CK194">
            <v>33333.938820571544</v>
          </cell>
          <cell r="CL194">
            <v>480620.47794295155</v>
          </cell>
          <cell r="CM194">
            <v>6249.174559693246</v>
          </cell>
          <cell r="CN194">
            <v>442744.12029166933</v>
          </cell>
          <cell r="CO194">
            <v>31479.178979825978</v>
          </cell>
          <cell r="CP194">
            <v>0</v>
          </cell>
          <cell r="CQ194">
            <v>480472.47383118857</v>
          </cell>
          <cell r="CR194">
            <v>448993.29485136259</v>
          </cell>
          <cell r="CS194">
            <v>31479.178979825978</v>
          </cell>
          <cell r="CT194">
            <v>480472.47383118857</v>
          </cell>
        </row>
        <row r="195">
          <cell r="A195">
            <v>199</v>
          </cell>
          <cell r="B195" t="str">
            <v>Subscription Revenue</v>
          </cell>
          <cell r="C195">
            <v>-186969.20081624575</v>
          </cell>
          <cell r="D195">
            <v>-53357.658614456654</v>
          </cell>
          <cell r="E195">
            <v>0</v>
          </cell>
          <cell r="F195">
            <v>4.4308978300729496E-2</v>
          </cell>
          <cell r="G195">
            <v>-240326.85943070054</v>
          </cell>
          <cell r="H195">
            <v>-240326.85943070054</v>
          </cell>
          <cell r="I195">
            <v>4.4308979064226151E-2</v>
          </cell>
          <cell r="J195">
            <v>-240326.8151217252</v>
          </cell>
          <cell r="K195">
            <v>-591990.21298972517</v>
          </cell>
          <cell r="L195">
            <v>-159519.81614821032</v>
          </cell>
          <cell r="M195">
            <v>-1625.0000000074506</v>
          </cell>
          <cell r="N195">
            <v>4.4104744149672553E-2</v>
          </cell>
          <cell r="O195">
            <v>-753135.02913793921</v>
          </cell>
          <cell r="P195">
            <v>-751510.02913793549</v>
          </cell>
          <cell r="Q195">
            <v>-1624.9558952637017</v>
          </cell>
          <cell r="R195">
            <v>-753134.98503319174</v>
          </cell>
          <cell r="S195">
            <v>-1025418.5751026142</v>
          </cell>
          <cell r="T195">
            <v>-262193.94429340586</v>
          </cell>
          <cell r="U195">
            <v>-4875.0000000037253</v>
          </cell>
          <cell r="V195">
            <v>4.3956088742699573E-2</v>
          </cell>
          <cell r="W195">
            <v>-1292487.519396022</v>
          </cell>
          <cell r="X195">
            <v>-1287612.519396022</v>
          </cell>
          <cell r="Y195">
            <v>-4874.9560439139605</v>
          </cell>
          <cell r="Z195">
            <v>-1292487.4754399359</v>
          </cell>
          <cell r="AA195">
            <v>-1484049.5152751151</v>
          </cell>
          <cell r="AB195">
            <v>-355195.70129507221</v>
          </cell>
          <cell r="AC195">
            <v>-16250</v>
          </cell>
          <cell r="AD195">
            <v>4.3484386569969224E-2</v>
          </cell>
          <cell r="AE195">
            <v>-1855495.2165701836</v>
          </cell>
          <cell r="AF195">
            <v>-1839245.2165701874</v>
          </cell>
          <cell r="AG195">
            <v>-16249.956515613943</v>
          </cell>
          <cell r="AH195">
            <v>-1855495.1730857939</v>
          </cell>
          <cell r="AI195">
            <v>-3553167.1062743142</v>
          </cell>
          <cell r="AJ195">
            <v>-439396.06425709464</v>
          </cell>
          <cell r="AK195">
            <v>-35750.000000003725</v>
          </cell>
          <cell r="AL195">
            <v>4.3045500319007023E-2</v>
          </cell>
          <cell r="AM195">
            <v>-2455391.9978775159</v>
          </cell>
          <cell r="AN195">
            <v>-2419641.9978775159</v>
          </cell>
          <cell r="AO195">
            <v>-35749.956954501569</v>
          </cell>
          <cell r="AP195">
            <v>-2455391.9548320174</v>
          </cell>
          <cell r="AQ195">
            <v>-2510805.8260879628</v>
          </cell>
          <cell r="AR195">
            <v>-521634.95951176248</v>
          </cell>
          <cell r="AS195">
            <v>-55250.000000007451</v>
          </cell>
          <cell r="AT195">
            <v>-11041159.016111571</v>
          </cell>
          <cell r="AU195">
            <v>-3087690.7855997309</v>
          </cell>
          <cell r="AV195">
            <v>-3032440.7855997235</v>
          </cell>
          <cell r="AW195">
            <v>-55249.956574887037</v>
          </cell>
          <cell r="AX195">
            <v>-3087690.7421746105</v>
          </cell>
          <cell r="AY195">
            <v>-3063291.542753391</v>
          </cell>
          <cell r="AZ195">
            <v>-603326.3248890359</v>
          </cell>
          <cell r="BA195">
            <v>-97499.999999992549</v>
          </cell>
          <cell r="BB195">
            <v>4.2942151907558679E-2</v>
          </cell>
          <cell r="BC195">
            <v>-3764117.8676424176</v>
          </cell>
          <cell r="BD195">
            <v>-3666617.867642425</v>
          </cell>
          <cell r="BE195">
            <v>-97499.957057841122</v>
          </cell>
          <cell r="BF195">
            <v>-3764117.8247002661</v>
          </cell>
          <cell r="BG195">
            <v>-3622252.1911886595</v>
          </cell>
          <cell r="BH195">
            <v>-683924.21154204383</v>
          </cell>
          <cell r="BI195">
            <v>-211250</v>
          </cell>
          <cell r="BJ195">
            <v>4.2425108809934699E-2</v>
          </cell>
          <cell r="BK195">
            <v>-4517426.4027307034</v>
          </cell>
          <cell r="BL195">
            <v>-4306176.4027307034</v>
          </cell>
          <cell r="BM195">
            <v>-211249.95757489279</v>
          </cell>
          <cell r="BN195">
            <v>-4517426.3603055924</v>
          </cell>
          <cell r="BO195">
            <v>-4153179.4653575681</v>
          </cell>
          <cell r="BP195">
            <v>-762572.96011126786</v>
          </cell>
          <cell r="BQ195">
            <v>-373749.99999999627</v>
          </cell>
          <cell r="BR195">
            <v>4.2437936724422635E-2</v>
          </cell>
          <cell r="BS195">
            <v>-5289502.4254688397</v>
          </cell>
          <cell r="BT195">
            <v>-4915752.4254688397</v>
          </cell>
          <cell r="BU195">
            <v>-373749.95756205916</v>
          </cell>
          <cell r="BV195">
            <v>-5289502.3830309063</v>
          </cell>
          <cell r="BW195">
            <v>-4656999.2976991292</v>
          </cell>
          <cell r="BX195">
            <v>-844592.59481881186</v>
          </cell>
          <cell r="BY195">
            <v>-487499.99999999627</v>
          </cell>
          <cell r="BZ195">
            <v>4.2343778855369017E-2</v>
          </cell>
          <cell r="CA195">
            <v>-5989091.8925179392</v>
          </cell>
          <cell r="CB195">
            <v>-5501591.8925179392</v>
          </cell>
          <cell r="CC195">
            <v>-487499.95765621588</v>
          </cell>
          <cell r="CD195">
            <v>-5989091.8501741588</v>
          </cell>
          <cell r="CE195">
            <v>-5201627.8960511889</v>
          </cell>
          <cell r="CF195">
            <v>-931235.15246241167</v>
          </cell>
          <cell r="CG195">
            <v>-552500.00000000373</v>
          </cell>
          <cell r="CH195">
            <v>4.1943466048960355E-2</v>
          </cell>
          <cell r="CI195">
            <v>-6685363.0485136062</v>
          </cell>
          <cell r="CJ195">
            <v>-6132863.0485136025</v>
          </cell>
          <cell r="CK195">
            <v>-552499.9580565393</v>
          </cell>
          <cell r="CL195">
            <v>-6685363.006570138</v>
          </cell>
          <cell r="CM195">
            <v>-5792486.4921429008</v>
          </cell>
          <cell r="CN195">
            <v>-1018184.1174265575</v>
          </cell>
          <cell r="CO195">
            <v>-617500.00000001118</v>
          </cell>
          <cell r="CP195">
            <v>4.1625499974225502E-2</v>
          </cell>
          <cell r="CQ195">
            <v>-7428170.6095694676</v>
          </cell>
          <cell r="CR195">
            <v>-6810670.6095694602</v>
          </cell>
          <cell r="CS195">
            <v>-617499.95837451145</v>
          </cell>
          <cell r="CT195">
            <v>-7428170.5679439679</v>
          </cell>
        </row>
        <row r="196">
          <cell r="A196">
            <v>200</v>
          </cell>
          <cell r="B196" t="str">
            <v>Corporate Jupiter Base</v>
          </cell>
          <cell r="C196">
            <v>5796698.7325201835</v>
          </cell>
          <cell r="D196">
            <v>2385917.3480795058</v>
          </cell>
          <cell r="E196">
            <v>83417.191795070903</v>
          </cell>
          <cell r="F196">
            <v>4.4308978300729496E-2</v>
          </cell>
          <cell r="G196">
            <v>8266033.2723947605</v>
          </cell>
          <cell r="H196">
            <v>8182616.0805996899</v>
          </cell>
          <cell r="I196">
            <v>83417.236104049211</v>
          </cell>
          <cell r="J196">
            <v>8266033.3167037386</v>
          </cell>
          <cell r="K196">
            <v>5806787.5989015847</v>
          </cell>
          <cell r="L196">
            <v>2380117.9848118648</v>
          </cell>
          <cell r="M196">
            <v>80032.08039487651</v>
          </cell>
          <cell r="N196">
            <v>4.4104744149672553E-2</v>
          </cell>
          <cell r="O196">
            <v>8266937.6641083257</v>
          </cell>
          <cell r="P196">
            <v>8186905.5837134495</v>
          </cell>
          <cell r="Q196">
            <v>80032.124499620666</v>
          </cell>
          <cell r="R196">
            <v>8266937.7082130695</v>
          </cell>
          <cell r="S196">
            <v>5817972.9240969447</v>
          </cell>
          <cell r="T196">
            <v>2377581.8528509494</v>
          </cell>
          <cell r="U196">
            <v>76901.018134158119</v>
          </cell>
          <cell r="V196">
            <v>4.3956088742699573E-2</v>
          </cell>
          <cell r="W196">
            <v>8272455.7950820522</v>
          </cell>
          <cell r="X196">
            <v>8195554.7769478941</v>
          </cell>
          <cell r="Y196">
            <v>76901.062090246865</v>
          </cell>
          <cell r="Z196">
            <v>8272455.8390381411</v>
          </cell>
          <cell r="AA196">
            <v>5773646.5682958467</v>
          </cell>
          <cell r="AB196">
            <v>2359416.9465048341</v>
          </cell>
          <cell r="AC196">
            <v>73392.365209918455</v>
          </cell>
          <cell r="AD196">
            <v>4.3484386569969224E-2</v>
          </cell>
          <cell r="AE196">
            <v>8206455.8800105993</v>
          </cell>
          <cell r="AF196">
            <v>8133063.5148006808</v>
          </cell>
          <cell r="AG196">
            <v>73392.408694305021</v>
          </cell>
          <cell r="AH196">
            <v>8206455.9234949863</v>
          </cell>
          <cell r="AI196">
            <v>5729652.1848159377</v>
          </cell>
          <cell r="AJ196">
            <v>2344659.0086940774</v>
          </cell>
          <cell r="AK196">
            <v>70127.18718697752</v>
          </cell>
          <cell r="AL196">
            <v>4.3045500319007023E-2</v>
          </cell>
          <cell r="AM196">
            <v>8144438.3806969924</v>
          </cell>
          <cell r="AN196">
            <v>8074311.1935100146</v>
          </cell>
          <cell r="AO196">
            <v>70127.230232477843</v>
          </cell>
          <cell r="AP196">
            <v>8144438.4237424927</v>
          </cell>
          <cell r="AQ196">
            <v>5805748.8478706619</v>
          </cell>
          <cell r="AR196">
            <v>2374420.078146561</v>
          </cell>
          <cell r="AS196">
            <v>68283.12855661448</v>
          </cell>
          <cell r="AT196">
            <v>4.3425121097011903E-2</v>
          </cell>
          <cell r="AU196">
            <v>8248452.0545738377</v>
          </cell>
          <cell r="AV196">
            <v>8180168.9260172229</v>
          </cell>
          <cell r="AW196">
            <v>68283.171981735577</v>
          </cell>
          <cell r="AX196">
            <v>8248452.097998959</v>
          </cell>
          <cell r="AY196">
            <v>5774485.1618352225</v>
          </cell>
          <cell r="AZ196">
            <v>2364393.3725000774</v>
          </cell>
          <cell r="BA196">
            <v>65195.983963107879</v>
          </cell>
          <cell r="BB196">
            <v>4.2942151907558679E-2</v>
          </cell>
          <cell r="BC196">
            <v>8204074.518298408</v>
          </cell>
          <cell r="BD196">
            <v>8138878.5343353003</v>
          </cell>
          <cell r="BE196">
            <v>65196.026905259787</v>
          </cell>
          <cell r="BF196">
            <v>8204074.5612405604</v>
          </cell>
          <cell r="BG196">
            <v>5742582.0334091159</v>
          </cell>
          <cell r="BH196">
            <v>2359356.1153983055</v>
          </cell>
          <cell r="BI196">
            <v>62217.425368214092</v>
          </cell>
          <cell r="BJ196">
            <v>4.2425108809934699E-2</v>
          </cell>
          <cell r="BK196">
            <v>8164155.5741756354</v>
          </cell>
          <cell r="BL196">
            <v>8101938.1488074213</v>
          </cell>
          <cell r="BM196">
            <v>62217.467793322903</v>
          </cell>
          <cell r="BN196">
            <v>8164155.6166007444</v>
          </cell>
          <cell r="BO196">
            <v>5776844.0508083776</v>
          </cell>
          <cell r="BP196">
            <v>2383343.3980049454</v>
          </cell>
          <cell r="BQ196">
            <v>60115.238033744747</v>
          </cell>
          <cell r="BR196">
            <v>4.2437936724422635E-2</v>
          </cell>
          <cell r="BS196">
            <v>8220302.6868470674</v>
          </cell>
          <cell r="BT196">
            <v>8160187.4488133229</v>
          </cell>
          <cell r="BU196">
            <v>60115.280471681472</v>
          </cell>
          <cell r="BV196">
            <v>8220302.7292850045</v>
          </cell>
          <cell r="BW196">
            <v>5799816.6447879886</v>
          </cell>
          <cell r="BX196">
            <v>2395331.0640235394</v>
          </cell>
          <cell r="BY196">
            <v>57962.473576579818</v>
          </cell>
          <cell r="BZ196">
            <v>4.2343778855369017E-2</v>
          </cell>
          <cell r="CA196">
            <v>8253110.1823881082</v>
          </cell>
          <cell r="CB196">
            <v>8195147.708811528</v>
          </cell>
          <cell r="CC196">
            <v>57962.515920358674</v>
          </cell>
          <cell r="CD196">
            <v>8253110.2247318868</v>
          </cell>
          <cell r="CE196">
            <v>5794837.2521584388</v>
          </cell>
          <cell r="CF196">
            <v>2384058.9089643941</v>
          </cell>
          <cell r="CG196">
            <v>55505.409011945936</v>
          </cell>
          <cell r="CH196">
            <v>4.1943466048960355E-2</v>
          </cell>
          <cell r="CI196">
            <v>8234401.5701347785</v>
          </cell>
          <cell r="CJ196">
            <v>8178896.1611228324</v>
          </cell>
          <cell r="CK196">
            <v>55505.450955411987</v>
          </cell>
          <cell r="CL196">
            <v>8234401.6120782448</v>
          </cell>
          <cell r="CM196">
            <v>5807850.5784913348</v>
          </cell>
          <cell r="CN196">
            <v>2377554.3041346306</v>
          </cell>
          <cell r="CO196">
            <v>53252.97979262405</v>
          </cell>
          <cell r="CP196">
            <v>4.1625499974225502E-2</v>
          </cell>
          <cell r="CQ196">
            <v>8238657.8624185892</v>
          </cell>
          <cell r="CR196">
            <v>8185404.8826259654</v>
          </cell>
          <cell r="CS196">
            <v>53253.021418124023</v>
          </cell>
          <cell r="CT196">
            <v>8238657.9040440889</v>
          </cell>
        </row>
        <row r="197">
          <cell r="A197">
            <v>201</v>
          </cell>
          <cell r="B197" t="str">
            <v>Consumer Jupiter Base</v>
          </cell>
          <cell r="C197">
            <v>425540.50071637181</v>
          </cell>
          <cell r="D197">
            <v>2242058.1209950019</v>
          </cell>
          <cell r="E197">
            <v>17908519.868776303</v>
          </cell>
          <cell r="F197">
            <v>0</v>
          </cell>
          <cell r="G197">
            <v>20576118.490487676</v>
          </cell>
          <cell r="H197">
            <v>2667598.6217113738</v>
          </cell>
          <cell r="I197">
            <v>17908519.868776303</v>
          </cell>
          <cell r="J197">
            <v>20576118.490487676</v>
          </cell>
          <cell r="K197">
            <v>421996.91637378198</v>
          </cell>
          <cell r="L197">
            <v>2245503.9516823185</v>
          </cell>
          <cell r="M197">
            <v>18059570.822595604</v>
          </cell>
          <cell r="N197">
            <v>0</v>
          </cell>
          <cell r="O197">
            <v>20727071.690651704</v>
          </cell>
          <cell r="P197">
            <v>2667500.8680561003</v>
          </cell>
          <cell r="Q197">
            <v>18059570.822595604</v>
          </cell>
          <cell r="R197">
            <v>20727071.690651704</v>
          </cell>
          <cell r="S197">
            <v>408943.23354739614</v>
          </cell>
          <cell r="T197">
            <v>2206198.6355886818</v>
          </cell>
          <cell r="U197">
            <v>17858945.261597149</v>
          </cell>
          <cell r="V197">
            <v>0</v>
          </cell>
          <cell r="W197">
            <v>20474087.130733225</v>
          </cell>
          <cell r="X197">
            <v>2615141.8691360778</v>
          </cell>
          <cell r="Y197">
            <v>17858945.261597149</v>
          </cell>
          <cell r="Z197">
            <v>20474087.130733225</v>
          </cell>
          <cell r="AA197">
            <v>401470.37613542902</v>
          </cell>
          <cell r="AB197">
            <v>2190849.4220774523</v>
          </cell>
          <cell r="AC197">
            <v>17569129.356016889</v>
          </cell>
          <cell r="AD197">
            <v>0</v>
          </cell>
          <cell r="AE197">
            <v>20161449.154229771</v>
          </cell>
          <cell r="AF197">
            <v>2592319.7982128812</v>
          </cell>
          <cell r="AG197">
            <v>17569129.356016889</v>
          </cell>
          <cell r="AH197">
            <v>20161449.154229771</v>
          </cell>
          <cell r="AI197">
            <v>390632.45584695687</v>
          </cell>
          <cell r="AJ197">
            <v>2158758.9439889006</v>
          </cell>
          <cell r="AK197">
            <v>17455852.42666034</v>
          </cell>
          <cell r="AL197">
            <v>0</v>
          </cell>
          <cell r="AM197">
            <v>20005243.826496199</v>
          </cell>
          <cell r="AN197">
            <v>2549391.3998358576</v>
          </cell>
          <cell r="AO197">
            <v>17455852.42666034</v>
          </cell>
          <cell r="AP197">
            <v>20005243.826496199</v>
          </cell>
          <cell r="AQ197">
            <v>384222.62614868506</v>
          </cell>
          <cell r="AR197">
            <v>2149675.4065424288</v>
          </cell>
          <cell r="AS197">
            <v>17393963.180878673</v>
          </cell>
          <cell r="AT197">
            <v>0</v>
          </cell>
          <cell r="AU197">
            <v>19927861.213569786</v>
          </cell>
          <cell r="AV197">
            <v>2533898.0326911137</v>
          </cell>
          <cell r="AW197">
            <v>17393963.180878673</v>
          </cell>
          <cell r="AX197">
            <v>19927861.213569786</v>
          </cell>
          <cell r="AY197">
            <v>372217.94820442377</v>
          </cell>
          <cell r="AZ197">
            <v>2117639.0310434545</v>
          </cell>
          <cell r="BA197">
            <v>16946101.503538799</v>
          </cell>
          <cell r="BB197">
            <v>0</v>
          </cell>
          <cell r="BC197">
            <v>19435958.482786678</v>
          </cell>
          <cell r="BD197">
            <v>2489856.9792478783</v>
          </cell>
          <cell r="BE197">
            <v>16946101.503538799</v>
          </cell>
          <cell r="BF197">
            <v>19435958.482786678</v>
          </cell>
          <cell r="BG197">
            <v>360739.96090572933</v>
          </cell>
          <cell r="BH197">
            <v>2091821.7619225574</v>
          </cell>
          <cell r="BI197">
            <v>16762652.952367859</v>
          </cell>
          <cell r="BJ197">
            <v>0</v>
          </cell>
          <cell r="BK197">
            <v>19215214.675196145</v>
          </cell>
          <cell r="BL197">
            <v>2452561.7228282867</v>
          </cell>
          <cell r="BM197">
            <v>16762652.952367859</v>
          </cell>
          <cell r="BN197">
            <v>19215214.675196145</v>
          </cell>
          <cell r="BO197">
            <v>352973.49314588052</v>
          </cell>
          <cell r="BP197">
            <v>2078535.0932538107</v>
          </cell>
          <cell r="BQ197">
            <v>16880764.079527803</v>
          </cell>
          <cell r="BR197">
            <v>0</v>
          </cell>
          <cell r="BS197">
            <v>19312272.665927492</v>
          </cell>
          <cell r="BT197">
            <v>2431508.5863996912</v>
          </cell>
          <cell r="BU197">
            <v>16880764.079527803</v>
          </cell>
          <cell r="BV197">
            <v>19312272.665927492</v>
          </cell>
          <cell r="BW197">
            <v>342180.59397039982</v>
          </cell>
          <cell r="BX197">
            <v>2051233.5696203029</v>
          </cell>
          <cell r="BY197">
            <v>16807821.647150617</v>
          </cell>
          <cell r="BZ197">
            <v>0</v>
          </cell>
          <cell r="CA197">
            <v>19201235.81074132</v>
          </cell>
          <cell r="CB197">
            <v>2393414.1635907027</v>
          </cell>
          <cell r="CC197">
            <v>16807821.647150617</v>
          </cell>
          <cell r="CD197">
            <v>19201235.81074132</v>
          </cell>
          <cell r="CE197">
            <v>336231.96831981599</v>
          </cell>
          <cell r="CF197">
            <v>2040160.3859696039</v>
          </cell>
          <cell r="CG197">
            <v>16805198.508832492</v>
          </cell>
          <cell r="CH197">
            <v>0</v>
          </cell>
          <cell r="CI197">
            <v>19181590.863121912</v>
          </cell>
          <cell r="CJ197">
            <v>2376392.3542894199</v>
          </cell>
          <cell r="CK197">
            <v>16805198.508832492</v>
          </cell>
          <cell r="CL197">
            <v>19181590.863121912</v>
          </cell>
          <cell r="CM197">
            <v>330549.72707133915</v>
          </cell>
          <cell r="CN197">
            <v>2028854.3980348839</v>
          </cell>
          <cell r="CO197">
            <v>16861336.04407268</v>
          </cell>
          <cell r="CP197">
            <v>0</v>
          </cell>
          <cell r="CQ197">
            <v>19220740.169178903</v>
          </cell>
          <cell r="CR197">
            <v>2359404.1251062229</v>
          </cell>
          <cell r="CS197">
            <v>16861336.04407268</v>
          </cell>
          <cell r="CT197">
            <v>19220740.169178903</v>
          </cell>
        </row>
        <row r="198">
          <cell r="A198">
            <v>202</v>
          </cell>
          <cell r="B198" t="str">
            <v xml:space="preserve"> </v>
          </cell>
          <cell r="C198">
            <v>425540.50071637181</v>
          </cell>
          <cell r="D198">
            <v>2242058.1209950019</v>
          </cell>
          <cell r="E198">
            <v>17908519.868776303</v>
          </cell>
          <cell r="F198">
            <v>0</v>
          </cell>
          <cell r="G198">
            <v>20576118.490487676</v>
          </cell>
          <cell r="H198">
            <v>2667598.6217113738</v>
          </cell>
          <cell r="I198">
            <v>17908519.868776303</v>
          </cell>
          <cell r="J198">
            <v>20576118.490487676</v>
          </cell>
          <cell r="K198">
            <v>421996.91637378198</v>
          </cell>
          <cell r="L198">
            <v>2245503.9516823185</v>
          </cell>
          <cell r="M198">
            <v>18059570.822595604</v>
          </cell>
          <cell r="N198">
            <v>0</v>
          </cell>
          <cell r="O198">
            <v>20727071.690651704</v>
          </cell>
          <cell r="P198">
            <v>2667500.8680561003</v>
          </cell>
          <cell r="Q198">
            <v>18059570.822595604</v>
          </cell>
          <cell r="R198">
            <v>20727071.690651704</v>
          </cell>
          <cell r="S198">
            <v>408943.23354739614</v>
          </cell>
          <cell r="T198">
            <v>2206198.6355886818</v>
          </cell>
          <cell r="U198">
            <v>17858945.261597149</v>
          </cell>
          <cell r="V198">
            <v>0</v>
          </cell>
          <cell r="W198">
            <v>20474087.130733225</v>
          </cell>
          <cell r="X198">
            <v>2615141.8691360778</v>
          </cell>
          <cell r="Y198">
            <v>17858945.261597149</v>
          </cell>
          <cell r="Z198">
            <v>20474087.130733225</v>
          </cell>
          <cell r="AA198">
            <v>401470.37613542902</v>
          </cell>
          <cell r="AB198">
            <v>2190849.4220774523</v>
          </cell>
          <cell r="AC198">
            <v>17569129.356016889</v>
          </cell>
          <cell r="AD198">
            <v>0</v>
          </cell>
          <cell r="AE198">
            <v>20161449.154229771</v>
          </cell>
          <cell r="AF198">
            <v>2592319.7982128812</v>
          </cell>
          <cell r="AG198">
            <v>17569129.356016889</v>
          </cell>
          <cell r="AH198">
            <v>20161449.154229771</v>
          </cell>
          <cell r="AI198">
            <v>390632.45584695687</v>
          </cell>
          <cell r="AJ198">
            <v>2158758.9439889006</v>
          </cell>
          <cell r="AK198">
            <v>17455852.42666034</v>
          </cell>
          <cell r="AL198">
            <v>0</v>
          </cell>
          <cell r="AM198">
            <v>20005243.826496199</v>
          </cell>
          <cell r="AN198">
            <v>2549391.3998358576</v>
          </cell>
          <cell r="AO198">
            <v>17455852.42666034</v>
          </cell>
          <cell r="AP198">
            <v>20005243.826496199</v>
          </cell>
          <cell r="AQ198">
            <v>384222.62614868506</v>
          </cell>
          <cell r="AR198">
            <v>2149675.4065424288</v>
          </cell>
          <cell r="AS198">
            <v>17393963.180878673</v>
          </cell>
          <cell r="AT198">
            <v>0</v>
          </cell>
          <cell r="AU198">
            <v>19927861.213569786</v>
          </cell>
          <cell r="AV198">
            <v>2533898.0326911137</v>
          </cell>
          <cell r="AW198">
            <v>17393963.180878673</v>
          </cell>
          <cell r="AX198">
            <v>19927861.213569786</v>
          </cell>
          <cell r="AY198">
            <v>372217.94820442377</v>
          </cell>
          <cell r="AZ198">
            <v>2117639.0310434545</v>
          </cell>
          <cell r="BA198">
            <v>16946101.503538799</v>
          </cell>
          <cell r="BB198">
            <v>0</v>
          </cell>
          <cell r="BC198">
            <v>19435958.482786678</v>
          </cell>
          <cell r="BD198">
            <v>2489856.9792478783</v>
          </cell>
          <cell r="BE198">
            <v>16946101.503538799</v>
          </cell>
          <cell r="BF198">
            <v>19435958.482786678</v>
          </cell>
          <cell r="BG198">
            <v>360739.96090572933</v>
          </cell>
          <cell r="BH198">
            <v>2091821.7619225574</v>
          </cell>
          <cell r="BI198">
            <v>16762652.952367859</v>
          </cell>
          <cell r="BJ198">
            <v>0</v>
          </cell>
          <cell r="BK198">
            <v>19215214.675196145</v>
          </cell>
          <cell r="BL198">
            <v>2452561.7228282867</v>
          </cell>
          <cell r="BM198">
            <v>16762652.952367859</v>
          </cell>
          <cell r="BN198">
            <v>19215214.675196145</v>
          </cell>
          <cell r="BO198">
            <v>352973.49314588052</v>
          </cell>
          <cell r="BP198">
            <v>2078535.0932538107</v>
          </cell>
          <cell r="BQ198">
            <v>16880764.079527803</v>
          </cell>
          <cell r="BR198">
            <v>0</v>
          </cell>
          <cell r="BS198">
            <v>19312272.665927492</v>
          </cell>
          <cell r="BT198">
            <v>2431508.5863996912</v>
          </cell>
          <cell r="BU198">
            <v>16880764.079527803</v>
          </cell>
          <cell r="BV198">
            <v>19312272.665927492</v>
          </cell>
          <cell r="BW198">
            <v>342180.59397039982</v>
          </cell>
          <cell r="BX198">
            <v>2051233.5696203029</v>
          </cell>
          <cell r="BY198">
            <v>16807821.647150617</v>
          </cell>
          <cell r="BZ198">
            <v>0</v>
          </cell>
          <cell r="CA198">
            <v>19201235.81074132</v>
          </cell>
          <cell r="CB198">
            <v>2393414.1635907027</v>
          </cell>
          <cell r="CC198">
            <v>16807821.647150617</v>
          </cell>
          <cell r="CD198">
            <v>19201235.81074132</v>
          </cell>
          <cell r="CE198">
            <v>336231.96831981599</v>
          </cell>
          <cell r="CF198">
            <v>2040160.3859696039</v>
          </cell>
          <cell r="CG198">
            <v>16805198.508832492</v>
          </cell>
          <cell r="CH198">
            <v>0</v>
          </cell>
          <cell r="CI198">
            <v>19181590.863121912</v>
          </cell>
          <cell r="CJ198">
            <v>2376392.3542894199</v>
          </cell>
          <cell r="CK198">
            <v>16805198.508832492</v>
          </cell>
          <cell r="CL198">
            <v>19181590.863121912</v>
          </cell>
          <cell r="CM198">
            <v>330549.72707133915</v>
          </cell>
          <cell r="CN198">
            <v>2028854.3980348839</v>
          </cell>
          <cell r="CO198">
            <v>16861336.04407268</v>
          </cell>
          <cell r="CP198">
            <v>0</v>
          </cell>
          <cell r="CQ198">
            <v>19220740.169178903</v>
          </cell>
          <cell r="CR198">
            <v>2359404.1251062229</v>
          </cell>
          <cell r="CS198">
            <v>16861336.04407268</v>
          </cell>
          <cell r="CT198">
            <v>19220740.169178903</v>
          </cell>
        </row>
        <row r="199">
          <cell r="A199">
            <v>203</v>
          </cell>
          <cell r="B199" t="str">
            <v xml:space="preserve"> </v>
          </cell>
          <cell r="G199">
            <v>0</v>
          </cell>
          <cell r="H199">
            <v>0</v>
          </cell>
          <cell r="I199">
            <v>0</v>
          </cell>
          <cell r="J199">
            <v>0</v>
          </cell>
          <cell r="O199">
            <v>0</v>
          </cell>
          <cell r="P199">
            <v>0</v>
          </cell>
          <cell r="Q199">
            <v>0</v>
          </cell>
          <cell r="R199">
            <v>0</v>
          </cell>
          <cell r="W199">
            <v>0</v>
          </cell>
          <cell r="X199">
            <v>0</v>
          </cell>
          <cell r="Y199">
            <v>0</v>
          </cell>
          <cell r="Z199">
            <v>0</v>
          </cell>
          <cell r="AE199">
            <v>0</v>
          </cell>
          <cell r="AF199">
            <v>0</v>
          </cell>
          <cell r="AG199">
            <v>0</v>
          </cell>
          <cell r="AH199">
            <v>0</v>
          </cell>
          <cell r="AM199">
            <v>0</v>
          </cell>
          <cell r="AN199">
            <v>0</v>
          </cell>
          <cell r="AO199">
            <v>0</v>
          </cell>
          <cell r="AP199">
            <v>0</v>
          </cell>
          <cell r="AU199">
            <v>0</v>
          </cell>
          <cell r="AV199">
            <v>0</v>
          </cell>
          <cell r="AW199">
            <v>0</v>
          </cell>
          <cell r="AX199">
            <v>0</v>
          </cell>
          <cell r="BC199">
            <v>0</v>
          </cell>
          <cell r="BD199">
            <v>0</v>
          </cell>
          <cell r="BE199">
            <v>0</v>
          </cell>
          <cell r="BF199">
            <v>0</v>
          </cell>
          <cell r="BK199">
            <v>0</v>
          </cell>
          <cell r="BL199">
            <v>0</v>
          </cell>
          <cell r="BM199">
            <v>0</v>
          </cell>
          <cell r="BN199">
            <v>0</v>
          </cell>
          <cell r="BS199">
            <v>0</v>
          </cell>
          <cell r="BT199">
            <v>0</v>
          </cell>
          <cell r="BU199">
            <v>0</v>
          </cell>
          <cell r="BV199">
            <v>0</v>
          </cell>
          <cell r="CA199">
            <v>0</v>
          </cell>
          <cell r="CB199">
            <v>0</v>
          </cell>
          <cell r="CC199">
            <v>0</v>
          </cell>
          <cell r="CD199">
            <v>0</v>
          </cell>
          <cell r="CI199">
            <v>0</v>
          </cell>
          <cell r="CJ199">
            <v>0</v>
          </cell>
          <cell r="CK199">
            <v>0</v>
          </cell>
          <cell r="CL199">
            <v>0</v>
          </cell>
          <cell r="CQ199">
            <v>0</v>
          </cell>
          <cell r="CR199">
            <v>0</v>
          </cell>
          <cell r="CS199">
            <v>0</v>
          </cell>
          <cell r="CT199">
            <v>0</v>
          </cell>
        </row>
        <row r="200">
          <cell r="A200">
            <v>204</v>
          </cell>
          <cell r="B200" t="str">
            <v>Lumina Base</v>
          </cell>
          <cell r="C200">
            <v>2314452.7364232522</v>
          </cell>
          <cell r="D200">
            <v>705816.7577958646</v>
          </cell>
          <cell r="E200">
            <v>3219259.3412743676</v>
          </cell>
          <cell r="F200">
            <v>0</v>
          </cell>
          <cell r="G200">
            <v>6239528.8354934845</v>
          </cell>
          <cell r="H200">
            <v>3020269.4942191169</v>
          </cell>
          <cell r="I200">
            <v>3219259.3412743676</v>
          </cell>
          <cell r="J200">
            <v>6239528.8354934845</v>
          </cell>
          <cell r="K200">
            <v>2395391.3929005358</v>
          </cell>
          <cell r="L200">
            <v>795792.95446828229</v>
          </cell>
          <cell r="M200">
            <v>3390631.7831231421</v>
          </cell>
          <cell r="N200">
            <v>0</v>
          </cell>
          <cell r="O200">
            <v>6581816.1304919608</v>
          </cell>
          <cell r="P200">
            <v>3191184.3473688182</v>
          </cell>
          <cell r="Q200">
            <v>3390631.7831231421</v>
          </cell>
          <cell r="R200">
            <v>6581816.1304919608</v>
          </cell>
          <cell r="S200">
            <v>2223186.2355876472</v>
          </cell>
          <cell r="T200">
            <v>802621.90965948254</v>
          </cell>
          <cell r="U200">
            <v>3558380.424845045</v>
          </cell>
          <cell r="V200">
            <v>0</v>
          </cell>
          <cell r="W200">
            <v>6584188.5700921752</v>
          </cell>
          <cell r="X200">
            <v>3025808.1452471297</v>
          </cell>
          <cell r="Y200">
            <v>3558380.424845045</v>
          </cell>
          <cell r="Z200">
            <v>6584188.5700921752</v>
          </cell>
          <cell r="AA200">
            <v>2359543.0281219538</v>
          </cell>
          <cell r="AB200">
            <v>905760.4520007394</v>
          </cell>
          <cell r="AC200">
            <v>3678433.2049074546</v>
          </cell>
          <cell r="AD200">
            <v>0</v>
          </cell>
          <cell r="AE200">
            <v>6943736.6850301474</v>
          </cell>
          <cell r="AF200">
            <v>3265303.4801226933</v>
          </cell>
          <cell r="AG200">
            <v>3678433.2049074546</v>
          </cell>
          <cell r="AH200">
            <v>6943736.6850301474</v>
          </cell>
          <cell r="AI200">
            <v>2326548.2530627921</v>
          </cell>
          <cell r="AJ200">
            <v>945827.22069150407</v>
          </cell>
          <cell r="AK200">
            <v>3824081.0743947462</v>
          </cell>
          <cell r="AL200">
            <v>0</v>
          </cell>
          <cell r="AM200">
            <v>7096456.5481490418</v>
          </cell>
          <cell r="AN200">
            <v>3272375.4737542961</v>
          </cell>
          <cell r="AO200">
            <v>3824081.0743947462</v>
          </cell>
          <cell r="AP200">
            <v>7096456.5481490418</v>
          </cell>
          <cell r="AQ200">
            <v>2340381.7594293831</v>
          </cell>
          <cell r="AR200">
            <v>993344.95200908557</v>
          </cell>
          <cell r="AS200">
            <v>3723329.7352733314</v>
          </cell>
          <cell r="AT200">
            <v>0</v>
          </cell>
          <cell r="AU200">
            <v>7057056.4467118001</v>
          </cell>
          <cell r="AV200">
            <v>3333726.7114384687</v>
          </cell>
          <cell r="AW200">
            <v>3723329.7352733314</v>
          </cell>
          <cell r="AX200">
            <v>7057056.4467118001</v>
          </cell>
          <cell r="AY200">
            <v>2391904.3539096895</v>
          </cell>
          <cell r="AZ200">
            <v>1073730.950477038</v>
          </cell>
          <cell r="BA200">
            <v>4065908.3389100102</v>
          </cell>
          <cell r="BB200">
            <v>0</v>
          </cell>
          <cell r="BC200">
            <v>7531543.6432967372</v>
          </cell>
          <cell r="BD200">
            <v>3465635.3043867275</v>
          </cell>
          <cell r="BE200">
            <v>4065908.3389100102</v>
          </cell>
          <cell r="BF200">
            <v>7531543.6432967372</v>
          </cell>
          <cell r="BG200">
            <v>2325782.3249591179</v>
          </cell>
          <cell r="BH200">
            <v>1087715.2461706111</v>
          </cell>
          <cell r="BI200">
            <v>4122541.1740995711</v>
          </cell>
          <cell r="BJ200">
            <v>0</v>
          </cell>
          <cell r="BK200">
            <v>7536038.7452293001</v>
          </cell>
          <cell r="BL200">
            <v>3413497.571129729</v>
          </cell>
          <cell r="BM200">
            <v>4122541.1740995711</v>
          </cell>
          <cell r="BN200">
            <v>7536038.7452293001</v>
          </cell>
          <cell r="BO200">
            <v>2320564.4196577687</v>
          </cell>
          <cell r="BP200">
            <v>1151098.379636571</v>
          </cell>
          <cell r="BQ200">
            <v>4659598.517226371</v>
          </cell>
          <cell r="BR200">
            <v>0</v>
          </cell>
          <cell r="BS200">
            <v>8131261.3165207105</v>
          </cell>
          <cell r="BT200">
            <v>3471662.7992943395</v>
          </cell>
          <cell r="BU200">
            <v>4659598.517226371</v>
          </cell>
          <cell r="BV200">
            <v>8131261.3165207105</v>
          </cell>
          <cell r="BW200">
            <v>2352708.1539174123</v>
          </cell>
          <cell r="BX200">
            <v>1224045.5143756038</v>
          </cell>
          <cell r="BY200">
            <v>4979346.4995460492</v>
          </cell>
          <cell r="BZ200">
            <v>0</v>
          </cell>
          <cell r="CA200">
            <v>8556100.1678390652</v>
          </cell>
          <cell r="CB200">
            <v>3576753.668293016</v>
          </cell>
          <cell r="CC200">
            <v>4979346.4995460492</v>
          </cell>
          <cell r="CD200">
            <v>8556100.1678390652</v>
          </cell>
          <cell r="CE200">
            <v>2215952.8705239287</v>
          </cell>
          <cell r="CF200">
            <v>1194037.7312387647</v>
          </cell>
          <cell r="CG200">
            <v>4694820.2651710762</v>
          </cell>
          <cell r="CH200">
            <v>0</v>
          </cell>
          <cell r="CI200">
            <v>8104810.8669337695</v>
          </cell>
          <cell r="CJ200">
            <v>3409990.6017626934</v>
          </cell>
          <cell r="CK200">
            <v>4694820.2651710762</v>
          </cell>
          <cell r="CL200">
            <v>8104810.8669337695</v>
          </cell>
          <cell r="CM200">
            <v>2451803.3840879477</v>
          </cell>
          <cell r="CN200">
            <v>1390948.0408180254</v>
          </cell>
          <cell r="CO200">
            <v>5309897.4647166301</v>
          </cell>
          <cell r="CP200">
            <v>0</v>
          </cell>
          <cell r="CQ200">
            <v>9152648.8896226026</v>
          </cell>
          <cell r="CR200">
            <v>3842751.424905973</v>
          </cell>
          <cell r="CS200">
            <v>5309897.4647166301</v>
          </cell>
          <cell r="CT200">
            <v>9152648.8896226026</v>
          </cell>
        </row>
        <row r="201">
          <cell r="A201">
            <v>205</v>
          </cell>
          <cell r="B201" t="str">
            <v>ISP Base</v>
          </cell>
          <cell r="C201">
            <v>0</v>
          </cell>
          <cell r="D201">
            <v>3996587.5339822527</v>
          </cell>
          <cell r="E201">
            <v>3411245.9691497022</v>
          </cell>
          <cell r="F201">
            <v>0</v>
          </cell>
          <cell r="G201">
            <v>7407833.5031319549</v>
          </cell>
          <cell r="H201">
            <v>3996587.5339822527</v>
          </cell>
          <cell r="I201">
            <v>3411245.9691497022</v>
          </cell>
          <cell r="J201">
            <v>7407833.5031319549</v>
          </cell>
          <cell r="K201">
            <v>0</v>
          </cell>
          <cell r="L201">
            <v>4022074.8776119729</v>
          </cell>
          <cell r="M201">
            <v>3285584.0972201801</v>
          </cell>
          <cell r="N201">
            <v>0</v>
          </cell>
          <cell r="O201">
            <v>7307658.9748321529</v>
          </cell>
          <cell r="P201">
            <v>4022074.8776119729</v>
          </cell>
          <cell r="Q201">
            <v>3285584.0972201801</v>
          </cell>
          <cell r="R201">
            <v>7307658.9748321529</v>
          </cell>
          <cell r="S201">
            <v>0</v>
          </cell>
          <cell r="T201">
            <v>4055138.1413215385</v>
          </cell>
          <cell r="U201">
            <v>3163241.9118802878</v>
          </cell>
          <cell r="V201">
            <v>0</v>
          </cell>
          <cell r="W201">
            <v>7218380.0532018263</v>
          </cell>
          <cell r="X201">
            <v>4055138.1413215385</v>
          </cell>
          <cell r="Y201">
            <v>3163241.9118802878</v>
          </cell>
          <cell r="Z201">
            <v>7218380.0532018263</v>
          </cell>
          <cell r="AA201">
            <v>0</v>
          </cell>
          <cell r="AB201">
            <v>4105557.7702778215</v>
          </cell>
          <cell r="AC201">
            <v>3045052.8785166983</v>
          </cell>
          <cell r="AD201">
            <v>0</v>
          </cell>
          <cell r="AE201">
            <v>7150610.6487945197</v>
          </cell>
          <cell r="AF201">
            <v>4105557.7702778215</v>
          </cell>
          <cell r="AG201">
            <v>3045052.8785166983</v>
          </cell>
          <cell r="AH201">
            <v>7150610.6487945197</v>
          </cell>
          <cell r="AI201">
            <v>0</v>
          </cell>
          <cell r="AJ201">
            <v>4171191.072562681</v>
          </cell>
          <cell r="AK201">
            <v>2931366.8915654938</v>
          </cell>
          <cell r="AL201">
            <v>0</v>
          </cell>
          <cell r="AM201">
            <v>7102557.9641281748</v>
          </cell>
          <cell r="AN201">
            <v>4171191.072562681</v>
          </cell>
          <cell r="AO201">
            <v>2931366.8915654938</v>
          </cell>
          <cell r="AP201">
            <v>7102557.9641281748</v>
          </cell>
          <cell r="AQ201">
            <v>0</v>
          </cell>
          <cell r="AR201">
            <v>4233352.617202607</v>
          </cell>
          <cell r="AS201">
            <v>2820834.8245224063</v>
          </cell>
          <cell r="AT201">
            <v>0</v>
          </cell>
          <cell r="AU201">
            <v>7054187.4417250138</v>
          </cell>
          <cell r="AV201">
            <v>4233352.617202607</v>
          </cell>
          <cell r="AW201">
            <v>2820834.8245224063</v>
          </cell>
          <cell r="AX201">
            <v>7054187.4417250138</v>
          </cell>
          <cell r="AY201">
            <v>0</v>
          </cell>
          <cell r="AZ201">
            <v>4327348.3428918319</v>
          </cell>
          <cell r="BA201">
            <v>2714275.4062080416</v>
          </cell>
          <cell r="BB201">
            <v>0</v>
          </cell>
          <cell r="BC201">
            <v>7041623.749099873</v>
          </cell>
          <cell r="BD201">
            <v>4327348.3428918319</v>
          </cell>
          <cell r="BE201">
            <v>2714275.4062080416</v>
          </cell>
          <cell r="BF201">
            <v>7041623.749099873</v>
          </cell>
          <cell r="BG201">
            <v>0</v>
          </cell>
          <cell r="BH201">
            <v>4452975.7173679452</v>
          </cell>
          <cell r="BI201">
            <v>2611540.9020819478</v>
          </cell>
          <cell r="BJ201">
            <v>0</v>
          </cell>
          <cell r="BK201">
            <v>7064516.619449893</v>
          </cell>
          <cell r="BL201">
            <v>4452975.7173679452</v>
          </cell>
          <cell r="BM201">
            <v>2611540.9020819478</v>
          </cell>
          <cell r="BN201">
            <v>7064516.619449893</v>
          </cell>
          <cell r="BO201">
            <v>0</v>
          </cell>
          <cell r="BP201">
            <v>4577194.2239923188</v>
          </cell>
          <cell r="BQ201">
            <v>2510338.8749106186</v>
          </cell>
          <cell r="BR201">
            <v>0</v>
          </cell>
          <cell r="BS201">
            <v>7087533.098902937</v>
          </cell>
          <cell r="BT201">
            <v>4577194.2239923188</v>
          </cell>
          <cell r="BU201">
            <v>2510338.8749106186</v>
          </cell>
          <cell r="BV201">
            <v>7087533.098902937</v>
          </cell>
          <cell r="BW201">
            <v>0</v>
          </cell>
          <cell r="BX201">
            <v>4672913.4600435356</v>
          </cell>
          <cell r="BY201">
            <v>2412537.5491975993</v>
          </cell>
          <cell r="BZ201">
            <v>0</v>
          </cell>
          <cell r="CA201">
            <v>7085451.0092411349</v>
          </cell>
          <cell r="CB201">
            <v>4672913.4600435356</v>
          </cell>
          <cell r="CC201">
            <v>2412537.5491975993</v>
          </cell>
          <cell r="CD201">
            <v>7085451.0092411349</v>
          </cell>
          <cell r="CE201">
            <v>0</v>
          </cell>
          <cell r="CF201">
            <v>4740772.7769208858</v>
          </cell>
          <cell r="CG201">
            <v>2319507.4036681233</v>
          </cell>
          <cell r="CH201">
            <v>0</v>
          </cell>
          <cell r="CI201">
            <v>7060280.1805890091</v>
          </cell>
          <cell r="CJ201">
            <v>4740772.7769208858</v>
          </cell>
          <cell r="CK201">
            <v>2319507.4036681233</v>
          </cell>
          <cell r="CL201">
            <v>7060280.1805890091</v>
          </cell>
          <cell r="CM201">
            <v>0</v>
          </cell>
          <cell r="CN201">
            <v>4808602.6598594775</v>
          </cell>
          <cell r="CO201">
            <v>2229726.0076771309</v>
          </cell>
          <cell r="CP201">
            <v>0</v>
          </cell>
          <cell r="CQ201">
            <v>7038328.6675366089</v>
          </cell>
          <cell r="CR201">
            <v>4808602.6598594775</v>
          </cell>
          <cell r="CS201">
            <v>2229726.0076771309</v>
          </cell>
          <cell r="CT201">
            <v>7038328.6675366089</v>
          </cell>
        </row>
        <row r="202">
          <cell r="A202">
            <v>206</v>
          </cell>
          <cell r="B202" t="str">
            <v>Prepay Base</v>
          </cell>
          <cell r="C202">
            <v>0</v>
          </cell>
          <cell r="D202">
            <v>3996587.5339822527</v>
          </cell>
          <cell r="E202">
            <v>3411245.9691497022</v>
          </cell>
          <cell r="F202">
            <v>0</v>
          </cell>
          <cell r="G202">
            <v>0</v>
          </cell>
          <cell r="H202">
            <v>0</v>
          </cell>
          <cell r="I202">
            <v>0</v>
          </cell>
          <cell r="J202">
            <v>0</v>
          </cell>
          <cell r="K202">
            <v>0</v>
          </cell>
          <cell r="L202">
            <v>4022074.8776119729</v>
          </cell>
          <cell r="M202">
            <v>3285584.0972201801</v>
          </cell>
          <cell r="N202">
            <v>0</v>
          </cell>
          <cell r="O202">
            <v>0</v>
          </cell>
          <cell r="P202">
            <v>0</v>
          </cell>
          <cell r="Q202">
            <v>0</v>
          </cell>
          <cell r="R202">
            <v>0</v>
          </cell>
          <cell r="S202">
            <v>0</v>
          </cell>
          <cell r="T202">
            <v>4055138.1413215385</v>
          </cell>
          <cell r="U202">
            <v>3163241.9118802878</v>
          </cell>
          <cell r="V202">
            <v>0</v>
          </cell>
          <cell r="W202">
            <v>0</v>
          </cell>
          <cell r="X202">
            <v>0</v>
          </cell>
          <cell r="Y202">
            <v>0</v>
          </cell>
          <cell r="Z202">
            <v>0</v>
          </cell>
          <cell r="AA202">
            <v>0</v>
          </cell>
          <cell r="AB202">
            <v>4105557.7702778215</v>
          </cell>
          <cell r="AC202">
            <v>3045052.8785166983</v>
          </cell>
          <cell r="AD202">
            <v>0</v>
          </cell>
          <cell r="AE202">
            <v>0</v>
          </cell>
          <cell r="AF202">
            <v>0</v>
          </cell>
          <cell r="AG202">
            <v>0</v>
          </cell>
          <cell r="AH202">
            <v>0</v>
          </cell>
          <cell r="AI202">
            <v>0</v>
          </cell>
          <cell r="AJ202">
            <v>4171191.072562681</v>
          </cell>
          <cell r="AK202">
            <v>2931366.8915654938</v>
          </cell>
          <cell r="AL202">
            <v>0</v>
          </cell>
          <cell r="AM202">
            <v>0</v>
          </cell>
          <cell r="AN202">
            <v>0</v>
          </cell>
          <cell r="AO202">
            <v>0</v>
          </cell>
          <cell r="AP202">
            <v>0</v>
          </cell>
          <cell r="AQ202">
            <v>0</v>
          </cell>
          <cell r="AR202">
            <v>4233352.617202607</v>
          </cell>
          <cell r="AS202">
            <v>2820834.8245224063</v>
          </cell>
          <cell r="AT202">
            <v>0</v>
          </cell>
          <cell r="AU202">
            <v>0</v>
          </cell>
          <cell r="AV202">
            <v>0</v>
          </cell>
          <cell r="AW202">
            <v>0</v>
          </cell>
          <cell r="AX202">
            <v>0</v>
          </cell>
          <cell r="AY202">
            <v>0</v>
          </cell>
          <cell r="AZ202">
            <v>4327348.3428918319</v>
          </cell>
          <cell r="BA202">
            <v>2714275.4062080416</v>
          </cell>
          <cell r="BB202">
            <v>0</v>
          </cell>
          <cell r="BC202">
            <v>0</v>
          </cell>
          <cell r="BD202">
            <v>0</v>
          </cell>
          <cell r="BE202">
            <v>0</v>
          </cell>
          <cell r="BF202">
            <v>0</v>
          </cell>
          <cell r="BG202">
            <v>0</v>
          </cell>
          <cell r="BH202">
            <v>4452975.7173679452</v>
          </cell>
          <cell r="BI202">
            <v>2611540.9020819478</v>
          </cell>
          <cell r="BJ202">
            <v>0</v>
          </cell>
          <cell r="BK202">
            <v>0</v>
          </cell>
          <cell r="BL202">
            <v>0</v>
          </cell>
          <cell r="BM202">
            <v>0</v>
          </cell>
          <cell r="BN202">
            <v>0</v>
          </cell>
          <cell r="BO202">
            <v>0</v>
          </cell>
          <cell r="BP202">
            <v>4577194.2239923188</v>
          </cell>
          <cell r="BQ202">
            <v>2510338.8749106186</v>
          </cell>
          <cell r="BR202">
            <v>0</v>
          </cell>
          <cell r="BS202">
            <v>0</v>
          </cell>
          <cell r="BT202">
            <v>0</v>
          </cell>
          <cell r="BU202">
            <v>0</v>
          </cell>
          <cell r="BV202">
            <v>0</v>
          </cell>
          <cell r="BW202">
            <v>0</v>
          </cell>
          <cell r="BX202">
            <v>4672913.4600435356</v>
          </cell>
          <cell r="BY202">
            <v>2412537.5491975993</v>
          </cell>
          <cell r="BZ202">
            <v>0</v>
          </cell>
          <cell r="CA202">
            <v>0</v>
          </cell>
          <cell r="CB202">
            <v>0</v>
          </cell>
          <cell r="CC202">
            <v>0</v>
          </cell>
          <cell r="CD202">
            <v>0</v>
          </cell>
          <cell r="CE202">
            <v>0</v>
          </cell>
          <cell r="CF202">
            <v>4740772.7769208858</v>
          </cell>
          <cell r="CG202">
            <v>2319507.4036681233</v>
          </cell>
          <cell r="CH202">
            <v>0</v>
          </cell>
          <cell r="CI202">
            <v>0</v>
          </cell>
          <cell r="CJ202">
            <v>0</v>
          </cell>
          <cell r="CK202">
            <v>0</v>
          </cell>
          <cell r="CL202">
            <v>0</v>
          </cell>
          <cell r="CM202">
            <v>0</v>
          </cell>
          <cell r="CN202">
            <v>4808602.6598594775</v>
          </cell>
          <cell r="CO202">
            <v>2229726.0076771309</v>
          </cell>
          <cell r="CP202">
            <v>0</v>
          </cell>
          <cell r="CQ202">
            <v>0</v>
          </cell>
          <cell r="CR202">
            <v>0</v>
          </cell>
          <cell r="CS202">
            <v>0</v>
          </cell>
          <cell r="CT202">
            <v>0</v>
          </cell>
        </row>
        <row r="203">
          <cell r="A203">
            <v>207</v>
          </cell>
          <cell r="B203" t="str">
            <v>Subscription Revenue</v>
          </cell>
          <cell r="C203">
            <v>8536691.9696598072</v>
          </cell>
          <cell r="D203">
            <v>9330379.7608526256</v>
          </cell>
          <cell r="E203">
            <v>24622442.37099544</v>
          </cell>
          <cell r="F203">
            <v>4.4308978300729496E-2</v>
          </cell>
          <cell r="G203">
            <v>42489514.101507872</v>
          </cell>
          <cell r="H203">
            <v>17867071.730512433</v>
          </cell>
          <cell r="I203">
            <v>24622442.415304419</v>
          </cell>
          <cell r="J203">
            <v>42489514.145816848</v>
          </cell>
          <cell r="K203">
            <v>8624175.9081759024</v>
          </cell>
          <cell r="L203">
            <v>9443489.7685744371</v>
          </cell>
          <cell r="M203">
            <v>24815818.783333801</v>
          </cell>
          <cell r="N203">
            <v>4.4104744149672553E-2</v>
          </cell>
          <cell r="O203">
            <v>42883484.46008414</v>
          </cell>
          <cell r="P203">
            <v>18067665.67675034</v>
          </cell>
          <cell r="Q203">
            <v>24815818.827438544</v>
          </cell>
          <cell r="R203">
            <v>42883484.504188888</v>
          </cell>
          <cell r="S203">
            <v>8450102.393231988</v>
          </cell>
          <cell r="T203">
            <v>9441540.5394206513</v>
          </cell>
          <cell r="U203">
            <v>24657468.616456639</v>
          </cell>
          <cell r="V203">
            <v>4.3956088742699573E-2</v>
          </cell>
          <cell r="W203">
            <v>42549111.54910928</v>
          </cell>
          <cell r="X203">
            <v>17891642.932652637</v>
          </cell>
          <cell r="Y203">
            <v>24657468.660412729</v>
          </cell>
          <cell r="Z203">
            <v>42549111.593065366</v>
          </cell>
          <cell r="AA203">
            <v>8534659.9725532308</v>
          </cell>
          <cell r="AB203">
            <v>9561584.5908608474</v>
          </cell>
          <cell r="AC203">
            <v>24366007.804650962</v>
          </cell>
          <cell r="AD203">
            <v>4.3484386569969224E-2</v>
          </cell>
          <cell r="AE203">
            <v>42462252.368065044</v>
          </cell>
          <cell r="AF203">
            <v>18096244.563414078</v>
          </cell>
          <cell r="AG203">
            <v>24366007.848135348</v>
          </cell>
          <cell r="AH203">
            <v>42462252.411549434</v>
          </cell>
          <cell r="AI203">
            <v>8446832.8937256858</v>
          </cell>
          <cell r="AJ203">
            <v>9620436.245937163</v>
          </cell>
          <cell r="AK203">
            <v>24281427.579807561</v>
          </cell>
          <cell r="AL203">
            <v>4.3045500319007023E-2</v>
          </cell>
          <cell r="AM203">
            <v>42348696.719470412</v>
          </cell>
          <cell r="AN203">
            <v>18067269.139662847</v>
          </cell>
          <cell r="AO203">
            <v>24281427.622853063</v>
          </cell>
          <cell r="AP203">
            <v>42348696.76251591</v>
          </cell>
          <cell r="AQ203">
            <v>8530353.2334487289</v>
          </cell>
          <cell r="AR203">
            <v>9750793.0539006814</v>
          </cell>
          <cell r="AS203">
            <v>24006410.869231023</v>
          </cell>
          <cell r="AT203">
            <v>4.3425121097011903E-2</v>
          </cell>
          <cell r="AU203">
            <v>42287557.156580433</v>
          </cell>
          <cell r="AV203">
            <v>18281146.28734941</v>
          </cell>
          <cell r="AW203">
            <v>24006410.912656143</v>
          </cell>
          <cell r="AX203">
            <v>42287557.200005554</v>
          </cell>
          <cell r="AY203">
            <v>8538607.4639493357</v>
          </cell>
          <cell r="AZ203">
            <v>9883111.6969124004</v>
          </cell>
          <cell r="BA203">
            <v>23791481.23261996</v>
          </cell>
          <cell r="BB203">
            <v>4.2942151907558679E-2</v>
          </cell>
          <cell r="BC203">
            <v>42213200.393481702</v>
          </cell>
          <cell r="BD203">
            <v>18421719.160861738</v>
          </cell>
          <cell r="BE203">
            <v>23791481.275562111</v>
          </cell>
          <cell r="BF203">
            <v>42213200.436423853</v>
          </cell>
          <cell r="BG203">
            <v>8429104.3192739636</v>
          </cell>
          <cell r="BH203">
            <v>9991868.8408594206</v>
          </cell>
          <cell r="BI203">
            <v>23558952.453917593</v>
          </cell>
          <cell r="BJ203">
            <v>4.2425108809934699E-2</v>
          </cell>
          <cell r="BK203">
            <v>41979925.614050977</v>
          </cell>
          <cell r="BL203">
            <v>18420973.160133384</v>
          </cell>
          <cell r="BM203">
            <v>23558952.4963427</v>
          </cell>
          <cell r="BN203">
            <v>41979925.656476088</v>
          </cell>
          <cell r="BO203">
            <v>8450381.9636120275</v>
          </cell>
          <cell r="BP203">
            <v>10190171.094887646</v>
          </cell>
          <cell r="BQ203">
            <v>24110816.709698539</v>
          </cell>
          <cell r="BR203">
            <v>4.2437936724422635E-2</v>
          </cell>
          <cell r="BS203">
            <v>42751369.768198207</v>
          </cell>
          <cell r="BT203">
            <v>18640553.058499672</v>
          </cell>
          <cell r="BU203">
            <v>24110816.752136476</v>
          </cell>
          <cell r="BV203">
            <v>42751369.81063614</v>
          </cell>
          <cell r="BW203">
            <v>8494705.3926758021</v>
          </cell>
          <cell r="BX203">
            <v>10343523.608062983</v>
          </cell>
          <cell r="BY203">
            <v>24257668.169470847</v>
          </cell>
          <cell r="BZ203">
            <v>4.2343778855369017E-2</v>
          </cell>
          <cell r="CA203">
            <v>43095897.170209631</v>
          </cell>
          <cell r="CB203">
            <v>18838229.000738785</v>
          </cell>
          <cell r="CC203">
            <v>24257668.211814627</v>
          </cell>
          <cell r="CD203">
            <v>43095897.212553412</v>
          </cell>
          <cell r="CE203">
            <v>8347022.091002183</v>
          </cell>
          <cell r="CF203">
            <v>10359029.803093649</v>
          </cell>
          <cell r="CG203">
            <v>23875031.586683638</v>
          </cell>
          <cell r="CH203">
            <v>4.1943466048960355E-2</v>
          </cell>
          <cell r="CI203">
            <v>42581083.480779469</v>
          </cell>
          <cell r="CJ203">
            <v>18706051.894095831</v>
          </cell>
          <cell r="CK203">
            <v>23875031.628627103</v>
          </cell>
          <cell r="CL203">
            <v>42581083.522722937</v>
          </cell>
          <cell r="CM203">
            <v>8590203.6896506213</v>
          </cell>
          <cell r="CN203">
            <v>10605959.402847018</v>
          </cell>
          <cell r="CO203">
            <v>24454212.496259063</v>
          </cell>
          <cell r="CP203">
            <v>4.1625499974225502E-2</v>
          </cell>
          <cell r="CQ203">
            <v>43650375.588756703</v>
          </cell>
          <cell r="CR203">
            <v>19196163.092497639</v>
          </cell>
          <cell r="CS203">
            <v>24454212.537884563</v>
          </cell>
          <cell r="CT203">
            <v>43650375.630382203</v>
          </cell>
        </row>
        <row r="204">
          <cell r="A204">
            <v>208</v>
          </cell>
          <cell r="B204" t="str">
            <v>Outgoing Call Revenue</v>
          </cell>
          <cell r="C204">
            <v>-720134.42694871873</v>
          </cell>
          <cell r="D204">
            <v>-1187694.407572506</v>
          </cell>
          <cell r="E204">
            <v>544580.60620381311</v>
          </cell>
          <cell r="F204">
            <v>102569.76552350819</v>
          </cell>
          <cell r="G204">
            <v>-1363248.2283174098</v>
          </cell>
          <cell r="H204">
            <v>-1907828.8345212229</v>
          </cell>
          <cell r="I204">
            <v>647150.37172731757</v>
          </cell>
          <cell r="J204">
            <v>-1260678.4627939016</v>
          </cell>
          <cell r="K204">
            <v>-720134.42694872618</v>
          </cell>
          <cell r="L204">
            <v>-1187694.4075725004</v>
          </cell>
          <cell r="M204">
            <v>544580.60620380938</v>
          </cell>
          <cell r="N204">
            <v>69926.126925267279</v>
          </cell>
          <cell r="O204">
            <v>-1363248.2283174098</v>
          </cell>
          <cell r="P204">
            <v>-1907828.8345212266</v>
          </cell>
          <cell r="Q204">
            <v>614506.73312906921</v>
          </cell>
          <cell r="R204">
            <v>-1293322.101392135</v>
          </cell>
          <cell r="S204">
            <v>-720134.42694871873</v>
          </cell>
          <cell r="T204">
            <v>-1187694.4075724948</v>
          </cell>
          <cell r="U204">
            <v>544580.60620380938</v>
          </cell>
          <cell r="V204">
            <v>41027.287334762514</v>
          </cell>
          <cell r="W204">
            <v>-1363248.2283174023</v>
          </cell>
          <cell r="X204">
            <v>-1907828.8345212117</v>
          </cell>
          <cell r="Y204">
            <v>585607.89353857189</v>
          </cell>
          <cell r="Z204">
            <v>-1322220.9409826398</v>
          </cell>
          <cell r="AA204">
            <v>-2062808.4695165213</v>
          </cell>
          <cell r="AB204">
            <v>-1187694.407572506</v>
          </cell>
          <cell r="AC204">
            <v>544580.60620380938</v>
          </cell>
          <cell r="AD204">
            <v>-312604.24171806127</v>
          </cell>
          <cell r="AE204">
            <v>-2705922.2708852217</v>
          </cell>
          <cell r="AF204">
            <v>-3250502.8770890273</v>
          </cell>
          <cell r="AG204">
            <v>231976.36448574811</v>
          </cell>
          <cell r="AH204">
            <v>-3018526.5126032829</v>
          </cell>
          <cell r="AI204">
            <v>-2062808.4695165213</v>
          </cell>
          <cell r="AJ204">
            <v>-1187694.407572506</v>
          </cell>
          <cell r="AK204">
            <v>544580.60620380566</v>
          </cell>
          <cell r="AL204">
            <v>-337734.3084628582</v>
          </cell>
          <cell r="AM204">
            <v>-2705922.2708852217</v>
          </cell>
          <cell r="AN204">
            <v>-3250502.8770890236</v>
          </cell>
          <cell r="AO204">
            <v>206846.29774095118</v>
          </cell>
          <cell r="AP204">
            <v>-3043656.5793480724</v>
          </cell>
          <cell r="AQ204">
            <v>-2062808.4695165195</v>
          </cell>
          <cell r="AR204">
            <v>-1187694.4075725097</v>
          </cell>
          <cell r="AS204">
            <v>544580.60620380566</v>
          </cell>
          <cell r="AT204">
            <v>-368947.12246336043</v>
          </cell>
          <cell r="AU204">
            <v>-2705922.2708852217</v>
          </cell>
          <cell r="AV204">
            <v>-3250502.8770890273</v>
          </cell>
          <cell r="AW204">
            <v>175633.48374043405</v>
          </cell>
          <cell r="AX204">
            <v>-3074869.3933485895</v>
          </cell>
          <cell r="AY204">
            <v>1877463.647411773</v>
          </cell>
          <cell r="AZ204">
            <v>-1187694.4075725079</v>
          </cell>
          <cell r="BA204">
            <v>544580.60620381311</v>
          </cell>
          <cell r="BB204">
            <v>-1180803.5412549078</v>
          </cell>
          <cell r="BC204">
            <v>1234349.8460430801</v>
          </cell>
          <cell r="BD204">
            <v>689769.23983926699</v>
          </cell>
          <cell r="BE204">
            <v>-636222.93505108356</v>
          </cell>
          <cell r="BF204">
            <v>53546.304788172245</v>
          </cell>
          <cell r="BG204">
            <v>1877463.6474117693</v>
          </cell>
          <cell r="BH204">
            <v>-1187694.4075724985</v>
          </cell>
          <cell r="BI204">
            <v>544580.60620380566</v>
          </cell>
          <cell r="BJ204">
            <v>-1210060.4585079104</v>
          </cell>
          <cell r="BK204">
            <v>1234349.8460430726</v>
          </cell>
          <cell r="BL204">
            <v>689769.23983927071</v>
          </cell>
          <cell r="BM204">
            <v>-665479.85230410099</v>
          </cell>
          <cell r="BN204">
            <v>24289.387535169721</v>
          </cell>
          <cell r="BO204">
            <v>1877463.6474117655</v>
          </cell>
          <cell r="BP204">
            <v>-1187694.4075725004</v>
          </cell>
          <cell r="BQ204">
            <v>544580.60620380566</v>
          </cell>
          <cell r="BR204">
            <v>-1251795.1272898689</v>
          </cell>
          <cell r="BS204">
            <v>1234349.8460430726</v>
          </cell>
          <cell r="BT204">
            <v>689769.23983926699</v>
          </cell>
          <cell r="BU204">
            <v>-707214.52108606696</v>
          </cell>
          <cell r="BV204">
            <v>-17445.28124679625</v>
          </cell>
          <cell r="BW204">
            <v>2806456.1128489878</v>
          </cell>
          <cell r="BX204">
            <v>-1187694.4075724985</v>
          </cell>
          <cell r="BY204">
            <v>544580.60620380566</v>
          </cell>
          <cell r="BZ204">
            <v>-10690471.009943545</v>
          </cell>
          <cell r="CA204">
            <v>2163342.3114802986</v>
          </cell>
          <cell r="CB204">
            <v>1618761.7052764893</v>
          </cell>
          <cell r="CC204">
            <v>-10145890.403739735</v>
          </cell>
          <cell r="CD204">
            <v>-8527128.6984632313</v>
          </cell>
          <cell r="CE204">
            <v>2806456.1128489822</v>
          </cell>
          <cell r="CF204">
            <v>-1187694.4075725041</v>
          </cell>
          <cell r="CG204">
            <v>544580.60620380566</v>
          </cell>
          <cell r="CH204">
            <v>-10725957.367765196</v>
          </cell>
          <cell r="CI204">
            <v>2163342.3114802912</v>
          </cell>
          <cell r="CJ204">
            <v>1618761.7052764818</v>
          </cell>
          <cell r="CK204">
            <v>-10181376.761561394</v>
          </cell>
          <cell r="CL204">
            <v>-8562615.0562849045</v>
          </cell>
          <cell r="CM204">
            <v>2806456.1128489878</v>
          </cell>
          <cell r="CN204">
            <v>-1187694.4075724985</v>
          </cell>
          <cell r="CO204">
            <v>544580.60620380938</v>
          </cell>
          <cell r="CP204">
            <v>-10748707.133106455</v>
          </cell>
          <cell r="CQ204">
            <v>2163342.3114802986</v>
          </cell>
          <cell r="CR204">
            <v>1618761.7052764893</v>
          </cell>
          <cell r="CS204">
            <v>-10204126.526902646</v>
          </cell>
          <cell r="CT204">
            <v>-8585364.8216261566</v>
          </cell>
        </row>
        <row r="205">
          <cell r="A205">
            <v>209</v>
          </cell>
          <cell r="B205" t="str">
            <v>Corporate Jupiter Base</v>
          </cell>
          <cell r="C205">
            <v>10508701.001279417</v>
          </cell>
          <cell r="D205">
            <v>3619562.9567647842</v>
          </cell>
          <cell r="E205">
            <v>229378.01602662331</v>
          </cell>
          <cell r="F205">
            <v>102569.76552350819</v>
          </cell>
          <cell r="G205">
            <v>14357641.974070825</v>
          </cell>
          <cell r="H205">
            <v>14128263.958044201</v>
          </cell>
          <cell r="I205">
            <v>229378.01602662331</v>
          </cell>
          <cell r="J205">
            <v>14357641.974070825</v>
          </cell>
          <cell r="K205">
            <v>11083665.239945674</v>
          </cell>
          <cell r="L205">
            <v>3951525.1834940445</v>
          </cell>
          <cell r="M205">
            <v>215367.5439952749</v>
          </cell>
          <cell r="N205" t="str">
            <v xml:space="preserve"> </v>
          </cell>
          <cell r="O205">
            <v>15250557.967434993</v>
          </cell>
          <cell r="P205">
            <v>15035190.423439719</v>
          </cell>
          <cell r="Q205">
            <v>215367.5439952749</v>
          </cell>
          <cell r="R205">
            <v>15250557.967434993</v>
          </cell>
          <cell r="S205">
            <v>10664151.773400698</v>
          </cell>
          <cell r="T205">
            <v>3692970.0140909739</v>
          </cell>
          <cell r="U205">
            <v>234345.98256697704</v>
          </cell>
          <cell r="V205">
            <v>41027.287334762514</v>
          </cell>
          <cell r="W205">
            <v>14591467.770058649</v>
          </cell>
          <cell r="X205">
            <v>14357121.787491672</v>
          </cell>
          <cell r="Y205">
            <v>234345.98256697704</v>
          </cell>
          <cell r="Z205">
            <v>14591467.770058649</v>
          </cell>
          <cell r="AA205">
            <v>10551562.394388881</v>
          </cell>
          <cell r="AB205">
            <v>3686778.4767289399</v>
          </cell>
          <cell r="AC205">
            <v>198579.92192665083</v>
          </cell>
          <cell r="AD205">
            <v>-312604.24171806127</v>
          </cell>
          <cell r="AE205">
            <v>14436920.793044472</v>
          </cell>
          <cell r="AF205">
            <v>14238340.871117821</v>
          </cell>
          <cell r="AG205">
            <v>198579.92192665083</v>
          </cell>
          <cell r="AH205">
            <v>14436920.793044472</v>
          </cell>
          <cell r="AI205">
            <v>9527282.1032374986</v>
          </cell>
          <cell r="AJ205">
            <v>3382878.9927514978</v>
          </cell>
          <cell r="AK205">
            <v>177577.65684776523</v>
          </cell>
          <cell r="AL205">
            <v>-337734.3084628582</v>
          </cell>
          <cell r="AM205">
            <v>13087738.752836762</v>
          </cell>
          <cell r="AN205">
            <v>12910161.095988996</v>
          </cell>
          <cell r="AO205">
            <v>177577.65684776523</v>
          </cell>
          <cell r="AP205">
            <v>13087738.752836762</v>
          </cell>
          <cell r="AQ205">
            <v>10099208.699158566</v>
          </cell>
          <cell r="AR205">
            <v>3486663.7616771958</v>
          </cell>
          <cell r="AS205">
            <v>156632.10762244824</v>
          </cell>
          <cell r="AT205">
            <v>4507704.768421784</v>
          </cell>
          <cell r="AU205">
            <v>13742504.568458211</v>
          </cell>
          <cell r="AV205">
            <v>13585872.460835762</v>
          </cell>
          <cell r="AW205">
            <v>156632.10762244824</v>
          </cell>
          <cell r="AX205">
            <v>13742504.568458211</v>
          </cell>
          <cell r="AY205">
            <v>11470164.692934187</v>
          </cell>
          <cell r="AZ205">
            <v>4017852.4354144922</v>
          </cell>
          <cell r="BA205">
            <v>174682.86692449788</v>
          </cell>
          <cell r="BB205">
            <v>-1180803.5412549078</v>
          </cell>
          <cell r="BC205">
            <v>15662699.995273177</v>
          </cell>
          <cell r="BD205">
            <v>15488017.128348678</v>
          </cell>
          <cell r="BE205">
            <v>174682.86692449788</v>
          </cell>
          <cell r="BF205">
            <v>15662699.995273177</v>
          </cell>
          <cell r="BG205">
            <v>12201846.452839945</v>
          </cell>
          <cell r="BH205">
            <v>4224222.339047512</v>
          </cell>
          <cell r="BI205">
            <v>179381.70661550353</v>
          </cell>
          <cell r="BJ205">
            <v>-1210060.4585079104</v>
          </cell>
          <cell r="BK205">
            <v>16605450.49850296</v>
          </cell>
          <cell r="BL205">
            <v>16426068.791887457</v>
          </cell>
          <cell r="BM205">
            <v>179381.70661550353</v>
          </cell>
          <cell r="BN205">
            <v>16605450.49850296</v>
          </cell>
          <cell r="BO205">
            <v>12247644.840054696</v>
          </cell>
          <cell r="BP205">
            <v>4296023.7592072161</v>
          </cell>
          <cell r="BQ205">
            <v>183849.26224258012</v>
          </cell>
          <cell r="BR205">
            <v>-1251795.1272898689</v>
          </cell>
          <cell r="BS205">
            <v>16727517.861504493</v>
          </cell>
          <cell r="BT205">
            <v>16543668.599261913</v>
          </cell>
          <cell r="BU205">
            <v>183849.26224258012</v>
          </cell>
          <cell r="BV205">
            <v>16727517.861504493</v>
          </cell>
          <cell r="BW205">
            <v>12118729.371721931</v>
          </cell>
          <cell r="BX205">
            <v>4208835.4060963681</v>
          </cell>
          <cell r="BY205">
            <v>167387.67031785031</v>
          </cell>
          <cell r="BZ205">
            <v>-10690471.009943545</v>
          </cell>
          <cell r="CA205">
            <v>16494952.448136151</v>
          </cell>
          <cell r="CB205">
            <v>16327564.7778183</v>
          </cell>
          <cell r="CC205">
            <v>167387.67031785031</v>
          </cell>
          <cell r="CD205">
            <v>16494952.448136151</v>
          </cell>
          <cell r="CE205">
            <v>11400121.41897718</v>
          </cell>
          <cell r="CF205">
            <v>3864627.2347071432</v>
          </cell>
          <cell r="CG205">
            <v>137706.66574364778</v>
          </cell>
          <cell r="CH205">
            <v>-10725957.367765196</v>
          </cell>
          <cell r="CI205">
            <v>15402455.319427971</v>
          </cell>
          <cell r="CJ205">
            <v>15264748.653684324</v>
          </cell>
          <cell r="CK205">
            <v>137706.66574364778</v>
          </cell>
          <cell r="CL205">
            <v>15402455.319427971</v>
          </cell>
          <cell r="CM205">
            <v>11613493.50983981</v>
          </cell>
          <cell r="CN205">
            <v>3876281.3979399577</v>
          </cell>
          <cell r="CO205">
            <v>137230.37800101616</v>
          </cell>
          <cell r="CP205">
            <v>-10748707.133106455</v>
          </cell>
          <cell r="CQ205">
            <v>15627005.285780784</v>
          </cell>
          <cell r="CR205">
            <v>15489774.907779768</v>
          </cell>
          <cell r="CS205">
            <v>137230.37800101616</v>
          </cell>
          <cell r="CT205">
            <v>15627005.285780784</v>
          </cell>
        </row>
        <row r="206">
          <cell r="A206">
            <v>210</v>
          </cell>
          <cell r="B206" t="str">
            <v>SPD</v>
          </cell>
          <cell r="C206">
            <v>324277.78615138185</v>
          </cell>
          <cell r="D206">
            <v>2169376.6534016542</v>
          </cell>
          <cell r="E206">
            <v>14999936.366040502</v>
          </cell>
          <cell r="G206">
            <v>17493590.805593539</v>
          </cell>
          <cell r="H206">
            <v>2493654.4395530359</v>
          </cell>
          <cell r="I206">
            <v>14999936.366040502</v>
          </cell>
          <cell r="J206">
            <v>17493590.805593539</v>
          </cell>
          <cell r="K206">
            <v>355681.66996051796</v>
          </cell>
          <cell r="L206">
            <v>2367465.5625578859</v>
          </cell>
          <cell r="M206">
            <v>17583913.948759023</v>
          </cell>
          <cell r="N206" t="str">
            <v xml:space="preserve"> </v>
          </cell>
          <cell r="O206">
            <v>20307061.181277428</v>
          </cell>
          <cell r="P206">
            <v>2723147.2325184038</v>
          </cell>
          <cell r="Q206">
            <v>17583913.948759023</v>
          </cell>
          <cell r="R206">
            <v>20307061.181277428</v>
          </cell>
          <cell r="S206">
            <v>324731.04036336148</v>
          </cell>
          <cell r="T206">
            <v>2176961.3881209446</v>
          </cell>
          <cell r="U206">
            <v>17450115.292622011</v>
          </cell>
          <cell r="W206">
            <v>19951807.721106317</v>
          </cell>
          <cell r="X206">
            <v>2501692.4284843062</v>
          </cell>
          <cell r="Y206">
            <v>17450115.292622011</v>
          </cell>
          <cell r="Z206">
            <v>19951807.721106317</v>
          </cell>
          <cell r="AA206">
            <v>345097.15704156714</v>
          </cell>
          <cell r="AB206">
            <v>2410418.3192972704</v>
          </cell>
          <cell r="AC206">
            <v>16983826.575661082</v>
          </cell>
          <cell r="AE206">
            <v>19739342.051999919</v>
          </cell>
          <cell r="AF206">
            <v>2755515.4763388373</v>
          </cell>
          <cell r="AG206">
            <v>16983826.575661082</v>
          </cell>
          <cell r="AH206">
            <v>19739342.051999919</v>
          </cell>
          <cell r="AI206">
            <v>322552.50755598978</v>
          </cell>
          <cell r="AJ206">
            <v>2268337.8576913881</v>
          </cell>
          <cell r="AK206">
            <v>16908025.744923711</v>
          </cell>
          <cell r="AM206">
            <v>19498916.110171087</v>
          </cell>
          <cell r="AN206">
            <v>2590890.3652473781</v>
          </cell>
          <cell r="AO206">
            <v>16908025.744923711</v>
          </cell>
          <cell r="AP206">
            <v>19498916.110171087</v>
          </cell>
          <cell r="AQ206">
            <v>342856.64951123821</v>
          </cell>
          <cell r="AR206">
            <v>2503034.1827116669</v>
          </cell>
          <cell r="AS206">
            <v>16831520.607016746</v>
          </cell>
          <cell r="AU206">
            <v>19677411.439239651</v>
          </cell>
          <cell r="AV206">
            <v>2845890.832222905</v>
          </cell>
          <cell r="AW206">
            <v>16831520.607016746</v>
          </cell>
          <cell r="AX206">
            <v>19677411.439239651</v>
          </cell>
          <cell r="AY206">
            <v>356753.36837426678</v>
          </cell>
          <cell r="AZ206">
            <v>2647230.8092647661</v>
          </cell>
          <cell r="BA206">
            <v>18484452.75257612</v>
          </cell>
          <cell r="BC206">
            <v>21488436.930215154</v>
          </cell>
          <cell r="BD206">
            <v>3003984.1776390327</v>
          </cell>
          <cell r="BE206">
            <v>18484452.75257612</v>
          </cell>
          <cell r="BF206">
            <v>21488436.930215154</v>
          </cell>
          <cell r="BG206">
            <v>332570.04291553481</v>
          </cell>
          <cell r="BH206">
            <v>2573210.6550131664</v>
          </cell>
          <cell r="BI206">
            <v>18032713.641527608</v>
          </cell>
          <cell r="BK206">
            <v>20938494.339456309</v>
          </cell>
          <cell r="BL206">
            <v>2905780.6979287011</v>
          </cell>
          <cell r="BM206">
            <v>18032713.641527608</v>
          </cell>
          <cell r="BN206">
            <v>20938494.339456309</v>
          </cell>
          <cell r="BO206">
            <v>327902.30025951273</v>
          </cell>
          <cell r="BP206">
            <v>2541488.4935605354</v>
          </cell>
          <cell r="BQ206">
            <v>19286470.504720971</v>
          </cell>
          <cell r="BS206">
            <v>22155861.298541021</v>
          </cell>
          <cell r="BT206">
            <v>2869390.7938200482</v>
          </cell>
          <cell r="BU206">
            <v>19286470.504720971</v>
          </cell>
          <cell r="BV206">
            <v>22155861.298541021</v>
          </cell>
          <cell r="BW206">
            <v>307807.66464264557</v>
          </cell>
          <cell r="BX206">
            <v>2457484.3322475557</v>
          </cell>
          <cell r="BY206">
            <v>18631190.615198854</v>
          </cell>
          <cell r="CA206">
            <v>21396482.612089057</v>
          </cell>
          <cell r="CB206">
            <v>2765291.9968902012</v>
          </cell>
          <cell r="CC206">
            <v>18631190.615198854</v>
          </cell>
          <cell r="CD206">
            <v>21396482.612089057</v>
          </cell>
          <cell r="CE206">
            <v>326216.78287255263</v>
          </cell>
          <cell r="CF206">
            <v>2693989.8190229521</v>
          </cell>
          <cell r="CG206">
            <v>19420612.208332323</v>
          </cell>
          <cell r="CI206">
            <v>22440818.810227826</v>
          </cell>
          <cell r="CJ206">
            <v>3020206.6018955046</v>
          </cell>
          <cell r="CK206">
            <v>19420612.208332323</v>
          </cell>
          <cell r="CL206">
            <v>22440818.810227826</v>
          </cell>
          <cell r="CM206">
            <v>349825.20616832119</v>
          </cell>
          <cell r="CN206">
            <v>2931889.0892147589</v>
          </cell>
          <cell r="CO206">
            <v>21871605.257367849</v>
          </cell>
          <cell r="CQ206">
            <v>25153319.55275093</v>
          </cell>
          <cell r="CR206">
            <v>3281714.2953830799</v>
          </cell>
          <cell r="CS206">
            <v>21871605.257367849</v>
          </cell>
          <cell r="CT206">
            <v>25153319.55275093</v>
          </cell>
        </row>
        <row r="207">
          <cell r="A207">
            <v>211</v>
          </cell>
          <cell r="B207" t="str">
            <v xml:space="preserve"> </v>
          </cell>
          <cell r="C207">
            <v>324277.78615138185</v>
          </cell>
          <cell r="D207">
            <v>2169376.6534016542</v>
          </cell>
          <cell r="E207">
            <v>14999936.366040502</v>
          </cell>
          <cell r="G207">
            <v>17493590.805593539</v>
          </cell>
          <cell r="H207">
            <v>2493654.4395530359</v>
          </cell>
          <cell r="I207">
            <v>14999936.366040502</v>
          </cell>
          <cell r="J207">
            <v>17493590.805593539</v>
          </cell>
          <cell r="K207">
            <v>355681.66996051796</v>
          </cell>
          <cell r="L207">
            <v>2367465.5625578859</v>
          </cell>
          <cell r="M207">
            <v>17583913.948759023</v>
          </cell>
          <cell r="N207" t="str">
            <v xml:space="preserve"> </v>
          </cell>
          <cell r="O207">
            <v>20307061.181277428</v>
          </cell>
          <cell r="P207">
            <v>2723147.2325184038</v>
          </cell>
          <cell r="Q207">
            <v>17583913.948759023</v>
          </cell>
          <cell r="R207">
            <v>20307061.181277428</v>
          </cell>
          <cell r="S207">
            <v>324731.04036336148</v>
          </cell>
          <cell r="T207">
            <v>2176961.3881209446</v>
          </cell>
          <cell r="U207">
            <v>17450115.292622011</v>
          </cell>
          <cell r="W207">
            <v>19951807.721106317</v>
          </cell>
          <cell r="X207">
            <v>2501692.4284843062</v>
          </cell>
          <cell r="Y207">
            <v>17450115.292622011</v>
          </cell>
          <cell r="Z207">
            <v>19951807.721106317</v>
          </cell>
          <cell r="AA207">
            <v>345097.15704156714</v>
          </cell>
          <cell r="AB207">
            <v>2410418.3192972704</v>
          </cell>
          <cell r="AC207">
            <v>16983826.575661082</v>
          </cell>
          <cell r="AE207">
            <v>19739342.051999919</v>
          </cell>
          <cell r="AF207">
            <v>2755515.4763388373</v>
          </cell>
          <cell r="AG207">
            <v>16983826.575661082</v>
          </cell>
          <cell r="AH207">
            <v>19739342.051999919</v>
          </cell>
          <cell r="AI207">
            <v>322552.50755598978</v>
          </cell>
          <cell r="AJ207">
            <v>2268337.8576913881</v>
          </cell>
          <cell r="AK207">
            <v>16908025.744923711</v>
          </cell>
          <cell r="AM207">
            <v>19498916.110171087</v>
          </cell>
          <cell r="AN207">
            <v>2590890.3652473781</v>
          </cell>
          <cell r="AO207">
            <v>16908025.744923711</v>
          </cell>
          <cell r="AP207">
            <v>19498916.110171087</v>
          </cell>
          <cell r="AQ207">
            <v>342856.64951123821</v>
          </cell>
          <cell r="AR207">
            <v>2503034.1827116669</v>
          </cell>
          <cell r="AS207">
            <v>16831520.607016746</v>
          </cell>
          <cell r="AU207">
            <v>19677411.439239651</v>
          </cell>
          <cell r="AV207">
            <v>2845890.832222905</v>
          </cell>
          <cell r="AW207">
            <v>16831520.607016746</v>
          </cell>
          <cell r="AX207">
            <v>19677411.439239651</v>
          </cell>
          <cell r="AY207">
            <v>356753.36837426678</v>
          </cell>
          <cell r="AZ207">
            <v>2647230.8092647661</v>
          </cell>
          <cell r="BA207">
            <v>18484452.75257612</v>
          </cell>
          <cell r="BC207">
            <v>21488436.930215154</v>
          </cell>
          <cell r="BD207">
            <v>3003984.1776390327</v>
          </cell>
          <cell r="BE207">
            <v>18484452.75257612</v>
          </cell>
          <cell r="BF207">
            <v>21488436.930215154</v>
          </cell>
          <cell r="BG207">
            <v>332570.04291553481</v>
          </cell>
          <cell r="BH207">
            <v>2573210.6550131664</v>
          </cell>
          <cell r="BI207">
            <v>18032713.641527608</v>
          </cell>
          <cell r="BK207">
            <v>20938494.339456309</v>
          </cell>
          <cell r="BL207">
            <v>2905780.6979287011</v>
          </cell>
          <cell r="BM207">
            <v>18032713.641527608</v>
          </cell>
          <cell r="BN207">
            <v>20938494.339456309</v>
          </cell>
          <cell r="BO207">
            <v>327902.30025951273</v>
          </cell>
          <cell r="BP207">
            <v>2541488.4935605354</v>
          </cell>
          <cell r="BQ207">
            <v>19286470.504720971</v>
          </cell>
          <cell r="BS207">
            <v>22155861.298541021</v>
          </cell>
          <cell r="BT207">
            <v>2869390.7938200482</v>
          </cell>
          <cell r="BU207">
            <v>19286470.504720971</v>
          </cell>
          <cell r="BV207">
            <v>22155861.298541021</v>
          </cell>
          <cell r="BW207">
            <v>307807.66464264557</v>
          </cell>
          <cell r="BX207">
            <v>2457484.3322475557</v>
          </cell>
          <cell r="BY207">
            <v>18631190.615198854</v>
          </cell>
          <cell r="CA207">
            <v>21396482.612089057</v>
          </cell>
          <cell r="CB207">
            <v>2765291.9968902012</v>
          </cell>
          <cell r="CC207">
            <v>18631190.615198854</v>
          </cell>
          <cell r="CD207">
            <v>21396482.612089057</v>
          </cell>
          <cell r="CE207">
            <v>326216.78287255263</v>
          </cell>
          <cell r="CF207">
            <v>2693989.8190229521</v>
          </cell>
          <cell r="CG207">
            <v>19420612.208332323</v>
          </cell>
          <cell r="CI207">
            <v>22440818.810227826</v>
          </cell>
          <cell r="CJ207">
            <v>3020206.6018955046</v>
          </cell>
          <cell r="CK207">
            <v>19420612.208332323</v>
          </cell>
          <cell r="CL207">
            <v>22440818.810227826</v>
          </cell>
          <cell r="CM207">
            <v>349825.20616832119</v>
          </cell>
          <cell r="CN207">
            <v>2931889.0892147589</v>
          </cell>
          <cell r="CO207">
            <v>21871605.257367849</v>
          </cell>
          <cell r="CQ207">
            <v>25153319.55275093</v>
          </cell>
          <cell r="CR207">
            <v>3281714.2953830799</v>
          </cell>
          <cell r="CS207">
            <v>21871605.257367849</v>
          </cell>
          <cell r="CT207">
            <v>25153319.55275093</v>
          </cell>
        </row>
        <row r="208">
          <cell r="A208">
            <v>212</v>
          </cell>
          <cell r="B208" t="str">
            <v xml:space="preserve"> </v>
          </cell>
          <cell r="G208">
            <v>0</v>
          </cell>
          <cell r="H208">
            <v>0</v>
          </cell>
          <cell r="I208">
            <v>0</v>
          </cell>
          <cell r="J208">
            <v>0</v>
          </cell>
          <cell r="N208" t="str">
            <v xml:space="preserve"> </v>
          </cell>
          <cell r="O208">
            <v>0</v>
          </cell>
          <cell r="P208">
            <v>0</v>
          </cell>
          <cell r="Q208">
            <v>0</v>
          </cell>
          <cell r="R208">
            <v>0</v>
          </cell>
          <cell r="W208">
            <v>0</v>
          </cell>
          <cell r="X208">
            <v>0</v>
          </cell>
          <cell r="Y208">
            <v>0</v>
          </cell>
          <cell r="Z208">
            <v>0</v>
          </cell>
          <cell r="AE208">
            <v>0</v>
          </cell>
          <cell r="AF208">
            <v>0</v>
          </cell>
          <cell r="AG208">
            <v>0</v>
          </cell>
          <cell r="AH208">
            <v>0</v>
          </cell>
          <cell r="AM208">
            <v>0</v>
          </cell>
          <cell r="AN208">
            <v>0</v>
          </cell>
          <cell r="AO208">
            <v>0</v>
          </cell>
          <cell r="AP208">
            <v>0</v>
          </cell>
          <cell r="AU208">
            <v>0</v>
          </cell>
          <cell r="AV208">
            <v>0</v>
          </cell>
          <cell r="AW208">
            <v>0</v>
          </cell>
          <cell r="AX208">
            <v>0</v>
          </cell>
          <cell r="BC208">
            <v>0</v>
          </cell>
          <cell r="BD208">
            <v>0</v>
          </cell>
          <cell r="BE208">
            <v>0</v>
          </cell>
          <cell r="BF208">
            <v>0</v>
          </cell>
          <cell r="BK208">
            <v>0</v>
          </cell>
          <cell r="BL208">
            <v>0</v>
          </cell>
          <cell r="BM208">
            <v>0</v>
          </cell>
          <cell r="BN208">
            <v>0</v>
          </cell>
          <cell r="BS208">
            <v>0</v>
          </cell>
          <cell r="BT208">
            <v>0</v>
          </cell>
          <cell r="BU208">
            <v>0</v>
          </cell>
          <cell r="BV208">
            <v>0</v>
          </cell>
          <cell r="CA208">
            <v>0</v>
          </cell>
          <cell r="CB208">
            <v>0</v>
          </cell>
          <cell r="CC208">
            <v>0</v>
          </cell>
          <cell r="CD208">
            <v>0</v>
          </cell>
          <cell r="CI208">
            <v>0</v>
          </cell>
          <cell r="CJ208">
            <v>0</v>
          </cell>
          <cell r="CK208">
            <v>0</v>
          </cell>
          <cell r="CL208">
            <v>0</v>
          </cell>
          <cell r="CQ208">
            <v>0</v>
          </cell>
          <cell r="CR208">
            <v>0</v>
          </cell>
          <cell r="CS208">
            <v>0</v>
          </cell>
          <cell r="CT208">
            <v>0</v>
          </cell>
        </row>
        <row r="209">
          <cell r="A209">
            <v>213</v>
          </cell>
          <cell r="B209" t="str">
            <v>Lumina Base</v>
          </cell>
          <cell r="C209">
            <v>3160058.3926138412</v>
          </cell>
          <cell r="D209">
            <v>984809.91160382866</v>
          </cell>
          <cell r="E209">
            <v>4383557.6938356822</v>
          </cell>
          <cell r="G209">
            <v>8528425.9980533533</v>
          </cell>
          <cell r="H209">
            <v>4144868.3042176701</v>
          </cell>
          <cell r="I209">
            <v>4383557.6938356822</v>
          </cell>
          <cell r="J209">
            <v>8528425.9980533533</v>
          </cell>
          <cell r="K209">
            <v>3344659.3059600992</v>
          </cell>
          <cell r="L209">
            <v>1173663.7760507371</v>
          </cell>
          <cell r="M209">
            <v>4695505.193905076</v>
          </cell>
          <cell r="N209" t="str">
            <v xml:space="preserve"> </v>
          </cell>
          <cell r="O209">
            <v>9213828.2759159133</v>
          </cell>
          <cell r="P209">
            <v>4518323.0820108363</v>
          </cell>
          <cell r="Q209">
            <v>4695505.193905076</v>
          </cell>
          <cell r="R209">
            <v>9213828.2759159133</v>
          </cell>
          <cell r="S209">
            <v>3280818.2173806331</v>
          </cell>
          <cell r="T209">
            <v>1288315.8772455861</v>
          </cell>
          <cell r="U209">
            <v>5172096.1166932415</v>
          </cell>
          <cell r="W209">
            <v>9741230.2113194615</v>
          </cell>
          <cell r="X209">
            <v>4569134.094626219</v>
          </cell>
          <cell r="Y209">
            <v>5172096.1166932415</v>
          </cell>
          <cell r="Z209">
            <v>9741230.2113194615</v>
          </cell>
          <cell r="AA209">
            <v>3460938.0357255959</v>
          </cell>
          <cell r="AB209">
            <v>1462074.6381666586</v>
          </cell>
          <cell r="AC209">
            <v>5286148.3846852994</v>
          </cell>
          <cell r="AE209">
            <v>10209161.058577552</v>
          </cell>
          <cell r="AF209">
            <v>4923012.673892254</v>
          </cell>
          <cell r="AG209">
            <v>5286148.3846852994</v>
          </cell>
          <cell r="AH209">
            <v>10209161.058577552</v>
          </cell>
          <cell r="AI209">
            <v>3511852.8093185569</v>
          </cell>
          <cell r="AJ209">
            <v>1589033.5520197877</v>
          </cell>
          <cell r="AK209">
            <v>5616334.2773280647</v>
          </cell>
          <cell r="AM209">
            <v>10717220.63866641</v>
          </cell>
          <cell r="AN209">
            <v>5100886.3613383444</v>
          </cell>
          <cell r="AO209">
            <v>5616334.2773280647</v>
          </cell>
          <cell r="AP209">
            <v>10717220.63866641</v>
          </cell>
          <cell r="AQ209">
            <v>3707021.5126643237</v>
          </cell>
          <cell r="AR209">
            <v>1764633.6386756352</v>
          </cell>
          <cell r="AS209">
            <v>5699323.2859402802</v>
          </cell>
          <cell r="AU209">
            <v>11170978.43728024</v>
          </cell>
          <cell r="AV209">
            <v>5471655.1513399594</v>
          </cell>
          <cell r="AW209">
            <v>5699323.2859402802</v>
          </cell>
          <cell r="AX209">
            <v>11170978.43728024</v>
          </cell>
          <cell r="AY209">
            <v>3864250.6239589704</v>
          </cell>
          <cell r="AZ209">
            <v>1948364.1393340789</v>
          </cell>
          <cell r="BA209">
            <v>6308504.8911272231</v>
          </cell>
          <cell r="BC209">
            <v>12121119.654420272</v>
          </cell>
          <cell r="BD209">
            <v>5812614.7632930493</v>
          </cell>
          <cell r="BE209">
            <v>6308504.8911272231</v>
          </cell>
          <cell r="BF209">
            <v>12121119.654420272</v>
          </cell>
          <cell r="BG209">
            <v>3851163.3500699182</v>
          </cell>
          <cell r="BH209">
            <v>2036113.6126415527</v>
          </cell>
          <cell r="BI209">
            <v>6502601.7929868288</v>
          </cell>
          <cell r="BK209">
            <v>12389878.755698301</v>
          </cell>
          <cell r="BL209">
            <v>5887276.9627114711</v>
          </cell>
          <cell r="BM209">
            <v>6502601.7929868288</v>
          </cell>
          <cell r="BN209">
            <v>12389878.755698301</v>
          </cell>
          <cell r="BO209">
            <v>3716490.9323260821</v>
          </cell>
          <cell r="BP209">
            <v>2081366.7888831384</v>
          </cell>
          <cell r="BQ209">
            <v>7062113.4636594094</v>
          </cell>
          <cell r="BS209">
            <v>12859971.18486863</v>
          </cell>
          <cell r="BT209">
            <v>5797857.7212092206</v>
          </cell>
          <cell r="BU209">
            <v>7062113.4636594094</v>
          </cell>
          <cell r="BV209">
            <v>12859971.18486863</v>
          </cell>
          <cell r="BW209">
            <v>3916593.3241075999</v>
          </cell>
          <cell r="BX209">
            <v>2299508.71284287</v>
          </cell>
          <cell r="BY209">
            <v>7802232.0959512619</v>
          </cell>
          <cell r="CA209">
            <v>14018334.132901732</v>
          </cell>
          <cell r="CB209">
            <v>6216102.0369504699</v>
          </cell>
          <cell r="CC209">
            <v>7802232.0959512619</v>
          </cell>
          <cell r="CD209">
            <v>14018334.132901732</v>
          </cell>
          <cell r="CE209">
            <v>3885115.1573527604</v>
          </cell>
          <cell r="CF209">
            <v>2386982.6431089137</v>
          </cell>
          <cell r="CG209">
            <v>7664200.9140396202</v>
          </cell>
          <cell r="CI209">
            <v>13936298.714501295</v>
          </cell>
          <cell r="CJ209">
            <v>6272097.8004616741</v>
          </cell>
          <cell r="CK209">
            <v>7664200.9140396202</v>
          </cell>
          <cell r="CL209">
            <v>13936298.714501295</v>
          </cell>
          <cell r="CM209">
            <v>4380989.9685427826</v>
          </cell>
          <cell r="CN209">
            <v>2800336.2087952541</v>
          </cell>
          <cell r="CO209">
            <v>8830727.545229584</v>
          </cell>
          <cell r="CQ209">
            <v>16012053.722567622</v>
          </cell>
          <cell r="CR209">
            <v>7181326.1773380367</v>
          </cell>
          <cell r="CS209">
            <v>8830727.545229584</v>
          </cell>
          <cell r="CT209">
            <v>16012053.722567622</v>
          </cell>
        </row>
        <row r="210">
          <cell r="A210">
            <v>214</v>
          </cell>
          <cell r="B210" t="str">
            <v>ISP Base</v>
          </cell>
          <cell r="C210">
            <v>0</v>
          </cell>
          <cell r="D210">
            <v>4477020.9222687585</v>
          </cell>
          <cell r="E210">
            <v>2283659.6546912324</v>
          </cell>
          <cell r="G210">
            <v>6760680.5769599909</v>
          </cell>
          <cell r="H210">
            <v>4477020.9222687585</v>
          </cell>
          <cell r="I210">
            <v>2283659.6546912324</v>
          </cell>
          <cell r="J210">
            <v>6760680.5769599909</v>
          </cell>
          <cell r="K210">
            <v>0</v>
          </cell>
          <cell r="L210">
            <v>4647988.4081185022</v>
          </cell>
          <cell r="M210">
            <v>2448747.4065539641</v>
          </cell>
          <cell r="N210" t="str">
            <v xml:space="preserve"> </v>
          </cell>
          <cell r="O210">
            <v>7096735.8146724664</v>
          </cell>
          <cell r="P210">
            <v>4647988.4081185022</v>
          </cell>
          <cell r="Q210">
            <v>2448747.4065539641</v>
          </cell>
          <cell r="R210">
            <v>7096735.8146724664</v>
          </cell>
          <cell r="S210">
            <v>0</v>
          </cell>
          <cell r="T210">
            <v>4311622.8606780581</v>
          </cell>
          <cell r="U210">
            <v>2379635.4847669438</v>
          </cell>
          <cell r="W210">
            <v>6691258.3454450015</v>
          </cell>
          <cell r="X210">
            <v>4311622.8606780581</v>
          </cell>
          <cell r="Y210">
            <v>2379635.4847669438</v>
          </cell>
          <cell r="Z210">
            <v>6691258.3454450015</v>
          </cell>
          <cell r="AA210">
            <v>0</v>
          </cell>
          <cell r="AB210">
            <v>5056438.8417632822</v>
          </cell>
          <cell r="AC210">
            <v>2440276.8057577554</v>
          </cell>
          <cell r="AE210">
            <v>7496715.6475210376</v>
          </cell>
          <cell r="AF210">
            <v>5056438.8417632822</v>
          </cell>
          <cell r="AG210">
            <v>2440276.8057577554</v>
          </cell>
          <cell r="AH210">
            <v>7496715.6475210376</v>
          </cell>
          <cell r="AI210">
            <v>0</v>
          </cell>
          <cell r="AJ210">
            <v>4785621.73701094</v>
          </cell>
          <cell r="AK210">
            <v>2288207.8292518705</v>
          </cell>
          <cell r="AM210">
            <v>7073829.5662628105</v>
          </cell>
          <cell r="AN210">
            <v>4785621.73701094</v>
          </cell>
          <cell r="AO210">
            <v>2288207.8292518705</v>
          </cell>
          <cell r="AP210">
            <v>7073829.5662628105</v>
          </cell>
          <cell r="AQ210">
            <v>0</v>
          </cell>
          <cell r="AR210">
            <v>5417515.5122247552</v>
          </cell>
          <cell r="AS210">
            <v>2234791.6136174141</v>
          </cell>
          <cell r="AU210">
            <v>7652307.1258421689</v>
          </cell>
          <cell r="AV210">
            <v>5417515.5122247552</v>
          </cell>
          <cell r="AW210">
            <v>2234791.6136174141</v>
          </cell>
          <cell r="AX210">
            <v>7652307.1258421689</v>
          </cell>
          <cell r="AY210">
            <v>0</v>
          </cell>
          <cell r="AZ210">
            <v>5807695.5200600177</v>
          </cell>
          <cell r="BA210">
            <v>2349315.3581989286</v>
          </cell>
          <cell r="BC210">
            <v>8157010.8782589464</v>
          </cell>
          <cell r="BD210">
            <v>5807695.5200600177</v>
          </cell>
          <cell r="BE210">
            <v>2349315.3581989286</v>
          </cell>
          <cell r="BF210">
            <v>8157010.8782589464</v>
          </cell>
          <cell r="BG210">
            <v>0</v>
          </cell>
          <cell r="BH210">
            <v>5847579.7552676769</v>
          </cell>
          <cell r="BI210">
            <v>2225877.1302355011</v>
          </cell>
          <cell r="BK210">
            <v>8073456.8855031785</v>
          </cell>
          <cell r="BL210">
            <v>5847579.7552676769</v>
          </cell>
          <cell r="BM210">
            <v>2225877.1302355011</v>
          </cell>
          <cell r="BN210">
            <v>8073456.8855031785</v>
          </cell>
          <cell r="BO210">
            <v>0</v>
          </cell>
          <cell r="BP210">
            <v>5837963.7202010844</v>
          </cell>
          <cell r="BQ210">
            <v>2217385.7423674334</v>
          </cell>
          <cell r="BS210">
            <v>8055349.4625685178</v>
          </cell>
          <cell r="BT210">
            <v>5837963.7202010844</v>
          </cell>
          <cell r="BU210">
            <v>2217385.7423674334</v>
          </cell>
          <cell r="BV210">
            <v>8055349.4625685178</v>
          </cell>
          <cell r="BW210">
            <v>0</v>
          </cell>
          <cell r="BX210">
            <v>5759722.6089236736</v>
          </cell>
          <cell r="BY210">
            <v>2038237.9285128498</v>
          </cell>
          <cell r="CA210">
            <v>7797960.5374365235</v>
          </cell>
          <cell r="CB210">
            <v>5759722.6089236736</v>
          </cell>
          <cell r="CC210">
            <v>2038237.9285128498</v>
          </cell>
          <cell r="CD210">
            <v>7797960.5374365235</v>
          </cell>
          <cell r="CE210">
            <v>0</v>
          </cell>
          <cell r="CF210">
            <v>6409717.2795872223</v>
          </cell>
          <cell r="CG210">
            <v>2033765.9840024887</v>
          </cell>
          <cell r="CI210">
            <v>8443483.26358971</v>
          </cell>
          <cell r="CJ210">
            <v>6409717.2795872223</v>
          </cell>
          <cell r="CK210">
            <v>2033765.9840024887</v>
          </cell>
          <cell r="CL210">
            <v>8443483.26358971</v>
          </cell>
          <cell r="CM210">
            <v>0</v>
          </cell>
          <cell r="CN210">
            <v>7047721.8241151702</v>
          </cell>
          <cell r="CO210">
            <v>2162500.8215456293</v>
          </cell>
          <cell r="CQ210">
            <v>9210222.645660799</v>
          </cell>
          <cell r="CR210">
            <v>7047721.8241151702</v>
          </cell>
          <cell r="CS210">
            <v>2162500.8215456293</v>
          </cell>
          <cell r="CT210">
            <v>9210222.645660799</v>
          </cell>
        </row>
        <row r="211">
          <cell r="A211">
            <v>215</v>
          </cell>
          <cell r="B211" t="str">
            <v>Prepay Base</v>
          </cell>
          <cell r="C211">
            <v>0</v>
          </cell>
          <cell r="D211">
            <v>4477020.9222687585</v>
          </cell>
          <cell r="E211">
            <v>2283659.6546912324</v>
          </cell>
          <cell r="F211">
            <v>36976227.970850959</v>
          </cell>
          <cell r="G211">
            <v>0</v>
          </cell>
          <cell r="H211">
            <v>0</v>
          </cell>
          <cell r="I211">
            <v>36976227.970850959</v>
          </cell>
          <cell r="J211">
            <v>36976227.970850959</v>
          </cell>
          <cell r="K211">
            <v>0</v>
          </cell>
          <cell r="L211">
            <v>4647988.4081185022</v>
          </cell>
          <cell r="M211">
            <v>2448747.4065539641</v>
          </cell>
          <cell r="N211">
            <v>38920340.227647454</v>
          </cell>
          <cell r="O211">
            <v>0</v>
          </cell>
          <cell r="P211">
            <v>0</v>
          </cell>
          <cell r="Q211">
            <v>38920340.227647454</v>
          </cell>
          <cell r="R211">
            <v>38920340.227647454</v>
          </cell>
          <cell r="S211">
            <v>0</v>
          </cell>
          <cell r="T211">
            <v>4311622.8606780581</v>
          </cell>
          <cell r="U211">
            <v>2379635.4847669438</v>
          </cell>
          <cell r="V211">
            <v>40164954.893538058</v>
          </cell>
          <cell r="W211">
            <v>0</v>
          </cell>
          <cell r="X211">
            <v>0</v>
          </cell>
          <cell r="Y211">
            <v>40164954.893538058</v>
          </cell>
          <cell r="Z211">
            <v>40164954.893538058</v>
          </cell>
          <cell r="AA211">
            <v>0</v>
          </cell>
          <cell r="AB211">
            <v>5056438.8417632822</v>
          </cell>
          <cell r="AC211">
            <v>2440276.8057577554</v>
          </cell>
          <cell r="AD211">
            <v>41645388.261590727</v>
          </cell>
          <cell r="AE211">
            <v>0</v>
          </cell>
          <cell r="AF211">
            <v>0</v>
          </cell>
          <cell r="AG211">
            <v>41645388.261590727</v>
          </cell>
          <cell r="AH211">
            <v>41645388.261590727</v>
          </cell>
          <cell r="AI211">
            <v>0</v>
          </cell>
          <cell r="AJ211">
            <v>4785621.73701094</v>
          </cell>
          <cell r="AK211">
            <v>2288207.8292518705</v>
          </cell>
          <cell r="AL211">
            <v>42890722.012288481</v>
          </cell>
          <cell r="AM211">
            <v>0</v>
          </cell>
          <cell r="AN211">
            <v>0</v>
          </cell>
          <cell r="AO211">
            <v>42890722.012288481</v>
          </cell>
          <cell r="AP211">
            <v>42890722.012288481</v>
          </cell>
          <cell r="AQ211">
            <v>0</v>
          </cell>
          <cell r="AR211">
            <v>5417515.5122247552</v>
          </cell>
          <cell r="AS211">
            <v>2234791.6136174141</v>
          </cell>
          <cell r="AT211">
            <v>43828054.952697113</v>
          </cell>
          <cell r="AU211">
            <v>0</v>
          </cell>
          <cell r="AV211">
            <v>0</v>
          </cell>
          <cell r="AW211">
            <v>43828054.952697113</v>
          </cell>
          <cell r="AX211">
            <v>43828054.952697113</v>
          </cell>
          <cell r="AY211">
            <v>0</v>
          </cell>
          <cell r="AZ211">
            <v>5807695.5200600177</v>
          </cell>
          <cell r="BA211">
            <v>2349315.3581989286</v>
          </cell>
          <cell r="BB211">
            <v>45013818.129133254</v>
          </cell>
          <cell r="BC211">
            <v>0</v>
          </cell>
          <cell r="BD211">
            <v>0</v>
          </cell>
          <cell r="BE211">
            <v>45013818.129133254</v>
          </cell>
          <cell r="BF211">
            <v>45013818.129133254</v>
          </cell>
          <cell r="BG211">
            <v>0</v>
          </cell>
          <cell r="BH211">
            <v>5847579.7552676769</v>
          </cell>
          <cell r="BI211">
            <v>2225877.1302355011</v>
          </cell>
          <cell r="BJ211">
            <v>46366913.278238185</v>
          </cell>
          <cell r="BK211">
            <v>0</v>
          </cell>
          <cell r="BL211">
            <v>0</v>
          </cell>
          <cell r="BM211">
            <v>46366913.278238185</v>
          </cell>
          <cell r="BN211">
            <v>46366913.278238185</v>
          </cell>
          <cell r="BO211">
            <v>0</v>
          </cell>
          <cell r="BP211">
            <v>5837963.7202010844</v>
          </cell>
          <cell r="BQ211">
            <v>2217385.7423674334</v>
          </cell>
          <cell r="BR211">
            <v>48110428.85771355</v>
          </cell>
          <cell r="BS211">
            <v>0</v>
          </cell>
          <cell r="BT211">
            <v>0</v>
          </cell>
          <cell r="BU211">
            <v>48110428.85771355</v>
          </cell>
          <cell r="BV211">
            <v>48110428.85771355</v>
          </cell>
          <cell r="BW211">
            <v>0</v>
          </cell>
          <cell r="BX211">
            <v>5759722.6089236736</v>
          </cell>
          <cell r="BY211">
            <v>2038237.9285128498</v>
          </cell>
          <cell r="BZ211">
            <v>51424010.096049212</v>
          </cell>
          <cell r="CA211">
            <v>0</v>
          </cell>
          <cell r="CB211">
            <v>0</v>
          </cell>
          <cell r="CC211">
            <v>51424010.096049212</v>
          </cell>
          <cell r="CD211">
            <v>51424010.096049212</v>
          </cell>
          <cell r="CE211">
            <v>0</v>
          </cell>
          <cell r="CF211">
            <v>6409717.2795872223</v>
          </cell>
          <cell r="CG211">
            <v>2033765.9840024887</v>
          </cell>
          <cell r="CH211">
            <v>52969823.94458583</v>
          </cell>
          <cell r="CI211">
            <v>0</v>
          </cell>
          <cell r="CJ211">
            <v>0</v>
          </cell>
          <cell r="CK211">
            <v>52969823.94458583</v>
          </cell>
          <cell r="CL211">
            <v>52969823.94458583</v>
          </cell>
          <cell r="CM211">
            <v>0</v>
          </cell>
          <cell r="CN211">
            <v>7047721.8241151702</v>
          </cell>
          <cell r="CO211">
            <v>2162500.8215456293</v>
          </cell>
          <cell r="CP211">
            <v>53526389.289251097</v>
          </cell>
          <cell r="CQ211">
            <v>0</v>
          </cell>
          <cell r="CR211">
            <v>0</v>
          </cell>
          <cell r="CS211">
            <v>53526389.289251097</v>
          </cell>
          <cell r="CT211">
            <v>53526389.289251097</v>
          </cell>
        </row>
        <row r="212">
          <cell r="A212">
            <v>216</v>
          </cell>
          <cell r="B212" t="str">
            <v>Outgoing Call Revenue</v>
          </cell>
          <cell r="C212">
            <v>13993037.18004464</v>
          </cell>
          <cell r="D212">
            <v>11250770.444039024</v>
          </cell>
          <cell r="E212">
            <v>21896531.730594039</v>
          </cell>
          <cell r="F212">
            <v>36976227.970850959</v>
          </cell>
          <cell r="G212">
            <v>47140339.354677707</v>
          </cell>
          <cell r="H212">
            <v>25243807.624083664</v>
          </cell>
          <cell r="I212">
            <v>58872759.701444998</v>
          </cell>
          <cell r="J212">
            <v>84116567.325528666</v>
          </cell>
          <cell r="K212">
            <v>14784006.21586629</v>
          </cell>
          <cell r="L212">
            <v>12140642.93022117</v>
          </cell>
          <cell r="M212">
            <v>24943534.093213338</v>
          </cell>
          <cell r="N212">
            <v>38920340.227647454</v>
          </cell>
          <cell r="O212">
            <v>51868183.239300802</v>
          </cell>
          <cell r="P212">
            <v>26924649.14608746</v>
          </cell>
          <cell r="Q212">
            <v>63863874.320860788</v>
          </cell>
          <cell r="R212">
            <v>90788523.466948256</v>
          </cell>
          <cell r="S212">
            <v>14269701.031144693</v>
          </cell>
          <cell r="T212">
            <v>11469870.140135564</v>
          </cell>
          <cell r="U212">
            <v>25236192.876649179</v>
          </cell>
          <cell r="V212">
            <v>40164954.893538058</v>
          </cell>
          <cell r="W212">
            <v>50975764.047929436</v>
          </cell>
          <cell r="X212">
            <v>25739571.171280257</v>
          </cell>
          <cell r="Y212">
            <v>65401147.770187236</v>
          </cell>
          <cell r="Z212">
            <v>91140718.941467494</v>
          </cell>
          <cell r="AA212">
            <v>14357597.587156042</v>
          </cell>
          <cell r="AB212">
            <v>12615710.27595615</v>
          </cell>
          <cell r="AC212">
            <v>24908831.688030787</v>
          </cell>
          <cell r="AD212">
            <v>41645388.261590727</v>
          </cell>
          <cell r="AE212">
            <v>51882139.551142976</v>
          </cell>
          <cell r="AF212">
            <v>26973307.863112193</v>
          </cell>
          <cell r="AG212">
            <v>66554219.949621513</v>
          </cell>
          <cell r="AH212">
            <v>93527527.81273371</v>
          </cell>
          <cell r="AI212">
            <v>13361687.420112045</v>
          </cell>
          <cell r="AJ212">
            <v>12025872.139473613</v>
          </cell>
          <cell r="AK212">
            <v>24990145.508351408</v>
          </cell>
          <cell r="AL212">
            <v>42890722.012288481</v>
          </cell>
          <cell r="AM212">
            <v>50377705.067937069</v>
          </cell>
          <cell r="AN212">
            <v>25387559.559585661</v>
          </cell>
          <cell r="AO212">
            <v>67880867.520639896</v>
          </cell>
          <cell r="AP212">
            <v>93268427.080225557</v>
          </cell>
          <cell r="AQ212">
            <v>14149086.861334128</v>
          </cell>
          <cell r="AR212">
            <v>13171847.095289253</v>
          </cell>
          <cell r="AS212">
            <v>24922267.614196889</v>
          </cell>
          <cell r="AT212">
            <v>43828054.952697113</v>
          </cell>
          <cell r="AU212">
            <v>52243201.570820272</v>
          </cell>
          <cell r="AV212">
            <v>27320933.956623383</v>
          </cell>
          <cell r="AW212">
            <v>68750322.566893995</v>
          </cell>
          <cell r="AX212">
            <v>96071256.523517385</v>
          </cell>
          <cell r="AY212">
            <v>15691168.685267426</v>
          </cell>
          <cell r="AZ212">
            <v>14421142.904073354</v>
          </cell>
          <cell r="BA212">
            <v>27316955.868826773</v>
          </cell>
          <cell r="BB212">
            <v>45013818.129133254</v>
          </cell>
          <cell r="BC212">
            <v>57429267.458167553</v>
          </cell>
          <cell r="BD212">
            <v>30112311.58934078</v>
          </cell>
          <cell r="BE212">
            <v>72330773.997960031</v>
          </cell>
          <cell r="BF212">
            <v>102443085.58730081</v>
          </cell>
          <cell r="BG212">
            <v>16385579.845825396</v>
          </cell>
          <cell r="BH212">
            <v>14681126.361969907</v>
          </cell>
          <cell r="BI212">
            <v>26940574.271365441</v>
          </cell>
          <cell r="BJ212">
            <v>46366913.278238185</v>
          </cell>
          <cell r="BK212">
            <v>58007280.479160741</v>
          </cell>
          <cell r="BL212">
            <v>31066706.207795303</v>
          </cell>
          <cell r="BM212">
            <v>73307487.549603626</v>
          </cell>
          <cell r="BN212">
            <v>104374193.75739893</v>
          </cell>
          <cell r="BO212">
            <v>16292038.07264029</v>
          </cell>
          <cell r="BP212">
            <v>14756842.761851974</v>
          </cell>
          <cell r="BQ212">
            <v>28749818.972990394</v>
          </cell>
          <cell r="BR212">
            <v>48110428.85771355</v>
          </cell>
          <cell r="BS212">
            <v>59798699.80748266</v>
          </cell>
          <cell r="BT212">
            <v>31048880.834492266</v>
          </cell>
          <cell r="BU212">
            <v>76860247.830703944</v>
          </cell>
          <cell r="BV212">
            <v>107909128.66519621</v>
          </cell>
          <cell r="BW212">
            <v>16343130.360472176</v>
          </cell>
          <cell r="BX212">
            <v>14725551.060110468</v>
          </cell>
          <cell r="BY212">
            <v>28639048.309980817</v>
          </cell>
          <cell r="BZ212">
            <v>51424010.096049212</v>
          </cell>
          <cell r="CA212">
            <v>59707729.730563462</v>
          </cell>
          <cell r="CB212">
            <v>31068681.420582645</v>
          </cell>
          <cell r="CC212">
            <v>80063058.406030029</v>
          </cell>
          <cell r="CD212">
            <v>111131739.82661268</v>
          </cell>
          <cell r="CE212">
            <v>15611453.359202493</v>
          </cell>
          <cell r="CF212">
            <v>15355316.976426231</v>
          </cell>
          <cell r="CG212">
            <v>29256285.77211808</v>
          </cell>
          <cell r="CH212">
            <v>52969823.94458583</v>
          </cell>
          <cell r="CI212">
            <v>60223056.10774681</v>
          </cell>
          <cell r="CJ212">
            <v>30966770.335628726</v>
          </cell>
          <cell r="CK212">
            <v>82226109.716703907</v>
          </cell>
          <cell r="CL212">
            <v>113192880.05233264</v>
          </cell>
          <cell r="CM212">
            <v>16344308.684550915</v>
          </cell>
          <cell r="CN212">
            <v>16656228.520065142</v>
          </cell>
          <cell r="CO212">
            <v>33002064.00214408</v>
          </cell>
          <cell r="CP212">
            <v>53526389.289251097</v>
          </cell>
          <cell r="CQ212">
            <v>66002601.206760138</v>
          </cell>
          <cell r="CR212">
            <v>33000537.204616055</v>
          </cell>
          <cell r="CS212">
            <v>86528453.291395172</v>
          </cell>
          <cell r="CT212">
            <v>119528990.49601123</v>
          </cell>
        </row>
        <row r="213">
          <cell r="A213">
            <v>217</v>
          </cell>
          <cell r="B213" t="str">
            <v>Outbound Roaming Revenue</v>
          </cell>
          <cell r="C213">
            <v>0</v>
          </cell>
          <cell r="D213">
            <v>0</v>
          </cell>
          <cell r="E213">
            <v>0</v>
          </cell>
          <cell r="F213">
            <v>-3.644959311481575E-2</v>
          </cell>
          <cell r="G213">
            <v>0</v>
          </cell>
          <cell r="H213">
            <v>0</v>
          </cell>
          <cell r="I213">
            <v>-3.644959069788456E-2</v>
          </cell>
          <cell r="J213">
            <v>-3.6449596285820007E-2</v>
          </cell>
          <cell r="K213">
            <v>0</v>
          </cell>
          <cell r="L213">
            <v>0</v>
          </cell>
          <cell r="M213">
            <v>0</v>
          </cell>
          <cell r="N213">
            <v>-3.5227141914242997E-2</v>
          </cell>
          <cell r="O213">
            <v>0</v>
          </cell>
          <cell r="P213">
            <v>0</v>
          </cell>
          <cell r="Q213">
            <v>-3.5227140411734581E-2</v>
          </cell>
          <cell r="R213">
            <v>-3.5227138549089432E-2</v>
          </cell>
          <cell r="S213">
            <v>0</v>
          </cell>
          <cell r="T213">
            <v>0</v>
          </cell>
          <cell r="U213">
            <v>0</v>
          </cell>
          <cell r="V213">
            <v>-3.8419159105048721E-2</v>
          </cell>
          <cell r="W213">
            <v>0</v>
          </cell>
          <cell r="X213">
            <v>0</v>
          </cell>
          <cell r="Y213">
            <v>-3.841916099190712E-2</v>
          </cell>
          <cell r="Z213">
            <v>-3.8419164717197418E-2</v>
          </cell>
          <cell r="AA213">
            <v>0</v>
          </cell>
          <cell r="AB213">
            <v>0</v>
          </cell>
          <cell r="AC213">
            <v>0</v>
          </cell>
          <cell r="AD213">
            <v>-3.6946135402996801E-2</v>
          </cell>
          <cell r="AE213">
            <v>0</v>
          </cell>
          <cell r="AF213">
            <v>0</v>
          </cell>
          <cell r="AG213">
            <v>-3.694613091647625E-2</v>
          </cell>
          <cell r="AH213">
            <v>-3.6946132779121399E-2</v>
          </cell>
          <cell r="AI213">
            <v>0</v>
          </cell>
          <cell r="AJ213">
            <v>0</v>
          </cell>
          <cell r="AK213">
            <v>0</v>
          </cell>
          <cell r="AL213">
            <v>-4.174625445168223E-2</v>
          </cell>
          <cell r="AM213">
            <v>0</v>
          </cell>
          <cell r="AN213">
            <v>0</v>
          </cell>
          <cell r="AO213">
            <v>-4.1746253147721291E-2</v>
          </cell>
          <cell r="AP213">
            <v>-4.1746251285076141E-2</v>
          </cell>
          <cell r="AQ213">
            <v>0</v>
          </cell>
          <cell r="AR213">
            <v>0</v>
          </cell>
          <cell r="AS213">
            <v>0</v>
          </cell>
          <cell r="AT213">
            <v>-3.7527969060700349E-2</v>
          </cell>
          <cell r="AU213">
            <v>0</v>
          </cell>
          <cell r="AV213">
            <v>0</v>
          </cell>
          <cell r="AW213">
            <v>-3.7527969107031822E-2</v>
          </cell>
          <cell r="AX213">
            <v>-3.7527967244386673E-2</v>
          </cell>
          <cell r="AY213">
            <v>0</v>
          </cell>
          <cell r="AZ213">
            <v>0</v>
          </cell>
          <cell r="BA213">
            <v>0</v>
          </cell>
          <cell r="BB213">
            <v>-3.6839737937155559E-2</v>
          </cell>
          <cell r="BC213">
            <v>0</v>
          </cell>
          <cell r="BD213">
            <v>0</v>
          </cell>
          <cell r="BE213">
            <v>-3.6839740350842476E-2</v>
          </cell>
          <cell r="BF213">
            <v>-3.6839738488197327E-2</v>
          </cell>
          <cell r="BG213">
            <v>0</v>
          </cell>
          <cell r="BH213">
            <v>0</v>
          </cell>
          <cell r="BI213">
            <v>0</v>
          </cell>
          <cell r="BJ213">
            <v>-3.5168089345643777E-2</v>
          </cell>
          <cell r="BK213">
            <v>0</v>
          </cell>
          <cell r="BL213">
            <v>0</v>
          </cell>
          <cell r="BM213">
            <v>-3.5168088972568512E-2</v>
          </cell>
          <cell r="BN213">
            <v>-3.5168088972568512E-2</v>
          </cell>
          <cell r="BO213">
            <v>0</v>
          </cell>
          <cell r="BP213">
            <v>0</v>
          </cell>
          <cell r="BQ213">
            <v>0</v>
          </cell>
          <cell r="BR213">
            <v>-2.4754563228987864E-2</v>
          </cell>
          <cell r="BS213">
            <v>0</v>
          </cell>
          <cell r="BT213">
            <v>0</v>
          </cell>
          <cell r="BU213">
            <v>-2.4754563346505165E-2</v>
          </cell>
          <cell r="BV213">
            <v>-2.4754561483860016E-2</v>
          </cell>
          <cell r="BW213">
            <v>0</v>
          </cell>
          <cell r="BX213">
            <v>0</v>
          </cell>
          <cell r="BY213">
            <v>0</v>
          </cell>
          <cell r="BZ213">
            <v>-3.5173669143133711E-2</v>
          </cell>
          <cell r="CA213">
            <v>0</v>
          </cell>
          <cell r="CB213">
            <v>0</v>
          </cell>
          <cell r="CC213">
            <v>-3.5173667594790459E-2</v>
          </cell>
          <cell r="CD213">
            <v>-3.5173665732145309E-2</v>
          </cell>
          <cell r="CE213">
            <v>0</v>
          </cell>
          <cell r="CF213">
            <v>0</v>
          </cell>
          <cell r="CG213">
            <v>0</v>
          </cell>
          <cell r="CH213">
            <v>-3.0943503407047577E-2</v>
          </cell>
          <cell r="CI213">
            <v>0</v>
          </cell>
          <cell r="CJ213">
            <v>0</v>
          </cell>
          <cell r="CK213">
            <v>-3.0943505465984344E-2</v>
          </cell>
          <cell r="CL213">
            <v>-3.0943501740694046E-2</v>
          </cell>
          <cell r="CM213">
            <v>0</v>
          </cell>
          <cell r="CN213">
            <v>0</v>
          </cell>
          <cell r="CO213">
            <v>0</v>
          </cell>
          <cell r="CP213">
            <v>-3.4368870840536199E-2</v>
          </cell>
          <cell r="CQ213">
            <v>0</v>
          </cell>
          <cell r="CR213">
            <v>0</v>
          </cell>
          <cell r="CS213">
            <v>-3.4368868917226791E-2</v>
          </cell>
          <cell r="CT213">
            <v>-3.436887264251709E-2</v>
          </cell>
        </row>
        <row r="214">
          <cell r="A214">
            <v>218</v>
          </cell>
          <cell r="B214" t="str">
            <v>Corporate Jupiter Base</v>
          </cell>
          <cell r="C214">
            <v>4752824.8261140473</v>
          </cell>
          <cell r="D214">
            <v>1499830.894421509</v>
          </cell>
          <cell r="E214">
            <v>65680.576342331056</v>
          </cell>
          <cell r="F214">
            <v>3.644959311481575E-2</v>
          </cell>
          <cell r="G214">
            <v>6318336.2968778871</v>
          </cell>
          <cell r="H214">
            <v>6252655.7205355559</v>
          </cell>
          <cell r="I214">
            <v>65680.61279192417</v>
          </cell>
          <cell r="J214">
            <v>6318336.3333274806</v>
          </cell>
          <cell r="K214">
            <v>5317960.5282730823</v>
          </cell>
          <cell r="L214">
            <v>1746615.3775780394</v>
          </cell>
          <cell r="M214">
            <v>64939.884885769454</v>
          </cell>
          <cell r="N214">
            <v>3.5227141914242997E-2</v>
          </cell>
          <cell r="O214">
            <v>7129515.7907368913</v>
          </cell>
          <cell r="P214">
            <v>7064575.905851122</v>
          </cell>
          <cell r="Q214">
            <v>64939.920112911372</v>
          </cell>
          <cell r="R214">
            <v>7129515.8259640336</v>
          </cell>
          <cell r="S214">
            <v>5366775.9961213227</v>
          </cell>
          <cell r="T214">
            <v>1696955.8854437203</v>
          </cell>
          <cell r="U214">
            <v>73503.858121467798</v>
          </cell>
          <cell r="V214">
            <v>3.8419159105048721E-2</v>
          </cell>
          <cell r="W214">
            <v>7137235.7396865105</v>
          </cell>
          <cell r="X214">
            <v>7063731.8815650428</v>
          </cell>
          <cell r="Y214">
            <v>73503.896540626898</v>
          </cell>
          <cell r="Z214">
            <v>7137235.7781056697</v>
          </cell>
          <cell r="AA214">
            <v>5643320.6447570259</v>
          </cell>
          <cell r="AB214">
            <v>1818975.7822118874</v>
          </cell>
          <cell r="AC214">
            <v>67123.603955872881</v>
          </cell>
          <cell r="AD214">
            <v>3.6946135402996801E-2</v>
          </cell>
          <cell r="AE214">
            <v>7529420.0309247868</v>
          </cell>
          <cell r="AF214">
            <v>7462296.4269689135</v>
          </cell>
          <cell r="AG214">
            <v>67123.640902008279</v>
          </cell>
          <cell r="AH214">
            <v>7529420.0678709224</v>
          </cell>
          <cell r="AI214">
            <v>6079695.680713092</v>
          </cell>
          <cell r="AJ214">
            <v>1986844.0864640889</v>
          </cell>
          <cell r="AK214">
            <v>71139.982517107957</v>
          </cell>
          <cell r="AL214">
            <v>4.174625445168223E-2</v>
          </cell>
          <cell r="AM214">
            <v>8137679.7496942896</v>
          </cell>
          <cell r="AN214">
            <v>8066539.7671771813</v>
          </cell>
          <cell r="AO214">
            <v>71140.024263362415</v>
          </cell>
          <cell r="AP214">
            <v>8137679.7914405437</v>
          </cell>
          <cell r="AQ214">
            <v>6557081.0024895491</v>
          </cell>
          <cell r="AR214">
            <v>2090188.7094322257</v>
          </cell>
          <cell r="AS214">
            <v>64275.920752071717</v>
          </cell>
          <cell r="AT214">
            <v>3.7527969060700349E-2</v>
          </cell>
          <cell r="AU214">
            <v>8711545.6326738447</v>
          </cell>
          <cell r="AV214">
            <v>8647269.7119217739</v>
          </cell>
          <cell r="AW214">
            <v>64275.958280040781</v>
          </cell>
          <cell r="AX214">
            <v>8711545.6702018138</v>
          </cell>
          <cell r="AY214">
            <v>6570504.5176440328</v>
          </cell>
          <cell r="AZ214">
            <v>2108138.1625919635</v>
          </cell>
          <cell r="BA214">
            <v>62917.10475674882</v>
          </cell>
          <cell r="BB214">
            <v>3.6839737937155559E-2</v>
          </cell>
          <cell r="BC214">
            <v>8741559.7849927451</v>
          </cell>
          <cell r="BD214">
            <v>8678642.6802359968</v>
          </cell>
          <cell r="BE214">
            <v>62917.141596486756</v>
          </cell>
          <cell r="BF214">
            <v>8741559.8218324836</v>
          </cell>
          <cell r="BG214">
            <v>6402794.6289738677</v>
          </cell>
          <cell r="BH214">
            <v>2018414.5762964608</v>
          </cell>
          <cell r="BI214">
            <v>59118.971139074471</v>
          </cell>
          <cell r="BJ214">
            <v>3.5168089345643777E-2</v>
          </cell>
          <cell r="BK214">
            <v>8480328.1764094029</v>
          </cell>
          <cell r="BL214">
            <v>8421209.2052703276</v>
          </cell>
          <cell r="BM214">
            <v>59119.006307163814</v>
          </cell>
          <cell r="BN214">
            <v>8480328.2115774918</v>
          </cell>
          <cell r="BO214">
            <v>4274713.3312343331</v>
          </cell>
          <cell r="BP214">
            <v>1366537.5278215928</v>
          </cell>
          <cell r="BQ214">
            <v>40007.428151867753</v>
          </cell>
          <cell r="BR214">
            <v>2.4754563228987864E-2</v>
          </cell>
          <cell r="BS214">
            <v>5681258.2872077934</v>
          </cell>
          <cell r="BT214">
            <v>5641250.8590559261</v>
          </cell>
          <cell r="BU214">
            <v>40007.452906430983</v>
          </cell>
          <cell r="BV214">
            <v>5681258.3119623568</v>
          </cell>
          <cell r="BW214">
            <v>6506583.4074866166</v>
          </cell>
          <cell r="BX214">
            <v>2034064.7659184835</v>
          </cell>
          <cell r="BY214">
            <v>56293.400625429036</v>
          </cell>
          <cell r="BZ214">
            <v>3.5173669143133711E-2</v>
          </cell>
          <cell r="CA214">
            <v>8596941.5740305278</v>
          </cell>
          <cell r="CB214">
            <v>8540648.1734050997</v>
          </cell>
          <cell r="CC214">
            <v>56293.435799098181</v>
          </cell>
          <cell r="CD214">
            <v>8596941.6092041973</v>
          </cell>
          <cell r="CE214">
            <v>6570730.5796800023</v>
          </cell>
          <cell r="CF214">
            <v>2009431.0989194319</v>
          </cell>
          <cell r="CG214">
            <v>49681.598309659559</v>
          </cell>
          <cell r="CH214">
            <v>3.0943503407047577E-2</v>
          </cell>
          <cell r="CI214">
            <v>8629843.2769090943</v>
          </cell>
          <cell r="CJ214">
            <v>8580161.678599434</v>
          </cell>
          <cell r="CK214">
            <v>49681.629253162966</v>
          </cell>
          <cell r="CL214">
            <v>8629843.3078525979</v>
          </cell>
          <cell r="CM214">
            <v>7145467.7843927694</v>
          </cell>
          <cell r="CN214">
            <v>2152511.6121672909</v>
          </cell>
          <cell r="CO214">
            <v>52457.375298456463</v>
          </cell>
          <cell r="CP214">
            <v>3.4368870840536199E-2</v>
          </cell>
          <cell r="CQ214">
            <v>9350436.7718585171</v>
          </cell>
          <cell r="CR214">
            <v>9297979.3965600599</v>
          </cell>
          <cell r="CS214">
            <v>52457.409667327302</v>
          </cell>
          <cell r="CT214">
            <v>9350436.8062273879</v>
          </cell>
        </row>
        <row r="215">
          <cell r="A215">
            <v>219</v>
          </cell>
          <cell r="B215" t="str">
            <v>SPD</v>
          </cell>
          <cell r="C215">
            <v>187205.52929206792</v>
          </cell>
          <cell r="D215">
            <v>1293105.9159500182</v>
          </cell>
          <cell r="E215">
            <v>7657672.6222860944</v>
          </cell>
          <cell r="F215">
            <v>0</v>
          </cell>
          <cell r="G215">
            <v>9137984.0675281808</v>
          </cell>
          <cell r="H215">
            <v>1480311.4452420862</v>
          </cell>
          <cell r="I215">
            <v>7657672.6222860944</v>
          </cell>
          <cell r="J215">
            <v>9137984.0675281808</v>
          </cell>
          <cell r="K215">
            <v>206023.96642283257</v>
          </cell>
          <cell r="L215">
            <v>1434247.1160561536</v>
          </cell>
          <cell r="M215">
            <v>9106892.4660969768</v>
          </cell>
          <cell r="N215">
            <v>0</v>
          </cell>
          <cell r="O215">
            <v>10747163.548575964</v>
          </cell>
          <cell r="P215">
            <v>1640271.0824789861</v>
          </cell>
          <cell r="Q215">
            <v>9106892.4660969768</v>
          </cell>
          <cell r="R215">
            <v>10747163.548575964</v>
          </cell>
          <cell r="S215">
            <v>197787.48477231985</v>
          </cell>
          <cell r="T215">
            <v>1388440.0793773292</v>
          </cell>
          <cell r="U215">
            <v>9482382.7978985365</v>
          </cell>
          <cell r="V215">
            <v>0</v>
          </cell>
          <cell r="W215">
            <v>11068610.362048186</v>
          </cell>
          <cell r="X215">
            <v>1586227.5641496491</v>
          </cell>
          <cell r="Y215">
            <v>9482382.7978985365</v>
          </cell>
          <cell r="Z215">
            <v>11068610.362048186</v>
          </cell>
          <cell r="AA215">
            <v>210913.99264143023</v>
          </cell>
          <cell r="AB215">
            <v>1557515.5358688741</v>
          </cell>
          <cell r="AC215">
            <v>9205551.7102839984</v>
          </cell>
          <cell r="AD215">
            <v>0</v>
          </cell>
          <cell r="AE215">
            <v>10973981.238794303</v>
          </cell>
          <cell r="AF215">
            <v>1768429.5285103042</v>
          </cell>
          <cell r="AG215">
            <v>9205551.7102839984</v>
          </cell>
          <cell r="AH215">
            <v>10973981.238794303</v>
          </cell>
          <cell r="AI215">
            <v>221799.76342867169</v>
          </cell>
          <cell r="AJ215">
            <v>1670389.8080833547</v>
          </cell>
          <cell r="AK215">
            <v>10069613.144634474</v>
          </cell>
          <cell r="AL215">
            <v>0</v>
          </cell>
          <cell r="AM215">
            <v>11961802.716146501</v>
          </cell>
          <cell r="AN215">
            <v>1892189.5715120265</v>
          </cell>
          <cell r="AO215">
            <v>10069613.144634474</v>
          </cell>
          <cell r="AP215">
            <v>11961802.716146501</v>
          </cell>
          <cell r="AQ215">
            <v>240920.59553515993</v>
          </cell>
          <cell r="AR215">
            <v>1886304.8480758844</v>
          </cell>
          <cell r="AS215">
            <v>10299883.102214174</v>
          </cell>
          <cell r="AT215">
            <v>0</v>
          </cell>
          <cell r="AU215">
            <v>12427108.545825219</v>
          </cell>
          <cell r="AV215">
            <v>2127225.4436110444</v>
          </cell>
          <cell r="AW215">
            <v>10299883.102214174</v>
          </cell>
          <cell r="AX215">
            <v>12427108.545825219</v>
          </cell>
          <cell r="AY215">
            <v>216719.98391291942</v>
          </cell>
          <cell r="AZ215">
            <v>1745125.320664118</v>
          </cell>
          <cell r="BA215">
            <v>9625349.211170109</v>
          </cell>
          <cell r="BB215">
            <v>0</v>
          </cell>
          <cell r="BC215">
            <v>11587194.515747147</v>
          </cell>
          <cell r="BD215">
            <v>1961845.3045770375</v>
          </cell>
          <cell r="BE215">
            <v>9625349.211170109</v>
          </cell>
          <cell r="BF215">
            <v>11587194.515747147</v>
          </cell>
          <cell r="BG215">
            <v>190341.60076986166</v>
          </cell>
          <cell r="BH215">
            <v>1602924.1222617</v>
          </cell>
          <cell r="BI215">
            <v>8731156.0823016986</v>
          </cell>
          <cell r="BJ215">
            <v>0</v>
          </cell>
          <cell r="BK215">
            <v>10524421.80533326</v>
          </cell>
          <cell r="BL215">
            <v>1793265.7230315616</v>
          </cell>
          <cell r="BM215">
            <v>8731156.0823016986</v>
          </cell>
          <cell r="BN215">
            <v>10524421.80533326</v>
          </cell>
          <cell r="BO215">
            <v>137274.49899104584</v>
          </cell>
          <cell r="BP215">
            <v>1171884.2348705316</v>
          </cell>
          <cell r="BQ215">
            <v>6830823.3995062634</v>
          </cell>
          <cell r="BR215">
            <v>0</v>
          </cell>
          <cell r="BS215">
            <v>8139982.1333678411</v>
          </cell>
          <cell r="BT215">
            <v>1309158.7338615775</v>
          </cell>
          <cell r="BU215">
            <v>6830823.3995062634</v>
          </cell>
          <cell r="BV215">
            <v>8139982.1333678411</v>
          </cell>
          <cell r="BW215">
            <v>167699.21170350193</v>
          </cell>
          <cell r="BX215">
            <v>1483378.689697329</v>
          </cell>
          <cell r="BY215">
            <v>8472586.8299408928</v>
          </cell>
          <cell r="BZ215">
            <v>0</v>
          </cell>
          <cell r="CA215">
            <v>10123664.731341723</v>
          </cell>
          <cell r="CB215">
            <v>1651077.9014008308</v>
          </cell>
          <cell r="CC215">
            <v>8472586.8299408928</v>
          </cell>
          <cell r="CD215">
            <v>10123664.731341723</v>
          </cell>
          <cell r="CE215">
            <v>183341.82733622272</v>
          </cell>
          <cell r="CF215">
            <v>1700249.1975075409</v>
          </cell>
          <cell r="CG215">
            <v>8965519.3958617821</v>
          </cell>
          <cell r="CH215">
            <v>0</v>
          </cell>
          <cell r="CI215">
            <v>10849110.420705546</v>
          </cell>
          <cell r="CJ215">
            <v>1883591.0248437636</v>
          </cell>
          <cell r="CK215">
            <v>8965519.3958617821</v>
          </cell>
          <cell r="CL215">
            <v>10849110.420705546</v>
          </cell>
          <cell r="CM215">
            <v>208347.15737373804</v>
          </cell>
          <cell r="CN215">
            <v>1988683.1081266261</v>
          </cell>
          <cell r="CO215">
            <v>10692991.843243646</v>
          </cell>
          <cell r="CP215">
            <v>0</v>
          </cell>
          <cell r="CQ215">
            <v>12890022.10874401</v>
          </cell>
          <cell r="CR215">
            <v>2197030.2655003644</v>
          </cell>
          <cell r="CS215">
            <v>10692991.843243646</v>
          </cell>
          <cell r="CT215">
            <v>12890022.10874401</v>
          </cell>
        </row>
        <row r="216">
          <cell r="A216">
            <v>220</v>
          </cell>
          <cell r="B216" t="str">
            <v xml:space="preserve"> </v>
          </cell>
          <cell r="C216">
            <v>187205.52929206792</v>
          </cell>
          <cell r="D216">
            <v>1293105.9159500182</v>
          </cell>
          <cell r="E216">
            <v>7657672.6222860944</v>
          </cell>
          <cell r="F216">
            <v>0</v>
          </cell>
          <cell r="G216">
            <v>0</v>
          </cell>
          <cell r="H216">
            <v>0</v>
          </cell>
          <cell r="I216">
            <v>0</v>
          </cell>
          <cell r="J216">
            <v>0</v>
          </cell>
          <cell r="K216">
            <v>206023.96642283257</v>
          </cell>
          <cell r="L216">
            <v>1434247.1160561536</v>
          </cell>
          <cell r="M216">
            <v>9106892.4660969768</v>
          </cell>
          <cell r="N216">
            <v>0</v>
          </cell>
          <cell r="O216">
            <v>0</v>
          </cell>
          <cell r="P216">
            <v>0</v>
          </cell>
          <cell r="Q216">
            <v>0</v>
          </cell>
          <cell r="R216">
            <v>0</v>
          </cell>
          <cell r="S216">
            <v>197787.48477231985</v>
          </cell>
          <cell r="T216">
            <v>1388440.0793773292</v>
          </cell>
          <cell r="U216">
            <v>9482382.7978985365</v>
          </cell>
          <cell r="V216">
            <v>0</v>
          </cell>
          <cell r="W216">
            <v>0</v>
          </cell>
          <cell r="X216">
            <v>0</v>
          </cell>
          <cell r="Y216">
            <v>0</v>
          </cell>
          <cell r="Z216">
            <v>0</v>
          </cell>
          <cell r="AA216">
            <v>210913.99264143023</v>
          </cell>
          <cell r="AB216">
            <v>1557515.5358688741</v>
          </cell>
          <cell r="AC216">
            <v>9205551.7102839984</v>
          </cell>
          <cell r="AD216">
            <v>0</v>
          </cell>
          <cell r="AE216">
            <v>0</v>
          </cell>
          <cell r="AF216">
            <v>0</v>
          </cell>
          <cell r="AG216">
            <v>0</v>
          </cell>
          <cell r="AH216">
            <v>0</v>
          </cell>
          <cell r="AI216">
            <v>221799.76342867169</v>
          </cell>
          <cell r="AJ216">
            <v>1670389.8080833547</v>
          </cell>
          <cell r="AK216">
            <v>10069613.144634474</v>
          </cell>
          <cell r="AL216">
            <v>0</v>
          </cell>
          <cell r="AM216">
            <v>0</v>
          </cell>
          <cell r="AN216">
            <v>0</v>
          </cell>
          <cell r="AO216">
            <v>0</v>
          </cell>
          <cell r="AP216">
            <v>0</v>
          </cell>
          <cell r="AQ216">
            <v>240920.59553515993</v>
          </cell>
          <cell r="AR216">
            <v>1886304.8480758844</v>
          </cell>
          <cell r="AS216">
            <v>10299883.102214174</v>
          </cell>
          <cell r="AT216">
            <v>0</v>
          </cell>
          <cell r="AU216">
            <v>0</v>
          </cell>
          <cell r="AV216">
            <v>0</v>
          </cell>
          <cell r="AW216">
            <v>0</v>
          </cell>
          <cell r="AX216">
            <v>0</v>
          </cell>
          <cell r="AY216">
            <v>216719.98391291942</v>
          </cell>
          <cell r="AZ216">
            <v>1745125.320664118</v>
          </cell>
          <cell r="BA216">
            <v>9625349.211170109</v>
          </cell>
          <cell r="BB216">
            <v>0</v>
          </cell>
          <cell r="BC216">
            <v>0</v>
          </cell>
          <cell r="BD216">
            <v>0</v>
          </cell>
          <cell r="BE216">
            <v>0</v>
          </cell>
          <cell r="BF216">
            <v>0</v>
          </cell>
          <cell r="BG216">
            <v>190341.60076986166</v>
          </cell>
          <cell r="BH216">
            <v>1602924.1222617</v>
          </cell>
          <cell r="BI216">
            <v>8731156.0823016986</v>
          </cell>
          <cell r="BJ216">
            <v>0</v>
          </cell>
          <cell r="BK216">
            <v>0</v>
          </cell>
          <cell r="BL216">
            <v>0</v>
          </cell>
          <cell r="BM216">
            <v>0</v>
          </cell>
          <cell r="BN216">
            <v>0</v>
          </cell>
          <cell r="BO216">
            <v>137274.49899104584</v>
          </cell>
          <cell r="BP216">
            <v>1171884.2348705316</v>
          </cell>
          <cell r="BQ216">
            <v>6830823.3995062634</v>
          </cell>
          <cell r="BR216">
            <v>0</v>
          </cell>
          <cell r="BS216">
            <v>0</v>
          </cell>
          <cell r="BT216">
            <v>0</v>
          </cell>
          <cell r="BU216">
            <v>0</v>
          </cell>
          <cell r="BV216">
            <v>0</v>
          </cell>
          <cell r="BW216">
            <v>167699.21170350193</v>
          </cell>
          <cell r="BX216">
            <v>1483378.689697329</v>
          </cell>
          <cell r="BY216">
            <v>8472586.8299408928</v>
          </cell>
          <cell r="BZ216">
            <v>0</v>
          </cell>
          <cell r="CA216">
            <v>0</v>
          </cell>
          <cell r="CB216">
            <v>0</v>
          </cell>
          <cell r="CC216">
            <v>0</v>
          </cell>
          <cell r="CD216">
            <v>0</v>
          </cell>
          <cell r="CE216">
            <v>183341.82733622272</v>
          </cell>
          <cell r="CF216">
            <v>1700249.1975075409</v>
          </cell>
          <cell r="CG216">
            <v>8965519.3958617821</v>
          </cell>
          <cell r="CH216">
            <v>0</v>
          </cell>
          <cell r="CI216">
            <v>0</v>
          </cell>
          <cell r="CJ216">
            <v>0</v>
          </cell>
          <cell r="CK216">
            <v>0</v>
          </cell>
          <cell r="CL216">
            <v>0</v>
          </cell>
          <cell r="CM216">
            <v>208347.15737373804</v>
          </cell>
          <cell r="CN216">
            <v>1988683.1081266261</v>
          </cell>
          <cell r="CO216">
            <v>10692991.843243646</v>
          </cell>
          <cell r="CP216">
            <v>0</v>
          </cell>
          <cell r="CQ216">
            <v>0</v>
          </cell>
          <cell r="CR216">
            <v>0</v>
          </cell>
          <cell r="CS216">
            <v>0</v>
          </cell>
          <cell r="CT216">
            <v>0</v>
          </cell>
        </row>
        <row r="217">
          <cell r="A217">
            <v>221</v>
          </cell>
          <cell r="B217" t="str">
            <v xml:space="preserve"> </v>
          </cell>
          <cell r="G217">
            <v>0</v>
          </cell>
          <cell r="H217">
            <v>0</v>
          </cell>
          <cell r="I217">
            <v>0</v>
          </cell>
          <cell r="J217">
            <v>0</v>
          </cell>
          <cell r="O217">
            <v>0</v>
          </cell>
          <cell r="P217">
            <v>0</v>
          </cell>
          <cell r="Q217">
            <v>0</v>
          </cell>
          <cell r="R217">
            <v>0</v>
          </cell>
          <cell r="W217">
            <v>0</v>
          </cell>
          <cell r="X217">
            <v>0</v>
          </cell>
          <cell r="Y217">
            <v>0</v>
          </cell>
          <cell r="Z217">
            <v>0</v>
          </cell>
          <cell r="AE217">
            <v>0</v>
          </cell>
          <cell r="AF217">
            <v>0</v>
          </cell>
          <cell r="AG217">
            <v>0</v>
          </cell>
          <cell r="AH217">
            <v>0</v>
          </cell>
          <cell r="AM217">
            <v>0</v>
          </cell>
          <cell r="AN217">
            <v>0</v>
          </cell>
          <cell r="AO217">
            <v>0</v>
          </cell>
          <cell r="AP217">
            <v>0</v>
          </cell>
          <cell r="AU217">
            <v>0</v>
          </cell>
          <cell r="AV217">
            <v>0</v>
          </cell>
          <cell r="AW217">
            <v>0</v>
          </cell>
          <cell r="AX217">
            <v>0</v>
          </cell>
          <cell r="BC217">
            <v>0</v>
          </cell>
          <cell r="BD217">
            <v>0</v>
          </cell>
          <cell r="BE217">
            <v>0</v>
          </cell>
          <cell r="BF217">
            <v>0</v>
          </cell>
          <cell r="BK217">
            <v>0</v>
          </cell>
          <cell r="BL217">
            <v>0</v>
          </cell>
          <cell r="BM217">
            <v>0</v>
          </cell>
          <cell r="BN217">
            <v>0</v>
          </cell>
          <cell r="BS217">
            <v>0</v>
          </cell>
          <cell r="BT217">
            <v>0</v>
          </cell>
          <cell r="BU217">
            <v>0</v>
          </cell>
          <cell r="BV217">
            <v>0</v>
          </cell>
          <cell r="CA217">
            <v>0</v>
          </cell>
          <cell r="CB217">
            <v>0</v>
          </cell>
          <cell r="CC217">
            <v>0</v>
          </cell>
          <cell r="CD217">
            <v>0</v>
          </cell>
          <cell r="CI217">
            <v>0</v>
          </cell>
          <cell r="CJ217">
            <v>0</v>
          </cell>
          <cell r="CK217">
            <v>0</v>
          </cell>
          <cell r="CL217">
            <v>0</v>
          </cell>
          <cell r="CQ217">
            <v>0</v>
          </cell>
          <cell r="CR217">
            <v>0</v>
          </cell>
          <cell r="CS217">
            <v>0</v>
          </cell>
          <cell r="CT217">
            <v>0</v>
          </cell>
        </row>
        <row r="218">
          <cell r="A218">
            <v>222</v>
          </cell>
          <cell r="B218" t="str">
            <v>Lumina Base</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row>
        <row r="219">
          <cell r="A219">
            <v>223</v>
          </cell>
          <cell r="B219" t="str">
            <v>ISP Base</v>
          </cell>
          <cell r="C219">
            <v>0</v>
          </cell>
          <cell r="D219">
            <v>2144201.0035767979</v>
          </cell>
          <cell r="E219">
            <v>1071614.0974565425</v>
          </cell>
          <cell r="F219">
            <v>0</v>
          </cell>
          <cell r="G219">
            <v>3215815.1010333402</v>
          </cell>
          <cell r="H219">
            <v>2144201.0035767979</v>
          </cell>
          <cell r="I219">
            <v>1071614.0974565425</v>
          </cell>
          <cell r="J219">
            <v>3215815.1010333402</v>
          </cell>
          <cell r="K219">
            <v>0</v>
          </cell>
          <cell r="L219">
            <v>2328010.6881233067</v>
          </cell>
          <cell r="M219">
            <v>1194497.2884520083</v>
          </cell>
          <cell r="N219">
            <v>0</v>
          </cell>
          <cell r="O219">
            <v>3522507.976575315</v>
          </cell>
          <cell r="P219">
            <v>2328010.6881233067</v>
          </cell>
          <cell r="Q219">
            <v>1194497.2884520083</v>
          </cell>
          <cell r="R219">
            <v>3522507.976575315</v>
          </cell>
          <cell r="S219">
            <v>0</v>
          </cell>
          <cell r="T219">
            <v>2266364.8992802743</v>
          </cell>
          <cell r="U219">
            <v>1219129.6990040687</v>
          </cell>
          <cell r="V219">
            <v>0</v>
          </cell>
          <cell r="W219">
            <v>3485494.5982843433</v>
          </cell>
          <cell r="X219">
            <v>2266364.8992802743</v>
          </cell>
          <cell r="Y219">
            <v>1219129.6990040687</v>
          </cell>
          <cell r="Z219">
            <v>3485494.5982843433</v>
          </cell>
          <cell r="AA219">
            <v>0</v>
          </cell>
          <cell r="AB219">
            <v>2782913.9317313507</v>
          </cell>
          <cell r="AC219">
            <v>1256580.1873232559</v>
          </cell>
          <cell r="AD219">
            <v>0</v>
          </cell>
          <cell r="AE219">
            <v>4039494.1190546067</v>
          </cell>
          <cell r="AF219">
            <v>2782913.9317313507</v>
          </cell>
          <cell r="AG219">
            <v>1256580.1873232559</v>
          </cell>
          <cell r="AH219">
            <v>4039494.1190546067</v>
          </cell>
          <cell r="AI219">
            <v>0</v>
          </cell>
          <cell r="AJ219">
            <v>3031156.4154474051</v>
          </cell>
          <cell r="AK219">
            <v>1319795.2371468376</v>
          </cell>
          <cell r="AL219">
            <v>0</v>
          </cell>
          <cell r="AM219">
            <v>4350951.6525942422</v>
          </cell>
          <cell r="AN219">
            <v>3031156.4154474051</v>
          </cell>
          <cell r="AO219">
            <v>1319795.2371468376</v>
          </cell>
          <cell r="AP219">
            <v>4350951.6525942422</v>
          </cell>
          <cell r="AQ219">
            <v>0</v>
          </cell>
          <cell r="AR219">
            <v>3547420.3801275687</v>
          </cell>
          <cell r="AS219">
            <v>1335830.2723585656</v>
          </cell>
          <cell r="AT219">
            <v>0</v>
          </cell>
          <cell r="AU219">
            <v>4883250.6524861343</v>
          </cell>
          <cell r="AV219">
            <v>3547420.3801275687</v>
          </cell>
          <cell r="AW219">
            <v>1335830.2723585656</v>
          </cell>
          <cell r="AX219">
            <v>4883250.6524861343</v>
          </cell>
          <cell r="AY219">
            <v>0</v>
          </cell>
          <cell r="AZ219">
            <v>3350062.2141436441</v>
          </cell>
          <cell r="BA219">
            <v>1203286.5442871333</v>
          </cell>
          <cell r="BB219">
            <v>0</v>
          </cell>
          <cell r="BC219">
            <v>4553348.7584307771</v>
          </cell>
          <cell r="BD219">
            <v>3350062.2141436441</v>
          </cell>
          <cell r="BE219">
            <v>1203286.5442871333</v>
          </cell>
          <cell r="BF219">
            <v>4553348.7584307771</v>
          </cell>
          <cell r="BG219">
            <v>0</v>
          </cell>
          <cell r="BH219">
            <v>3177409.2658188608</v>
          </cell>
          <cell r="BI219">
            <v>1065223.7287231898</v>
          </cell>
          <cell r="BJ219">
            <v>0</v>
          </cell>
          <cell r="BK219">
            <v>4242632.9945420511</v>
          </cell>
          <cell r="BL219">
            <v>3177409.2658188608</v>
          </cell>
          <cell r="BM219">
            <v>1065223.7287231898</v>
          </cell>
          <cell r="BN219">
            <v>4242632.9945420511</v>
          </cell>
          <cell r="BO219">
            <v>0</v>
          </cell>
          <cell r="BP219">
            <v>2356452.3500223537</v>
          </cell>
          <cell r="BQ219">
            <v>778471.93529985368</v>
          </cell>
          <cell r="BR219">
            <v>0</v>
          </cell>
          <cell r="BS219">
            <v>3134924.2853222075</v>
          </cell>
          <cell r="BT219">
            <v>2356452.3500223537</v>
          </cell>
          <cell r="BU219">
            <v>778471.93529985368</v>
          </cell>
          <cell r="BV219">
            <v>3134924.2853222075</v>
          </cell>
          <cell r="BW219">
            <v>0</v>
          </cell>
          <cell r="BX219">
            <v>3061579.2178358659</v>
          </cell>
          <cell r="BY219">
            <v>928893.56378822424</v>
          </cell>
          <cell r="BZ219">
            <v>0</v>
          </cell>
          <cell r="CA219">
            <v>3990472.7816240899</v>
          </cell>
          <cell r="CB219">
            <v>3061579.2178358659</v>
          </cell>
          <cell r="CC219">
            <v>928893.56378822424</v>
          </cell>
          <cell r="CD219">
            <v>3990472.7816240899</v>
          </cell>
          <cell r="CE219">
            <v>0</v>
          </cell>
          <cell r="CF219">
            <v>3621407.6375677162</v>
          </cell>
          <cell r="CG219">
            <v>967019.66834583844</v>
          </cell>
          <cell r="CH219">
            <v>0</v>
          </cell>
          <cell r="CI219">
            <v>4588427.3059135545</v>
          </cell>
          <cell r="CJ219">
            <v>3621407.6375677162</v>
          </cell>
          <cell r="CK219">
            <v>967019.66834583844</v>
          </cell>
          <cell r="CL219">
            <v>4588427.3059135545</v>
          </cell>
          <cell r="CM219">
            <v>0</v>
          </cell>
          <cell r="CN219">
            <v>4338283.0580938663</v>
          </cell>
          <cell r="CO219">
            <v>1107891.6961253267</v>
          </cell>
          <cell r="CP219">
            <v>0</v>
          </cell>
          <cell r="CQ219">
            <v>5446174.754219193</v>
          </cell>
          <cell r="CR219">
            <v>4338283.0580938663</v>
          </cell>
          <cell r="CS219">
            <v>1107891.6961253267</v>
          </cell>
          <cell r="CT219">
            <v>5446174.754219193</v>
          </cell>
        </row>
        <row r="220">
          <cell r="A220">
            <v>224</v>
          </cell>
          <cell r="B220" t="str">
            <v>Prepay Base</v>
          </cell>
          <cell r="C220">
            <v>0</v>
          </cell>
          <cell r="D220">
            <v>2144201.0035767979</v>
          </cell>
          <cell r="E220">
            <v>1071614.0974565425</v>
          </cell>
          <cell r="F220">
            <v>0</v>
          </cell>
          <cell r="G220">
            <v>0</v>
          </cell>
          <cell r="H220">
            <v>0</v>
          </cell>
          <cell r="I220">
            <v>0</v>
          </cell>
          <cell r="J220">
            <v>0</v>
          </cell>
          <cell r="K220">
            <v>0</v>
          </cell>
          <cell r="L220">
            <v>2328010.6881233067</v>
          </cell>
          <cell r="M220">
            <v>1194497.2884520083</v>
          </cell>
          <cell r="N220">
            <v>0</v>
          </cell>
          <cell r="O220">
            <v>0</v>
          </cell>
          <cell r="P220">
            <v>0</v>
          </cell>
          <cell r="Q220">
            <v>0</v>
          </cell>
          <cell r="R220">
            <v>0</v>
          </cell>
          <cell r="S220">
            <v>0</v>
          </cell>
          <cell r="T220">
            <v>2266364.8992802743</v>
          </cell>
          <cell r="U220">
            <v>1219129.6990040687</v>
          </cell>
          <cell r="V220">
            <v>0</v>
          </cell>
          <cell r="W220">
            <v>0</v>
          </cell>
          <cell r="X220">
            <v>0</v>
          </cell>
          <cell r="Y220">
            <v>0</v>
          </cell>
          <cell r="Z220">
            <v>0</v>
          </cell>
          <cell r="AA220">
            <v>0</v>
          </cell>
          <cell r="AB220">
            <v>2782913.9317313507</v>
          </cell>
          <cell r="AC220">
            <v>1256580.1873232559</v>
          </cell>
          <cell r="AD220">
            <v>0</v>
          </cell>
          <cell r="AE220">
            <v>0</v>
          </cell>
          <cell r="AF220">
            <v>0</v>
          </cell>
          <cell r="AG220">
            <v>0</v>
          </cell>
          <cell r="AH220">
            <v>0</v>
          </cell>
          <cell r="AI220">
            <v>0</v>
          </cell>
          <cell r="AJ220">
            <v>3031156.4154474051</v>
          </cell>
          <cell r="AK220">
            <v>1319795.2371468376</v>
          </cell>
          <cell r="AL220">
            <v>0</v>
          </cell>
          <cell r="AM220">
            <v>0</v>
          </cell>
          <cell r="AN220">
            <v>0</v>
          </cell>
          <cell r="AO220">
            <v>0</v>
          </cell>
          <cell r="AP220">
            <v>0</v>
          </cell>
          <cell r="AQ220">
            <v>0</v>
          </cell>
          <cell r="AR220">
            <v>3547420.3801275687</v>
          </cell>
          <cell r="AS220">
            <v>1335830.2723585656</v>
          </cell>
          <cell r="AT220">
            <v>0</v>
          </cell>
          <cell r="AU220">
            <v>0</v>
          </cell>
          <cell r="AV220">
            <v>0</v>
          </cell>
          <cell r="AW220">
            <v>0</v>
          </cell>
          <cell r="AX220">
            <v>0</v>
          </cell>
          <cell r="AY220">
            <v>0</v>
          </cell>
          <cell r="AZ220">
            <v>3350062.2141436441</v>
          </cell>
          <cell r="BA220">
            <v>1203286.5442871333</v>
          </cell>
          <cell r="BB220">
            <v>0</v>
          </cell>
          <cell r="BC220">
            <v>0</v>
          </cell>
          <cell r="BD220">
            <v>0</v>
          </cell>
          <cell r="BE220">
            <v>0</v>
          </cell>
          <cell r="BF220">
            <v>0</v>
          </cell>
          <cell r="BG220">
            <v>0</v>
          </cell>
          <cell r="BH220">
            <v>3177409.2658188608</v>
          </cell>
          <cell r="BI220">
            <v>1065223.7287231898</v>
          </cell>
          <cell r="BJ220">
            <v>0</v>
          </cell>
          <cell r="BK220">
            <v>0</v>
          </cell>
          <cell r="BL220">
            <v>0</v>
          </cell>
          <cell r="BM220">
            <v>0</v>
          </cell>
          <cell r="BN220">
            <v>0</v>
          </cell>
          <cell r="BO220">
            <v>0</v>
          </cell>
          <cell r="BP220">
            <v>2356452.3500223537</v>
          </cell>
          <cell r="BQ220">
            <v>778471.93529985368</v>
          </cell>
          <cell r="BR220">
            <v>0</v>
          </cell>
          <cell r="BS220">
            <v>0</v>
          </cell>
          <cell r="BT220">
            <v>0</v>
          </cell>
          <cell r="BU220">
            <v>0</v>
          </cell>
          <cell r="BV220">
            <v>0</v>
          </cell>
          <cell r="BW220">
            <v>0</v>
          </cell>
          <cell r="BX220">
            <v>3061579.2178358659</v>
          </cell>
          <cell r="BY220">
            <v>928893.56378822424</v>
          </cell>
          <cell r="BZ220">
            <v>0</v>
          </cell>
          <cell r="CA220">
            <v>0</v>
          </cell>
          <cell r="CB220">
            <v>0</v>
          </cell>
          <cell r="CC220">
            <v>0</v>
          </cell>
          <cell r="CD220">
            <v>0</v>
          </cell>
          <cell r="CE220">
            <v>0</v>
          </cell>
          <cell r="CF220">
            <v>3621407.6375677162</v>
          </cell>
          <cell r="CG220">
            <v>967019.66834583844</v>
          </cell>
          <cell r="CH220">
            <v>0</v>
          </cell>
          <cell r="CI220">
            <v>0</v>
          </cell>
          <cell r="CJ220">
            <v>0</v>
          </cell>
          <cell r="CK220">
            <v>0</v>
          </cell>
          <cell r="CL220">
            <v>0</v>
          </cell>
          <cell r="CM220">
            <v>0</v>
          </cell>
          <cell r="CN220">
            <v>4338283.0580938663</v>
          </cell>
          <cell r="CO220">
            <v>1107891.6961253267</v>
          </cell>
          <cell r="CP220">
            <v>0</v>
          </cell>
          <cell r="CQ220">
            <v>0</v>
          </cell>
          <cell r="CR220">
            <v>0</v>
          </cell>
          <cell r="CS220">
            <v>0</v>
          </cell>
          <cell r="CT220">
            <v>0</v>
          </cell>
        </row>
        <row r="221">
          <cell r="A221">
            <v>225</v>
          </cell>
          <cell r="B221" t="str">
            <v>Outbound Roaming Revenue</v>
          </cell>
          <cell r="C221">
            <v>4940030.3554061148</v>
          </cell>
          <cell r="D221">
            <v>4937137.8139483258</v>
          </cell>
          <cell r="E221">
            <v>8794967.2960849684</v>
          </cell>
          <cell r="F221">
            <v>3.644959311481575E-2</v>
          </cell>
          <cell r="G221">
            <v>18672135.465439409</v>
          </cell>
          <cell r="H221">
            <v>9877168.1693544406</v>
          </cell>
          <cell r="I221">
            <v>8794967.3325345609</v>
          </cell>
          <cell r="J221">
            <v>18672135.501889002</v>
          </cell>
          <cell r="K221">
            <v>5523984.4946959149</v>
          </cell>
          <cell r="L221">
            <v>5508873.1817575004</v>
          </cell>
          <cell r="M221">
            <v>10366329.639434755</v>
          </cell>
          <cell r="N221">
            <v>3.5227141914242997E-2</v>
          </cell>
          <cell r="O221">
            <v>21399187.31588817</v>
          </cell>
          <cell r="P221">
            <v>11032857.676453415</v>
          </cell>
          <cell r="Q221">
            <v>10366329.674661897</v>
          </cell>
          <cell r="R221">
            <v>21399187.351115312</v>
          </cell>
          <cell r="S221">
            <v>5564563.4808936426</v>
          </cell>
          <cell r="T221">
            <v>5351760.8641013242</v>
          </cell>
          <cell r="U221">
            <v>10775016.355024073</v>
          </cell>
          <cell r="V221">
            <v>3.8419159105048721E-2</v>
          </cell>
          <cell r="W221">
            <v>21691340.700019039</v>
          </cell>
          <cell r="X221">
            <v>10916324.344994966</v>
          </cell>
          <cell r="Y221">
            <v>10775016.393443232</v>
          </cell>
          <cell r="Z221">
            <v>21691340.738438196</v>
          </cell>
          <cell r="AA221">
            <v>5854234.6373984562</v>
          </cell>
          <cell r="AB221">
            <v>6159405.2498121122</v>
          </cell>
          <cell r="AC221">
            <v>10529255.501563126</v>
          </cell>
          <cell r="AD221">
            <v>3.6946135402996801E-2</v>
          </cell>
          <cell r="AE221">
            <v>22542895.388773695</v>
          </cell>
          <cell r="AF221">
            <v>12013639.887210568</v>
          </cell>
          <cell r="AG221">
            <v>10529255.538509261</v>
          </cell>
          <cell r="AH221">
            <v>22542895.425719831</v>
          </cell>
          <cell r="AI221">
            <v>6301495.4441417633</v>
          </cell>
          <cell r="AJ221">
            <v>6688390.3099948484</v>
          </cell>
          <cell r="AK221">
            <v>11460548.36429842</v>
          </cell>
          <cell r="AL221">
            <v>4.174625445168223E-2</v>
          </cell>
          <cell r="AM221">
            <v>24450434.118435033</v>
          </cell>
          <cell r="AN221">
            <v>12989885.754136611</v>
          </cell>
          <cell r="AO221">
            <v>11460548.406044675</v>
          </cell>
          <cell r="AP221">
            <v>24450434.160181288</v>
          </cell>
          <cell r="AQ221">
            <v>6798001.5980247092</v>
          </cell>
          <cell r="AR221">
            <v>7523913.9376356788</v>
          </cell>
          <cell r="AS221">
            <v>11699989.29532481</v>
          </cell>
          <cell r="AT221">
            <v>3.7527969060700349E-2</v>
          </cell>
          <cell r="AU221">
            <v>26021904.830985196</v>
          </cell>
          <cell r="AV221">
            <v>14321915.535660388</v>
          </cell>
          <cell r="AW221">
            <v>11699989.332852779</v>
          </cell>
          <cell r="AX221">
            <v>26021904.868513163</v>
          </cell>
          <cell r="AY221">
            <v>6787224.5015569525</v>
          </cell>
          <cell r="AZ221">
            <v>7203325.6973997261</v>
          </cell>
          <cell r="BA221">
            <v>10891552.860213991</v>
          </cell>
          <cell r="BB221">
            <v>3.6839737937155559E-2</v>
          </cell>
          <cell r="BC221">
            <v>24882103.059170671</v>
          </cell>
          <cell r="BD221">
            <v>13990550.19895668</v>
          </cell>
          <cell r="BE221">
            <v>10891552.89705373</v>
          </cell>
          <cell r="BF221">
            <v>24882103.096010409</v>
          </cell>
          <cell r="BG221">
            <v>6593136.2297437293</v>
          </cell>
          <cell r="BH221">
            <v>6798747.9643770214</v>
          </cell>
          <cell r="BI221">
            <v>9855498.7821639627</v>
          </cell>
          <cell r="BJ221">
            <v>3.5168089345643777E-2</v>
          </cell>
          <cell r="BK221">
            <v>23247382.976284713</v>
          </cell>
          <cell r="BL221">
            <v>13391884.19412075</v>
          </cell>
          <cell r="BM221">
            <v>9855498.8173320517</v>
          </cell>
          <cell r="BN221">
            <v>23247383.011452802</v>
          </cell>
          <cell r="BO221">
            <v>4411987.8302253792</v>
          </cell>
          <cell r="BP221">
            <v>4894874.1127144787</v>
          </cell>
          <cell r="BQ221">
            <v>7649302.7629579846</v>
          </cell>
          <cell r="BR221">
            <v>2.4754563228987864E-2</v>
          </cell>
          <cell r="BS221">
            <v>16956164.705897845</v>
          </cell>
          <cell r="BT221">
            <v>9306861.9429398589</v>
          </cell>
          <cell r="BU221">
            <v>7649302.7877125479</v>
          </cell>
          <cell r="BV221">
            <v>16956164.730652407</v>
          </cell>
          <cell r="BW221">
            <v>6674282.6191901183</v>
          </cell>
          <cell r="BX221">
            <v>6579022.6734516788</v>
          </cell>
          <cell r="BY221">
            <v>9457773.794354545</v>
          </cell>
          <cell r="BZ221">
            <v>3.5173669143133711E-2</v>
          </cell>
          <cell r="CA221">
            <v>22711079.086996339</v>
          </cell>
          <cell r="CB221">
            <v>13253305.292641796</v>
          </cell>
          <cell r="CC221">
            <v>9457773.8295282144</v>
          </cell>
          <cell r="CD221">
            <v>22711079.122170009</v>
          </cell>
          <cell r="CE221">
            <v>6754072.4070162252</v>
          </cell>
          <cell r="CF221">
            <v>7331087.933994689</v>
          </cell>
          <cell r="CG221">
            <v>9982220.6625172812</v>
          </cell>
          <cell r="CH221">
            <v>3.0943503407047577E-2</v>
          </cell>
          <cell r="CI221">
            <v>24067381.003528193</v>
          </cell>
          <cell r="CJ221">
            <v>14085160.341010913</v>
          </cell>
          <cell r="CK221">
            <v>9982220.6934607849</v>
          </cell>
          <cell r="CL221">
            <v>24067381.034471694</v>
          </cell>
          <cell r="CM221">
            <v>7353814.9417665079</v>
          </cell>
          <cell r="CN221">
            <v>8479477.7783877831</v>
          </cell>
          <cell r="CO221">
            <v>11853340.914667429</v>
          </cell>
          <cell r="CP221">
            <v>3.4368870840536199E-2</v>
          </cell>
          <cell r="CQ221">
            <v>27686633.63482172</v>
          </cell>
          <cell r="CR221">
            <v>15833292.720154291</v>
          </cell>
          <cell r="CS221">
            <v>11853340.9490363</v>
          </cell>
          <cell r="CT221">
            <v>27686633.669190593</v>
          </cell>
        </row>
        <row r="222">
          <cell r="A222">
            <v>226</v>
          </cell>
          <cell r="B222" t="str">
            <v>Outbound Roaming Revenue</v>
          </cell>
          <cell r="C222">
            <v>4940030.3554061148</v>
          </cell>
          <cell r="D222">
            <v>4937137.8139483258</v>
          </cell>
          <cell r="E222">
            <v>8794967.2960849684</v>
          </cell>
          <cell r="F222">
            <v>3.644959311481575E-2</v>
          </cell>
          <cell r="G222">
            <v>18672135.465439409</v>
          </cell>
          <cell r="H222">
            <v>9877168.1693544406</v>
          </cell>
          <cell r="I222">
            <v>8794967.3325345609</v>
          </cell>
          <cell r="J222">
            <v>18672135.501889002</v>
          </cell>
          <cell r="K222">
            <v>5523984.4946959149</v>
          </cell>
          <cell r="L222">
            <v>5508873.1817575004</v>
          </cell>
          <cell r="M222">
            <v>10366329.639434755</v>
          </cell>
          <cell r="N222">
            <v>3.5227141914242997E-2</v>
          </cell>
          <cell r="O222">
            <v>21399187.31588817</v>
          </cell>
          <cell r="P222">
            <v>11032857.676453415</v>
          </cell>
          <cell r="Q222">
            <v>10366329.674661897</v>
          </cell>
          <cell r="R222">
            <v>21399187.351115312</v>
          </cell>
          <cell r="S222">
            <v>5564563.4808936426</v>
          </cell>
          <cell r="T222">
            <v>5351760.8641013242</v>
          </cell>
          <cell r="U222">
            <v>10775016.355024073</v>
          </cell>
          <cell r="V222">
            <v>3.8419159105048721E-2</v>
          </cell>
          <cell r="W222">
            <v>21691340.700019039</v>
          </cell>
          <cell r="X222">
            <v>10916324.344994966</v>
          </cell>
          <cell r="Y222">
            <v>10775016.393443232</v>
          </cell>
          <cell r="Z222">
            <v>21691340.738438196</v>
          </cell>
          <cell r="AA222">
            <v>5854234.6373984562</v>
          </cell>
          <cell r="AB222">
            <v>6159405.2498121122</v>
          </cell>
          <cell r="AC222">
            <v>10529255.501563126</v>
          </cell>
          <cell r="AD222">
            <v>3.6946135402996801E-2</v>
          </cell>
          <cell r="AE222">
            <v>22542895.388773695</v>
          </cell>
          <cell r="AF222">
            <v>12013639.887210568</v>
          </cell>
          <cell r="AG222">
            <v>10529255.538509261</v>
          </cell>
          <cell r="AH222">
            <v>22542895.425719831</v>
          </cell>
          <cell r="AI222">
            <v>6301495.4441417633</v>
          </cell>
          <cell r="AJ222">
            <v>6688390.3099948484</v>
          </cell>
          <cell r="AK222">
            <v>11460548.36429842</v>
          </cell>
          <cell r="AL222">
            <v>4.174625445168223E-2</v>
          </cell>
          <cell r="AM222">
            <v>24450434.118435033</v>
          </cell>
          <cell r="AN222">
            <v>12989885.754136611</v>
          </cell>
          <cell r="AO222">
            <v>11460548.406044675</v>
          </cell>
          <cell r="AP222">
            <v>24450434.160181288</v>
          </cell>
          <cell r="AQ222">
            <v>6798001.5980247092</v>
          </cell>
          <cell r="AR222">
            <v>7523913.9376356788</v>
          </cell>
          <cell r="AS222">
            <v>11699989.29532481</v>
          </cell>
          <cell r="AT222">
            <v>3.7527969060700349E-2</v>
          </cell>
          <cell r="AU222">
            <v>26021904.830985196</v>
          </cell>
          <cell r="AV222">
            <v>14321915.535660388</v>
          </cell>
          <cell r="AW222">
            <v>11699989.332852779</v>
          </cell>
          <cell r="AX222">
            <v>26021904.868513163</v>
          </cell>
          <cell r="AY222">
            <v>6787224.5015569525</v>
          </cell>
          <cell r="AZ222">
            <v>7203325.6973997261</v>
          </cell>
          <cell r="BA222">
            <v>10891552.860213991</v>
          </cell>
          <cell r="BB222">
            <v>3.6839737937155559E-2</v>
          </cell>
          <cell r="BC222">
            <v>24882103.059170671</v>
          </cell>
          <cell r="BD222">
            <v>13990550.19895668</v>
          </cell>
          <cell r="BE222">
            <v>10891552.89705373</v>
          </cell>
          <cell r="BF222">
            <v>24882103.096010409</v>
          </cell>
          <cell r="BG222">
            <v>6593136.2297437293</v>
          </cell>
          <cell r="BH222">
            <v>6798747.9643770214</v>
          </cell>
          <cell r="BI222">
            <v>9855498.7821639627</v>
          </cell>
          <cell r="BJ222">
            <v>3.5168089345643777E-2</v>
          </cell>
          <cell r="BK222">
            <v>23247382.976284713</v>
          </cell>
          <cell r="BL222">
            <v>13391884.19412075</v>
          </cell>
          <cell r="BM222">
            <v>9855498.8173320517</v>
          </cell>
          <cell r="BN222">
            <v>23247383.011452802</v>
          </cell>
          <cell r="BO222">
            <v>4411987.8302253792</v>
          </cell>
          <cell r="BP222">
            <v>4894874.1127144787</v>
          </cell>
          <cell r="BQ222">
            <v>7649302.7629579846</v>
          </cell>
          <cell r="BR222">
            <v>2.4754563228987864E-2</v>
          </cell>
          <cell r="BS222">
            <v>16956164.705897845</v>
          </cell>
          <cell r="BT222">
            <v>9306861.9429398589</v>
          </cell>
          <cell r="BU222">
            <v>7649302.7877125479</v>
          </cell>
          <cell r="BV222">
            <v>16956164.730652407</v>
          </cell>
          <cell r="BW222">
            <v>6674282.6191901183</v>
          </cell>
          <cell r="BX222">
            <v>6579022.6734516788</v>
          </cell>
          <cell r="BY222">
            <v>9457773.794354545</v>
          </cell>
          <cell r="BZ222">
            <v>3.5173669143133711E-2</v>
          </cell>
          <cell r="CA222">
            <v>22711079.086996339</v>
          </cell>
          <cell r="CB222">
            <v>13253305.292641796</v>
          </cell>
          <cell r="CC222">
            <v>9457773.8295282144</v>
          </cell>
          <cell r="CD222">
            <v>22711079.122170009</v>
          </cell>
          <cell r="CE222">
            <v>6754072.4070162252</v>
          </cell>
          <cell r="CF222">
            <v>7331087.933994689</v>
          </cell>
          <cell r="CG222">
            <v>9982220.6625172812</v>
          </cell>
          <cell r="CH222">
            <v>3.0943503407047577E-2</v>
          </cell>
          <cell r="CI222">
            <v>24067381.003528193</v>
          </cell>
          <cell r="CJ222">
            <v>14085160.341010913</v>
          </cell>
          <cell r="CK222">
            <v>9982220.6934607849</v>
          </cell>
          <cell r="CL222">
            <v>24067381.034471694</v>
          </cell>
          <cell r="CM222">
            <v>7353814.9417665079</v>
          </cell>
          <cell r="CN222">
            <v>8479477.7783877831</v>
          </cell>
          <cell r="CO222">
            <v>11853340.914667429</v>
          </cell>
          <cell r="CP222">
            <v>3.4368870840536199E-2</v>
          </cell>
          <cell r="CQ222">
            <v>27686633.63482172</v>
          </cell>
          <cell r="CR222">
            <v>15833292.720154291</v>
          </cell>
          <cell r="CS222">
            <v>11853340.9490363</v>
          </cell>
          <cell r="CT222">
            <v>27686633.669190593</v>
          </cell>
        </row>
        <row r="223">
          <cell r="A223">
            <v>227</v>
          </cell>
        </row>
        <row r="224">
          <cell r="A224">
            <v>228</v>
          </cell>
        </row>
        <row r="225">
          <cell r="A225">
            <v>229</v>
          </cell>
        </row>
        <row r="226">
          <cell r="A226">
            <v>230</v>
          </cell>
        </row>
        <row r="227">
          <cell r="A227">
            <v>231</v>
          </cell>
        </row>
        <row r="228">
          <cell r="A228">
            <v>232</v>
          </cell>
        </row>
        <row r="229">
          <cell r="A229">
            <v>233</v>
          </cell>
        </row>
        <row r="230">
          <cell r="A230">
            <v>234</v>
          </cell>
        </row>
        <row r="231">
          <cell r="A231">
            <v>235</v>
          </cell>
          <cell r="B231" t="str">
            <v>Inbound Roaming Revenue</v>
          </cell>
          <cell r="C231">
            <v>-387823.11916865176</v>
          </cell>
          <cell r="D231">
            <v>-445401.02409585001</v>
          </cell>
          <cell r="E231">
            <v>-1338439.2822651011</v>
          </cell>
          <cell r="F231">
            <v>-4868309.7086246628</v>
          </cell>
          <cell r="G231">
            <v>-2171663.4255296029</v>
          </cell>
          <cell r="H231">
            <v>-833224.14326450182</v>
          </cell>
          <cell r="I231">
            <v>-6206748.9908897635</v>
          </cell>
          <cell r="J231">
            <v>-7039973.1341542657</v>
          </cell>
          <cell r="K231">
            <v>-444939.31621272466</v>
          </cell>
          <cell r="L231">
            <v>-508148.15560561727</v>
          </cell>
          <cell r="M231">
            <v>-1474240.7151309471</v>
          </cell>
          <cell r="N231">
            <v>-5553486.9673629981</v>
          </cell>
          <cell r="O231">
            <v>-2427328.1869492889</v>
          </cell>
          <cell r="P231">
            <v>-953087.47181834187</v>
          </cell>
          <cell r="Q231">
            <v>-7027727.6824939456</v>
          </cell>
          <cell r="R231">
            <v>-7980815.1543122865</v>
          </cell>
          <cell r="S231">
            <v>-480621.97483687603</v>
          </cell>
          <cell r="T231">
            <v>-546200.17187867116</v>
          </cell>
          <cell r="U231">
            <v>-1531246.1823687388</v>
          </cell>
          <cell r="V231">
            <v>-5920120.0356968334</v>
          </cell>
          <cell r="W231">
            <v>-2558068.329084286</v>
          </cell>
          <cell r="X231">
            <v>-1026822.1467155472</v>
          </cell>
          <cell r="Y231">
            <v>-7451366.218065572</v>
          </cell>
          <cell r="Z231">
            <v>-8478188.3647811189</v>
          </cell>
          <cell r="AA231">
            <v>-517425.60319658462</v>
          </cell>
          <cell r="AB231">
            <v>-584382.3094167111</v>
          </cell>
          <cell r="AC231">
            <v>-1592117.850219473</v>
          </cell>
          <cell r="AD231">
            <v>-6218513.1912312992</v>
          </cell>
          <cell r="AE231">
            <v>-2693925.7628327687</v>
          </cell>
          <cell r="AF231">
            <v>-1101807.9126132957</v>
          </cell>
          <cell r="AG231">
            <v>-7810631.0414507724</v>
          </cell>
          <cell r="AH231">
            <v>-8912438.9540640675</v>
          </cell>
          <cell r="AI231">
            <v>-479508.04877878801</v>
          </cell>
          <cell r="AJ231">
            <v>-536516.15529441426</v>
          </cell>
          <cell r="AK231">
            <v>-1424800.9259128766</v>
          </cell>
          <cell r="AL231">
            <v>-5652173.3606675686</v>
          </cell>
          <cell r="AM231">
            <v>-2440825.1299860789</v>
          </cell>
          <cell r="AN231">
            <v>-1016024.2040732023</v>
          </cell>
          <cell r="AO231">
            <v>-7076974.2865804452</v>
          </cell>
          <cell r="AP231">
            <v>-8092998.4906536471</v>
          </cell>
          <cell r="AQ231">
            <v>-529365.82290216279</v>
          </cell>
          <cell r="AR231">
            <v>-585267.72516392812</v>
          </cell>
          <cell r="AS231">
            <v>-1514289.3228169591</v>
          </cell>
          <cell r="AT231">
            <v>-6160727.8753652321</v>
          </cell>
          <cell r="AU231">
            <v>-2628922.8708830499</v>
          </cell>
          <cell r="AV231">
            <v>-1114633.5480660908</v>
          </cell>
          <cell r="AW231">
            <v>-7675017.1981821917</v>
          </cell>
          <cell r="AX231">
            <v>-8789650.7462482825</v>
          </cell>
          <cell r="AY231">
            <v>-493418.11605024227</v>
          </cell>
          <cell r="AZ231">
            <v>-538514.95133263944</v>
          </cell>
          <cell r="BA231">
            <v>-1359549.0783597555</v>
          </cell>
          <cell r="BB231">
            <v>-5668847.064489644</v>
          </cell>
          <cell r="BC231">
            <v>-2391482.1457426371</v>
          </cell>
          <cell r="BD231">
            <v>-1031933.0673828817</v>
          </cell>
          <cell r="BE231">
            <v>-7028396.1428493997</v>
          </cell>
          <cell r="BF231">
            <v>-8060329.2102322811</v>
          </cell>
          <cell r="BG231">
            <v>-567779.22338046075</v>
          </cell>
          <cell r="BH231">
            <v>-611731.15581881988</v>
          </cell>
          <cell r="BI231">
            <v>-1513926.3945977252</v>
          </cell>
          <cell r="BJ231">
            <v>-6478473.8044537567</v>
          </cell>
          <cell r="BK231">
            <v>-2693436.7737970059</v>
          </cell>
          <cell r="BL231">
            <v>-1179510.3791992806</v>
          </cell>
          <cell r="BM231">
            <v>-7992400.1990514817</v>
          </cell>
          <cell r="BN231">
            <v>-9171910.5782507621</v>
          </cell>
          <cell r="BO231">
            <v>-433627.10068253637</v>
          </cell>
          <cell r="BP231">
            <v>-462298.12922278233</v>
          </cell>
          <cell r="BQ231">
            <v>-1133661.4138489622</v>
          </cell>
          <cell r="BR231">
            <v>-4991637.5007585939</v>
          </cell>
          <cell r="BS231">
            <v>-2029586.6437542809</v>
          </cell>
          <cell r="BT231">
            <v>-895925.2299053187</v>
          </cell>
          <cell r="BU231">
            <v>-6125298.9146075565</v>
          </cell>
          <cell r="BV231">
            <v>-7021224.144512875</v>
          </cell>
          <cell r="BW231">
            <v>-440770.46286146954</v>
          </cell>
          <cell r="BX231">
            <v>-465585.84930206271</v>
          </cell>
          <cell r="BY231">
            <v>-1130325.1090709339</v>
          </cell>
          <cell r="BZ231">
            <v>-5158523.9257553099</v>
          </cell>
          <cell r="CA231">
            <v>-2036681.4212344661</v>
          </cell>
          <cell r="CB231">
            <v>-906356.31216353225</v>
          </cell>
          <cell r="CC231">
            <v>-6288849.0348262433</v>
          </cell>
          <cell r="CD231">
            <v>-7195205.346989776</v>
          </cell>
          <cell r="CE231">
            <v>-535820.4976665671</v>
          </cell>
          <cell r="CF231">
            <v>-559375.58198315476</v>
          </cell>
          <cell r="CG231">
            <v>-1328873.068071617</v>
          </cell>
          <cell r="CH231">
            <v>-6255330.3375424594</v>
          </cell>
          <cell r="CI231">
            <v>-2424069.147721339</v>
          </cell>
          <cell r="CJ231">
            <v>-1095196.0796497217</v>
          </cell>
          <cell r="CK231">
            <v>-7584203.4056140762</v>
          </cell>
          <cell r="CL231">
            <v>-8679399.4852637984</v>
          </cell>
          <cell r="CM231">
            <v>-640753.07082090946</v>
          </cell>
          <cell r="CN231">
            <v>-659905.56981261086</v>
          </cell>
          <cell r="CO231">
            <v>-1527003.1241822322</v>
          </cell>
          <cell r="CP231">
            <v>-7349631.4737119088</v>
          </cell>
          <cell r="CQ231">
            <v>-2827661.7648157524</v>
          </cell>
          <cell r="CR231">
            <v>-1300658.6406335202</v>
          </cell>
          <cell r="CS231">
            <v>-8876634.5978941415</v>
          </cell>
          <cell r="CT231">
            <v>-10177293.238527661</v>
          </cell>
        </row>
        <row r="232">
          <cell r="A232">
            <v>236</v>
          </cell>
          <cell r="B232" t="str">
            <v>Corporate Jupiter Base</v>
          </cell>
          <cell r="C232">
            <v>-387823.11916865176</v>
          </cell>
          <cell r="D232">
            <v>-445401.02409585001</v>
          </cell>
          <cell r="E232">
            <v>-1338439.2822651011</v>
          </cell>
          <cell r="F232">
            <v>-4868309.7086246628</v>
          </cell>
          <cell r="G232">
            <v>-2171663.4255296029</v>
          </cell>
          <cell r="H232">
            <v>-833224.14326450182</v>
          </cell>
          <cell r="I232">
            <v>-6206748.9908897635</v>
          </cell>
          <cell r="J232">
            <v>-7039973.1341542657</v>
          </cell>
          <cell r="K232">
            <v>-444939.31621272466</v>
          </cell>
          <cell r="L232">
            <v>-508148.15560561727</v>
          </cell>
          <cell r="M232">
            <v>-1474240.7151309471</v>
          </cell>
          <cell r="N232">
            <v>-5553486.9673629981</v>
          </cell>
          <cell r="O232">
            <v>-2427328.1869492889</v>
          </cell>
          <cell r="P232">
            <v>-953087.47181834187</v>
          </cell>
          <cell r="Q232">
            <v>-7027727.6824939456</v>
          </cell>
          <cell r="R232">
            <v>-7980815.1543122865</v>
          </cell>
          <cell r="S232">
            <v>-480621.97483687603</v>
          </cell>
          <cell r="T232">
            <v>-546200.17187867116</v>
          </cell>
          <cell r="U232">
            <v>-1531246.1823687388</v>
          </cell>
          <cell r="V232">
            <v>-5920120.0356968334</v>
          </cell>
          <cell r="W232">
            <v>-2558068.329084286</v>
          </cell>
          <cell r="X232">
            <v>-1026822.1467155472</v>
          </cell>
          <cell r="Y232">
            <v>-7451366.218065572</v>
          </cell>
          <cell r="Z232">
            <v>-8478188.3647811189</v>
          </cell>
          <cell r="AA232">
            <v>-517425.60319658462</v>
          </cell>
          <cell r="AB232">
            <v>-584382.3094167111</v>
          </cell>
          <cell r="AC232">
            <v>-1592117.850219473</v>
          </cell>
          <cell r="AD232">
            <v>-6218513.1912312992</v>
          </cell>
          <cell r="AE232">
            <v>-2693925.7628327687</v>
          </cell>
          <cell r="AF232">
            <v>-1101807.9126132957</v>
          </cell>
          <cell r="AG232">
            <v>-7810631.0414507724</v>
          </cell>
          <cell r="AH232">
            <v>-8912438.9540640675</v>
          </cell>
          <cell r="AI232">
            <v>-479508.04877878801</v>
          </cell>
          <cell r="AJ232">
            <v>-536516.15529441426</v>
          </cell>
          <cell r="AK232">
            <v>-1424800.9259128766</v>
          </cell>
          <cell r="AL232">
            <v>-5652173.3606675686</v>
          </cell>
          <cell r="AM232">
            <v>-2440825.1299860789</v>
          </cell>
          <cell r="AN232">
            <v>-1016024.2040732023</v>
          </cell>
          <cell r="AO232">
            <v>-7076974.2865804452</v>
          </cell>
          <cell r="AP232">
            <v>-8092998.4906536471</v>
          </cell>
          <cell r="AQ232">
            <v>-529365.82290216279</v>
          </cell>
          <cell r="AR232">
            <v>-612148.95143658633</v>
          </cell>
          <cell r="AS232">
            <v>-1514289.3228169591</v>
          </cell>
          <cell r="AT232">
            <v>-5742218.3251619944</v>
          </cell>
          <cell r="AU232">
            <v>-2655804.0971557084</v>
          </cell>
          <cell r="AV232">
            <v>-1141514.7743387492</v>
          </cell>
          <cell r="AW232">
            <v>-7256507.647978954</v>
          </cell>
          <cell r="AX232">
            <v>-8398022.4223177023</v>
          </cell>
          <cell r="AY232">
            <v>-493418.11605024227</v>
          </cell>
          <cell r="AZ232">
            <v>-538514.95133263944</v>
          </cell>
          <cell r="BA232">
            <v>-1359549.0783597555</v>
          </cell>
          <cell r="BB232">
            <v>-5668847.064489644</v>
          </cell>
          <cell r="BC232">
            <v>-2391482.1457426371</v>
          </cell>
          <cell r="BD232">
            <v>-1031933.0673828817</v>
          </cell>
          <cell r="BE232">
            <v>-7028396.1428493997</v>
          </cell>
          <cell r="BF232">
            <v>-8060329.2102322811</v>
          </cell>
          <cell r="BG232">
            <v>-567779.22338046075</v>
          </cell>
          <cell r="BH232">
            <v>-611731.15581881988</v>
          </cell>
          <cell r="BI232">
            <v>-1513926.3945977252</v>
          </cell>
          <cell r="BJ232">
            <v>-6478473.8044537567</v>
          </cell>
          <cell r="BK232">
            <v>-2693436.7737970059</v>
          </cell>
          <cell r="BL232">
            <v>-1179510.3791992806</v>
          </cell>
          <cell r="BM232">
            <v>-7992400.1990514817</v>
          </cell>
          <cell r="BN232">
            <v>-9171910.5782507621</v>
          </cell>
          <cell r="BO232">
            <v>-433627.10068253637</v>
          </cell>
          <cell r="BP232">
            <v>-462298.12922278233</v>
          </cell>
          <cell r="BQ232">
            <v>-1133661.4138489622</v>
          </cell>
          <cell r="BR232">
            <v>-4991637.5007585939</v>
          </cell>
          <cell r="BS232">
            <v>-2029586.6437542809</v>
          </cell>
          <cell r="BT232">
            <v>-895925.2299053187</v>
          </cell>
          <cell r="BU232">
            <v>-6125298.9146075565</v>
          </cell>
          <cell r="BV232">
            <v>-7021224.144512875</v>
          </cell>
          <cell r="BW232">
            <v>-440770.46286146954</v>
          </cell>
          <cell r="BX232">
            <v>-465585.84930206271</v>
          </cell>
          <cell r="BY232">
            <v>-1130325.1090709339</v>
          </cell>
          <cell r="BZ232">
            <v>-5158523.9257553099</v>
          </cell>
          <cell r="CA232">
            <v>-2036681.4212344661</v>
          </cell>
          <cell r="CB232">
            <v>-906356.31216353225</v>
          </cell>
          <cell r="CC232">
            <v>-6288849.0348262433</v>
          </cell>
          <cell r="CD232">
            <v>-7195205.346989776</v>
          </cell>
          <cell r="CE232">
            <v>-535820.4976665671</v>
          </cell>
          <cell r="CF232">
            <v>-559375.58198315476</v>
          </cell>
          <cell r="CG232">
            <v>-1328873.068071617</v>
          </cell>
          <cell r="CH232">
            <v>-6255330.3375424594</v>
          </cell>
          <cell r="CI232">
            <v>-2424069.147721339</v>
          </cell>
          <cell r="CJ232">
            <v>-1095196.0796497217</v>
          </cell>
          <cell r="CK232">
            <v>-7584203.4056140762</v>
          </cell>
          <cell r="CL232">
            <v>-8679399.4852637984</v>
          </cell>
          <cell r="CM232">
            <v>-640753.07082090946</v>
          </cell>
          <cell r="CN232">
            <v>-659905.56981261086</v>
          </cell>
          <cell r="CO232">
            <v>-1527003.1241822322</v>
          </cell>
          <cell r="CP232">
            <v>-7349631.4737119088</v>
          </cell>
          <cell r="CQ232">
            <v>-2827661.7648157524</v>
          </cell>
          <cell r="CR232">
            <v>-1300658.6406335202</v>
          </cell>
          <cell r="CS232">
            <v>-8876634.5978941415</v>
          </cell>
          <cell r="CT232">
            <v>-10177293.238527661</v>
          </cell>
        </row>
        <row r="233">
          <cell r="A233">
            <v>237</v>
          </cell>
          <cell r="B233" t="str">
            <v>Consumer Jupiter Base</v>
          </cell>
        </row>
        <row r="234">
          <cell r="A234">
            <v>238</v>
          </cell>
          <cell r="B234" t="str">
            <v>Ventura Base</v>
          </cell>
        </row>
        <row r="235">
          <cell r="A235">
            <v>239</v>
          </cell>
          <cell r="B235" t="str">
            <v>Cellops Base</v>
          </cell>
        </row>
        <row r="236">
          <cell r="A236">
            <v>240</v>
          </cell>
          <cell r="B236" t="str">
            <v>Lumina Base</v>
          </cell>
        </row>
        <row r="237">
          <cell r="A237">
            <v>241</v>
          </cell>
          <cell r="B237" t="str">
            <v>ISP Base</v>
          </cell>
        </row>
        <row r="238">
          <cell r="A238">
            <v>242</v>
          </cell>
          <cell r="B238" t="str">
            <v>Prepay Base</v>
          </cell>
        </row>
        <row r="239">
          <cell r="A239">
            <v>243</v>
          </cell>
          <cell r="B239" t="str">
            <v>Inbound Roaming Revenue</v>
          </cell>
          <cell r="C239">
            <v>387823.11916865176</v>
          </cell>
          <cell r="D239">
            <v>445401.02409585001</v>
          </cell>
          <cell r="E239">
            <v>1338439.2822651011</v>
          </cell>
          <cell r="F239">
            <v>4868309.7086246628</v>
          </cell>
          <cell r="G239">
            <v>2171663.4255296029</v>
          </cell>
          <cell r="H239">
            <v>833224.14326450182</v>
          </cell>
          <cell r="I239">
            <v>6206748.9908897635</v>
          </cell>
          <cell r="J239">
            <v>7039973.1341542657</v>
          </cell>
          <cell r="K239">
            <v>444939.31621272466</v>
          </cell>
          <cell r="L239">
            <v>508148.15560561727</v>
          </cell>
          <cell r="M239">
            <v>1474240.7151309471</v>
          </cell>
          <cell r="N239">
            <v>5553486.9673629981</v>
          </cell>
          <cell r="O239">
            <v>2427328.1869492889</v>
          </cell>
          <cell r="P239">
            <v>953087.47181834187</v>
          </cell>
          <cell r="Q239">
            <v>7027727.6824939456</v>
          </cell>
          <cell r="R239">
            <v>7980815.1543122865</v>
          </cell>
          <cell r="S239">
            <v>480621.97483687603</v>
          </cell>
          <cell r="T239">
            <v>546200.17187867116</v>
          </cell>
          <cell r="U239">
            <v>1531246.1823687388</v>
          </cell>
          <cell r="V239">
            <v>5920120.0356968334</v>
          </cell>
          <cell r="W239">
            <v>2558068.329084286</v>
          </cell>
          <cell r="X239">
            <v>1026822.1467155472</v>
          </cell>
          <cell r="Y239">
            <v>7451366.218065572</v>
          </cell>
          <cell r="Z239">
            <v>8478188.3647811189</v>
          </cell>
          <cell r="AA239">
            <v>517425.60319658462</v>
          </cell>
          <cell r="AB239">
            <v>584382.3094167111</v>
          </cell>
          <cell r="AC239">
            <v>1592117.850219473</v>
          </cell>
          <cell r="AD239">
            <v>6218513.1912312992</v>
          </cell>
          <cell r="AE239">
            <v>2693925.7628327687</v>
          </cell>
          <cell r="AF239">
            <v>1101807.9126132957</v>
          </cell>
          <cell r="AG239">
            <v>7810631.0414507724</v>
          </cell>
          <cell r="AH239">
            <v>8912438.9540640675</v>
          </cell>
          <cell r="AI239">
            <v>479508.04877878801</v>
          </cell>
          <cell r="AJ239">
            <v>536516.15529441426</v>
          </cell>
          <cell r="AK239">
            <v>1424800.9259128766</v>
          </cell>
          <cell r="AL239">
            <v>5652173.3606675686</v>
          </cell>
          <cell r="AM239">
            <v>2440825.1299860789</v>
          </cell>
          <cell r="AN239">
            <v>1016024.2040732023</v>
          </cell>
          <cell r="AO239">
            <v>7076974.2865804452</v>
          </cell>
          <cell r="AP239">
            <v>8092998.4906536471</v>
          </cell>
          <cell r="AQ239">
            <v>529365.82290216279</v>
          </cell>
          <cell r="AR239">
            <v>585267.72516392812</v>
          </cell>
          <cell r="AS239">
            <v>1514289.3228169591</v>
          </cell>
          <cell r="AT239">
            <v>6160727.8753652321</v>
          </cell>
          <cell r="AU239">
            <v>2628922.8708830499</v>
          </cell>
          <cell r="AV239">
            <v>1114633.5480660908</v>
          </cell>
          <cell r="AW239">
            <v>7675017.1981821917</v>
          </cell>
          <cell r="AX239">
            <v>8789650.7462482825</v>
          </cell>
          <cell r="AY239">
            <v>493418.11605024227</v>
          </cell>
          <cell r="AZ239">
            <v>538514.95133263944</v>
          </cell>
          <cell r="BA239">
            <v>1359549.0783597555</v>
          </cell>
          <cell r="BB239">
            <v>5668847.064489644</v>
          </cell>
          <cell r="BC239">
            <v>2391482.1457426371</v>
          </cell>
          <cell r="BD239">
            <v>1031933.0673828817</v>
          </cell>
          <cell r="BE239">
            <v>7028396.1428493997</v>
          </cell>
          <cell r="BF239">
            <v>8060329.2102322811</v>
          </cell>
          <cell r="BG239">
            <v>567779.22338046075</v>
          </cell>
          <cell r="BH239">
            <v>611731.15581881988</v>
          </cell>
          <cell r="BI239">
            <v>1513926.3945977252</v>
          </cell>
          <cell r="BJ239">
            <v>6478473.8044537567</v>
          </cell>
          <cell r="BK239">
            <v>2693436.7737970059</v>
          </cell>
          <cell r="BL239">
            <v>1179510.3791992806</v>
          </cell>
          <cell r="BM239">
            <v>7992400.1990514817</v>
          </cell>
          <cell r="BN239">
            <v>9171910.5782507621</v>
          </cell>
          <cell r="BO239">
            <v>433627.10068253637</v>
          </cell>
          <cell r="BP239">
            <v>462298.12922278233</v>
          </cell>
          <cell r="BQ239">
            <v>1133661.4138489622</v>
          </cell>
          <cell r="BR239">
            <v>4991637.5007585939</v>
          </cell>
          <cell r="BS239">
            <v>2029586.6437542809</v>
          </cell>
          <cell r="BT239">
            <v>895925.2299053187</v>
          </cell>
          <cell r="BU239">
            <v>6125298.9146075565</v>
          </cell>
          <cell r="BV239">
            <v>7021224.144512875</v>
          </cell>
          <cell r="BW239">
            <v>440770.46286146954</v>
          </cell>
          <cell r="BX239">
            <v>465585.84930206271</v>
          </cell>
          <cell r="BY239">
            <v>1130325.1090709339</v>
          </cell>
          <cell r="BZ239">
            <v>5158523.9257553099</v>
          </cell>
          <cell r="CA239">
            <v>2036681.4212344661</v>
          </cell>
          <cell r="CB239">
            <v>906356.31216353225</v>
          </cell>
          <cell r="CC239">
            <v>6288849.0348262433</v>
          </cell>
          <cell r="CD239">
            <v>7195205.346989776</v>
          </cell>
          <cell r="CE239">
            <v>535820.4976665671</v>
          </cell>
          <cell r="CF239">
            <v>559375.58198315476</v>
          </cell>
          <cell r="CG239">
            <v>1328873.068071617</v>
          </cell>
          <cell r="CH239">
            <v>6255330.3375424594</v>
          </cell>
          <cell r="CI239">
            <v>2424069.147721339</v>
          </cell>
          <cell r="CJ239">
            <v>1095196.0796497217</v>
          </cell>
          <cell r="CK239">
            <v>7584203.4056140762</v>
          </cell>
          <cell r="CL239">
            <v>8679399.4852637984</v>
          </cell>
          <cell r="CM239">
            <v>640753.07082090946</v>
          </cell>
          <cell r="CN239">
            <v>659905.56981261086</v>
          </cell>
          <cell r="CO239">
            <v>1527003.1241822322</v>
          </cell>
          <cell r="CP239">
            <v>7349631.4737119088</v>
          </cell>
          <cell r="CQ239">
            <v>2827661.7648157524</v>
          </cell>
          <cell r="CR239">
            <v>1300658.6406335202</v>
          </cell>
          <cell r="CS239">
            <v>8876634.5978941415</v>
          </cell>
          <cell r="CT239">
            <v>10177293.238527661</v>
          </cell>
        </row>
        <row r="240">
          <cell r="A240">
            <v>244</v>
          </cell>
          <cell r="B240" t="str">
            <v>Interconnect Revenue</v>
          </cell>
          <cell r="C240">
            <v>0</v>
          </cell>
          <cell r="D240">
            <v>0</v>
          </cell>
          <cell r="E240">
            <v>0</v>
          </cell>
          <cell r="F240">
            <v>-10.949847806245089</v>
          </cell>
          <cell r="G240">
            <v>0</v>
          </cell>
          <cell r="H240">
            <v>0</v>
          </cell>
          <cell r="I240">
            <v>-10.949847809970379</v>
          </cell>
          <cell r="J240">
            <v>-10.949847802519798</v>
          </cell>
          <cell r="K240">
            <v>0</v>
          </cell>
          <cell r="L240">
            <v>0</v>
          </cell>
          <cell r="M240">
            <v>0</v>
          </cell>
          <cell r="N240">
            <v>-13.813501041382551</v>
          </cell>
          <cell r="O240">
            <v>0</v>
          </cell>
          <cell r="P240">
            <v>0</v>
          </cell>
          <cell r="Q240">
            <v>-13.813501037657261</v>
          </cell>
          <cell r="R240">
            <v>-13.813501037657261</v>
          </cell>
          <cell r="S240">
            <v>0</v>
          </cell>
          <cell r="T240">
            <v>0</v>
          </cell>
          <cell r="U240">
            <v>0</v>
          </cell>
          <cell r="V240">
            <v>-5.2203467190265656</v>
          </cell>
          <cell r="W240">
            <v>0</v>
          </cell>
          <cell r="X240">
            <v>0</v>
          </cell>
          <cell r="Y240">
            <v>-5.2203467190265656</v>
          </cell>
          <cell r="Z240">
            <v>-5.2203467190265656</v>
          </cell>
          <cell r="AA240">
            <v>0</v>
          </cell>
          <cell r="AB240">
            <v>0</v>
          </cell>
          <cell r="AC240">
            <v>0</v>
          </cell>
          <cell r="AD240">
            <v>6.0466695316135883</v>
          </cell>
          <cell r="AE240">
            <v>0</v>
          </cell>
          <cell r="AF240">
            <v>0</v>
          </cell>
          <cell r="AG240">
            <v>6.046669527888298</v>
          </cell>
          <cell r="AH240">
            <v>6.0466695353388786</v>
          </cell>
          <cell r="AI240">
            <v>0</v>
          </cell>
          <cell r="AJ240">
            <v>0</v>
          </cell>
          <cell r="AK240">
            <v>0</v>
          </cell>
          <cell r="AL240">
            <v>25.96727092564106</v>
          </cell>
          <cell r="AM240">
            <v>0</v>
          </cell>
          <cell r="AN240">
            <v>0</v>
          </cell>
          <cell r="AO240">
            <v>25.967270918190479</v>
          </cell>
          <cell r="AP240">
            <v>25.96727092564106</v>
          </cell>
          <cell r="AQ240">
            <v>0</v>
          </cell>
          <cell r="AR240">
            <v>0</v>
          </cell>
          <cell r="AS240">
            <v>0</v>
          </cell>
          <cell r="AT240">
            <v>-13.938734725117683</v>
          </cell>
          <cell r="AU240">
            <v>0</v>
          </cell>
          <cell r="AV240">
            <v>0</v>
          </cell>
          <cell r="AW240">
            <v>-13.938734728842974</v>
          </cell>
          <cell r="AX240">
            <v>-13.938734740018845</v>
          </cell>
          <cell r="AY240">
            <v>0</v>
          </cell>
          <cell r="AZ240">
            <v>0</v>
          </cell>
          <cell r="BA240">
            <v>0</v>
          </cell>
          <cell r="BB240">
            <v>8.8789169564843178</v>
          </cell>
          <cell r="BC240">
            <v>0</v>
          </cell>
          <cell r="BD240">
            <v>0</v>
          </cell>
          <cell r="BE240">
            <v>8.8789169639348984</v>
          </cell>
          <cell r="BF240">
            <v>8.8789169639348984</v>
          </cell>
          <cell r="BG240">
            <v>0</v>
          </cell>
          <cell r="BH240">
            <v>0</v>
          </cell>
          <cell r="BI240">
            <v>0</v>
          </cell>
          <cell r="BJ240">
            <v>-3.3126135878264904</v>
          </cell>
          <cell r="BK240">
            <v>0</v>
          </cell>
          <cell r="BL240">
            <v>0</v>
          </cell>
          <cell r="BM240">
            <v>-3.3126135841012001</v>
          </cell>
          <cell r="BN240">
            <v>-3.3126135766506195</v>
          </cell>
          <cell r="BO240">
            <v>0</v>
          </cell>
          <cell r="BP240">
            <v>0</v>
          </cell>
          <cell r="BQ240">
            <v>0</v>
          </cell>
          <cell r="BR240">
            <v>3.8913908563554287</v>
          </cell>
          <cell r="BS240">
            <v>0</v>
          </cell>
          <cell r="BT240">
            <v>0</v>
          </cell>
          <cell r="BU240">
            <v>3.8913908526301384</v>
          </cell>
          <cell r="BV240">
            <v>3.8913908526301384</v>
          </cell>
          <cell r="BW240">
            <v>0</v>
          </cell>
          <cell r="BX240">
            <v>0</v>
          </cell>
          <cell r="BY240">
            <v>0</v>
          </cell>
          <cell r="BZ240">
            <v>4.5105685405433178</v>
          </cell>
          <cell r="CA240">
            <v>0</v>
          </cell>
          <cell r="CB240">
            <v>0</v>
          </cell>
          <cell r="CC240">
            <v>4.5105685517191887</v>
          </cell>
          <cell r="CD240">
            <v>4.5105685368180275</v>
          </cell>
          <cell r="CE240">
            <v>0</v>
          </cell>
          <cell r="CF240">
            <v>0</v>
          </cell>
          <cell r="CG240">
            <v>0</v>
          </cell>
          <cell r="CH240">
            <v>-16.422293316572905</v>
          </cell>
          <cell r="CI240">
            <v>0</v>
          </cell>
          <cell r="CJ240">
            <v>0</v>
          </cell>
          <cell r="CK240">
            <v>-16.422293327748775</v>
          </cell>
          <cell r="CL240">
            <v>-16.422293335199356</v>
          </cell>
          <cell r="CM240">
            <v>0</v>
          </cell>
          <cell r="CN240">
            <v>0</v>
          </cell>
          <cell r="CO240">
            <v>0</v>
          </cell>
          <cell r="CP240">
            <v>-28.963121578097343</v>
          </cell>
          <cell r="CQ240">
            <v>0</v>
          </cell>
          <cell r="CR240">
            <v>0</v>
          </cell>
          <cell r="CS240">
            <v>-28.963121578097343</v>
          </cell>
          <cell r="CT240">
            <v>-28.963121563196182</v>
          </cell>
        </row>
        <row r="241">
          <cell r="A241">
            <v>245</v>
          </cell>
          <cell r="B241" t="str">
            <v>Corporate Jupiter Base</v>
          </cell>
          <cell r="C241">
            <v>5098793.1812612573</v>
          </cell>
          <cell r="D241">
            <v>1635899.4506343824</v>
          </cell>
          <cell r="E241">
            <v>76284.666280125894</v>
          </cell>
          <cell r="F241">
            <v>378039.01341777219</v>
          </cell>
          <cell r="G241">
            <v>6810977.2981757661</v>
          </cell>
          <cell r="H241">
            <v>6734692.6318956399</v>
          </cell>
          <cell r="I241">
            <v>454323.6796978981</v>
          </cell>
          <cell r="J241">
            <v>7189016.3115935382</v>
          </cell>
          <cell r="K241">
            <v>5993580.6844297191</v>
          </cell>
          <cell r="L241">
            <v>2002145.14597658</v>
          </cell>
          <cell r="M241">
            <v>79364.024986543664</v>
          </cell>
          <cell r="N241">
            <v>393881.99081697565</v>
          </cell>
          <cell r="O241">
            <v>8075089.8553928426</v>
          </cell>
          <cell r="P241">
            <v>7995725.8304062989</v>
          </cell>
          <cell r="Q241">
            <v>473246.01580351929</v>
          </cell>
          <cell r="R241">
            <v>8468971.8462098185</v>
          </cell>
          <cell r="S241">
            <v>5440668.8831877168</v>
          </cell>
          <cell r="T241">
            <v>1749114.4925621317</v>
          </cell>
          <cell r="U241">
            <v>81061.243941109526</v>
          </cell>
          <cell r="V241">
            <v>389393.01481650898</v>
          </cell>
          <cell r="W241">
            <v>7270844.6196909584</v>
          </cell>
          <cell r="X241">
            <v>7189783.3757498488</v>
          </cell>
          <cell r="Y241">
            <v>470454.25875761849</v>
          </cell>
          <cell r="Z241">
            <v>7660237.634507467</v>
          </cell>
          <cell r="AA241">
            <v>5948446.406950146</v>
          </cell>
          <cell r="AB241">
            <v>1947470.5946880372</v>
          </cell>
          <cell r="AC241">
            <v>76671.204682159543</v>
          </cell>
          <cell r="AD241">
            <v>375058.01637113799</v>
          </cell>
          <cell r="AE241">
            <v>7972588.2063203426</v>
          </cell>
          <cell r="AF241">
            <v>7895917.0016381834</v>
          </cell>
          <cell r="AG241">
            <v>451729.22105329752</v>
          </cell>
          <cell r="AH241">
            <v>8347646.222691481</v>
          </cell>
          <cell r="AI241">
            <v>5558574.9576315312</v>
          </cell>
          <cell r="AJ241">
            <v>1845666.435960934</v>
          </cell>
          <cell r="AK241">
            <v>70564.47138298607</v>
          </cell>
          <cell r="AL241">
            <v>374897.53927417047</v>
          </cell>
          <cell r="AM241">
            <v>7474805.8649754515</v>
          </cell>
          <cell r="AN241">
            <v>7404241.3935924657</v>
          </cell>
          <cell r="AO241">
            <v>445462.01065715653</v>
          </cell>
          <cell r="AP241">
            <v>7849703.4042496216</v>
          </cell>
          <cell r="AQ241">
            <v>5850628.2402567416</v>
          </cell>
          <cell r="AR241">
            <v>1894893.5927827116</v>
          </cell>
          <cell r="AS241">
            <v>61963.442114941783</v>
          </cell>
          <cell r="AT241">
            <v>340043.93806620373</v>
          </cell>
          <cell r="AU241">
            <v>7807485.275154395</v>
          </cell>
          <cell r="AV241">
            <v>7745521.8330394533</v>
          </cell>
          <cell r="AW241">
            <v>402007.38018114551</v>
          </cell>
          <cell r="AX241">
            <v>8147529.2132205991</v>
          </cell>
          <cell r="AY241">
            <v>6369535.2414016044</v>
          </cell>
          <cell r="AZ241">
            <v>2076909.2872773886</v>
          </cell>
          <cell r="BA241">
            <v>65718.896912902026</v>
          </cell>
          <cell r="BB241">
            <v>354121.93133031658</v>
          </cell>
          <cell r="BC241">
            <v>8512163.4255918954</v>
          </cell>
          <cell r="BD241">
            <v>8446444.5286789928</v>
          </cell>
          <cell r="BE241">
            <v>419840.8282432186</v>
          </cell>
          <cell r="BF241">
            <v>8866285.3569222111</v>
          </cell>
          <cell r="BG241">
            <v>6477135.4837874789</v>
          </cell>
          <cell r="BH241">
            <v>2078898.3389313407</v>
          </cell>
          <cell r="BI241">
            <v>64294.60930260054</v>
          </cell>
          <cell r="BJ241">
            <v>363019.46050560905</v>
          </cell>
          <cell r="BK241">
            <v>8620328.4320214204</v>
          </cell>
          <cell r="BL241">
            <v>8556033.8227188196</v>
          </cell>
          <cell r="BM241">
            <v>427314.06980820961</v>
          </cell>
          <cell r="BN241">
            <v>8983347.8925270289</v>
          </cell>
          <cell r="BO241">
            <v>5884169.1872747606</v>
          </cell>
          <cell r="BP241">
            <v>1918727.2541152549</v>
          </cell>
          <cell r="BQ241">
            <v>59156.129301790665</v>
          </cell>
          <cell r="BR241">
            <v>352097.4040740059</v>
          </cell>
          <cell r="BS241">
            <v>7862052.5706918063</v>
          </cell>
          <cell r="BT241">
            <v>7802896.4413900152</v>
          </cell>
          <cell r="BU241">
            <v>411253.53337579657</v>
          </cell>
          <cell r="BV241">
            <v>8214149.974765812</v>
          </cell>
          <cell r="BW241">
            <v>6229688.0912434105</v>
          </cell>
          <cell r="BX241">
            <v>1988815.0075621069</v>
          </cell>
          <cell r="BY241">
            <v>57744.20506570406</v>
          </cell>
          <cell r="BZ241">
            <v>379569.02913969406</v>
          </cell>
          <cell r="CA241">
            <v>8276247.3038712209</v>
          </cell>
          <cell r="CB241">
            <v>8218503.098805517</v>
          </cell>
          <cell r="CC241">
            <v>437313.23420539813</v>
          </cell>
          <cell r="CD241">
            <v>8655816.3330109157</v>
          </cell>
          <cell r="CE241">
            <v>7087365.7124117324</v>
          </cell>
          <cell r="CF241">
            <v>2213868.5587256695</v>
          </cell>
          <cell r="CG241">
            <v>57211.503170120304</v>
          </cell>
          <cell r="CH241">
            <v>367277.02205557161</v>
          </cell>
          <cell r="CI241">
            <v>9358445.7743075211</v>
          </cell>
          <cell r="CJ241">
            <v>9301234.2711374015</v>
          </cell>
          <cell r="CK241">
            <v>424488.5252256919</v>
          </cell>
          <cell r="CL241">
            <v>9725722.796363093</v>
          </cell>
          <cell r="CM241">
            <v>7816335.4335843259</v>
          </cell>
          <cell r="CN241">
            <v>2405924.5822431333</v>
          </cell>
          <cell r="CO241">
            <v>61199.240725543379</v>
          </cell>
          <cell r="CP241">
            <v>364899.39630135539</v>
          </cell>
          <cell r="CQ241">
            <v>10283459.256553002</v>
          </cell>
          <cell r="CR241">
            <v>10222260.015827458</v>
          </cell>
          <cell r="CS241">
            <v>426098.6370268988</v>
          </cell>
          <cell r="CT241">
            <v>10648358.652854357</v>
          </cell>
        </row>
        <row r="242">
          <cell r="A242">
            <v>246</v>
          </cell>
          <cell r="B242" t="str">
            <v>SPD</v>
          </cell>
          <cell r="C242">
            <v>272812.32951884938</v>
          </cell>
          <cell r="D242">
            <v>1880127.3803282892</v>
          </cell>
          <cell r="E242">
            <v>11250864.121785063</v>
          </cell>
          <cell r="F242">
            <v>16466263.104774786</v>
          </cell>
          <cell r="G242">
            <v>13403803.831632202</v>
          </cell>
          <cell r="H242">
            <v>2152939.7098471387</v>
          </cell>
          <cell r="I242">
            <v>27717127.226559848</v>
          </cell>
          <cell r="J242">
            <v>29870066.936406989</v>
          </cell>
          <cell r="K242">
            <v>297560.15892237664</v>
          </cell>
          <cell r="L242">
            <v>2054326.4666880001</v>
          </cell>
          <cell r="M242">
            <v>13339763.309604077</v>
          </cell>
          <cell r="N242">
            <v>17288184.203319825</v>
          </cell>
          <cell r="O242">
            <v>15691649.935214452</v>
          </cell>
          <cell r="P242">
            <v>2351886.6256103767</v>
          </cell>
          <cell r="Q242">
            <v>30627947.512923904</v>
          </cell>
          <cell r="R242">
            <v>32979834.138534278</v>
          </cell>
          <cell r="S242">
            <v>271926.51116756216</v>
          </cell>
          <cell r="T242">
            <v>1882412.1254450104</v>
          </cell>
          <cell r="U242">
            <v>13280443.226877073</v>
          </cell>
          <cell r="V242">
            <v>17146611.642492935</v>
          </cell>
          <cell r="W242">
            <v>15434781.863489646</v>
          </cell>
          <cell r="X242">
            <v>2154338.6366125727</v>
          </cell>
          <cell r="Y242">
            <v>30427054.869370006</v>
          </cell>
          <cell r="Z242">
            <v>32581393.505982582</v>
          </cell>
          <cell r="AA242">
            <v>283291.89588042599</v>
          </cell>
          <cell r="AB242">
            <v>2051437.1133795707</v>
          </cell>
          <cell r="AC242">
            <v>12701819.881841857</v>
          </cell>
          <cell r="AD242">
            <v>17335584.270938341</v>
          </cell>
          <cell r="AE242">
            <v>15036548.891101854</v>
          </cell>
          <cell r="AF242">
            <v>2334729.0092599965</v>
          </cell>
          <cell r="AG242">
            <v>30037404.152780198</v>
          </cell>
          <cell r="AH242">
            <v>32372133.162040196</v>
          </cell>
          <cell r="AI242">
            <v>261655.7881621386</v>
          </cell>
          <cell r="AJ242">
            <v>1923553.4578940468</v>
          </cell>
          <cell r="AK242">
            <v>12266730.825982207</v>
          </cell>
          <cell r="AL242">
            <v>18060139.604090147</v>
          </cell>
          <cell r="AM242">
            <v>14451940.072038393</v>
          </cell>
          <cell r="AN242">
            <v>2185209.2460561856</v>
          </cell>
          <cell r="AO242">
            <v>30326870.430072352</v>
          </cell>
          <cell r="AP242">
            <v>32512079.67612854</v>
          </cell>
          <cell r="AQ242">
            <v>252063.71004135939</v>
          </cell>
          <cell r="AR242">
            <v>1916825.5086643049</v>
          </cell>
          <cell r="AS242">
            <v>11210051.980228748</v>
          </cell>
          <cell r="AT242">
            <v>16694740.05958263</v>
          </cell>
          <cell r="AU242">
            <v>13378941.198934413</v>
          </cell>
          <cell r="AV242">
            <v>2168889.2187056644</v>
          </cell>
          <cell r="AW242">
            <v>27904792.03981138</v>
          </cell>
          <cell r="AX242">
            <v>30073681.258517042</v>
          </cell>
          <cell r="AY242">
            <v>264770.63688264269</v>
          </cell>
          <cell r="AZ242">
            <v>2061281.7028479194</v>
          </cell>
          <cell r="BA242">
            <v>12278118.757777281</v>
          </cell>
          <cell r="BB242">
            <v>17795313.038971543</v>
          </cell>
          <cell r="BC242">
            <v>14604171.097507844</v>
          </cell>
          <cell r="BD242">
            <v>2326052.3397305622</v>
          </cell>
          <cell r="BE242">
            <v>30073431.796748824</v>
          </cell>
          <cell r="BF242">
            <v>32399484.136479385</v>
          </cell>
          <cell r="BG242">
            <v>247041.42830643282</v>
          </cell>
          <cell r="BH242">
            <v>2003914.7104605276</v>
          </cell>
          <cell r="BI242">
            <v>11850255.22746942</v>
          </cell>
          <cell r="BJ242">
            <v>18422538.476116035</v>
          </cell>
          <cell r="BK242">
            <v>14101211.366236381</v>
          </cell>
          <cell r="BL242">
            <v>2250956.1387669602</v>
          </cell>
          <cell r="BM242">
            <v>30272793.703585453</v>
          </cell>
          <cell r="BN242">
            <v>32523749.842352416</v>
          </cell>
          <cell r="BO242">
            <v>221904.85455289137</v>
          </cell>
          <cell r="BP242">
            <v>1818898.2988302149</v>
          </cell>
          <cell r="BQ242">
            <v>11499107.7981872</v>
          </cell>
          <cell r="BR242">
            <v>18322229.42928689</v>
          </cell>
          <cell r="BS242">
            <v>13539910.951570306</v>
          </cell>
          <cell r="BT242">
            <v>2040803.1533831062</v>
          </cell>
          <cell r="BU242">
            <v>29821337.22747409</v>
          </cell>
          <cell r="BV242">
            <v>31862140.380857196</v>
          </cell>
          <cell r="BW242">
            <v>218815.78781705824</v>
          </cell>
          <cell r="BX242">
            <v>1850390.2915999938</v>
          </cell>
          <cell r="BY242">
            <v>11506942.215076692</v>
          </cell>
          <cell r="BZ242">
            <v>20375857.876458444</v>
          </cell>
          <cell r="CA242">
            <v>13576148.294493744</v>
          </cell>
          <cell r="CB242">
            <v>2069206.079417052</v>
          </cell>
          <cell r="CC242">
            <v>31882800.091535136</v>
          </cell>
          <cell r="CD242">
            <v>33952006.170952186</v>
          </cell>
          <cell r="CE242">
            <v>228172.03650211587</v>
          </cell>
          <cell r="CF242">
            <v>2010801.8359114025</v>
          </cell>
          <cell r="CG242">
            <v>11686843.148496808</v>
          </cell>
          <cell r="CH242">
            <v>20144577.714434505</v>
          </cell>
          <cell r="CI242">
            <v>13925817.020910326</v>
          </cell>
          <cell r="CJ242">
            <v>2238973.8724135184</v>
          </cell>
          <cell r="CK242">
            <v>31831420.862931311</v>
          </cell>
          <cell r="CL242">
            <v>34070394.735344827</v>
          </cell>
          <cell r="CM242">
            <v>237756.5675213887</v>
          </cell>
          <cell r="CN242">
            <v>2143667.7984632021</v>
          </cell>
          <cell r="CO242">
            <v>12834211.119964924</v>
          </cell>
          <cell r="CP242">
            <v>20318363.033186089</v>
          </cell>
          <cell r="CQ242">
            <v>15215635.485949514</v>
          </cell>
          <cell r="CR242">
            <v>2381424.3659845907</v>
          </cell>
          <cell r="CS242">
            <v>33152574.153151013</v>
          </cell>
          <cell r="CT242">
            <v>35533998.519135602</v>
          </cell>
        </row>
        <row r="243">
          <cell r="A243">
            <v>247</v>
          </cell>
          <cell r="B243" t="str">
            <v xml:space="preserve"> </v>
          </cell>
          <cell r="C243">
            <v>272812.32951884938</v>
          </cell>
          <cell r="D243">
            <v>1880127.3803282892</v>
          </cell>
          <cell r="E243">
            <v>11250864.121785063</v>
          </cell>
          <cell r="F243">
            <v>16466263.104774786</v>
          </cell>
          <cell r="G243">
            <v>13403803.831632202</v>
          </cell>
          <cell r="H243">
            <v>2152939.7098471387</v>
          </cell>
          <cell r="I243">
            <v>27717127.226559848</v>
          </cell>
          <cell r="J243">
            <v>29870066.936406989</v>
          </cell>
          <cell r="K243">
            <v>297560.15892237664</v>
          </cell>
          <cell r="L243">
            <v>2054326.4666880001</v>
          </cell>
          <cell r="M243">
            <v>13339763.309604077</v>
          </cell>
          <cell r="N243">
            <v>17288184.203319825</v>
          </cell>
          <cell r="O243">
            <v>15691649.935214452</v>
          </cell>
          <cell r="P243">
            <v>2351886.6256103767</v>
          </cell>
          <cell r="Q243">
            <v>30627947.512923904</v>
          </cell>
          <cell r="R243">
            <v>32979834.138534278</v>
          </cell>
          <cell r="S243">
            <v>271926.51116756216</v>
          </cell>
          <cell r="T243">
            <v>1882412.1254450104</v>
          </cell>
          <cell r="U243">
            <v>13280443.226877073</v>
          </cell>
          <cell r="V243">
            <v>17146611.642492935</v>
          </cell>
          <cell r="W243">
            <v>15434781.863489646</v>
          </cell>
          <cell r="X243">
            <v>2154338.6366125727</v>
          </cell>
          <cell r="Y243">
            <v>30427054.869370006</v>
          </cell>
          <cell r="Z243">
            <v>32581393.505982582</v>
          </cell>
          <cell r="AA243">
            <v>283291.89588042599</v>
          </cell>
          <cell r="AB243">
            <v>2051437.1133795707</v>
          </cell>
          <cell r="AC243">
            <v>12701819.881841857</v>
          </cell>
          <cell r="AD243">
            <v>17335584.270938341</v>
          </cell>
          <cell r="AE243">
            <v>15036548.891101854</v>
          </cell>
          <cell r="AF243">
            <v>2334729.0092599965</v>
          </cell>
          <cell r="AG243">
            <v>30037404.152780198</v>
          </cell>
          <cell r="AH243">
            <v>32372133.162040196</v>
          </cell>
          <cell r="AI243">
            <v>261655.7881621386</v>
          </cell>
          <cell r="AJ243">
            <v>1923553.4578940468</v>
          </cell>
          <cell r="AK243">
            <v>12266730.825982207</v>
          </cell>
          <cell r="AL243">
            <v>18060139.604090147</v>
          </cell>
          <cell r="AM243">
            <v>14451940.072038393</v>
          </cell>
          <cell r="AN243">
            <v>2185209.2460561856</v>
          </cell>
          <cell r="AO243">
            <v>30326870.430072352</v>
          </cell>
          <cell r="AP243">
            <v>32512079.67612854</v>
          </cell>
          <cell r="AQ243">
            <v>252063.71004135939</v>
          </cell>
          <cell r="AR243">
            <v>1916825.5086643049</v>
          </cell>
          <cell r="AS243">
            <v>11210051.980228748</v>
          </cell>
          <cell r="AT243">
            <v>16694740.05958263</v>
          </cell>
          <cell r="AU243">
            <v>13378941.198934413</v>
          </cell>
          <cell r="AV243">
            <v>2168889.2187056644</v>
          </cell>
          <cell r="AW243">
            <v>27904792.03981138</v>
          </cell>
          <cell r="AX243">
            <v>30073681.258517042</v>
          </cell>
          <cell r="AY243">
            <v>264770.63688264269</v>
          </cell>
          <cell r="AZ243">
            <v>2061281.7028479194</v>
          </cell>
          <cell r="BA243">
            <v>12278118.757777281</v>
          </cell>
          <cell r="BB243">
            <v>17795313.038971543</v>
          </cell>
          <cell r="BC243">
            <v>14604171.097507844</v>
          </cell>
          <cell r="BD243">
            <v>2326052.3397305622</v>
          </cell>
          <cell r="BE243">
            <v>30073431.796748824</v>
          </cell>
          <cell r="BF243">
            <v>32399484.136479385</v>
          </cell>
          <cell r="BG243">
            <v>247041.42830643282</v>
          </cell>
          <cell r="BH243">
            <v>2003914.7104605276</v>
          </cell>
          <cell r="BI243">
            <v>11850255.22746942</v>
          </cell>
          <cell r="BJ243">
            <v>18422538.476116035</v>
          </cell>
          <cell r="BK243">
            <v>14101211.366236381</v>
          </cell>
          <cell r="BL243">
            <v>2250956.1387669602</v>
          </cell>
          <cell r="BM243">
            <v>30272793.703585453</v>
          </cell>
          <cell r="BN243">
            <v>32523749.842352416</v>
          </cell>
          <cell r="BO243">
            <v>221904.85455289137</v>
          </cell>
          <cell r="BP243">
            <v>1818898.2988302149</v>
          </cell>
          <cell r="BQ243">
            <v>11499107.7981872</v>
          </cell>
          <cell r="BR243">
            <v>18322229.42928689</v>
          </cell>
          <cell r="BS243">
            <v>13539910.951570306</v>
          </cell>
          <cell r="BT243">
            <v>2040803.1533831062</v>
          </cell>
          <cell r="BU243">
            <v>29821337.22747409</v>
          </cell>
          <cell r="BV243">
            <v>31862140.380857196</v>
          </cell>
          <cell r="BW243">
            <v>218815.78781705824</v>
          </cell>
          <cell r="BX243">
            <v>1850390.2915999938</v>
          </cell>
          <cell r="BY243">
            <v>11506942.215076692</v>
          </cell>
          <cell r="BZ243">
            <v>20375857.876458444</v>
          </cell>
          <cell r="CA243">
            <v>13576148.294493744</v>
          </cell>
          <cell r="CB243">
            <v>2069206.079417052</v>
          </cell>
          <cell r="CC243">
            <v>31882800.091535136</v>
          </cell>
          <cell r="CD243">
            <v>33952006.170952186</v>
          </cell>
          <cell r="CE243">
            <v>228172.03650211587</v>
          </cell>
          <cell r="CF243">
            <v>2010801.8359114025</v>
          </cell>
          <cell r="CG243">
            <v>11686843.148496808</v>
          </cell>
          <cell r="CH243">
            <v>20144577.714434505</v>
          </cell>
          <cell r="CI243">
            <v>13925817.020910326</v>
          </cell>
          <cell r="CJ243">
            <v>2238973.8724135184</v>
          </cell>
          <cell r="CK243">
            <v>31831420.862931311</v>
          </cell>
          <cell r="CL243">
            <v>34070394.735344827</v>
          </cell>
          <cell r="CM243">
            <v>237756.5675213887</v>
          </cell>
          <cell r="CN243">
            <v>2143667.7984632021</v>
          </cell>
          <cell r="CO243">
            <v>12834211.119964924</v>
          </cell>
          <cell r="CP243">
            <v>20318363.033186089</v>
          </cell>
          <cell r="CQ243">
            <v>15215635.485949514</v>
          </cell>
          <cell r="CR243">
            <v>2381424.3659845907</v>
          </cell>
          <cell r="CS243">
            <v>33152574.153151013</v>
          </cell>
          <cell r="CT243">
            <v>35533998.519135602</v>
          </cell>
        </row>
        <row r="244">
          <cell r="A244">
            <v>248</v>
          </cell>
          <cell r="B244" t="str">
            <v xml:space="preserve"> </v>
          </cell>
          <cell r="G244">
            <v>0</v>
          </cell>
          <cell r="H244">
            <v>0</v>
          </cell>
          <cell r="I244">
            <v>0</v>
          </cell>
          <cell r="J244">
            <v>0</v>
          </cell>
          <cell r="O244">
            <v>0</v>
          </cell>
          <cell r="P244">
            <v>0</v>
          </cell>
          <cell r="Q244">
            <v>0</v>
          </cell>
          <cell r="R244">
            <v>0</v>
          </cell>
          <cell r="W244">
            <v>0</v>
          </cell>
          <cell r="X244">
            <v>0</v>
          </cell>
          <cell r="Y244">
            <v>0</v>
          </cell>
          <cell r="Z244">
            <v>0</v>
          </cell>
          <cell r="AE244">
            <v>0</v>
          </cell>
          <cell r="AF244">
            <v>0</v>
          </cell>
          <cell r="AG244">
            <v>0</v>
          </cell>
          <cell r="AH244">
            <v>0</v>
          </cell>
          <cell r="AM244">
            <v>0</v>
          </cell>
          <cell r="AN244">
            <v>0</v>
          </cell>
          <cell r="AO244">
            <v>0</v>
          </cell>
          <cell r="AP244">
            <v>0</v>
          </cell>
          <cell r="AU244">
            <v>0</v>
          </cell>
          <cell r="AV244">
            <v>0</v>
          </cell>
          <cell r="AW244">
            <v>0</v>
          </cell>
          <cell r="AX244">
            <v>0</v>
          </cell>
          <cell r="BC244">
            <v>0</v>
          </cell>
          <cell r="BD244">
            <v>0</v>
          </cell>
          <cell r="BE244">
            <v>0</v>
          </cell>
          <cell r="BF244">
            <v>0</v>
          </cell>
          <cell r="BK244">
            <v>0</v>
          </cell>
          <cell r="BL244">
            <v>0</v>
          </cell>
          <cell r="BM244">
            <v>0</v>
          </cell>
          <cell r="BN244">
            <v>0</v>
          </cell>
          <cell r="BS244">
            <v>0</v>
          </cell>
          <cell r="BT244">
            <v>0</v>
          </cell>
          <cell r="BU244">
            <v>0</v>
          </cell>
          <cell r="BV244">
            <v>0</v>
          </cell>
          <cell r="CA244">
            <v>0</v>
          </cell>
          <cell r="CB244">
            <v>0</v>
          </cell>
          <cell r="CC244">
            <v>0</v>
          </cell>
          <cell r="CD244">
            <v>0</v>
          </cell>
          <cell r="CI244">
            <v>0</v>
          </cell>
          <cell r="CJ244">
            <v>0</v>
          </cell>
          <cell r="CK244">
            <v>0</v>
          </cell>
          <cell r="CL244">
            <v>0</v>
          </cell>
          <cell r="CQ244">
            <v>0</v>
          </cell>
          <cell r="CR244">
            <v>0</v>
          </cell>
          <cell r="CS244">
            <v>0</v>
          </cell>
          <cell r="CT244">
            <v>0</v>
          </cell>
        </row>
        <row r="245">
          <cell r="A245">
            <v>249</v>
          </cell>
          <cell r="B245" t="str">
            <v>Lumina Base</v>
          </cell>
          <cell r="C245">
            <v>1333211.7122136238</v>
          </cell>
          <cell r="D245">
            <v>410740.19493146223</v>
          </cell>
          <cell r="E245">
            <v>1557981.4011654374</v>
          </cell>
          <cell r="F245">
            <v>17682.800300149836</v>
          </cell>
          <cell r="G245">
            <v>3301933.3083105236</v>
          </cell>
          <cell r="H245">
            <v>1743951.907145086</v>
          </cell>
          <cell r="I245">
            <v>1575664.2014655874</v>
          </cell>
          <cell r="J245">
            <v>3319616.1086106733</v>
          </cell>
          <cell r="K245">
            <v>1590785.1263105511</v>
          </cell>
          <cell r="L245">
            <v>550886.36924570333</v>
          </cell>
          <cell r="M245">
            <v>1979981.2189111565</v>
          </cell>
          <cell r="N245">
            <v>15379.167706865097</v>
          </cell>
          <cell r="O245">
            <v>4121652.7144674109</v>
          </cell>
          <cell r="P245">
            <v>2141671.4955562544</v>
          </cell>
          <cell r="Q245">
            <v>1995360.3866180216</v>
          </cell>
          <cell r="R245">
            <v>4137031.8821742758</v>
          </cell>
          <cell r="S245">
            <v>1363781.5614568822</v>
          </cell>
          <cell r="T245">
            <v>522073.42136211542</v>
          </cell>
          <cell r="U245">
            <v>1989768.3320912779</v>
          </cell>
          <cell r="V245">
            <v>16036.129670273962</v>
          </cell>
          <cell r="W245">
            <v>3875623.3149102754</v>
          </cell>
          <cell r="X245">
            <v>1885854.9828189975</v>
          </cell>
          <cell r="Y245">
            <v>2005804.4617615519</v>
          </cell>
          <cell r="Z245">
            <v>3891659.4445805494</v>
          </cell>
          <cell r="AA245">
            <v>1490070.813627902</v>
          </cell>
          <cell r="AB245">
            <v>605163.49747837801</v>
          </cell>
          <cell r="AC245">
            <v>1992317.1338617685</v>
          </cell>
          <cell r="AD245">
            <v>15544.907500215055</v>
          </cell>
          <cell r="AE245">
            <v>4087551.4449680485</v>
          </cell>
          <cell r="AF245">
            <v>2095234.31110628</v>
          </cell>
          <cell r="AG245">
            <v>2007862.0413619836</v>
          </cell>
          <cell r="AH245">
            <v>4103096.3524682634</v>
          </cell>
          <cell r="AI245">
            <v>1398797.5965804891</v>
          </cell>
          <cell r="AJ245">
            <v>606148.4867723498</v>
          </cell>
          <cell r="AK245">
            <v>1980178.1624593367</v>
          </cell>
          <cell r="AL245">
            <v>13626.188822328875</v>
          </cell>
          <cell r="AM245">
            <v>3985124.2458121758</v>
          </cell>
          <cell r="AN245">
            <v>2004946.0833528389</v>
          </cell>
          <cell r="AO245">
            <v>1993804.3512816655</v>
          </cell>
          <cell r="AP245">
            <v>3998750.4346345048</v>
          </cell>
          <cell r="AQ245">
            <v>1432932.4704408208</v>
          </cell>
          <cell r="AR245">
            <v>655966.25155389227</v>
          </cell>
          <cell r="AS245">
            <v>1928233.187271225</v>
          </cell>
          <cell r="AT245">
            <v>11820.56938695031</v>
          </cell>
          <cell r="AU245">
            <v>4017131.9092659382</v>
          </cell>
          <cell r="AV245">
            <v>2088898.7219947129</v>
          </cell>
          <cell r="AW245">
            <v>1940053.7566581753</v>
          </cell>
          <cell r="AX245">
            <v>4028952.4786528884</v>
          </cell>
          <cell r="AY245">
            <v>1553631.5550804117</v>
          </cell>
          <cell r="AZ245">
            <v>753103.11833878979</v>
          </cell>
          <cell r="BA245">
            <v>2250859.4417844638</v>
          </cell>
          <cell r="BB245">
            <v>11109.516697679604</v>
          </cell>
          <cell r="BC245">
            <v>4557594.1152036656</v>
          </cell>
          <cell r="BD245">
            <v>2306734.6734192017</v>
          </cell>
          <cell r="BE245">
            <v>2261968.9584821435</v>
          </cell>
          <cell r="BF245">
            <v>4568703.6319013452</v>
          </cell>
          <cell r="BG245">
            <v>1540486.602157471</v>
          </cell>
          <cell r="BH245">
            <v>784295.89329515165</v>
          </cell>
          <cell r="BI245">
            <v>2322398.7005452174</v>
          </cell>
          <cell r="BJ245">
            <v>11040.362435424315</v>
          </cell>
          <cell r="BK245">
            <v>4647181.1959978398</v>
          </cell>
          <cell r="BL245">
            <v>2324782.4954526229</v>
          </cell>
          <cell r="BM245">
            <v>2333439.0629806416</v>
          </cell>
          <cell r="BN245">
            <v>4658221.5584332645</v>
          </cell>
          <cell r="BO245">
            <v>1387537.3711261943</v>
          </cell>
          <cell r="BP245">
            <v>748611.61312637455</v>
          </cell>
          <cell r="BQ245">
            <v>2434353.2010639599</v>
          </cell>
          <cell r="BR245">
            <v>11522.832559871651</v>
          </cell>
          <cell r="BS245">
            <v>4570502.1853165291</v>
          </cell>
          <cell r="BT245">
            <v>2136148.9842525688</v>
          </cell>
          <cell r="BU245">
            <v>2445876.0336238313</v>
          </cell>
          <cell r="BV245">
            <v>4582025.0178764006</v>
          </cell>
          <cell r="BW245">
            <v>1436132.885881264</v>
          </cell>
          <cell r="BX245">
            <v>810489.76416688971</v>
          </cell>
          <cell r="BY245">
            <v>2645246.8383072116</v>
          </cell>
          <cell r="BZ245">
            <v>11790.514240053975</v>
          </cell>
          <cell r="CA245">
            <v>4891869.4883553647</v>
          </cell>
          <cell r="CB245">
            <v>2246622.6500481535</v>
          </cell>
          <cell r="CC245">
            <v>2657037.3525472656</v>
          </cell>
          <cell r="CD245">
            <v>4903660.0025954191</v>
          </cell>
          <cell r="CE245">
            <v>1604535.415675197</v>
          </cell>
          <cell r="CF245">
            <v>944495.52780350181</v>
          </cell>
          <cell r="CG245">
            <v>2860782.4074120633</v>
          </cell>
          <cell r="CH245">
            <v>11611.557720745661</v>
          </cell>
          <cell r="CI245">
            <v>5409813.3508907622</v>
          </cell>
          <cell r="CJ245">
            <v>2549030.9434786988</v>
          </cell>
          <cell r="CK245">
            <v>2872393.9651328088</v>
          </cell>
          <cell r="CL245">
            <v>5421424.9086115081</v>
          </cell>
          <cell r="CM245">
            <v>1739165.6111381124</v>
          </cell>
          <cell r="CN245">
            <v>1070830.6669392707</v>
          </cell>
          <cell r="CO245">
            <v>3232760.0564169874</v>
          </cell>
          <cell r="CP245">
            <v>11269.81114053177</v>
          </cell>
          <cell r="CQ245">
            <v>6042756.334494371</v>
          </cell>
          <cell r="CR245">
            <v>2809996.2780773831</v>
          </cell>
          <cell r="CS245">
            <v>3244029.8675575191</v>
          </cell>
          <cell r="CT245">
            <v>6054026.1456349026</v>
          </cell>
        </row>
        <row r="246">
          <cell r="A246">
            <v>250</v>
          </cell>
          <cell r="B246" t="str">
            <v>ISP Base</v>
          </cell>
          <cell r="C246">
            <v>0</v>
          </cell>
          <cell r="D246">
            <v>3378091.9267494767</v>
          </cell>
          <cell r="E246">
            <v>1605434.5554144911</v>
          </cell>
          <cell r="F246">
            <v>825200.82632527198</v>
          </cell>
          <cell r="G246">
            <v>4983526.4821639676</v>
          </cell>
          <cell r="H246">
            <v>3378091.9267494767</v>
          </cell>
          <cell r="I246">
            <v>2430635.3817397631</v>
          </cell>
          <cell r="J246">
            <v>5808727.3084892398</v>
          </cell>
          <cell r="K246">
            <v>0</v>
          </cell>
          <cell r="L246">
            <v>3586275.7733370424</v>
          </cell>
          <cell r="M246">
            <v>1762532.6351727459</v>
          </cell>
          <cell r="N246">
            <v>815971.72404159035</v>
          </cell>
          <cell r="O246">
            <v>5348808.4085097881</v>
          </cell>
          <cell r="P246">
            <v>3586275.7733370424</v>
          </cell>
          <cell r="Q246">
            <v>2578504.3592143361</v>
          </cell>
          <cell r="R246">
            <v>6164780.1325513786</v>
          </cell>
          <cell r="S246">
            <v>0</v>
          </cell>
          <cell r="T246">
            <v>3281446.8666195138</v>
          </cell>
          <cell r="U246">
            <v>1703826.0706807962</v>
          </cell>
          <cell r="V246">
            <v>804344.03306848742</v>
          </cell>
          <cell r="W246">
            <v>4985272.9373003095</v>
          </cell>
          <cell r="X246">
            <v>3281446.8666195138</v>
          </cell>
          <cell r="Y246">
            <v>2508170.1037492836</v>
          </cell>
          <cell r="Z246">
            <v>5789616.970368797</v>
          </cell>
          <cell r="AA246">
            <v>0</v>
          </cell>
          <cell r="AB246">
            <v>3869353.5716847945</v>
          </cell>
          <cell r="AC246">
            <v>1716901.9542276314</v>
          </cell>
          <cell r="AD246">
            <v>786627.73832626396</v>
          </cell>
          <cell r="AE246">
            <v>5586255.5259124264</v>
          </cell>
          <cell r="AF246">
            <v>3869353.5716847945</v>
          </cell>
          <cell r="AG246">
            <v>2503529.6925538955</v>
          </cell>
          <cell r="AH246">
            <v>6372883.26423869</v>
          </cell>
          <cell r="AI246">
            <v>0</v>
          </cell>
          <cell r="AJ246">
            <v>3684133.6962306285</v>
          </cell>
          <cell r="AK246">
            <v>1581364.2051175858</v>
          </cell>
          <cell r="AL246">
            <v>762869.00577961886</v>
          </cell>
          <cell r="AM246">
            <v>5265497.9013482146</v>
          </cell>
          <cell r="AN246">
            <v>3684133.6962306285</v>
          </cell>
          <cell r="AO246">
            <v>2344233.2108972045</v>
          </cell>
          <cell r="AP246">
            <v>6028366.907127833</v>
          </cell>
          <cell r="AQ246">
            <v>0</v>
          </cell>
          <cell r="AR246">
            <v>3789111.1292169876</v>
          </cell>
          <cell r="AS246">
            <v>1416295.9761120086</v>
          </cell>
          <cell r="AT246">
            <v>680410.32406848541</v>
          </cell>
          <cell r="AU246">
            <v>5205407.1053289957</v>
          </cell>
          <cell r="AV246">
            <v>3789111.1292169876</v>
          </cell>
          <cell r="AW246">
            <v>2096706.3001804939</v>
          </cell>
          <cell r="AX246">
            <v>5885817.4293974815</v>
          </cell>
          <cell r="AY246">
            <v>0</v>
          </cell>
          <cell r="AZ246">
            <v>4174701.1103032865</v>
          </cell>
          <cell r="BA246">
            <v>1488171.6293908122</v>
          </cell>
          <cell r="BB246">
            <v>688676.83132561448</v>
          </cell>
          <cell r="BC246">
            <v>5662872.7396940989</v>
          </cell>
          <cell r="BD246">
            <v>4174701.1103032865</v>
          </cell>
          <cell r="BE246">
            <v>2176848.4607164268</v>
          </cell>
          <cell r="BF246">
            <v>6351549.5710197138</v>
          </cell>
          <cell r="BG246">
            <v>0</v>
          </cell>
          <cell r="BH246">
            <v>4213006.7342187008</v>
          </cell>
          <cell r="BI246">
            <v>1398315.1463163677</v>
          </cell>
          <cell r="BJ246">
            <v>694221.55009312427</v>
          </cell>
          <cell r="BK246">
            <v>5611321.880535068</v>
          </cell>
          <cell r="BL246">
            <v>4213006.7342187008</v>
          </cell>
          <cell r="BM246">
            <v>2092536.6964094918</v>
          </cell>
          <cell r="BN246">
            <v>6305543.4306281926</v>
          </cell>
          <cell r="BO246">
            <v>0</v>
          </cell>
          <cell r="BP246">
            <v>3908486.70156381</v>
          </cell>
          <cell r="BQ246">
            <v>1269610.253856102</v>
          </cell>
          <cell r="BR246">
            <v>683182.93547917367</v>
          </cell>
          <cell r="BS246">
            <v>5178096.955419912</v>
          </cell>
          <cell r="BT246">
            <v>3908486.70156381</v>
          </cell>
          <cell r="BU246">
            <v>1952793.1893352757</v>
          </cell>
          <cell r="BV246">
            <v>5861279.8908990854</v>
          </cell>
          <cell r="BW246">
            <v>0</v>
          </cell>
          <cell r="BX246">
            <v>4078140.904935692</v>
          </cell>
          <cell r="BY246">
            <v>1218369.0484589271</v>
          </cell>
          <cell r="BZ246">
            <v>727129.650768072</v>
          </cell>
          <cell r="CA246">
            <v>5296509.9533946188</v>
          </cell>
          <cell r="CB246">
            <v>4078140.904935692</v>
          </cell>
          <cell r="CC246">
            <v>1945498.6992269992</v>
          </cell>
          <cell r="CD246">
            <v>6023639.6041626912</v>
          </cell>
          <cell r="CE246">
            <v>0</v>
          </cell>
          <cell r="CF246">
            <v>4556109.7093904736</v>
          </cell>
          <cell r="CG246">
            <v>1204867.2620908145</v>
          </cell>
          <cell r="CH246">
            <v>706153.44232959859</v>
          </cell>
          <cell r="CI246">
            <v>5760976.9714812879</v>
          </cell>
          <cell r="CJ246">
            <v>4556109.7093904736</v>
          </cell>
          <cell r="CK246">
            <v>1911020.7044204131</v>
          </cell>
          <cell r="CL246">
            <v>6467130.4138108864</v>
          </cell>
          <cell r="CM246">
            <v>0</v>
          </cell>
          <cell r="CN246">
            <v>4964339.0912766177</v>
          </cell>
          <cell r="CO246">
            <v>1258263.8148301414</v>
          </cell>
          <cell r="CP246">
            <v>697568.79251857928</v>
          </cell>
          <cell r="CQ246">
            <v>6222602.9061067589</v>
          </cell>
          <cell r="CR246">
            <v>4964339.0912766177</v>
          </cell>
          <cell r="CS246">
            <v>1955832.6073487205</v>
          </cell>
          <cell r="CT246">
            <v>6920171.6986253383</v>
          </cell>
        </row>
        <row r="247">
          <cell r="A247">
            <v>251</v>
          </cell>
          <cell r="B247" t="str">
            <v>Prepay Base</v>
          </cell>
          <cell r="C247">
            <v>0</v>
          </cell>
          <cell r="D247">
            <v>3378091.9267494767</v>
          </cell>
          <cell r="E247">
            <v>1605434.5554144911</v>
          </cell>
          <cell r="F247">
            <v>825200.82632527198</v>
          </cell>
          <cell r="G247">
            <v>0</v>
          </cell>
          <cell r="H247">
            <v>0</v>
          </cell>
          <cell r="I247">
            <v>0</v>
          </cell>
          <cell r="J247">
            <v>0</v>
          </cell>
          <cell r="K247">
            <v>0</v>
          </cell>
          <cell r="L247">
            <v>3586275.7733370424</v>
          </cell>
          <cell r="M247">
            <v>1762532.6351727459</v>
          </cell>
          <cell r="N247">
            <v>815971.72404159035</v>
          </cell>
          <cell r="O247">
            <v>0</v>
          </cell>
          <cell r="P247">
            <v>0</v>
          </cell>
          <cell r="Q247">
            <v>0</v>
          </cell>
          <cell r="R247">
            <v>0</v>
          </cell>
          <cell r="S247">
            <v>0</v>
          </cell>
          <cell r="T247">
            <v>3281446.8666195138</v>
          </cell>
          <cell r="U247">
            <v>1703826.0706807962</v>
          </cell>
          <cell r="V247">
            <v>804344.03306848742</v>
          </cell>
          <cell r="W247">
            <v>0</v>
          </cell>
          <cell r="X247">
            <v>0</v>
          </cell>
          <cell r="Y247">
            <v>0</v>
          </cell>
          <cell r="Z247">
            <v>0</v>
          </cell>
          <cell r="AA247">
            <v>0</v>
          </cell>
          <cell r="AB247">
            <v>3869353.5716847945</v>
          </cell>
          <cell r="AC247">
            <v>1716901.9542276314</v>
          </cell>
          <cell r="AD247">
            <v>786627.73832626396</v>
          </cell>
          <cell r="AE247">
            <v>0</v>
          </cell>
          <cell r="AF247">
            <v>0</v>
          </cell>
          <cell r="AG247">
            <v>0</v>
          </cell>
          <cell r="AH247">
            <v>0</v>
          </cell>
          <cell r="AI247">
            <v>0</v>
          </cell>
          <cell r="AJ247">
            <v>3684133.6962306285</v>
          </cell>
          <cell r="AK247">
            <v>1581364.2051175858</v>
          </cell>
          <cell r="AL247">
            <v>762869.00577961886</v>
          </cell>
          <cell r="AM247">
            <v>0</v>
          </cell>
          <cell r="AN247">
            <v>0</v>
          </cell>
          <cell r="AO247">
            <v>0</v>
          </cell>
          <cell r="AP247">
            <v>0</v>
          </cell>
          <cell r="AQ247">
            <v>0</v>
          </cell>
          <cell r="AR247">
            <v>3789111.1292169876</v>
          </cell>
          <cell r="AS247">
            <v>1416295.9761120086</v>
          </cell>
          <cell r="AT247">
            <v>680410.32406848541</v>
          </cell>
          <cell r="AU247">
            <v>0</v>
          </cell>
          <cell r="AV247">
            <v>0</v>
          </cell>
          <cell r="AW247">
            <v>0</v>
          </cell>
          <cell r="AX247">
            <v>0</v>
          </cell>
          <cell r="AY247">
            <v>0</v>
          </cell>
          <cell r="AZ247">
            <v>4174701.1103032865</v>
          </cell>
          <cell r="BA247">
            <v>1488171.6293908122</v>
          </cell>
          <cell r="BB247">
            <v>688676.83132561448</v>
          </cell>
          <cell r="BC247">
            <v>0</v>
          </cell>
          <cell r="BD247">
            <v>0</v>
          </cell>
          <cell r="BE247">
            <v>0</v>
          </cell>
          <cell r="BF247">
            <v>0</v>
          </cell>
          <cell r="BG247">
            <v>0</v>
          </cell>
          <cell r="BH247">
            <v>4213006.7342187008</v>
          </cell>
          <cell r="BI247">
            <v>1398315.1463163677</v>
          </cell>
          <cell r="BJ247">
            <v>694221.55009312427</v>
          </cell>
          <cell r="BK247">
            <v>0</v>
          </cell>
          <cell r="BL247">
            <v>0</v>
          </cell>
          <cell r="BM247">
            <v>0</v>
          </cell>
          <cell r="BN247">
            <v>0</v>
          </cell>
          <cell r="BO247">
            <v>0</v>
          </cell>
          <cell r="BP247">
            <v>3908486.70156381</v>
          </cell>
          <cell r="BQ247">
            <v>1269610.253856102</v>
          </cell>
          <cell r="BR247">
            <v>683182.93547917367</v>
          </cell>
          <cell r="BS247">
            <v>0</v>
          </cell>
          <cell r="BT247">
            <v>0</v>
          </cell>
          <cell r="BU247">
            <v>0</v>
          </cell>
          <cell r="BV247">
            <v>0</v>
          </cell>
          <cell r="BW247">
            <v>0</v>
          </cell>
          <cell r="BX247">
            <v>4078140.904935692</v>
          </cell>
          <cell r="BY247">
            <v>1218369.0484589271</v>
          </cell>
          <cell r="BZ247">
            <v>727129.650768072</v>
          </cell>
          <cell r="CA247">
            <v>0</v>
          </cell>
          <cell r="CB247">
            <v>0</v>
          </cell>
          <cell r="CC247">
            <v>0</v>
          </cell>
          <cell r="CD247">
            <v>0</v>
          </cell>
          <cell r="CE247">
            <v>0</v>
          </cell>
          <cell r="CF247">
            <v>4556109.7093904736</v>
          </cell>
          <cell r="CG247">
            <v>1204867.2620908145</v>
          </cell>
          <cell r="CH247">
            <v>706153.44232959859</v>
          </cell>
          <cell r="CI247">
            <v>0</v>
          </cell>
          <cell r="CJ247">
            <v>0</v>
          </cell>
          <cell r="CK247">
            <v>0</v>
          </cell>
          <cell r="CL247">
            <v>0</v>
          </cell>
          <cell r="CM247">
            <v>0</v>
          </cell>
          <cell r="CN247">
            <v>4964339.0912766177</v>
          </cell>
          <cell r="CO247">
            <v>1258263.8148301414</v>
          </cell>
          <cell r="CP247">
            <v>697568.79251857928</v>
          </cell>
          <cell r="CQ247">
            <v>0</v>
          </cell>
          <cell r="CR247">
            <v>0</v>
          </cell>
          <cell r="CS247">
            <v>0</v>
          </cell>
          <cell r="CT247">
            <v>0</v>
          </cell>
        </row>
        <row r="248">
          <cell r="A248">
            <v>252</v>
          </cell>
          <cell r="B248" t="str">
            <v>Interconnect Revenue</v>
          </cell>
          <cell r="C248">
            <v>6704817.2229937306</v>
          </cell>
          <cell r="D248">
            <v>7304858.9526436087</v>
          </cell>
          <cell r="E248">
            <v>14490564.744645119</v>
          </cell>
          <cell r="F248">
            <v>17687196.694665786</v>
          </cell>
          <cell r="G248">
            <v>28500240.920282457</v>
          </cell>
          <cell r="H248">
            <v>14009676.175637338</v>
          </cell>
          <cell r="I248">
            <v>32177761.439310905</v>
          </cell>
          <cell r="J248">
            <v>46187437.614948243</v>
          </cell>
          <cell r="K248">
            <v>7881925.969662644</v>
          </cell>
          <cell r="L248">
            <v>8193633.7552473238</v>
          </cell>
          <cell r="M248">
            <v>17161641.188674521</v>
          </cell>
          <cell r="N248">
            <v>18513430.899386298</v>
          </cell>
          <cell r="O248">
            <v>33237200.913584489</v>
          </cell>
          <cell r="P248">
            <v>16075559.724909969</v>
          </cell>
          <cell r="Q248">
            <v>35675072.088060819</v>
          </cell>
          <cell r="R248">
            <v>51750631.812970787</v>
          </cell>
          <cell r="S248">
            <v>7076376.9558121581</v>
          </cell>
          <cell r="T248">
            <v>7435046.9059887715</v>
          </cell>
          <cell r="U248">
            <v>17055098.873590257</v>
          </cell>
          <cell r="V248">
            <v>18356390.040394925</v>
          </cell>
          <cell r="W248">
            <v>31566522.735391185</v>
          </cell>
          <cell r="X248">
            <v>14511423.86180093</v>
          </cell>
          <cell r="Y248">
            <v>35411488.913985178</v>
          </cell>
          <cell r="Z248">
            <v>49922912.775786109</v>
          </cell>
          <cell r="AA248">
            <v>7721809.1164584756</v>
          </cell>
          <cell r="AB248">
            <v>8473424.7772307806</v>
          </cell>
          <cell r="AC248">
            <v>16487710.174613418</v>
          </cell>
          <cell r="AD248">
            <v>18512808.886466425</v>
          </cell>
          <cell r="AE248">
            <v>32682944.068302676</v>
          </cell>
          <cell r="AF248">
            <v>16195233.893689256</v>
          </cell>
          <cell r="AG248">
            <v>35000519.061079845</v>
          </cell>
          <cell r="AH248">
            <v>51195752.954769105</v>
          </cell>
          <cell r="AI248">
            <v>7219028.3423741581</v>
          </cell>
          <cell r="AJ248">
            <v>8059502.0768579589</v>
          </cell>
          <cell r="AK248">
            <v>15898837.664942117</v>
          </cell>
          <cell r="AL248">
            <v>19211506.370695341</v>
          </cell>
          <cell r="AM248">
            <v>31177368.084174234</v>
          </cell>
          <cell r="AN248">
            <v>15278530.419232117</v>
          </cell>
          <cell r="AO248">
            <v>35110344.035637461</v>
          </cell>
          <cell r="AP248">
            <v>50388874.454869576</v>
          </cell>
          <cell r="AQ248">
            <v>7535624.4207389243</v>
          </cell>
          <cell r="AR248">
            <v>8256796.4822178967</v>
          </cell>
          <cell r="AS248">
            <v>14616544.585726924</v>
          </cell>
          <cell r="AT248">
            <v>17727028.829838999</v>
          </cell>
          <cell r="AU248">
            <v>30408965.488683745</v>
          </cell>
          <cell r="AV248">
            <v>15792420.902956821</v>
          </cell>
          <cell r="AW248">
            <v>32343573.415565923</v>
          </cell>
          <cell r="AX248">
            <v>48135994.318522744</v>
          </cell>
          <cell r="AY248">
            <v>8187937.4333646568</v>
          </cell>
          <cell r="AZ248">
            <v>9065995.2187673841</v>
          </cell>
          <cell r="BA248">
            <v>16082868.725865457</v>
          </cell>
          <cell r="BB248">
            <v>18849212.439408194</v>
          </cell>
          <cell r="BC248">
            <v>33336801.377997499</v>
          </cell>
          <cell r="BD248">
            <v>17253932.652132042</v>
          </cell>
          <cell r="BE248">
            <v>34932081.165273651</v>
          </cell>
          <cell r="BF248">
            <v>52186013.817405693</v>
          </cell>
          <cell r="BG248">
            <v>8264663.5142513821</v>
          </cell>
          <cell r="BH248">
            <v>9080115.6769057233</v>
          </cell>
          <cell r="BI248">
            <v>15635263.683633603</v>
          </cell>
          <cell r="BJ248">
            <v>19490823.16176378</v>
          </cell>
          <cell r="BK248">
            <v>32980042.874790709</v>
          </cell>
          <cell r="BL248">
            <v>17344779.191157106</v>
          </cell>
          <cell r="BM248">
            <v>35126086.845397383</v>
          </cell>
          <cell r="BN248">
            <v>52470866.036554486</v>
          </cell>
          <cell r="BO248">
            <v>7493611.412953848</v>
          </cell>
          <cell r="BP248">
            <v>8394723.8676356561</v>
          </cell>
          <cell r="BQ248">
            <v>15262227.382409055</v>
          </cell>
          <cell r="BR248">
            <v>19369028.710009087</v>
          </cell>
          <cell r="BS248">
            <v>31150562.662998557</v>
          </cell>
          <cell r="BT248">
            <v>15888335.280589504</v>
          </cell>
          <cell r="BU248">
            <v>34631256.092418142</v>
          </cell>
          <cell r="BV248">
            <v>50519591.37300764</v>
          </cell>
          <cell r="BW248">
            <v>7884636.7649417305</v>
          </cell>
          <cell r="BX248">
            <v>8727835.9682646841</v>
          </cell>
          <cell r="BY248">
            <v>15428302.306908533</v>
          </cell>
          <cell r="BZ248">
            <v>21494342.560037721</v>
          </cell>
          <cell r="CA248">
            <v>32040775.040114947</v>
          </cell>
          <cell r="CB248">
            <v>16612472.733206414</v>
          </cell>
          <cell r="CC248">
            <v>36922644.86694625</v>
          </cell>
          <cell r="CD248">
            <v>53535117.600152671</v>
          </cell>
          <cell r="CE248">
            <v>8920073.1645890493</v>
          </cell>
          <cell r="CF248">
            <v>9725275.6318310481</v>
          </cell>
          <cell r="CG248">
            <v>15809704.321169809</v>
          </cell>
          <cell r="CH248">
            <v>21229636.158833738</v>
          </cell>
          <cell r="CI248">
            <v>34455053.117589906</v>
          </cell>
          <cell r="CJ248">
            <v>18645348.796420097</v>
          </cell>
          <cell r="CK248">
            <v>37039340.480003551</v>
          </cell>
          <cell r="CL248">
            <v>55684689.276423648</v>
          </cell>
          <cell r="CM248">
            <v>9793257.6122438237</v>
          </cell>
          <cell r="CN248">
            <v>10584762.138922222</v>
          </cell>
          <cell r="CO248">
            <v>17386434.231937595</v>
          </cell>
          <cell r="CP248">
            <v>21392129.996268135</v>
          </cell>
          <cell r="CQ248">
            <v>37764453.98310364</v>
          </cell>
          <cell r="CR248">
            <v>20378019.751166046</v>
          </cell>
          <cell r="CS248">
            <v>38778564.228205726</v>
          </cell>
          <cell r="CT248">
            <v>59156583.979371771</v>
          </cell>
        </row>
        <row r="249">
          <cell r="A249">
            <v>253</v>
          </cell>
          <cell r="B249" t="str">
            <v>Wholesale Discounts</v>
          </cell>
          <cell r="C249">
            <v>-4.220055416226387E-10</v>
          </cell>
          <cell r="D249">
            <v>0</v>
          </cell>
          <cell r="E249">
            <v>0</v>
          </cell>
          <cell r="F249">
            <v>-43303.392845519818</v>
          </cell>
          <cell r="G249">
            <v>0</v>
          </cell>
          <cell r="H249">
            <v>0</v>
          </cell>
          <cell r="I249">
            <v>-43303.39284552075</v>
          </cell>
          <cell r="J249">
            <v>-43303.39284552075</v>
          </cell>
          <cell r="K249">
            <v>2.9103830456733704E-10</v>
          </cell>
          <cell r="L249">
            <v>0</v>
          </cell>
          <cell r="M249">
            <v>0</v>
          </cell>
          <cell r="N249">
            <v>-6164.1850976273417</v>
          </cell>
          <cell r="O249">
            <v>0</v>
          </cell>
          <cell r="P249">
            <v>0</v>
          </cell>
          <cell r="Q249">
            <v>-6164.1850976273417</v>
          </cell>
          <cell r="R249">
            <v>-6164.1850976254791</v>
          </cell>
          <cell r="S249">
            <v>-2.1827872842550278E-10</v>
          </cell>
          <cell r="T249">
            <v>0</v>
          </cell>
          <cell r="U249">
            <v>0</v>
          </cell>
          <cell r="V249">
            <v>-36835.663454164751</v>
          </cell>
          <cell r="W249">
            <v>0</v>
          </cell>
          <cell r="X249">
            <v>0</v>
          </cell>
          <cell r="Y249">
            <v>-36835.663454164751</v>
          </cell>
          <cell r="Z249">
            <v>-36835.663454165682</v>
          </cell>
          <cell r="AA249">
            <v>-2.6193447411060333E-10</v>
          </cell>
          <cell r="AB249">
            <v>0</v>
          </cell>
          <cell r="AC249">
            <v>0</v>
          </cell>
          <cell r="AD249">
            <v>-75627.563418631442</v>
          </cell>
          <cell r="AE249">
            <v>0</v>
          </cell>
          <cell r="AF249">
            <v>0</v>
          </cell>
          <cell r="AG249">
            <v>-75627.563418633305</v>
          </cell>
          <cell r="AH249">
            <v>-75627.563418634236</v>
          </cell>
          <cell r="AI249">
            <v>2.3283064365386963E-10</v>
          </cell>
          <cell r="AJ249">
            <v>0</v>
          </cell>
          <cell r="AK249">
            <v>0</v>
          </cell>
          <cell r="AL249">
            <v>18568.189913854003</v>
          </cell>
          <cell r="AM249">
            <v>0</v>
          </cell>
          <cell r="AN249">
            <v>0</v>
          </cell>
          <cell r="AO249">
            <v>18568.189913855866</v>
          </cell>
          <cell r="AP249">
            <v>18568.189913857728</v>
          </cell>
          <cell r="AQ249">
            <v>-7.1304384618997574E-10</v>
          </cell>
          <cell r="AR249">
            <v>0</v>
          </cell>
          <cell r="AS249">
            <v>0</v>
          </cell>
          <cell r="AT249">
            <v>38296.907798529603</v>
          </cell>
          <cell r="AU249">
            <v>0</v>
          </cell>
          <cell r="AV249">
            <v>0</v>
          </cell>
          <cell r="AW249">
            <v>38296.90779852774</v>
          </cell>
          <cell r="AX249">
            <v>38296.907798528671</v>
          </cell>
          <cell r="AY249">
            <v>-6.5483618527650833E-10</v>
          </cell>
          <cell r="AZ249">
            <v>0</v>
          </cell>
          <cell r="BA249">
            <v>0</v>
          </cell>
          <cell r="BB249">
            <v>14897.086633984465</v>
          </cell>
          <cell r="BC249">
            <v>0</v>
          </cell>
          <cell r="BD249">
            <v>0</v>
          </cell>
          <cell r="BE249">
            <v>14897.086633986793</v>
          </cell>
          <cell r="BF249">
            <v>14897.086633985862</v>
          </cell>
          <cell r="BG249">
            <v>7.5669959187507629E-10</v>
          </cell>
          <cell r="BH249">
            <v>0</v>
          </cell>
          <cell r="BI249">
            <v>0</v>
          </cell>
          <cell r="BJ249">
            <v>-8838.9892109809443</v>
          </cell>
          <cell r="BK249">
            <v>0</v>
          </cell>
          <cell r="BL249">
            <v>0</v>
          </cell>
          <cell r="BM249">
            <v>-8838.9892109818757</v>
          </cell>
          <cell r="BN249">
            <v>-8838.9892109818757</v>
          </cell>
          <cell r="BO249">
            <v>6.5483618527650833E-10</v>
          </cell>
          <cell r="BP249">
            <v>0</v>
          </cell>
          <cell r="BQ249">
            <v>0</v>
          </cell>
          <cell r="BR249">
            <v>-24932.268253537826</v>
          </cell>
          <cell r="BS249">
            <v>0</v>
          </cell>
          <cell r="BT249">
            <v>0</v>
          </cell>
          <cell r="BU249">
            <v>-24932.268253539689</v>
          </cell>
          <cell r="BV249">
            <v>-24932.268253542483</v>
          </cell>
          <cell r="BW249">
            <v>-1.0040821507573128E-9</v>
          </cell>
          <cell r="BX249">
            <v>0</v>
          </cell>
          <cell r="BY249">
            <v>0</v>
          </cell>
          <cell r="BZ249">
            <v>-131121.25114794075</v>
          </cell>
          <cell r="CA249">
            <v>0</v>
          </cell>
          <cell r="CB249">
            <v>0</v>
          </cell>
          <cell r="CC249">
            <v>-131121.25114793889</v>
          </cell>
          <cell r="CD249">
            <v>-131121.25114793703</v>
          </cell>
          <cell r="CE249">
            <v>-1.0622898116707802E-9</v>
          </cell>
          <cell r="CF249">
            <v>0</v>
          </cell>
          <cell r="CG249">
            <v>0</v>
          </cell>
          <cell r="CH249">
            <v>-153219.6271949634</v>
          </cell>
          <cell r="CI249">
            <v>0</v>
          </cell>
          <cell r="CJ249">
            <v>0</v>
          </cell>
          <cell r="CK249">
            <v>-153219.62719496153</v>
          </cell>
          <cell r="CL249">
            <v>-153219.62719496153</v>
          </cell>
          <cell r="CM249">
            <v>3.7834979593753815E-10</v>
          </cell>
          <cell r="CN249">
            <v>0</v>
          </cell>
          <cell r="CO249">
            <v>0</v>
          </cell>
          <cell r="CP249">
            <v>-184383.18706227839</v>
          </cell>
          <cell r="CQ249">
            <v>0</v>
          </cell>
          <cell r="CR249">
            <v>0</v>
          </cell>
          <cell r="CS249">
            <v>-184383.18706227839</v>
          </cell>
          <cell r="CT249">
            <v>-184383.18706228025</v>
          </cell>
        </row>
        <row r="250">
          <cell r="A250">
            <v>254</v>
          </cell>
          <cell r="B250" t="str">
            <v>Corporate Jupiter Base</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row>
        <row r="251">
          <cell r="A251">
            <v>255</v>
          </cell>
          <cell r="B251" t="str">
            <v>SPD</v>
          </cell>
          <cell r="C251">
            <v>-9819.9023035987593</v>
          </cell>
          <cell r="D251">
            <v>-36474.021273477163</v>
          </cell>
          <cell r="E251">
            <v>-735520.40975625743</v>
          </cell>
          <cell r="F251">
            <v>0</v>
          </cell>
          <cell r="G251">
            <v>-781814.33333333337</v>
          </cell>
          <cell r="H251">
            <v>-46293.923577075926</v>
          </cell>
          <cell r="I251">
            <v>-735520.40975625743</v>
          </cell>
          <cell r="J251">
            <v>-781814.33333333337</v>
          </cell>
          <cell r="K251">
            <v>-9341.7403947424064</v>
          </cell>
          <cell r="L251">
            <v>-34602.297919881865</v>
          </cell>
          <cell r="M251">
            <v>-737870.29501870915</v>
          </cell>
          <cell r="N251">
            <v>0</v>
          </cell>
          <cell r="O251">
            <v>-781814.33333333337</v>
          </cell>
          <cell r="P251">
            <v>-43944.038314624268</v>
          </cell>
          <cell r="Q251">
            <v>-737870.29501870915</v>
          </cell>
          <cell r="R251">
            <v>-781814.33333333337</v>
          </cell>
          <cell r="S251">
            <v>-7357.8073702077218</v>
          </cell>
          <cell r="T251">
            <v>-29666.422354525159</v>
          </cell>
          <cell r="U251">
            <v>-744790.10360860033</v>
          </cell>
          <cell r="V251">
            <v>0</v>
          </cell>
          <cell r="W251">
            <v>-781814.33333333326</v>
          </cell>
          <cell r="X251">
            <v>-37024.229724732882</v>
          </cell>
          <cell r="Y251">
            <v>-744790.10360860033</v>
          </cell>
          <cell r="Z251">
            <v>-781814.33333333326</v>
          </cell>
          <cell r="AA251">
            <v>-6429.9014479911684</v>
          </cell>
          <cell r="AB251">
            <v>-27466.52668095089</v>
          </cell>
          <cell r="AC251">
            <v>-747917.90520439146</v>
          </cell>
          <cell r="AD251">
            <v>0</v>
          </cell>
          <cell r="AE251">
            <v>-781814.33333333349</v>
          </cell>
          <cell r="AF251">
            <v>-33896.428128942061</v>
          </cell>
          <cell r="AG251">
            <v>-747917.90520439146</v>
          </cell>
          <cell r="AH251">
            <v>-781814.33333333349</v>
          </cell>
          <cell r="AI251">
            <v>-6164.3654259121913</v>
          </cell>
          <cell r="AJ251">
            <v>-26604.509258094586</v>
          </cell>
          <cell r="AK251">
            <v>-749045.45864932658</v>
          </cell>
          <cell r="AL251">
            <v>0</v>
          </cell>
          <cell r="AM251">
            <v>-781814.33333333337</v>
          </cell>
          <cell r="AN251">
            <v>-32768.874684006776</v>
          </cell>
          <cell r="AO251">
            <v>-749045.45864932658</v>
          </cell>
          <cell r="AP251">
            <v>-781814.33333333337</v>
          </cell>
          <cell r="AQ251">
            <v>-6038.6413828409368</v>
          </cell>
          <cell r="AR251">
            <v>-25660.970715281212</v>
          </cell>
          <cell r="AS251">
            <v>-750114.72123521124</v>
          </cell>
          <cell r="AT251">
            <v>0</v>
          </cell>
          <cell r="AU251">
            <v>-781814.33333333337</v>
          </cell>
          <cell r="AV251">
            <v>-31699.612098122147</v>
          </cell>
          <cell r="AW251">
            <v>-750114.72123521124</v>
          </cell>
          <cell r="AX251">
            <v>-781814.33333333337</v>
          </cell>
          <cell r="AY251">
            <v>-5898.1470576598795</v>
          </cell>
          <cell r="AZ251">
            <v>-24882.644911355703</v>
          </cell>
          <cell r="BA251">
            <v>-751033.54136431776</v>
          </cell>
          <cell r="BB251">
            <v>0</v>
          </cell>
          <cell r="BC251">
            <v>-781814.33333333337</v>
          </cell>
          <cell r="BD251">
            <v>-30780.791969015583</v>
          </cell>
          <cell r="BE251">
            <v>-751033.54136431776</v>
          </cell>
          <cell r="BF251">
            <v>-781814.33333333337</v>
          </cell>
          <cell r="BG251">
            <v>-5815.6086182314257</v>
          </cell>
          <cell r="BH251">
            <v>-24046.371490391353</v>
          </cell>
          <cell r="BI251">
            <v>-751952.35322471068</v>
          </cell>
          <cell r="BJ251">
            <v>0</v>
          </cell>
          <cell r="BK251">
            <v>-781814.33333333349</v>
          </cell>
          <cell r="BL251">
            <v>-29861.980108622778</v>
          </cell>
          <cell r="BM251">
            <v>-751952.35322471068</v>
          </cell>
          <cell r="BN251">
            <v>-781814.33333333349</v>
          </cell>
          <cell r="BO251">
            <v>-5718.3854041856666</v>
          </cell>
          <cell r="BP251">
            <v>-23095.280998495658</v>
          </cell>
          <cell r="BQ251">
            <v>-753000.66693065211</v>
          </cell>
          <cell r="BR251">
            <v>0</v>
          </cell>
          <cell r="BS251">
            <v>-781814.33333333349</v>
          </cell>
          <cell r="BT251">
            <v>-28813.666402681323</v>
          </cell>
          <cell r="BU251">
            <v>-753000.66693065211</v>
          </cell>
          <cell r="BV251">
            <v>-781814.33333333349</v>
          </cell>
          <cell r="BW251">
            <v>-5821.8206421775621</v>
          </cell>
          <cell r="BX251">
            <v>-22956.564571439154</v>
          </cell>
          <cell r="BY251">
            <v>-753035.94811971672</v>
          </cell>
          <cell r="BZ251">
            <v>0</v>
          </cell>
          <cell r="CA251">
            <v>-781814.33333333349</v>
          </cell>
          <cell r="CB251">
            <v>-28778.385213616715</v>
          </cell>
          <cell r="CC251">
            <v>-753035.94811971672</v>
          </cell>
          <cell r="CD251">
            <v>-781814.33333333349</v>
          </cell>
          <cell r="CE251">
            <v>-5507.1811029341861</v>
          </cell>
          <cell r="CF251">
            <v>-22046.210290407074</v>
          </cell>
          <cell r="CG251">
            <v>-754260.9419399919</v>
          </cell>
          <cell r="CH251">
            <v>0</v>
          </cell>
          <cell r="CI251">
            <v>-781814.33333333314</v>
          </cell>
          <cell r="CJ251">
            <v>-27553.391393341262</v>
          </cell>
          <cell r="CK251">
            <v>-754260.9419399919</v>
          </cell>
          <cell r="CL251">
            <v>-781814.33333333314</v>
          </cell>
          <cell r="CM251">
            <v>-5480.5400244859975</v>
          </cell>
          <cell r="CN251">
            <v>-21798.535360735263</v>
          </cell>
          <cell r="CO251">
            <v>-754535.25794811198</v>
          </cell>
          <cell r="CP251">
            <v>0</v>
          </cell>
          <cell r="CQ251">
            <v>-781814.33333333326</v>
          </cell>
          <cell r="CR251">
            <v>-27279.075385221258</v>
          </cell>
          <cell r="CS251">
            <v>-754535.25794811198</v>
          </cell>
          <cell r="CT251">
            <v>-781814.33333333326</v>
          </cell>
        </row>
        <row r="252">
          <cell r="A252">
            <v>256</v>
          </cell>
          <cell r="B252" t="str">
            <v xml:space="preserve"> </v>
          </cell>
          <cell r="C252">
            <v>-9819.9023035987593</v>
          </cell>
          <cell r="D252">
            <v>-36474.021273477163</v>
          </cell>
          <cell r="E252">
            <v>-735520.40975625743</v>
          </cell>
          <cell r="F252">
            <v>0</v>
          </cell>
          <cell r="G252">
            <v>0</v>
          </cell>
          <cell r="H252">
            <v>0</v>
          </cell>
          <cell r="I252">
            <v>0</v>
          </cell>
          <cell r="J252">
            <v>0</v>
          </cell>
          <cell r="K252">
            <v>-9341.7403947424064</v>
          </cell>
          <cell r="L252">
            <v>-34602.297919881865</v>
          </cell>
          <cell r="M252">
            <v>-737870.29501870915</v>
          </cell>
          <cell r="N252">
            <v>0</v>
          </cell>
          <cell r="O252">
            <v>0</v>
          </cell>
          <cell r="P252">
            <v>0</v>
          </cell>
          <cell r="Q252">
            <v>0</v>
          </cell>
          <cell r="R252">
            <v>0</v>
          </cell>
          <cell r="S252">
            <v>-7357.8073702077218</v>
          </cell>
          <cell r="T252">
            <v>-29666.422354525159</v>
          </cell>
          <cell r="U252">
            <v>-744790.10360860033</v>
          </cell>
          <cell r="V252">
            <v>0</v>
          </cell>
          <cell r="W252">
            <v>0</v>
          </cell>
          <cell r="X252">
            <v>0</v>
          </cell>
          <cell r="Y252">
            <v>0</v>
          </cell>
          <cell r="Z252">
            <v>0</v>
          </cell>
          <cell r="AA252">
            <v>-6429.9014479911684</v>
          </cell>
          <cell r="AB252">
            <v>-27466.52668095089</v>
          </cell>
          <cell r="AC252">
            <v>-747917.90520439146</v>
          </cell>
          <cell r="AD252">
            <v>0</v>
          </cell>
          <cell r="AE252">
            <v>0</v>
          </cell>
          <cell r="AF252">
            <v>0</v>
          </cell>
          <cell r="AG252">
            <v>0</v>
          </cell>
          <cell r="AH252">
            <v>0</v>
          </cell>
          <cell r="AI252">
            <v>-6164.3654259121913</v>
          </cell>
          <cell r="AJ252">
            <v>-26604.509258094586</v>
          </cell>
          <cell r="AK252">
            <v>-749045.45864932658</v>
          </cell>
          <cell r="AL252">
            <v>0</v>
          </cell>
          <cell r="AM252">
            <v>0</v>
          </cell>
          <cell r="AN252">
            <v>0</v>
          </cell>
          <cell r="AO252">
            <v>0</v>
          </cell>
          <cell r="AP252">
            <v>0</v>
          </cell>
          <cell r="AQ252">
            <v>-6038.6413828409368</v>
          </cell>
          <cell r="AR252">
            <v>-25660.970715281212</v>
          </cell>
          <cell r="AS252">
            <v>-750114.72123521124</v>
          </cell>
          <cell r="AT252">
            <v>0</v>
          </cell>
          <cell r="AU252">
            <v>0</v>
          </cell>
          <cell r="AV252">
            <v>0</v>
          </cell>
          <cell r="AW252">
            <v>0</v>
          </cell>
          <cell r="AX252">
            <v>0</v>
          </cell>
          <cell r="AY252">
            <v>-5898.1470576598795</v>
          </cell>
          <cell r="AZ252">
            <v>-24882.644911355703</v>
          </cell>
          <cell r="BA252">
            <v>-751033.54136431776</v>
          </cell>
          <cell r="BB252">
            <v>0</v>
          </cell>
          <cell r="BC252">
            <v>0</v>
          </cell>
          <cell r="BD252">
            <v>0</v>
          </cell>
          <cell r="BE252">
            <v>0</v>
          </cell>
          <cell r="BF252">
            <v>0</v>
          </cell>
          <cell r="BG252">
            <v>-5815.6086182314257</v>
          </cell>
          <cell r="BH252">
            <v>-24046.371490391353</v>
          </cell>
          <cell r="BI252">
            <v>-751952.35322471068</v>
          </cell>
          <cell r="BJ252">
            <v>0</v>
          </cell>
          <cell r="BK252">
            <v>0</v>
          </cell>
          <cell r="BL252">
            <v>0</v>
          </cell>
          <cell r="BM252">
            <v>0</v>
          </cell>
          <cell r="BN252">
            <v>0</v>
          </cell>
          <cell r="BO252">
            <v>-5718.3854041856666</v>
          </cell>
          <cell r="BP252">
            <v>-23095.280998495658</v>
          </cell>
          <cell r="BQ252">
            <v>-753000.66693065211</v>
          </cell>
          <cell r="BR252">
            <v>0</v>
          </cell>
          <cell r="BS252">
            <v>0</v>
          </cell>
          <cell r="BT252">
            <v>0</v>
          </cell>
          <cell r="BU252">
            <v>0</v>
          </cell>
          <cell r="BV252">
            <v>0</v>
          </cell>
          <cell r="BW252">
            <v>-5821.8206421775621</v>
          </cell>
          <cell r="BX252">
            <v>-22956.564571439154</v>
          </cell>
          <cell r="BY252">
            <v>-753035.94811971672</v>
          </cell>
          <cell r="BZ252">
            <v>0</v>
          </cell>
          <cell r="CA252">
            <v>0</v>
          </cell>
          <cell r="CB252">
            <v>0</v>
          </cell>
          <cell r="CC252">
            <v>0</v>
          </cell>
          <cell r="CD252">
            <v>0</v>
          </cell>
          <cell r="CE252">
            <v>-5507.1811029341861</v>
          </cell>
          <cell r="CF252">
            <v>-22046.210290407074</v>
          </cell>
          <cell r="CG252">
            <v>-754260.9419399919</v>
          </cell>
          <cell r="CH252">
            <v>0</v>
          </cell>
          <cell r="CI252">
            <v>0</v>
          </cell>
          <cell r="CJ252">
            <v>0</v>
          </cell>
          <cell r="CK252">
            <v>0</v>
          </cell>
          <cell r="CL252">
            <v>0</v>
          </cell>
          <cell r="CM252">
            <v>-5480.5400244859975</v>
          </cell>
          <cell r="CN252">
            <v>-21798.535360735263</v>
          </cell>
          <cell r="CO252">
            <v>-754535.25794811198</v>
          </cell>
          <cell r="CP252">
            <v>0</v>
          </cell>
          <cell r="CQ252">
            <v>0</v>
          </cell>
          <cell r="CR252">
            <v>0</v>
          </cell>
          <cell r="CS252">
            <v>0</v>
          </cell>
          <cell r="CT252">
            <v>0</v>
          </cell>
        </row>
        <row r="253">
          <cell r="A253">
            <v>257</v>
          </cell>
          <cell r="B253" t="str">
            <v xml:space="preserve"> </v>
          </cell>
          <cell r="F253">
            <v>0</v>
          </cell>
          <cell r="G253">
            <v>0</v>
          </cell>
          <cell r="H253">
            <v>0</v>
          </cell>
          <cell r="I253">
            <v>0</v>
          </cell>
          <cell r="J253">
            <v>0</v>
          </cell>
          <cell r="N253">
            <v>0</v>
          </cell>
          <cell r="O253">
            <v>0</v>
          </cell>
          <cell r="P253">
            <v>0</v>
          </cell>
          <cell r="Q253">
            <v>0</v>
          </cell>
          <cell r="R253">
            <v>0</v>
          </cell>
          <cell r="V253">
            <v>0</v>
          </cell>
          <cell r="W253">
            <v>0</v>
          </cell>
          <cell r="X253">
            <v>0</v>
          </cell>
          <cell r="Y253">
            <v>0</v>
          </cell>
          <cell r="Z253">
            <v>0</v>
          </cell>
          <cell r="AD253">
            <v>0</v>
          </cell>
          <cell r="AE253">
            <v>0</v>
          </cell>
          <cell r="AF253">
            <v>0</v>
          </cell>
          <cell r="AG253">
            <v>0</v>
          </cell>
          <cell r="AH253">
            <v>0</v>
          </cell>
          <cell r="AL253">
            <v>0</v>
          </cell>
          <cell r="AM253">
            <v>0</v>
          </cell>
          <cell r="AN253">
            <v>0</v>
          </cell>
          <cell r="AO253">
            <v>0</v>
          </cell>
          <cell r="AP253">
            <v>0</v>
          </cell>
          <cell r="AT253">
            <v>0</v>
          </cell>
          <cell r="AU253">
            <v>0</v>
          </cell>
          <cell r="AV253">
            <v>0</v>
          </cell>
          <cell r="AW253">
            <v>0</v>
          </cell>
          <cell r="AX253">
            <v>0</v>
          </cell>
          <cell r="BB253">
            <v>0</v>
          </cell>
          <cell r="BC253">
            <v>0</v>
          </cell>
          <cell r="BD253">
            <v>0</v>
          </cell>
          <cell r="BE253">
            <v>0</v>
          </cell>
          <cell r="BF253">
            <v>0</v>
          </cell>
          <cell r="BJ253">
            <v>0</v>
          </cell>
          <cell r="BK253">
            <v>0</v>
          </cell>
          <cell r="BL253">
            <v>0</v>
          </cell>
          <cell r="BM253">
            <v>0</v>
          </cell>
          <cell r="BN253">
            <v>0</v>
          </cell>
          <cell r="BR253">
            <v>0</v>
          </cell>
          <cell r="BS253">
            <v>0</v>
          </cell>
          <cell r="BT253">
            <v>0</v>
          </cell>
          <cell r="BU253">
            <v>0</v>
          </cell>
          <cell r="BV253">
            <v>0</v>
          </cell>
          <cell r="BZ253">
            <v>0</v>
          </cell>
          <cell r="CA253">
            <v>0</v>
          </cell>
          <cell r="CB253">
            <v>0</v>
          </cell>
          <cell r="CC253">
            <v>0</v>
          </cell>
          <cell r="CD253">
            <v>0</v>
          </cell>
          <cell r="CH253">
            <v>0</v>
          </cell>
          <cell r="CI253">
            <v>0</v>
          </cell>
          <cell r="CJ253">
            <v>0</v>
          </cell>
          <cell r="CK253">
            <v>0</v>
          </cell>
          <cell r="CL253">
            <v>0</v>
          </cell>
          <cell r="CP253">
            <v>0</v>
          </cell>
          <cell r="CQ253">
            <v>0</v>
          </cell>
          <cell r="CR253">
            <v>0</v>
          </cell>
          <cell r="CS253">
            <v>0</v>
          </cell>
          <cell r="CT253">
            <v>0</v>
          </cell>
        </row>
        <row r="254">
          <cell r="A254">
            <v>258</v>
          </cell>
          <cell r="B254" t="str">
            <v>Lumina Base</v>
          </cell>
          <cell r="C254">
            <v>96592.806813686591</v>
          </cell>
          <cell r="D254">
            <v>30015.502307547056</v>
          </cell>
          <cell r="E254">
            <v>119129.82530314109</v>
          </cell>
          <cell r="F254">
            <v>0</v>
          </cell>
          <cell r="G254">
            <v>245738.13442437473</v>
          </cell>
          <cell r="H254">
            <v>126608.30912123364</v>
          </cell>
          <cell r="I254">
            <v>119129.82530314109</v>
          </cell>
          <cell r="J254">
            <v>245738.13442437473</v>
          </cell>
          <cell r="K254">
            <v>113177.69303265586</v>
          </cell>
          <cell r="L254">
            <v>39183.411528819684</v>
          </cell>
          <cell r="M254">
            <v>146547.86565562082</v>
          </cell>
          <cell r="N254">
            <v>0</v>
          </cell>
          <cell r="O254">
            <v>298908.97021709639</v>
          </cell>
          <cell r="P254">
            <v>152361.10456147554</v>
          </cell>
          <cell r="Q254">
            <v>146547.86565562082</v>
          </cell>
          <cell r="R254">
            <v>298908.97021709639</v>
          </cell>
          <cell r="S254">
            <v>98145.488353812892</v>
          </cell>
          <cell r="T254">
            <v>37339.925916694359</v>
          </cell>
          <cell r="U254">
            <v>152578.93142436913</v>
          </cell>
          <cell r="V254">
            <v>0</v>
          </cell>
          <cell r="W254">
            <v>288064.34569487639</v>
          </cell>
          <cell r="X254">
            <v>135485.41427050726</v>
          </cell>
          <cell r="Y254">
            <v>152578.93142436913</v>
          </cell>
          <cell r="Z254">
            <v>288064.34569487639</v>
          </cell>
          <cell r="AA254">
            <v>107468.29772270772</v>
          </cell>
          <cell r="AB254">
            <v>43438.220576215776</v>
          </cell>
          <cell r="AC254">
            <v>159751.25374414099</v>
          </cell>
          <cell r="AD254">
            <v>0</v>
          </cell>
          <cell r="AE254">
            <v>310657.77204306447</v>
          </cell>
          <cell r="AF254">
            <v>150906.5182989235</v>
          </cell>
          <cell r="AG254">
            <v>159751.25374414099</v>
          </cell>
          <cell r="AH254">
            <v>310657.77204306447</v>
          </cell>
          <cell r="AI254">
            <v>99042.141715447549</v>
          </cell>
          <cell r="AJ254">
            <v>42577.880054886431</v>
          </cell>
          <cell r="AK254">
            <v>159168.79746952088</v>
          </cell>
          <cell r="AL254">
            <v>0</v>
          </cell>
          <cell r="AM254">
            <v>300788.81923985487</v>
          </cell>
          <cell r="AN254">
            <v>141620.02177033399</v>
          </cell>
          <cell r="AO254">
            <v>159168.79746952088</v>
          </cell>
          <cell r="AP254">
            <v>300788.81923985487</v>
          </cell>
          <cell r="AQ254">
            <v>112975.34321100544</v>
          </cell>
          <cell r="AR254">
            <v>51088.408591581887</v>
          </cell>
          <cell r="AS254">
            <v>171860.25283377143</v>
          </cell>
          <cell r="AT254">
            <v>0</v>
          </cell>
          <cell r="AU254">
            <v>335924.00463635876</v>
          </cell>
          <cell r="AV254">
            <v>164063.75180258733</v>
          </cell>
          <cell r="AW254">
            <v>171860.25283377143</v>
          </cell>
          <cell r="AX254">
            <v>335924.00463635876</v>
          </cell>
          <cell r="AY254">
            <v>116874.78350914827</v>
          </cell>
          <cell r="AZ254">
            <v>55620.710258085419</v>
          </cell>
          <cell r="BA254">
            <v>189949.19876384109</v>
          </cell>
          <cell r="BB254">
            <v>0</v>
          </cell>
          <cell r="BC254">
            <v>362444.69253107475</v>
          </cell>
          <cell r="BD254">
            <v>172495.49376723368</v>
          </cell>
          <cell r="BE254">
            <v>189949.19876384109</v>
          </cell>
          <cell r="BF254">
            <v>362444.69253107475</v>
          </cell>
          <cell r="BG254">
            <v>114953.79347362059</v>
          </cell>
          <cell r="BH254">
            <v>57159.736471566321</v>
          </cell>
          <cell r="BI254">
            <v>192255.40853495384</v>
          </cell>
          <cell r="BJ254">
            <v>0</v>
          </cell>
          <cell r="BK254">
            <v>364368.93848014076</v>
          </cell>
          <cell r="BL254">
            <v>172113.52994518692</v>
          </cell>
          <cell r="BM254">
            <v>192255.40853495384</v>
          </cell>
          <cell r="BN254">
            <v>364368.93848014076</v>
          </cell>
          <cell r="BO254">
            <v>109681.45487236705</v>
          </cell>
          <cell r="BP254">
            <v>57403.694428118979</v>
          </cell>
          <cell r="BQ254">
            <v>209057.99640457545</v>
          </cell>
          <cell r="BR254">
            <v>0</v>
          </cell>
          <cell r="BS254">
            <v>376143.1457050615</v>
          </cell>
          <cell r="BT254">
            <v>167085.14930048602</v>
          </cell>
          <cell r="BU254">
            <v>209057.99640457545</v>
          </cell>
          <cell r="BV254">
            <v>376143.1457050615</v>
          </cell>
          <cell r="BW254">
            <v>106522.63535979383</v>
          </cell>
          <cell r="BX254">
            <v>58021.684567788696</v>
          </cell>
          <cell r="BY254">
            <v>207156.64385951395</v>
          </cell>
          <cell r="BZ254">
            <v>0</v>
          </cell>
          <cell r="CA254">
            <v>371700.96378709644</v>
          </cell>
          <cell r="CB254">
            <v>164544.31992758252</v>
          </cell>
          <cell r="CC254">
            <v>207156.64385951395</v>
          </cell>
          <cell r="CD254">
            <v>371700.96378709644</v>
          </cell>
          <cell r="CE254">
            <v>118221.43643317719</v>
          </cell>
          <cell r="CF254">
            <v>66928.199883477311</v>
          </cell>
          <cell r="CG254">
            <v>216284.44625137324</v>
          </cell>
          <cell r="CH254">
            <v>0</v>
          </cell>
          <cell r="CI254">
            <v>401434.08256802778</v>
          </cell>
          <cell r="CJ254">
            <v>185149.63631665451</v>
          </cell>
          <cell r="CK254">
            <v>216284.44625137324</v>
          </cell>
          <cell r="CL254">
            <v>401434.08256802778</v>
          </cell>
          <cell r="CM254">
            <v>128370.69998713621</v>
          </cell>
          <cell r="CN254">
            <v>75709.101122801163</v>
          </cell>
          <cell r="CO254">
            <v>241797.24310464703</v>
          </cell>
          <cell r="CP254">
            <v>0</v>
          </cell>
          <cell r="CQ254">
            <v>445877.0442145844</v>
          </cell>
          <cell r="CR254">
            <v>204079.80110993737</v>
          </cell>
          <cell r="CS254">
            <v>241797.24310464703</v>
          </cell>
          <cell r="CT254">
            <v>445877.0442145844</v>
          </cell>
        </row>
        <row r="255">
          <cell r="A255">
            <v>259</v>
          </cell>
          <cell r="B255" t="str">
            <v>ISP Base</v>
          </cell>
          <cell r="C255">
            <v>0</v>
          </cell>
          <cell r="D255">
            <v>-2627752.4186458122</v>
          </cell>
          <cell r="E255">
            <v>-2223513.9236183311</v>
          </cell>
          <cell r="F255">
            <v>0</v>
          </cell>
          <cell r="G255">
            <v>-4851266.3422641438</v>
          </cell>
          <cell r="H255">
            <v>-2627752.4186458122</v>
          </cell>
          <cell r="I255">
            <v>-2223513.9236183311</v>
          </cell>
          <cell r="J255">
            <v>-4851266.3422641438</v>
          </cell>
          <cell r="K255">
            <v>0</v>
          </cell>
          <cell r="L255">
            <v>-2701203.7190421307</v>
          </cell>
          <cell r="M255">
            <v>-2246290.8351230798</v>
          </cell>
          <cell r="N255">
            <v>0</v>
          </cell>
          <cell r="O255">
            <v>-4947494.5541652106</v>
          </cell>
          <cell r="P255">
            <v>-2701203.7190421307</v>
          </cell>
          <cell r="Q255">
            <v>-2246290.8351230798</v>
          </cell>
          <cell r="R255">
            <v>-4947494.5541652106</v>
          </cell>
          <cell r="S255">
            <v>0</v>
          </cell>
          <cell r="T255">
            <v>-2602925.8569808486</v>
          </cell>
          <cell r="U255">
            <v>-2185416.7025382235</v>
          </cell>
          <cell r="V255">
            <v>0</v>
          </cell>
          <cell r="W255">
            <v>-4788342.5595190721</v>
          </cell>
          <cell r="X255">
            <v>-2602925.8569808486</v>
          </cell>
          <cell r="Y255">
            <v>-2185416.7025382235</v>
          </cell>
          <cell r="Z255">
            <v>-4788342.5595190721</v>
          </cell>
          <cell r="AA255">
            <v>0</v>
          </cell>
          <cell r="AB255">
            <v>-2929060.6473165718</v>
          </cell>
          <cell r="AC255">
            <v>-2165962.5547948363</v>
          </cell>
          <cell r="AD255">
            <v>0</v>
          </cell>
          <cell r="AE255">
            <v>-5095023.2021114081</v>
          </cell>
          <cell r="AF255">
            <v>-2929060.6473165718</v>
          </cell>
          <cell r="AG255">
            <v>-2165962.5547948363</v>
          </cell>
          <cell r="AH255">
            <v>-5095023.2021114081</v>
          </cell>
          <cell r="AI255">
            <v>0</v>
          </cell>
          <cell r="AJ255">
            <v>-2896851.0550034619</v>
          </cell>
          <cell r="AK255">
            <v>-2072541.6716442315</v>
          </cell>
          <cell r="AL255">
            <v>0</v>
          </cell>
          <cell r="AM255">
            <v>-4969392.7266476937</v>
          </cell>
          <cell r="AN255">
            <v>-2896851.0550034619</v>
          </cell>
          <cell r="AO255">
            <v>-2072541.6716442315</v>
          </cell>
          <cell r="AP255">
            <v>-4969392.7266476937</v>
          </cell>
          <cell r="AQ255">
            <v>0</v>
          </cell>
          <cell r="AR255">
            <v>-3179562.4129560292</v>
          </cell>
          <cell r="AS255">
            <v>-2015711.468381776</v>
          </cell>
          <cell r="AT255">
            <v>0</v>
          </cell>
          <cell r="AU255">
            <v>-5195273.8813378047</v>
          </cell>
          <cell r="AV255">
            <v>-3179562.4129560292</v>
          </cell>
          <cell r="AW255">
            <v>-2015711.468381776</v>
          </cell>
          <cell r="AX255">
            <v>-5195273.8813378047</v>
          </cell>
          <cell r="AY255">
            <v>0</v>
          </cell>
          <cell r="AZ255">
            <v>-3442826.0605303794</v>
          </cell>
          <cell r="BA255">
            <v>-2033753.1812480271</v>
          </cell>
          <cell r="BB255">
            <v>0</v>
          </cell>
          <cell r="BC255">
            <v>-5476579.2417784063</v>
          </cell>
          <cell r="BD255">
            <v>-3442826.0605303794</v>
          </cell>
          <cell r="BE255">
            <v>-2033753.1812480271</v>
          </cell>
          <cell r="BF255">
            <v>-5476579.2417784063</v>
          </cell>
          <cell r="BG255">
            <v>0</v>
          </cell>
          <cell r="BH255">
            <v>-3478525.8720133803</v>
          </cell>
          <cell r="BI255">
            <v>-1932353.4796362855</v>
          </cell>
          <cell r="BJ255">
            <v>0</v>
          </cell>
          <cell r="BK255">
            <v>-5410879.3516496662</v>
          </cell>
          <cell r="BL255">
            <v>-3478525.8720133803</v>
          </cell>
          <cell r="BM255">
            <v>-1932353.4796362855</v>
          </cell>
          <cell r="BN255">
            <v>-5410879.3516496662</v>
          </cell>
          <cell r="BO255">
            <v>0</v>
          </cell>
          <cell r="BP255">
            <v>-3276536.1457622075</v>
          </cell>
          <cell r="BQ255">
            <v>-1829762.0335410251</v>
          </cell>
          <cell r="BR255">
            <v>0</v>
          </cell>
          <cell r="BS255">
            <v>-5106298.1793032326</v>
          </cell>
          <cell r="BT255">
            <v>-3276536.1457622075</v>
          </cell>
          <cell r="BU255">
            <v>-1829762.0335410251</v>
          </cell>
          <cell r="BV255">
            <v>-5106298.1793032326</v>
          </cell>
          <cell r="BW255">
            <v>0</v>
          </cell>
          <cell r="BX255">
            <v>-3350209.9989426234</v>
          </cell>
          <cell r="BY255">
            <v>-1729369.184395706</v>
          </cell>
          <cell r="BZ255">
            <v>0</v>
          </cell>
          <cell r="CA255">
            <v>-5079579.1833383292</v>
          </cell>
          <cell r="CB255">
            <v>-3350209.9989426234</v>
          </cell>
          <cell r="CC255">
            <v>-1729369.184395706</v>
          </cell>
          <cell r="CD255">
            <v>-5079579.1833383292</v>
          </cell>
          <cell r="CE255">
            <v>0</v>
          </cell>
          <cell r="CF255">
            <v>-3782974.9067026898</v>
          </cell>
          <cell r="CG255">
            <v>-1727585.6442169566</v>
          </cell>
          <cell r="CH255">
            <v>0</v>
          </cell>
          <cell r="CI255">
            <v>-5510560.5509196464</v>
          </cell>
          <cell r="CJ255">
            <v>-3782974.9067026898</v>
          </cell>
          <cell r="CK255">
            <v>-1727585.6442169566</v>
          </cell>
          <cell r="CL255">
            <v>-5510560.5509196464</v>
          </cell>
          <cell r="CM255">
            <v>0</v>
          </cell>
          <cell r="CN255">
            <v>-4094091.5544119505</v>
          </cell>
          <cell r="CO255">
            <v>-1755639.8076373804</v>
          </cell>
          <cell r="CP255">
            <v>0</v>
          </cell>
          <cell r="CQ255">
            <v>-5849731.362049331</v>
          </cell>
          <cell r="CR255">
            <v>-4094091.5544119505</v>
          </cell>
          <cell r="CS255">
            <v>-1755639.8076373804</v>
          </cell>
          <cell r="CT255">
            <v>-5849731.362049331</v>
          </cell>
        </row>
        <row r="256">
          <cell r="A256">
            <v>260</v>
          </cell>
          <cell r="B256" t="str">
            <v>Prepay Base</v>
          </cell>
          <cell r="C256">
            <v>0</v>
          </cell>
          <cell r="D256">
            <v>-2627752.4186458122</v>
          </cell>
          <cell r="E256">
            <v>-2223513.9236183311</v>
          </cell>
          <cell r="F256">
            <v>-4819235.0725804316</v>
          </cell>
          <cell r="G256">
            <v>0</v>
          </cell>
          <cell r="H256">
            <v>0</v>
          </cell>
          <cell r="I256">
            <v>-4819235.0725804316</v>
          </cell>
          <cell r="J256">
            <v>-4819235.0725804316</v>
          </cell>
          <cell r="K256">
            <v>0</v>
          </cell>
          <cell r="L256">
            <v>-2701203.7190421307</v>
          </cell>
          <cell r="M256">
            <v>-2246290.8351230798</v>
          </cell>
          <cell r="N256">
            <v>-4772545.3874128712</v>
          </cell>
          <cell r="O256">
            <v>0</v>
          </cell>
          <cell r="P256">
            <v>0</v>
          </cell>
          <cell r="Q256">
            <v>-4772545.3874128712</v>
          </cell>
          <cell r="R256">
            <v>-4772545.3874128712</v>
          </cell>
          <cell r="S256">
            <v>0</v>
          </cell>
          <cell r="T256">
            <v>-2602925.8569808486</v>
          </cell>
          <cell r="U256">
            <v>-2185416.7025382235</v>
          </cell>
          <cell r="V256">
            <v>-5149202.6047647698</v>
          </cell>
          <cell r="W256">
            <v>0</v>
          </cell>
          <cell r="X256">
            <v>0</v>
          </cell>
          <cell r="Y256">
            <v>-5149202.6047647698</v>
          </cell>
          <cell r="Z256">
            <v>-5149202.6047647698</v>
          </cell>
          <cell r="AA256">
            <v>0</v>
          </cell>
          <cell r="AB256">
            <v>-2929060.6473165718</v>
          </cell>
          <cell r="AC256">
            <v>-2165962.5547948363</v>
          </cell>
          <cell r="AD256">
            <v>-5155519.6016327199</v>
          </cell>
          <cell r="AE256">
            <v>0</v>
          </cell>
          <cell r="AF256">
            <v>0</v>
          </cell>
          <cell r="AG256">
            <v>-5155519.6016327199</v>
          </cell>
          <cell r="AH256">
            <v>-5155519.6016327199</v>
          </cell>
          <cell r="AI256">
            <v>0</v>
          </cell>
          <cell r="AJ256">
            <v>-2896851.0550034619</v>
          </cell>
          <cell r="AK256">
            <v>-2072541.6716442315</v>
          </cell>
          <cell r="AL256">
            <v>-4642294.2138473308</v>
          </cell>
          <cell r="AM256">
            <v>0</v>
          </cell>
          <cell r="AN256">
            <v>0</v>
          </cell>
          <cell r="AO256">
            <v>-4642294.2138473308</v>
          </cell>
          <cell r="AP256">
            <v>-4642294.2138473308</v>
          </cell>
          <cell r="AQ256">
            <v>0</v>
          </cell>
          <cell r="AR256">
            <v>-3179562.4129560292</v>
          </cell>
          <cell r="AS256">
            <v>-2015711.468381776</v>
          </cell>
          <cell r="AT256">
            <v>-4605165.1110666972</v>
          </cell>
          <cell r="AU256">
            <v>0</v>
          </cell>
          <cell r="AV256">
            <v>0</v>
          </cell>
          <cell r="AW256">
            <v>-4605165.1110666972</v>
          </cell>
          <cell r="AX256">
            <v>-4605165.1110666972</v>
          </cell>
          <cell r="AY256">
            <v>0</v>
          </cell>
          <cell r="AZ256">
            <v>-3442826.0605303794</v>
          </cell>
          <cell r="BA256">
            <v>-2033753.1812480271</v>
          </cell>
          <cell r="BB256">
            <v>-4121115.2923296848</v>
          </cell>
          <cell r="BC256">
            <v>0</v>
          </cell>
          <cell r="BD256">
            <v>0</v>
          </cell>
          <cell r="BE256">
            <v>-4121115.2923296848</v>
          </cell>
          <cell r="BF256">
            <v>-4121115.2923296848</v>
          </cell>
          <cell r="BG256">
            <v>0</v>
          </cell>
          <cell r="BH256">
            <v>-3478525.8720133803</v>
          </cell>
          <cell r="BI256">
            <v>-1932353.4796362855</v>
          </cell>
          <cell r="BJ256">
            <v>-4379828.2692604763</v>
          </cell>
          <cell r="BK256">
            <v>0</v>
          </cell>
          <cell r="BL256">
            <v>0</v>
          </cell>
          <cell r="BM256">
            <v>-4379828.2692604763</v>
          </cell>
          <cell r="BN256">
            <v>-4379828.2692604763</v>
          </cell>
          <cell r="BO256">
            <v>0</v>
          </cell>
          <cell r="BP256">
            <v>-3276536.1457622075</v>
          </cell>
          <cell r="BQ256">
            <v>-1829762.0335410251</v>
          </cell>
          <cell r="BR256">
            <v>-4628041.2119947933</v>
          </cell>
          <cell r="BS256">
            <v>0</v>
          </cell>
          <cell r="BT256">
            <v>0</v>
          </cell>
          <cell r="BU256">
            <v>-4628041.2119947933</v>
          </cell>
          <cell r="BV256">
            <v>-4628041.2119947933</v>
          </cell>
          <cell r="BW256">
            <v>0</v>
          </cell>
          <cell r="BX256">
            <v>-3350209.9989426234</v>
          </cell>
          <cell r="BY256">
            <v>-1729369.184395706</v>
          </cell>
          <cell r="BZ256">
            <v>-6182394.3139867801</v>
          </cell>
          <cell r="CA256">
            <v>0</v>
          </cell>
          <cell r="CB256">
            <v>0</v>
          </cell>
          <cell r="CC256">
            <v>-6182394.3139867801</v>
          </cell>
          <cell r="CD256">
            <v>-6182394.3139867801</v>
          </cell>
          <cell r="CE256">
            <v>0</v>
          </cell>
          <cell r="CF256">
            <v>-3782974.9067026898</v>
          </cell>
          <cell r="CG256">
            <v>-1727585.6442169566</v>
          </cell>
          <cell r="CH256">
            <v>-6477268.8214605777</v>
          </cell>
          <cell r="CI256">
            <v>0</v>
          </cell>
          <cell r="CJ256">
            <v>0</v>
          </cell>
          <cell r="CK256">
            <v>-6477268.8214605777</v>
          </cell>
          <cell r="CL256">
            <v>-6477268.8214605777</v>
          </cell>
          <cell r="CM256">
            <v>0</v>
          </cell>
          <cell r="CN256">
            <v>-4094091.5544119505</v>
          </cell>
          <cell r="CO256">
            <v>-1755639.8076373804</v>
          </cell>
          <cell r="CP256">
            <v>-6733067.1996782701</v>
          </cell>
          <cell r="CQ256">
            <v>0</v>
          </cell>
          <cell r="CR256">
            <v>0</v>
          </cell>
          <cell r="CS256">
            <v>-6733067.1996782701</v>
          </cell>
          <cell r="CT256">
            <v>-6733067.1996782701</v>
          </cell>
        </row>
        <row r="257">
          <cell r="A257">
            <v>261</v>
          </cell>
          <cell r="B257" t="str">
            <v>Wholesale Discounts</v>
          </cell>
          <cell r="C257">
            <v>86772.90451008825</v>
          </cell>
          <cell r="D257">
            <v>-2634210.9376117433</v>
          </cell>
          <cell r="E257">
            <v>-2839904.5080714473</v>
          </cell>
          <cell r="F257">
            <v>-4775931.6797349118</v>
          </cell>
          <cell r="G257">
            <v>-5387342.5411731023</v>
          </cell>
          <cell r="H257">
            <v>-2547438.0331016551</v>
          </cell>
          <cell r="I257">
            <v>-7615836.1878063586</v>
          </cell>
          <cell r="J257">
            <v>-10163274.220908014</v>
          </cell>
          <cell r="K257">
            <v>103835.95263791317</v>
          </cell>
          <cell r="L257">
            <v>-2696622.6054331935</v>
          </cell>
          <cell r="M257">
            <v>-2837613.2644861685</v>
          </cell>
          <cell r="N257">
            <v>-4766381.2023152439</v>
          </cell>
          <cell r="O257">
            <v>-5430399.9172814488</v>
          </cell>
          <cell r="P257">
            <v>-2592786.6527952803</v>
          </cell>
          <cell r="Q257">
            <v>-7603994.4668014124</v>
          </cell>
          <cell r="R257">
            <v>-10196781.119596694</v>
          </cell>
          <cell r="S257">
            <v>90787.680983605387</v>
          </cell>
          <cell r="T257">
            <v>-2595252.353418679</v>
          </cell>
          <cell r="U257">
            <v>-2777627.8747224547</v>
          </cell>
          <cell r="V257">
            <v>-5112366.941310605</v>
          </cell>
          <cell r="W257">
            <v>-5282092.5471575279</v>
          </cell>
          <cell r="X257">
            <v>-2504464.6724350736</v>
          </cell>
          <cell r="Y257">
            <v>-7889994.8160330597</v>
          </cell>
          <cell r="Z257">
            <v>-10394459.488468133</v>
          </cell>
          <cell r="AA257">
            <v>101038.39627471681</v>
          </cell>
          <cell r="AB257">
            <v>-2913088.9534213068</v>
          </cell>
          <cell r="AC257">
            <v>-2754129.2062550848</v>
          </cell>
          <cell r="AD257">
            <v>-5079892.0382140884</v>
          </cell>
          <cell r="AE257">
            <v>-5566179.763401675</v>
          </cell>
          <cell r="AF257">
            <v>-2812050.5571465902</v>
          </cell>
          <cell r="AG257">
            <v>-7834021.2444691733</v>
          </cell>
          <cell r="AH257">
            <v>-10646071.801615763</v>
          </cell>
          <cell r="AI257">
            <v>92877.776289535119</v>
          </cell>
          <cell r="AJ257">
            <v>-2880877.6842066702</v>
          </cell>
          <cell r="AK257">
            <v>-2662418.3328240393</v>
          </cell>
          <cell r="AL257">
            <v>-4660862.4037611848</v>
          </cell>
          <cell r="AM257">
            <v>-5450418.2407411747</v>
          </cell>
          <cell r="AN257">
            <v>-2787999.9079171349</v>
          </cell>
          <cell r="AO257">
            <v>-7323280.736585224</v>
          </cell>
          <cell r="AP257">
            <v>-10111280.64450236</v>
          </cell>
          <cell r="AQ257">
            <v>106936.70182816521</v>
          </cell>
          <cell r="AR257">
            <v>-3154134.9750797264</v>
          </cell>
          <cell r="AS257">
            <v>-2593965.9367832146</v>
          </cell>
          <cell r="AT257">
            <v>-4643462.0188652268</v>
          </cell>
          <cell r="AU257">
            <v>-5641164.2100347765</v>
          </cell>
          <cell r="AV257">
            <v>-3047198.2732515614</v>
          </cell>
          <cell r="AW257">
            <v>-7237427.9556484409</v>
          </cell>
          <cell r="AX257">
            <v>-10284626.228900004</v>
          </cell>
          <cell r="AY257">
            <v>110976.63645148904</v>
          </cell>
          <cell r="AZ257">
            <v>-3412087.9951836495</v>
          </cell>
          <cell r="BA257">
            <v>-2594837.5238485057</v>
          </cell>
          <cell r="BB257">
            <v>-4136012.3789636693</v>
          </cell>
          <cell r="BC257">
            <v>-5895948.8825806659</v>
          </cell>
          <cell r="BD257">
            <v>-3301111.3587321606</v>
          </cell>
          <cell r="BE257">
            <v>-6730849.9028121755</v>
          </cell>
          <cell r="BF257">
            <v>-10031961.261544336</v>
          </cell>
          <cell r="BG257">
            <v>109138.1848553884</v>
          </cell>
          <cell r="BH257">
            <v>-3445412.5070322049</v>
          </cell>
          <cell r="BI257">
            <v>-2492050.4243260422</v>
          </cell>
          <cell r="BJ257">
            <v>-4370989.2800494954</v>
          </cell>
          <cell r="BK257">
            <v>-5828324.7465028586</v>
          </cell>
          <cell r="BL257">
            <v>-3336274.3221768164</v>
          </cell>
          <cell r="BM257">
            <v>-6863039.7043755371</v>
          </cell>
          <cell r="BN257">
            <v>-10199314.026552353</v>
          </cell>
          <cell r="BO257">
            <v>103963.06946818072</v>
          </cell>
          <cell r="BP257">
            <v>-3242227.7323325826</v>
          </cell>
          <cell r="BQ257">
            <v>-2373704.7040670998</v>
          </cell>
          <cell r="BR257">
            <v>-4603108.9437412554</v>
          </cell>
          <cell r="BS257">
            <v>-5511969.3669315018</v>
          </cell>
          <cell r="BT257">
            <v>-3138264.6628644019</v>
          </cell>
          <cell r="BU257">
            <v>-6976813.6478083553</v>
          </cell>
          <cell r="BV257">
            <v>-10115078.310672756</v>
          </cell>
          <cell r="BW257">
            <v>100700.81471761726</v>
          </cell>
          <cell r="BX257">
            <v>-3315144.8789462759</v>
          </cell>
          <cell r="BY257">
            <v>-2275248.4886559104</v>
          </cell>
          <cell r="BZ257">
            <v>-6051273.0628388394</v>
          </cell>
          <cell r="CA257">
            <v>-5489692.5528845694</v>
          </cell>
          <cell r="CB257">
            <v>-3214444.0642286586</v>
          </cell>
          <cell r="CC257">
            <v>-8326521.5514947493</v>
          </cell>
          <cell r="CD257">
            <v>-11540965.615723409</v>
          </cell>
          <cell r="CE257">
            <v>112714.25533024406</v>
          </cell>
          <cell r="CF257">
            <v>-3738092.9171096203</v>
          </cell>
          <cell r="CG257">
            <v>-2265562.1399055761</v>
          </cell>
          <cell r="CH257">
            <v>-6324049.1942656143</v>
          </cell>
          <cell r="CI257">
            <v>-5890940.8016849523</v>
          </cell>
          <cell r="CJ257">
            <v>-3625378.6617793762</v>
          </cell>
          <cell r="CK257">
            <v>-8589611.3341711909</v>
          </cell>
          <cell r="CL257">
            <v>-12214989.995950567</v>
          </cell>
          <cell r="CM257">
            <v>122890.15996264984</v>
          </cell>
          <cell r="CN257">
            <v>-4040180.9886498833</v>
          </cell>
          <cell r="CO257">
            <v>-2268377.8224808453</v>
          </cell>
          <cell r="CP257">
            <v>-6548684.0126159918</v>
          </cell>
          <cell r="CQ257">
            <v>-6185668.6511680782</v>
          </cell>
          <cell r="CR257">
            <v>-3917290.8286872334</v>
          </cell>
          <cell r="CS257">
            <v>-8817061.8350968361</v>
          </cell>
          <cell r="CT257">
            <v>-12734352.66378407</v>
          </cell>
        </row>
        <row r="258">
          <cell r="A258">
            <v>262</v>
          </cell>
          <cell r="B258" t="str">
            <v>Total Network Revenue</v>
          </cell>
          <cell r="C258">
            <v>86772.90451008825</v>
          </cell>
          <cell r="D258">
            <v>-2634210.9376117433</v>
          </cell>
          <cell r="E258">
            <v>-2839904.5080714473</v>
          </cell>
          <cell r="F258">
            <v>-4775931.6797349118</v>
          </cell>
          <cell r="G258">
            <v>-5387342.5411731023</v>
          </cell>
          <cell r="H258">
            <v>-2547438.0331016551</v>
          </cell>
          <cell r="I258">
            <v>-7615836.1878063586</v>
          </cell>
          <cell r="J258">
            <v>-10163274.220908014</v>
          </cell>
          <cell r="K258">
            <v>103835.95263791317</v>
          </cell>
          <cell r="L258">
            <v>-2696622.6054331935</v>
          </cell>
          <cell r="M258">
            <v>-2837613.2644861685</v>
          </cell>
          <cell r="N258">
            <v>-4766381.2023152439</v>
          </cell>
          <cell r="O258">
            <v>-5430399.9172814488</v>
          </cell>
          <cell r="P258">
            <v>-2592786.6527952803</v>
          </cell>
          <cell r="Q258">
            <v>-7603994.4668014124</v>
          </cell>
          <cell r="R258">
            <v>-10196781.119596694</v>
          </cell>
          <cell r="S258">
            <v>90787.680983605387</v>
          </cell>
          <cell r="T258">
            <v>-2595252.353418679</v>
          </cell>
          <cell r="U258">
            <v>-2777627.8747224547</v>
          </cell>
          <cell r="V258">
            <v>-5112366.941310605</v>
          </cell>
          <cell r="W258">
            <v>-5282092.5471575279</v>
          </cell>
          <cell r="X258">
            <v>-2504464.6724350736</v>
          </cell>
          <cell r="Y258">
            <v>-7889994.8160330597</v>
          </cell>
          <cell r="Z258">
            <v>-10394459.488468133</v>
          </cell>
          <cell r="AA258">
            <v>101038.39627471681</v>
          </cell>
          <cell r="AB258">
            <v>-2913088.9534213068</v>
          </cell>
          <cell r="AC258">
            <v>-2754129.2062550848</v>
          </cell>
          <cell r="AD258">
            <v>-5079892.0382140884</v>
          </cell>
          <cell r="AE258">
            <v>-5566179.763401675</v>
          </cell>
          <cell r="AF258">
            <v>-2812050.5571465902</v>
          </cell>
          <cell r="AG258">
            <v>-7834021.2444691733</v>
          </cell>
          <cell r="AH258">
            <v>-10646071.801615763</v>
          </cell>
          <cell r="AI258">
            <v>92877.776289535119</v>
          </cell>
          <cell r="AJ258">
            <v>-2880877.6842066702</v>
          </cell>
          <cell r="AK258">
            <v>-2662418.3328240393</v>
          </cell>
          <cell r="AL258">
            <v>-4660862.4037611848</v>
          </cell>
          <cell r="AM258">
            <v>-5450418.2407411747</v>
          </cell>
          <cell r="AN258">
            <v>-2787999.9079171349</v>
          </cell>
          <cell r="AO258">
            <v>-7323280.736585224</v>
          </cell>
          <cell r="AP258">
            <v>-10111280.64450236</v>
          </cell>
          <cell r="AQ258">
            <v>0</v>
          </cell>
          <cell r="AR258">
            <v>-2505187.2127844458</v>
          </cell>
          <cell r="AS258">
            <v>-1403217.0662730767</v>
          </cell>
          <cell r="AT258">
            <v>-3929369.2319717105</v>
          </cell>
          <cell r="AU258">
            <v>-3908404.2790575223</v>
          </cell>
          <cell r="AV258">
            <v>-2505187.2127844458</v>
          </cell>
          <cell r="AW258">
            <v>-5332586.2982447874</v>
          </cell>
          <cell r="AX258">
            <v>-7837773.5110292323</v>
          </cell>
          <cell r="AY258">
            <v>110976.63645148904</v>
          </cell>
          <cell r="AZ258">
            <v>-3412087.9951836495</v>
          </cell>
          <cell r="BA258">
            <v>-2594837.5238485057</v>
          </cell>
          <cell r="BB258">
            <v>-4136012.3789636693</v>
          </cell>
          <cell r="BC258">
            <v>-5895948.8825806659</v>
          </cell>
          <cell r="BD258">
            <v>-3301111.3587321606</v>
          </cell>
          <cell r="BE258">
            <v>-6730849.9028121755</v>
          </cell>
          <cell r="BF258">
            <v>-10031961.261544336</v>
          </cell>
          <cell r="BG258">
            <v>109138.1848553884</v>
          </cell>
          <cell r="BH258">
            <v>-3445412.5070322049</v>
          </cell>
          <cell r="BI258">
            <v>-2492050.4243260422</v>
          </cell>
          <cell r="BJ258">
            <v>-4370989.2800494954</v>
          </cell>
          <cell r="BK258">
            <v>-5828324.7465028586</v>
          </cell>
          <cell r="BL258">
            <v>-3336274.3221768164</v>
          </cell>
          <cell r="BM258">
            <v>-6863039.7043755371</v>
          </cell>
          <cell r="BN258">
            <v>-10199314.026552353</v>
          </cell>
          <cell r="BO258">
            <v>103963.06946818072</v>
          </cell>
          <cell r="BP258">
            <v>-3242227.7323325826</v>
          </cell>
          <cell r="BQ258">
            <v>-2373704.7040670998</v>
          </cell>
          <cell r="BR258">
            <v>-4603108.9437412554</v>
          </cell>
          <cell r="BS258">
            <v>-5511969.3669315018</v>
          </cell>
          <cell r="BT258">
            <v>-3138264.6628644019</v>
          </cell>
          <cell r="BU258">
            <v>-6976813.6478083553</v>
          </cell>
          <cell r="BV258">
            <v>-10115078.310672756</v>
          </cell>
          <cell r="BW258">
            <v>100700.81471761726</v>
          </cell>
          <cell r="BX258">
            <v>-3315144.8789462759</v>
          </cell>
          <cell r="BY258">
            <v>-2275248.4886559104</v>
          </cell>
          <cell r="BZ258">
            <v>-6051273.0628388394</v>
          </cell>
          <cell r="CA258">
            <v>-5489692.5528845694</v>
          </cell>
          <cell r="CB258">
            <v>-3214444.0642286586</v>
          </cell>
          <cell r="CC258">
            <v>-8326521.5514947493</v>
          </cell>
          <cell r="CD258">
            <v>-11540965.615723409</v>
          </cell>
          <cell r="CE258">
            <v>112714.25533024406</v>
          </cell>
          <cell r="CF258">
            <v>-3738092.9171096203</v>
          </cell>
          <cell r="CG258">
            <v>-2265562.1399055761</v>
          </cell>
          <cell r="CH258">
            <v>-6324049.1942656143</v>
          </cell>
          <cell r="CI258">
            <v>-5890940.8016849523</v>
          </cell>
          <cell r="CJ258">
            <v>-3625378.6617793762</v>
          </cell>
          <cell r="CK258">
            <v>-8589611.3341711909</v>
          </cell>
          <cell r="CL258">
            <v>-12214989.995950567</v>
          </cell>
          <cell r="CM258">
            <v>122890.15996264984</v>
          </cell>
          <cell r="CN258">
            <v>-4040180.9886498833</v>
          </cell>
          <cell r="CO258">
            <v>-2268377.8224808453</v>
          </cell>
          <cell r="CP258">
            <v>-6548684.0126159918</v>
          </cell>
          <cell r="CQ258">
            <v>-6185668.6511680782</v>
          </cell>
          <cell r="CR258">
            <v>-3917290.8286872334</v>
          </cell>
          <cell r="CS258">
            <v>-8817061.8350968361</v>
          </cell>
          <cell r="CT258">
            <v>-12734352.66378407</v>
          </cell>
        </row>
        <row r="259">
          <cell r="A259">
            <v>262</v>
          </cell>
          <cell r="B259" t="str">
            <v>Total Network Revenue</v>
          </cell>
        </row>
        <row r="260">
          <cell r="A260">
            <v>263</v>
          </cell>
          <cell r="B260" t="str">
            <v>FORMULA'S / KPI'S</v>
          </cell>
        </row>
        <row r="261">
          <cell r="A261">
            <v>264</v>
          </cell>
          <cell r="B261" t="str">
            <v>BASE</v>
          </cell>
          <cell r="O261">
            <v>0</v>
          </cell>
          <cell r="P261">
            <v>0</v>
          </cell>
          <cell r="Q261">
            <v>0</v>
          </cell>
          <cell r="R261">
            <v>0</v>
          </cell>
          <cell r="W261">
            <v>0</v>
          </cell>
          <cell r="X261">
            <v>0</v>
          </cell>
          <cell r="Y261">
            <v>0</v>
          </cell>
          <cell r="Z261">
            <v>0</v>
          </cell>
          <cell r="AE261">
            <v>0</v>
          </cell>
          <cell r="AF261">
            <v>0</v>
          </cell>
          <cell r="AG261">
            <v>0</v>
          </cell>
          <cell r="AH261">
            <v>0</v>
          </cell>
          <cell r="AM261">
            <v>0</v>
          </cell>
          <cell r="AN261">
            <v>0</v>
          </cell>
          <cell r="AO261">
            <v>0</v>
          </cell>
          <cell r="AP261">
            <v>0</v>
          </cell>
          <cell r="AU261">
            <v>0</v>
          </cell>
          <cell r="AV261">
            <v>0</v>
          </cell>
          <cell r="AW261">
            <v>0</v>
          </cell>
          <cell r="AX261">
            <v>0</v>
          </cell>
          <cell r="BC261">
            <v>0</v>
          </cell>
          <cell r="BD261">
            <v>0</v>
          </cell>
          <cell r="BE261">
            <v>0</v>
          </cell>
          <cell r="BF261">
            <v>0</v>
          </cell>
          <cell r="BK261">
            <v>0</v>
          </cell>
          <cell r="BL261">
            <v>0</v>
          </cell>
          <cell r="BM261">
            <v>0</v>
          </cell>
          <cell r="BN261">
            <v>0</v>
          </cell>
          <cell r="BS261">
            <v>0</v>
          </cell>
          <cell r="BT261">
            <v>0</v>
          </cell>
          <cell r="BU261">
            <v>0</v>
          </cell>
          <cell r="BV261">
            <v>0</v>
          </cell>
          <cell r="CA261">
            <v>0</v>
          </cell>
          <cell r="CB261">
            <v>0</v>
          </cell>
          <cell r="CC261">
            <v>0</v>
          </cell>
          <cell r="CD261">
            <v>0</v>
          </cell>
          <cell r="CI261">
            <v>0</v>
          </cell>
          <cell r="CJ261">
            <v>0</v>
          </cell>
          <cell r="CK261">
            <v>0</v>
          </cell>
          <cell r="CL261">
            <v>0</v>
          </cell>
          <cell r="CQ261">
            <v>0</v>
          </cell>
          <cell r="CR261">
            <v>0</v>
          </cell>
          <cell r="CS261">
            <v>0</v>
          </cell>
          <cell r="CT261">
            <v>0</v>
          </cell>
        </row>
        <row r="262">
          <cell r="A262">
            <v>265</v>
          </cell>
          <cell r="B262" t="str">
            <v>Opening base</v>
          </cell>
          <cell r="O262">
            <v>0</v>
          </cell>
          <cell r="P262">
            <v>0</v>
          </cell>
          <cell r="Q262">
            <v>0</v>
          </cell>
          <cell r="R262">
            <v>0</v>
          </cell>
          <cell r="W262">
            <v>0</v>
          </cell>
          <cell r="X262">
            <v>0</v>
          </cell>
          <cell r="Y262">
            <v>0</v>
          </cell>
          <cell r="Z262">
            <v>0</v>
          </cell>
          <cell r="AE262">
            <v>0</v>
          </cell>
          <cell r="AF262">
            <v>0</v>
          </cell>
          <cell r="AG262">
            <v>0</v>
          </cell>
          <cell r="AH262">
            <v>0</v>
          </cell>
          <cell r="AM262">
            <v>0</v>
          </cell>
          <cell r="AN262">
            <v>0</v>
          </cell>
          <cell r="AO262">
            <v>0</v>
          </cell>
          <cell r="AP262">
            <v>0</v>
          </cell>
          <cell r="AU262">
            <v>0</v>
          </cell>
          <cell r="AV262">
            <v>0</v>
          </cell>
          <cell r="AW262">
            <v>0</v>
          </cell>
          <cell r="AX262">
            <v>0</v>
          </cell>
          <cell r="BC262">
            <v>0</v>
          </cell>
          <cell r="BD262">
            <v>0</v>
          </cell>
          <cell r="BE262">
            <v>0</v>
          </cell>
          <cell r="BF262">
            <v>0</v>
          </cell>
          <cell r="BK262">
            <v>0</v>
          </cell>
          <cell r="BL262">
            <v>0</v>
          </cell>
          <cell r="BM262">
            <v>0</v>
          </cell>
          <cell r="BN262">
            <v>0</v>
          </cell>
          <cell r="BS262">
            <v>0</v>
          </cell>
          <cell r="BT262">
            <v>0</v>
          </cell>
          <cell r="BU262">
            <v>0</v>
          </cell>
          <cell r="BV262">
            <v>0</v>
          </cell>
          <cell r="CA262">
            <v>0</v>
          </cell>
          <cell r="CB262">
            <v>0</v>
          </cell>
          <cell r="CC262">
            <v>0</v>
          </cell>
          <cell r="CD262">
            <v>0</v>
          </cell>
          <cell r="CI262">
            <v>0</v>
          </cell>
          <cell r="CJ262">
            <v>0</v>
          </cell>
          <cell r="CK262">
            <v>0</v>
          </cell>
          <cell r="CL262">
            <v>0</v>
          </cell>
          <cell r="CQ262">
            <v>0</v>
          </cell>
          <cell r="CR262">
            <v>0</v>
          </cell>
          <cell r="CS262">
            <v>0</v>
          </cell>
          <cell r="CT262">
            <v>0</v>
          </cell>
        </row>
        <row r="263">
          <cell r="A263">
            <v>266</v>
          </cell>
          <cell r="B263" t="str">
            <v>Corporate Jupiter Base</v>
          </cell>
          <cell r="C263">
            <v>451273.74171239865</v>
          </cell>
          <cell r="D263">
            <v>193720.17991072754</v>
          </cell>
          <cell r="E263">
            <v>11426.866455510473</v>
          </cell>
          <cell r="G263">
            <v>656420.78807863663</v>
          </cell>
          <cell r="H263">
            <v>644993.92162312614</v>
          </cell>
          <cell r="I263">
            <v>11426.866455510473</v>
          </cell>
          <cell r="J263">
            <v>656420.78807863663</v>
          </cell>
          <cell r="K263">
            <v>464377.83511044871</v>
          </cell>
          <cell r="L263">
            <v>194510.35848541697</v>
          </cell>
          <cell r="M263">
            <v>11013.866455510473</v>
          </cell>
          <cell r="N263">
            <v>0</v>
          </cell>
          <cell r="O263">
            <v>669902.06005137623</v>
          </cell>
          <cell r="P263">
            <v>658888.19359586574</v>
          </cell>
          <cell r="Q263">
            <v>11013.866455510473</v>
          </cell>
          <cell r="R263">
            <v>669902.06005137623</v>
          </cell>
          <cell r="S263">
            <v>478250.49011044868</v>
          </cell>
          <cell r="T263">
            <v>195337.72535446996</v>
          </cell>
          <cell r="U263">
            <v>10617.866455510473</v>
          </cell>
          <cell r="V263">
            <v>0</v>
          </cell>
          <cell r="W263">
            <v>684206.08192042913</v>
          </cell>
          <cell r="X263">
            <v>673588.21546491864</v>
          </cell>
          <cell r="Y263">
            <v>10617.866455510473</v>
          </cell>
          <cell r="Z263">
            <v>684206.08192042913</v>
          </cell>
          <cell r="AA263">
            <v>491502.72511044866</v>
          </cell>
          <cell r="AB263">
            <v>196189.9048927835</v>
          </cell>
          <cell r="AC263">
            <v>10235.866455510473</v>
          </cell>
          <cell r="AD263">
            <v>0</v>
          </cell>
          <cell r="AE263">
            <v>697928.49645874265</v>
          </cell>
          <cell r="AF263">
            <v>687692.63000323216</v>
          </cell>
          <cell r="AG263">
            <v>10235.866455510473</v>
          </cell>
          <cell r="AH263">
            <v>697928.49645874265</v>
          </cell>
          <cell r="AI263">
            <v>504172.49311044882</v>
          </cell>
          <cell r="AJ263">
            <v>197347.09629735778</v>
          </cell>
          <cell r="AK263">
            <v>9876.8664555104733</v>
          </cell>
          <cell r="AL263">
            <v>0</v>
          </cell>
          <cell r="AM263">
            <v>711396.45586331713</v>
          </cell>
          <cell r="AN263">
            <v>701519.58940780663</v>
          </cell>
          <cell r="AO263">
            <v>9876.8664555104733</v>
          </cell>
          <cell r="AP263">
            <v>711396.45586331713</v>
          </cell>
          <cell r="AQ263">
            <v>518393.16411046864</v>
          </cell>
          <cell r="AR263">
            <v>198508.53271227106</v>
          </cell>
          <cell r="AS263">
            <v>9530.8664555104733</v>
          </cell>
          <cell r="AT263">
            <v>0</v>
          </cell>
          <cell r="AU263">
            <v>726432.56327825016</v>
          </cell>
          <cell r="AV263">
            <v>716901.69682273967</v>
          </cell>
          <cell r="AW263">
            <v>9530.8664555104733</v>
          </cell>
          <cell r="AX263">
            <v>726432.56327825016</v>
          </cell>
          <cell r="AY263">
            <v>534653.97011046868</v>
          </cell>
          <cell r="AZ263">
            <v>199672.72628039631</v>
          </cell>
          <cell r="BA263">
            <v>9195.8664555104733</v>
          </cell>
          <cell r="BB263">
            <v>0</v>
          </cell>
          <cell r="BC263">
            <v>743522.56284637551</v>
          </cell>
          <cell r="BD263">
            <v>734326.69639086502</v>
          </cell>
          <cell r="BE263">
            <v>9195.8664555104733</v>
          </cell>
          <cell r="BF263">
            <v>743522.56284637551</v>
          </cell>
          <cell r="BG263">
            <v>551351.02811045863</v>
          </cell>
          <cell r="BH263">
            <v>202164.83828320392</v>
          </cell>
          <cell r="BI263">
            <v>8880.8664555104733</v>
          </cell>
          <cell r="BJ263">
            <v>0</v>
          </cell>
          <cell r="BK263">
            <v>762396.73284917301</v>
          </cell>
          <cell r="BL263">
            <v>753515.86639366252</v>
          </cell>
          <cell r="BM263">
            <v>8880.8664555104733</v>
          </cell>
          <cell r="BN263">
            <v>762396.73284917301</v>
          </cell>
          <cell r="BO263">
            <v>568841.5731104688</v>
          </cell>
          <cell r="BP263">
            <v>204646.09456542809</v>
          </cell>
          <cell r="BQ263">
            <v>8575.8664555104733</v>
          </cell>
          <cell r="BR263">
            <v>0</v>
          </cell>
          <cell r="BS263">
            <v>782063.53413140739</v>
          </cell>
          <cell r="BT263">
            <v>773487.6676758969</v>
          </cell>
          <cell r="BU263">
            <v>8575.8664555104733</v>
          </cell>
          <cell r="BV263">
            <v>782063.53413140739</v>
          </cell>
          <cell r="BW263">
            <v>583257.33311046869</v>
          </cell>
          <cell r="BX263">
            <v>207111.41355964856</v>
          </cell>
          <cell r="BY263">
            <v>8281.8664555104715</v>
          </cell>
          <cell r="BZ263">
            <v>0</v>
          </cell>
          <cell r="CA263">
            <v>798650.61312562774</v>
          </cell>
          <cell r="CB263">
            <v>790368.74667011725</v>
          </cell>
          <cell r="CC263">
            <v>8281.8664555104715</v>
          </cell>
          <cell r="CD263">
            <v>798650.61312562774</v>
          </cell>
          <cell r="CE263">
            <v>600111.64746480866</v>
          </cell>
          <cell r="CF263">
            <v>208542.51761017856</v>
          </cell>
          <cell r="CG263">
            <v>8004.8664555104724</v>
          </cell>
          <cell r="CH263">
            <v>0</v>
          </cell>
          <cell r="CI263">
            <v>816659.03153049771</v>
          </cell>
          <cell r="CJ263">
            <v>808654.16507498722</v>
          </cell>
          <cell r="CK263">
            <v>8004.8664555104724</v>
          </cell>
          <cell r="CL263">
            <v>816659.03153049771</v>
          </cell>
          <cell r="CM263">
            <v>619037.16981914872</v>
          </cell>
          <cell r="CN263">
            <v>209985.84730734001</v>
          </cell>
          <cell r="CO263">
            <v>7736.8664555104724</v>
          </cell>
          <cell r="CP263">
            <v>0</v>
          </cell>
          <cell r="CQ263">
            <v>836759.88358199922</v>
          </cell>
          <cell r="CR263">
            <v>829023.01712648873</v>
          </cell>
          <cell r="CS263">
            <v>7736.8664555104724</v>
          </cell>
          <cell r="CT263">
            <v>836759.88358199922</v>
          </cell>
        </row>
        <row r="264">
          <cell r="A264">
            <v>267</v>
          </cell>
          <cell r="B264" t="str">
            <v>Consumer Jupiter Base</v>
          </cell>
          <cell r="C264">
            <v>32145.244941950474</v>
          </cell>
          <cell r="D264">
            <v>177745.73402466928</v>
          </cell>
          <cell r="E264">
            <v>531365.92274726252</v>
          </cell>
          <cell r="G264">
            <v>741256.90171388234</v>
          </cell>
          <cell r="H264">
            <v>209890.97896661976</v>
          </cell>
          <cell r="I264">
            <v>531365.92274726252</v>
          </cell>
          <cell r="J264">
            <v>741256.90171388234</v>
          </cell>
          <cell r="K264">
            <v>31380.244941950474</v>
          </cell>
          <cell r="L264">
            <v>175522.79891495974</v>
          </cell>
          <cell r="M264">
            <v>521746.76671148901</v>
          </cell>
          <cell r="N264">
            <v>0</v>
          </cell>
          <cell r="O264">
            <v>728649.81056839926</v>
          </cell>
          <cell r="P264">
            <v>206903.04385691023</v>
          </cell>
          <cell r="Q264">
            <v>521746.76671148901</v>
          </cell>
          <cell r="R264">
            <v>728649.81056839926</v>
          </cell>
          <cell r="S264">
            <v>30625.244941950477</v>
          </cell>
          <cell r="T264">
            <v>173369.18731678955</v>
          </cell>
          <cell r="U264">
            <v>515493.13142617518</v>
          </cell>
          <cell r="V264">
            <v>0</v>
          </cell>
          <cell r="W264">
            <v>719487.56368491519</v>
          </cell>
          <cell r="X264">
            <v>203994.43225874004</v>
          </cell>
          <cell r="Y264">
            <v>515493.13142617518</v>
          </cell>
          <cell r="Z264">
            <v>719487.56368491519</v>
          </cell>
          <cell r="AA264">
            <v>29905.244941940469</v>
          </cell>
          <cell r="AB264">
            <v>171278.88459465286</v>
          </cell>
          <cell r="AC264">
            <v>512114.74091480399</v>
          </cell>
          <cell r="AD264">
            <v>0</v>
          </cell>
          <cell r="AE264">
            <v>713298.87045139726</v>
          </cell>
          <cell r="AF264">
            <v>201184.12953659333</v>
          </cell>
          <cell r="AG264">
            <v>512114.74091480399</v>
          </cell>
          <cell r="AH264">
            <v>713298.87045139726</v>
          </cell>
          <cell r="AI264">
            <v>29195.244941930472</v>
          </cell>
          <cell r="AJ264">
            <v>169412.09539475688</v>
          </cell>
          <cell r="AK264">
            <v>508524.10654670087</v>
          </cell>
          <cell r="AL264">
            <v>0</v>
          </cell>
          <cell r="AM264">
            <v>707131.44688338821</v>
          </cell>
          <cell r="AN264">
            <v>198607.34033668734</v>
          </cell>
          <cell r="AO264">
            <v>508524.10654670087</v>
          </cell>
          <cell r="AP264">
            <v>707131.44688338821</v>
          </cell>
          <cell r="AQ264">
            <v>28520.244941930476</v>
          </cell>
          <cell r="AR264">
            <v>167577.5947089273</v>
          </cell>
          <cell r="AS264">
            <v>503599.49230373552</v>
          </cell>
          <cell r="AT264">
            <v>0</v>
          </cell>
          <cell r="AU264">
            <v>699697.3319545933</v>
          </cell>
          <cell r="AV264">
            <v>196097.83965085779</v>
          </cell>
          <cell r="AW264">
            <v>503599.49230373552</v>
          </cell>
          <cell r="AX264">
            <v>699697.3319545933</v>
          </cell>
          <cell r="AY264">
            <v>27890.244941940477</v>
          </cell>
          <cell r="AZ264">
            <v>165772.93330505388</v>
          </cell>
          <cell r="BA264">
            <v>499643.37271018588</v>
          </cell>
          <cell r="BB264">
            <v>0</v>
          </cell>
          <cell r="BC264">
            <v>693306.55095718021</v>
          </cell>
          <cell r="BD264">
            <v>193663.17824699436</v>
          </cell>
          <cell r="BE264">
            <v>499643.37271018588</v>
          </cell>
          <cell r="BF264">
            <v>693306.55095718021</v>
          </cell>
          <cell r="BG264">
            <v>27270.244941950477</v>
          </cell>
          <cell r="BH264">
            <v>164729.90180493423</v>
          </cell>
          <cell r="BI264">
            <v>497438.12616686244</v>
          </cell>
          <cell r="BJ264">
            <v>0</v>
          </cell>
          <cell r="BK264">
            <v>689438.27291374712</v>
          </cell>
          <cell r="BL264">
            <v>192000.14674688471</v>
          </cell>
          <cell r="BM264">
            <v>497438.12616686244</v>
          </cell>
          <cell r="BN264">
            <v>689438.27291374712</v>
          </cell>
          <cell r="BO264">
            <v>26655.244941960475</v>
          </cell>
          <cell r="BP264">
            <v>163697.59509190766</v>
          </cell>
          <cell r="BQ264">
            <v>499728.11726956593</v>
          </cell>
          <cell r="BR264">
            <v>0</v>
          </cell>
          <cell r="BS264">
            <v>690080.95730343403</v>
          </cell>
          <cell r="BT264">
            <v>190352.84003386812</v>
          </cell>
          <cell r="BU264">
            <v>499728.11726956593</v>
          </cell>
          <cell r="BV264">
            <v>690080.95730343403</v>
          </cell>
          <cell r="BW264">
            <v>26045.244941970475</v>
          </cell>
          <cell r="BX264">
            <v>162671.84241427117</v>
          </cell>
          <cell r="BY264">
            <v>510027.96535288944</v>
          </cell>
          <cell r="BZ264">
            <v>0</v>
          </cell>
          <cell r="CA264">
            <v>698745.05270913104</v>
          </cell>
          <cell r="CB264">
            <v>188717.08735624165</v>
          </cell>
          <cell r="CC264">
            <v>510027.96535288944</v>
          </cell>
          <cell r="CD264">
            <v>698745.05270913104</v>
          </cell>
          <cell r="CE264">
            <v>25440.259705400473</v>
          </cell>
          <cell r="CF264">
            <v>160994.31908535122</v>
          </cell>
          <cell r="CG264">
            <v>512399.97591316799</v>
          </cell>
          <cell r="CH264">
            <v>0</v>
          </cell>
          <cell r="CI264">
            <v>698834.55470391968</v>
          </cell>
          <cell r="CJ264">
            <v>186434.57879075169</v>
          </cell>
          <cell r="CK264">
            <v>512399.97591316799</v>
          </cell>
          <cell r="CL264">
            <v>698834.55470391968</v>
          </cell>
          <cell r="CM264">
            <v>24840.274468830474</v>
          </cell>
          <cell r="CN264">
            <v>159341.38001430078</v>
          </cell>
          <cell r="CO264">
            <v>510527.15734669921</v>
          </cell>
          <cell r="CP264">
            <v>0</v>
          </cell>
          <cell r="CQ264">
            <v>694708.81182983052</v>
          </cell>
          <cell r="CR264">
            <v>184181.65448313125</v>
          </cell>
          <cell r="CS264">
            <v>510527.15734669921</v>
          </cell>
          <cell r="CT264">
            <v>694708.81182983052</v>
          </cell>
        </row>
        <row r="265">
          <cell r="A265">
            <v>268</v>
          </cell>
          <cell r="B265" t="str">
            <v>Ventura Base</v>
          </cell>
          <cell r="C265">
            <v>0.35224204311894197</v>
          </cell>
          <cell r="D265">
            <v>2345.9979356890954</v>
          </cell>
          <cell r="E265">
            <v>1117987.8750044436</v>
          </cell>
          <cell r="G265">
            <v>1120334.2251821759</v>
          </cell>
          <cell r="H265">
            <v>2346.3501777322144</v>
          </cell>
          <cell r="I265">
            <v>1117987.8750044436</v>
          </cell>
          <cell r="J265">
            <v>1120334.2251821759</v>
          </cell>
          <cell r="K265">
            <v>0.35224204311894197</v>
          </cell>
          <cell r="L265">
            <v>3153.4052525020711</v>
          </cell>
          <cell r="M265">
            <v>1107250.5779649888</v>
          </cell>
          <cell r="N265">
            <v>0</v>
          </cell>
          <cell r="O265">
            <v>1110404.3354595338</v>
          </cell>
          <cell r="P265">
            <v>3153.7574945451902</v>
          </cell>
          <cell r="Q265">
            <v>1107250.5779649888</v>
          </cell>
          <cell r="R265">
            <v>1110404.3354595338</v>
          </cell>
          <cell r="S265">
            <v>0.35224204311894197</v>
          </cell>
          <cell r="T265">
            <v>3960.0253569345737</v>
          </cell>
          <cell r="U265">
            <v>1092538.3771707655</v>
          </cell>
          <cell r="V265">
            <v>0</v>
          </cell>
          <cell r="W265">
            <v>1096498.7547697432</v>
          </cell>
          <cell r="X265">
            <v>3960.3775989776927</v>
          </cell>
          <cell r="Y265">
            <v>1092538.3771707655</v>
          </cell>
          <cell r="Z265">
            <v>1096498.7547697432</v>
          </cell>
          <cell r="AA265">
            <v>0.35224204311894197</v>
          </cell>
          <cell r="AB265">
            <v>4766.1863698489133</v>
          </cell>
          <cell r="AC265">
            <v>1081423.9183252514</v>
          </cell>
          <cell r="AD265">
            <v>0</v>
          </cell>
          <cell r="AE265">
            <v>1086190.4569371436</v>
          </cell>
          <cell r="AF265">
            <v>4766.5386118920323</v>
          </cell>
          <cell r="AG265">
            <v>1081423.9183252514</v>
          </cell>
          <cell r="AH265">
            <v>1086190.4569371436</v>
          </cell>
          <cell r="AI265">
            <v>0.35224204311894197</v>
          </cell>
          <cell r="AJ265">
            <v>5649.3070194989132</v>
          </cell>
          <cell r="AK265">
            <v>1081277.6750654476</v>
          </cell>
          <cell r="AL265">
            <v>0</v>
          </cell>
          <cell r="AM265">
            <v>1086927.3343269897</v>
          </cell>
          <cell r="AN265">
            <v>5649.6592615420323</v>
          </cell>
          <cell r="AO265">
            <v>1081277.6750654476</v>
          </cell>
          <cell r="AP265">
            <v>1086927.3343269897</v>
          </cell>
          <cell r="AQ265">
            <v>0.35224204311894197</v>
          </cell>
          <cell r="AR265">
            <v>6532.4276691489131</v>
          </cell>
          <cell r="AS265">
            <v>1075590.7647837873</v>
          </cell>
          <cell r="AT265">
            <v>0</v>
          </cell>
          <cell r="AU265">
            <v>1082123.5446949794</v>
          </cell>
          <cell r="AV265">
            <v>6532.7799111920322</v>
          </cell>
          <cell r="AW265">
            <v>1075590.7647837873</v>
          </cell>
          <cell r="AX265">
            <v>1082123.5446949794</v>
          </cell>
          <cell r="AY265">
            <v>0.35224204311894197</v>
          </cell>
          <cell r="AZ265">
            <v>7415.548318798913</v>
          </cell>
          <cell r="BA265">
            <v>1065907.3723710296</v>
          </cell>
          <cell r="BB265">
            <v>0</v>
          </cell>
          <cell r="BC265">
            <v>1073323.2729318717</v>
          </cell>
          <cell r="BD265">
            <v>7415.9005608420321</v>
          </cell>
          <cell r="BE265">
            <v>1065907.3723710296</v>
          </cell>
          <cell r="BF265">
            <v>1073323.2729318717</v>
          </cell>
          <cell r="BG265">
            <v>0.35224204311894197</v>
          </cell>
          <cell r="BH265">
            <v>8529.987813918362</v>
          </cell>
          <cell r="BI265">
            <v>1058808.2727179632</v>
          </cell>
          <cell r="BJ265">
            <v>0</v>
          </cell>
          <cell r="BK265">
            <v>1067338.6127739246</v>
          </cell>
          <cell r="BL265">
            <v>8530.3400559614802</v>
          </cell>
          <cell r="BM265">
            <v>1058808.2727179632</v>
          </cell>
          <cell r="BN265">
            <v>1067338.6127739246</v>
          </cell>
          <cell r="BO265">
            <v>0.35224204311894197</v>
          </cell>
          <cell r="BP265">
            <v>9644.6723219650521</v>
          </cell>
          <cell r="BQ265">
            <v>1056311.459947218</v>
          </cell>
          <cell r="BR265">
            <v>0</v>
          </cell>
          <cell r="BS265">
            <v>1065956.4845112262</v>
          </cell>
          <cell r="BT265">
            <v>9645.0245640081703</v>
          </cell>
          <cell r="BU265">
            <v>1056311.459947218</v>
          </cell>
          <cell r="BV265">
            <v>1065956.4845112262</v>
          </cell>
          <cell r="BW265">
            <v>0.35224204311894197</v>
          </cell>
          <cell r="BX265">
            <v>10758.722949957522</v>
          </cell>
          <cell r="BY265">
            <v>1059410.3352845528</v>
          </cell>
          <cell r="BZ265">
            <v>0</v>
          </cell>
          <cell r="CA265">
            <v>1070169.4104765535</v>
          </cell>
          <cell r="CB265">
            <v>10759.075192000641</v>
          </cell>
          <cell r="CC265">
            <v>1059410.3352845528</v>
          </cell>
          <cell r="CD265">
            <v>1070169.4104765535</v>
          </cell>
          <cell r="CE265">
            <v>0.35224204311894197</v>
          </cell>
          <cell r="CF265">
            <v>11702.748472007523</v>
          </cell>
          <cell r="CG265">
            <v>1053952.7079446486</v>
          </cell>
          <cell r="CH265">
            <v>0</v>
          </cell>
          <cell r="CI265">
            <v>1065655.8086586993</v>
          </cell>
          <cell r="CJ265">
            <v>11703.100714050641</v>
          </cell>
          <cell r="CK265">
            <v>1053952.7079446486</v>
          </cell>
          <cell r="CL265">
            <v>1065655.8086586993</v>
          </cell>
          <cell r="CM265">
            <v>0.35224204311894197</v>
          </cell>
          <cell r="CN265">
            <v>12646.773994057523</v>
          </cell>
          <cell r="CO265">
            <v>1050139.2944319462</v>
          </cell>
          <cell r="CP265">
            <v>0</v>
          </cell>
          <cell r="CQ265">
            <v>1062786.4206680469</v>
          </cell>
          <cell r="CR265">
            <v>12647.126236100641</v>
          </cell>
          <cell r="CS265">
            <v>1050139.2944319462</v>
          </cell>
          <cell r="CT265">
            <v>1062786.4206680469</v>
          </cell>
        </row>
        <row r="266">
          <cell r="A266">
            <v>269</v>
          </cell>
          <cell r="B266" t="str">
            <v>Cellops Base</v>
          </cell>
          <cell r="C266">
            <v>0</v>
          </cell>
          <cell r="D266">
            <v>0</v>
          </cell>
          <cell r="E266">
            <v>168453.23928791287</v>
          </cell>
          <cell r="G266">
            <v>168453.23928791287</v>
          </cell>
          <cell r="H266">
            <v>0</v>
          </cell>
          <cell r="I266">
            <v>168453.23928791287</v>
          </cell>
          <cell r="J266">
            <v>168453.23928791287</v>
          </cell>
          <cell r="K266">
            <v>0</v>
          </cell>
          <cell r="L266">
            <v>2528.1268991754732</v>
          </cell>
          <cell r="M266">
            <v>162218.23928791287</v>
          </cell>
          <cell r="N266">
            <v>0</v>
          </cell>
          <cell r="O266">
            <v>164746.36618708834</v>
          </cell>
          <cell r="P266">
            <v>2528.1268991754732</v>
          </cell>
          <cell r="Q266">
            <v>162218.23928791287</v>
          </cell>
          <cell r="R266">
            <v>164746.36618708834</v>
          </cell>
          <cell r="S266">
            <v>0</v>
          </cell>
          <cell r="T266">
            <v>5057.9103304132059</v>
          </cell>
          <cell r="U266">
            <v>156119.23928791287</v>
          </cell>
          <cell r="V266">
            <v>0</v>
          </cell>
          <cell r="W266">
            <v>161177.14961832608</v>
          </cell>
          <cell r="X266">
            <v>5057.9103304132059</v>
          </cell>
          <cell r="Y266">
            <v>156119.23928791287</v>
          </cell>
          <cell r="Z266">
            <v>161177.14961832608</v>
          </cell>
          <cell r="AA266">
            <v>0</v>
          </cell>
          <cell r="AB266">
            <v>7584.8875482840467</v>
          </cell>
          <cell r="AC266">
            <v>150149.23928791287</v>
          </cell>
          <cell r="AD266">
            <v>0</v>
          </cell>
          <cell r="AE266">
            <v>157734.12683619693</v>
          </cell>
          <cell r="AF266">
            <v>7584.8875482840467</v>
          </cell>
          <cell r="AG266">
            <v>150149.23928791287</v>
          </cell>
          <cell r="AH266">
            <v>157734.12683619693</v>
          </cell>
          <cell r="AI266">
            <v>0</v>
          </cell>
          <cell r="AJ266">
            <v>10646.372467084047</v>
          </cell>
          <cell r="AK266">
            <v>144384.23928791287</v>
          </cell>
          <cell r="AL266">
            <v>0</v>
          </cell>
          <cell r="AM266">
            <v>155030.61175499693</v>
          </cell>
          <cell r="AN266">
            <v>10646.372467084047</v>
          </cell>
          <cell r="AO266">
            <v>144384.23928791287</v>
          </cell>
          <cell r="AP266">
            <v>155030.61175499693</v>
          </cell>
          <cell r="AQ266">
            <v>0</v>
          </cell>
          <cell r="AR266">
            <v>13707.857385884046</v>
          </cell>
          <cell r="AS266">
            <v>138808.23928791287</v>
          </cell>
          <cell r="AT266">
            <v>0</v>
          </cell>
          <cell r="AU266">
            <v>152516.09667379691</v>
          </cell>
          <cell r="AV266">
            <v>13707.857385884046</v>
          </cell>
          <cell r="AW266">
            <v>138808.23928791287</v>
          </cell>
          <cell r="AX266">
            <v>152516.09667379691</v>
          </cell>
          <cell r="AY266">
            <v>0</v>
          </cell>
          <cell r="AZ266">
            <v>16769.342304684047</v>
          </cell>
          <cell r="BA266">
            <v>133306.23928791287</v>
          </cell>
          <cell r="BB266">
            <v>0</v>
          </cell>
          <cell r="BC266">
            <v>150075.58159259692</v>
          </cell>
          <cell r="BD266">
            <v>16769.342304684047</v>
          </cell>
          <cell r="BE266">
            <v>133306.23928791287</v>
          </cell>
          <cell r="BF266">
            <v>150075.58159259692</v>
          </cell>
          <cell r="BG266">
            <v>0</v>
          </cell>
          <cell r="BH266">
            <v>20914.09828171974</v>
          </cell>
          <cell r="BI266">
            <v>128070.23928791289</v>
          </cell>
          <cell r="BJ266">
            <v>0</v>
          </cell>
          <cell r="BK266">
            <v>148984.33756963263</v>
          </cell>
          <cell r="BL266">
            <v>20914.09828171974</v>
          </cell>
          <cell r="BM266">
            <v>128070.23928791289</v>
          </cell>
          <cell r="BN266">
            <v>148984.33756963263</v>
          </cell>
          <cell r="BO266">
            <v>0</v>
          </cell>
          <cell r="BP266">
            <v>25058.350062758127</v>
          </cell>
          <cell r="BQ266">
            <v>122898.23928791289</v>
          </cell>
          <cell r="BR266">
            <v>0</v>
          </cell>
          <cell r="BS266">
            <v>147956.58935067101</v>
          </cell>
          <cell r="BT266">
            <v>25058.350062758127</v>
          </cell>
          <cell r="BU266">
            <v>122898.23928791289</v>
          </cell>
          <cell r="BV266">
            <v>147956.58935067101</v>
          </cell>
          <cell r="BW266">
            <v>0</v>
          </cell>
          <cell r="BX266">
            <v>29203.929192631407</v>
          </cell>
          <cell r="BY266">
            <v>117719.23928791289</v>
          </cell>
          <cell r="BZ266">
            <v>0</v>
          </cell>
          <cell r="CA266">
            <v>146923.16848054429</v>
          </cell>
          <cell r="CB266">
            <v>29203.929192631407</v>
          </cell>
          <cell r="CC266">
            <v>117719.23928791289</v>
          </cell>
          <cell r="CD266">
            <v>146923.16848054429</v>
          </cell>
          <cell r="CE266">
            <v>0</v>
          </cell>
          <cell r="CF266">
            <v>32476.551002361412</v>
          </cell>
          <cell r="CG266">
            <v>112839.23928791289</v>
          </cell>
          <cell r="CH266">
            <v>0</v>
          </cell>
          <cell r="CI266">
            <v>145315.79029027431</v>
          </cell>
          <cell r="CJ266">
            <v>32476.551002361412</v>
          </cell>
          <cell r="CK266">
            <v>112839.23928791289</v>
          </cell>
          <cell r="CL266">
            <v>145315.79029027431</v>
          </cell>
          <cell r="CM266">
            <v>0</v>
          </cell>
          <cell r="CN266">
            <v>35749.172812091412</v>
          </cell>
          <cell r="CO266">
            <v>108169.23928791289</v>
          </cell>
          <cell r="CP266">
            <v>0</v>
          </cell>
          <cell r="CQ266">
            <v>143918.41210000429</v>
          </cell>
          <cell r="CR266">
            <v>35749.172812091412</v>
          </cell>
          <cell r="CS266">
            <v>108169.23928791289</v>
          </cell>
          <cell r="CT266">
            <v>143918.41210000429</v>
          </cell>
        </row>
        <row r="267">
          <cell r="A267">
            <v>270</v>
          </cell>
          <cell r="B267" t="str">
            <v>Lumina Base</v>
          </cell>
          <cell r="C267">
            <v>123783.38757026241</v>
          </cell>
          <cell r="D267">
            <v>36802.131148057029</v>
          </cell>
          <cell r="E267">
            <v>234152.69911128192</v>
          </cell>
          <cell r="G267">
            <v>394738.21782960137</v>
          </cell>
          <cell r="H267">
            <v>160585.51871831942</v>
          </cell>
          <cell r="I267">
            <v>234152.69911128192</v>
          </cell>
          <cell r="J267">
            <v>394738.21782960137</v>
          </cell>
          <cell r="K267">
            <v>125324.21918795242</v>
          </cell>
          <cell r="L267">
            <v>41208.851272696738</v>
          </cell>
          <cell r="M267">
            <v>236210.47663526831</v>
          </cell>
          <cell r="N267">
            <v>0</v>
          </cell>
          <cell r="O267">
            <v>402743.54709591746</v>
          </cell>
          <cell r="P267">
            <v>166533.07046064915</v>
          </cell>
          <cell r="Q267">
            <v>236210.47663526831</v>
          </cell>
          <cell r="R267">
            <v>402743.54709591746</v>
          </cell>
          <cell r="S267">
            <v>126695.30480564243</v>
          </cell>
          <cell r="T267">
            <v>45477.8528396904</v>
          </cell>
          <cell r="U267">
            <v>238368.56515129656</v>
          </cell>
          <cell r="V267">
            <v>0</v>
          </cell>
          <cell r="W267">
            <v>410541.72279662942</v>
          </cell>
          <cell r="X267">
            <v>172173.15764533283</v>
          </cell>
          <cell r="Y267">
            <v>238368.56515129656</v>
          </cell>
          <cell r="Z267">
            <v>410541.72279662942</v>
          </cell>
          <cell r="AA267">
            <v>127852.9946367524</v>
          </cell>
          <cell r="AB267">
            <v>49772.821523638777</v>
          </cell>
          <cell r="AC267">
            <v>241913.33772209132</v>
          </cell>
          <cell r="AD267">
            <v>0</v>
          </cell>
          <cell r="AE267">
            <v>419539.1538824825</v>
          </cell>
          <cell r="AF267">
            <v>177625.81616039117</v>
          </cell>
          <cell r="AG267">
            <v>241913.33772209132</v>
          </cell>
          <cell r="AH267">
            <v>419539.1538824825</v>
          </cell>
          <cell r="AI267">
            <v>128463.37932026244</v>
          </cell>
          <cell r="AJ267">
            <v>53217.941741893344</v>
          </cell>
          <cell r="AK267">
            <v>245839.67027662075</v>
          </cell>
          <cell r="AL267">
            <v>0</v>
          </cell>
          <cell r="AM267">
            <v>427520.99133877654</v>
          </cell>
          <cell r="AN267">
            <v>181681.32106215577</v>
          </cell>
          <cell r="AO267">
            <v>245839.67027662075</v>
          </cell>
          <cell r="AP267">
            <v>427520.99133877654</v>
          </cell>
          <cell r="AQ267">
            <v>129388.3650037724</v>
          </cell>
          <cell r="AR267">
            <v>56843.649140281821</v>
          </cell>
          <cell r="AS267">
            <v>250349.93336069986</v>
          </cell>
          <cell r="AT267">
            <v>0</v>
          </cell>
          <cell r="AU267">
            <v>436581.94750475406</v>
          </cell>
          <cell r="AV267">
            <v>186232.01414405421</v>
          </cell>
          <cell r="AW267">
            <v>250349.93336069986</v>
          </cell>
          <cell r="AX267">
            <v>436581.94750475406</v>
          </cell>
          <cell r="AY267">
            <v>130606.65786811241</v>
          </cell>
          <cell r="AZ267">
            <v>60555.699887213712</v>
          </cell>
          <cell r="BA267">
            <v>260160.52696357828</v>
          </cell>
          <cell r="BB267">
            <v>0</v>
          </cell>
          <cell r="BC267">
            <v>451322.88471890439</v>
          </cell>
          <cell r="BD267">
            <v>191162.35775532611</v>
          </cell>
          <cell r="BE267">
            <v>260160.52696357828</v>
          </cell>
          <cell r="BF267">
            <v>451322.88471890439</v>
          </cell>
          <cell r="BG267">
            <v>131951.61076536239</v>
          </cell>
          <cell r="BH267">
            <v>64601.646845975447</v>
          </cell>
          <cell r="BI267">
            <v>271703.87910122267</v>
          </cell>
          <cell r="BJ267">
            <v>0</v>
          </cell>
          <cell r="BK267">
            <v>468257.13671256055</v>
          </cell>
          <cell r="BL267">
            <v>196553.25761133785</v>
          </cell>
          <cell r="BM267">
            <v>271703.87910122267</v>
          </cell>
          <cell r="BN267">
            <v>468257.13671256055</v>
          </cell>
          <cell r="BO267">
            <v>133455.97345960242</v>
          </cell>
          <cell r="BP267">
            <v>68619.402692707255</v>
          </cell>
          <cell r="BQ267">
            <v>285904.94140549097</v>
          </cell>
          <cell r="BR267">
            <v>0</v>
          </cell>
          <cell r="BS267">
            <v>487980.31755780068</v>
          </cell>
          <cell r="BT267">
            <v>202075.37615230968</v>
          </cell>
          <cell r="BU267">
            <v>285904.94140549097</v>
          </cell>
          <cell r="BV267">
            <v>487980.31755780068</v>
          </cell>
          <cell r="BW267">
            <v>134439.03112123237</v>
          </cell>
          <cell r="BX267">
            <v>72730.750426425482</v>
          </cell>
          <cell r="BY267">
            <v>311170.39022117719</v>
          </cell>
          <cell r="BZ267">
            <v>0</v>
          </cell>
          <cell r="CA267">
            <v>518340.17176883505</v>
          </cell>
          <cell r="CB267">
            <v>207169.78154765785</v>
          </cell>
          <cell r="CC267">
            <v>311170.39022117719</v>
          </cell>
          <cell r="CD267">
            <v>518340.17176883505</v>
          </cell>
          <cell r="CE267">
            <v>136076.57478318241</v>
          </cell>
          <cell r="CF267">
            <v>77023.695122641075</v>
          </cell>
          <cell r="CG267">
            <v>326043.24288100342</v>
          </cell>
          <cell r="CH267">
            <v>0</v>
          </cell>
          <cell r="CI267">
            <v>539143.51278682693</v>
          </cell>
          <cell r="CJ267">
            <v>213100.26990582349</v>
          </cell>
          <cell r="CK267">
            <v>326043.24288100342</v>
          </cell>
          <cell r="CL267">
            <v>539143.51278682693</v>
          </cell>
          <cell r="CM267">
            <v>137969.37244513238</v>
          </cell>
          <cell r="CN267">
            <v>81619.606427012593</v>
          </cell>
          <cell r="CO267">
            <v>334800.26985860267</v>
          </cell>
          <cell r="CP267">
            <v>0</v>
          </cell>
          <cell r="CQ267">
            <v>554389.24873074761</v>
          </cell>
          <cell r="CR267">
            <v>219588.97887214497</v>
          </cell>
          <cell r="CS267">
            <v>334800.26985860267</v>
          </cell>
          <cell r="CT267">
            <v>554389.24873074761</v>
          </cell>
        </row>
        <row r="268">
          <cell r="A268">
            <v>271</v>
          </cell>
          <cell r="B268" t="str">
            <v>ISP Base</v>
          </cell>
          <cell r="C268">
            <v>0</v>
          </cell>
          <cell r="D268">
            <v>288673.73371372849</v>
          </cell>
          <cell r="E268">
            <v>74668.756691611969</v>
          </cell>
          <cell r="G268">
            <v>363342.49040534045</v>
          </cell>
          <cell r="H268">
            <v>288673.73371372849</v>
          </cell>
          <cell r="I268">
            <v>74668.756691611969</v>
          </cell>
          <cell r="J268">
            <v>363342.49040534045</v>
          </cell>
          <cell r="K268">
            <v>0</v>
          </cell>
          <cell r="L268">
            <v>288501.51008927578</v>
          </cell>
          <cell r="M268">
            <v>71980.756691611969</v>
          </cell>
          <cell r="N268">
            <v>0</v>
          </cell>
          <cell r="O268">
            <v>360482.26678088773</v>
          </cell>
          <cell r="P268">
            <v>288501.51008927578</v>
          </cell>
          <cell r="Q268">
            <v>71980.756691611969</v>
          </cell>
          <cell r="R268">
            <v>360482.26678088773</v>
          </cell>
          <cell r="S268">
            <v>0</v>
          </cell>
          <cell r="T268">
            <v>288889.63621119654</v>
          </cell>
          <cell r="U268">
            <v>69387.756691611969</v>
          </cell>
          <cell r="V268">
            <v>0</v>
          </cell>
          <cell r="W268">
            <v>358277.3929028085</v>
          </cell>
          <cell r="X268">
            <v>288889.63621119654</v>
          </cell>
          <cell r="Y268">
            <v>69387.756691611969</v>
          </cell>
          <cell r="Z268">
            <v>358277.3929028085</v>
          </cell>
          <cell r="AA268">
            <v>0</v>
          </cell>
          <cell r="AB268">
            <v>289322.59915616701</v>
          </cell>
          <cell r="AC268">
            <v>66888.756691611969</v>
          </cell>
          <cell r="AD268">
            <v>0</v>
          </cell>
          <cell r="AE268">
            <v>356211.35584777896</v>
          </cell>
          <cell r="AF268">
            <v>289322.59915616701</v>
          </cell>
          <cell r="AG268">
            <v>66888.756691611969</v>
          </cell>
          <cell r="AH268">
            <v>356211.35584777896</v>
          </cell>
          <cell r="AI268">
            <v>0</v>
          </cell>
          <cell r="AJ268">
            <v>291138.34305226622</v>
          </cell>
          <cell r="AK268">
            <v>64531.756691611961</v>
          </cell>
          <cell r="AL268">
            <v>0</v>
          </cell>
          <cell r="AM268">
            <v>355670.09974387818</v>
          </cell>
          <cell r="AN268">
            <v>291138.34305226622</v>
          </cell>
          <cell r="AO268">
            <v>64531.756691611961</v>
          </cell>
          <cell r="AP268">
            <v>355670.09974387818</v>
          </cell>
          <cell r="AQ268">
            <v>0</v>
          </cell>
          <cell r="AR268">
            <v>292959.75567708776</v>
          </cell>
          <cell r="AS268">
            <v>62258.756691611961</v>
          </cell>
          <cell r="AT268">
            <v>0</v>
          </cell>
          <cell r="AU268">
            <v>355218.51236869971</v>
          </cell>
          <cell r="AV268">
            <v>292959.75567708776</v>
          </cell>
          <cell r="AW268">
            <v>62258.756691611961</v>
          </cell>
          <cell r="AX268">
            <v>355218.51236869971</v>
          </cell>
          <cell r="AY268">
            <v>0</v>
          </cell>
          <cell r="AZ268">
            <v>294785.51309647766</v>
          </cell>
          <cell r="BA268">
            <v>60064.756691611961</v>
          </cell>
          <cell r="BB268">
            <v>0</v>
          </cell>
          <cell r="BC268">
            <v>354850.26978808962</v>
          </cell>
          <cell r="BD268">
            <v>294785.51309647766</v>
          </cell>
          <cell r="BE268">
            <v>60064.756691611961</v>
          </cell>
          <cell r="BF268">
            <v>354850.26978808962</v>
          </cell>
          <cell r="BG268">
            <v>0</v>
          </cell>
          <cell r="BH268">
            <v>299754.1281750155</v>
          </cell>
          <cell r="BI268">
            <v>57998.756691611961</v>
          </cell>
          <cell r="BJ268">
            <v>0</v>
          </cell>
          <cell r="BK268">
            <v>357752.88486662746</v>
          </cell>
          <cell r="BL268">
            <v>299754.1281750155</v>
          </cell>
          <cell r="BM268">
            <v>57998.756691611961</v>
          </cell>
          <cell r="BN268">
            <v>357752.88486662746</v>
          </cell>
          <cell r="BO268">
            <v>0</v>
          </cell>
          <cell r="BP268">
            <v>304639.09526186495</v>
          </cell>
          <cell r="BQ268">
            <v>56003.756691611961</v>
          </cell>
          <cell r="BR268">
            <v>0</v>
          </cell>
          <cell r="BS268">
            <v>360642.8519534769</v>
          </cell>
          <cell r="BT268">
            <v>304639.09526186495</v>
          </cell>
          <cell r="BU268">
            <v>56003.756691611961</v>
          </cell>
          <cell r="BV268">
            <v>360642.8519534769</v>
          </cell>
          <cell r="BW268">
            <v>0</v>
          </cell>
          <cell r="BX268">
            <v>309450.39114715648</v>
          </cell>
          <cell r="BY268">
            <v>54078.756691611961</v>
          </cell>
          <cell r="BZ268">
            <v>0</v>
          </cell>
          <cell r="CA268">
            <v>363529.14783876843</v>
          </cell>
          <cell r="CB268">
            <v>309450.39114715648</v>
          </cell>
          <cell r="CC268">
            <v>54078.756691611961</v>
          </cell>
          <cell r="CD268">
            <v>363529.14783876843</v>
          </cell>
          <cell r="CE268">
            <v>0</v>
          </cell>
          <cell r="CF268">
            <v>311560.24247607443</v>
          </cell>
          <cell r="CG268">
            <v>52261.756691611961</v>
          </cell>
          <cell r="CH268">
            <v>0</v>
          </cell>
          <cell r="CI268">
            <v>363821.99916768639</v>
          </cell>
          <cell r="CJ268">
            <v>311560.24247607443</v>
          </cell>
          <cell r="CK268">
            <v>52261.756691611961</v>
          </cell>
          <cell r="CL268">
            <v>363821.99916768639</v>
          </cell>
          <cell r="CM268">
            <v>0</v>
          </cell>
          <cell r="CN268">
            <v>313678.8896421456</v>
          </cell>
          <cell r="CO268">
            <v>50504.756691611961</v>
          </cell>
          <cell r="CP268">
            <v>0</v>
          </cell>
          <cell r="CQ268">
            <v>364183.64633375756</v>
          </cell>
          <cell r="CR268">
            <v>313678.8896421456</v>
          </cell>
          <cell r="CS268">
            <v>50504.756691611961</v>
          </cell>
          <cell r="CT268">
            <v>364183.64633375756</v>
          </cell>
        </row>
        <row r="269">
          <cell r="A269">
            <v>272</v>
          </cell>
          <cell r="B269" t="str">
            <v>Prepay Base</v>
          </cell>
          <cell r="C269">
            <v>0</v>
          </cell>
          <cell r="D269">
            <v>288673.73371372849</v>
          </cell>
          <cell r="E269">
            <v>74668.756691611969</v>
          </cell>
          <cell r="F269">
            <v>7633906.0588739617</v>
          </cell>
          <cell r="G269">
            <v>0</v>
          </cell>
          <cell r="H269">
            <v>0</v>
          </cell>
          <cell r="I269">
            <v>7633906.0588739617</v>
          </cell>
          <cell r="J269">
            <v>7633906.0588739617</v>
          </cell>
          <cell r="K269">
            <v>0</v>
          </cell>
          <cell r="L269">
            <v>0</v>
          </cell>
          <cell r="M269">
            <v>0</v>
          </cell>
          <cell r="N269">
            <v>7870483.3302133949</v>
          </cell>
          <cell r="O269">
            <v>0</v>
          </cell>
          <cell r="P269">
            <v>0</v>
          </cell>
          <cell r="Q269">
            <v>7870483.3302133949</v>
          </cell>
          <cell r="R269">
            <v>7870483.3302133949</v>
          </cell>
          <cell r="S269">
            <v>0</v>
          </cell>
          <cell r="T269">
            <v>0</v>
          </cell>
          <cell r="U269">
            <v>0</v>
          </cell>
          <cell r="V269">
            <v>8000058.4938948145</v>
          </cell>
          <cell r="W269">
            <v>0</v>
          </cell>
          <cell r="X269">
            <v>0</v>
          </cell>
          <cell r="Y269">
            <v>8000058.4938948145</v>
          </cell>
          <cell r="Z269">
            <v>8000058.4938948145</v>
          </cell>
          <cell r="AA269">
            <v>0</v>
          </cell>
          <cell r="AB269">
            <v>0</v>
          </cell>
          <cell r="AC269">
            <v>0</v>
          </cell>
          <cell r="AD269">
            <v>8053445.112343058</v>
          </cell>
          <cell r="AE269">
            <v>0</v>
          </cell>
          <cell r="AF269">
            <v>0</v>
          </cell>
          <cell r="AG269">
            <v>8053445.112343058</v>
          </cell>
          <cell r="AH269">
            <v>8053445.112343058</v>
          </cell>
          <cell r="AI269">
            <v>0</v>
          </cell>
          <cell r="AJ269">
            <v>0</v>
          </cell>
          <cell r="AK269">
            <v>0</v>
          </cell>
          <cell r="AL269">
            <v>8044034.9734062785</v>
          </cell>
          <cell r="AM269">
            <v>0</v>
          </cell>
          <cell r="AN269">
            <v>0</v>
          </cell>
          <cell r="AO269">
            <v>8044034.9734062785</v>
          </cell>
          <cell r="AP269">
            <v>8044034.9734062785</v>
          </cell>
          <cell r="AQ269">
            <v>0</v>
          </cell>
          <cell r="AR269">
            <v>0</v>
          </cell>
          <cell r="AS269">
            <v>0</v>
          </cell>
          <cell r="AT269">
            <v>8057659.5583214127</v>
          </cell>
          <cell r="AU269">
            <v>0</v>
          </cell>
          <cell r="AV269">
            <v>0</v>
          </cell>
          <cell r="AW269">
            <v>8057659.5583214127</v>
          </cell>
          <cell r="AX269">
            <v>8057659.5583214127</v>
          </cell>
          <cell r="AY269">
            <v>0</v>
          </cell>
          <cell r="AZ269">
            <v>0</v>
          </cell>
          <cell r="BA269">
            <v>0</v>
          </cell>
          <cell r="BB269">
            <v>8086964.3241889747</v>
          </cell>
          <cell r="BC269">
            <v>0</v>
          </cell>
          <cell r="BD269">
            <v>0</v>
          </cell>
          <cell r="BE269">
            <v>8086964.3241889747</v>
          </cell>
          <cell r="BF269">
            <v>8086964.3241889747</v>
          </cell>
          <cell r="BG269">
            <v>0</v>
          </cell>
          <cell r="BH269">
            <v>0</v>
          </cell>
          <cell r="BI269">
            <v>0</v>
          </cell>
          <cell r="BJ269">
            <v>8214509.5269576171</v>
          </cell>
          <cell r="BK269">
            <v>0</v>
          </cell>
          <cell r="BL269">
            <v>0</v>
          </cell>
          <cell r="BM269">
            <v>8214509.5269576171</v>
          </cell>
          <cell r="BN269">
            <v>8214509.5269576171</v>
          </cell>
          <cell r="BO269">
            <v>0</v>
          </cell>
          <cell r="BP269">
            <v>0</v>
          </cell>
          <cell r="BQ269">
            <v>0</v>
          </cell>
          <cell r="BR269">
            <v>8386290.9872708498</v>
          </cell>
          <cell r="BS269">
            <v>0</v>
          </cell>
          <cell r="BT269">
            <v>0</v>
          </cell>
          <cell r="BU269">
            <v>8386290.9872708498</v>
          </cell>
          <cell r="BV269">
            <v>8386290.9872708498</v>
          </cell>
          <cell r="BW269">
            <v>0</v>
          </cell>
          <cell r="BX269">
            <v>0</v>
          </cell>
          <cell r="BY269">
            <v>0</v>
          </cell>
          <cell r="BZ269">
            <v>8739349.7198909707</v>
          </cell>
          <cell r="CA269">
            <v>0</v>
          </cell>
          <cell r="CB269">
            <v>0</v>
          </cell>
          <cell r="CC269">
            <v>8739349.7198909707</v>
          </cell>
          <cell r="CD269">
            <v>8739349.7198909707</v>
          </cell>
          <cell r="CE269">
            <v>0</v>
          </cell>
          <cell r="CF269">
            <v>0</v>
          </cell>
          <cell r="CG269">
            <v>0</v>
          </cell>
          <cell r="CH269">
            <v>8859771.4637400154</v>
          </cell>
          <cell r="CI269">
            <v>0</v>
          </cell>
          <cell r="CJ269">
            <v>0</v>
          </cell>
          <cell r="CK269">
            <v>8859771.4637400154</v>
          </cell>
          <cell r="CL269">
            <v>8859771.4637400154</v>
          </cell>
          <cell r="CM269">
            <v>0</v>
          </cell>
          <cell r="CN269">
            <v>0</v>
          </cell>
          <cell r="CO269">
            <v>0</v>
          </cell>
          <cell r="CP269">
            <v>8893895.6180375833</v>
          </cell>
          <cell r="CQ269">
            <v>0</v>
          </cell>
          <cell r="CR269">
            <v>0</v>
          </cell>
          <cell r="CS269">
            <v>8893895.6180375833</v>
          </cell>
          <cell r="CT269">
            <v>8893895.6180375833</v>
          </cell>
        </row>
        <row r="270">
          <cell r="A270">
            <v>273</v>
          </cell>
          <cell r="B270" t="str">
            <v>Opening base</v>
          </cell>
          <cell r="C270">
            <v>607202.72646665468</v>
          </cell>
          <cell r="D270">
            <v>699287.77673287143</v>
          </cell>
          <cell r="E270">
            <v>2138055.3592980234</v>
          </cell>
          <cell r="F270">
            <v>7633906.0588739617</v>
          </cell>
          <cell r="G270">
            <v>3444545.8624975495</v>
          </cell>
          <cell r="H270">
            <v>1306490.5031995261</v>
          </cell>
          <cell r="I270">
            <v>9771961.4181719851</v>
          </cell>
          <cell r="J270">
            <v>11078451.921371512</v>
          </cell>
          <cell r="K270">
            <v>621082.65148239478</v>
          </cell>
          <cell r="L270">
            <v>705425.0509140268</v>
          </cell>
          <cell r="M270">
            <v>2110420.6837467812</v>
          </cell>
          <cell r="N270">
            <v>7870483.3302133949</v>
          </cell>
          <cell r="O270">
            <v>3436928.3861432029</v>
          </cell>
          <cell r="P270">
            <v>1326507.7023964217</v>
          </cell>
          <cell r="Q270">
            <v>9980904.0139601752</v>
          </cell>
          <cell r="R270">
            <v>11307411.716356598</v>
          </cell>
          <cell r="S270">
            <v>635571.39210008469</v>
          </cell>
          <cell r="T270">
            <v>712092.33740949421</v>
          </cell>
          <cell r="U270">
            <v>2082524.9361832726</v>
          </cell>
          <cell r="V270">
            <v>8000058.4938948145</v>
          </cell>
          <cell r="W270">
            <v>3430188.6656928519</v>
          </cell>
          <cell r="X270">
            <v>1347663.729509579</v>
          </cell>
          <cell r="Y270">
            <v>10082583.430078087</v>
          </cell>
          <cell r="Z270">
            <v>11430247.159587666</v>
          </cell>
          <cell r="AA270">
            <v>649261.31693118461</v>
          </cell>
          <cell r="AB270">
            <v>718915.28408537502</v>
          </cell>
          <cell r="AC270">
            <v>2062725.859397182</v>
          </cell>
          <cell r="AD270">
            <v>8053445.112343058</v>
          </cell>
          <cell r="AE270">
            <v>3430902.4604137419</v>
          </cell>
          <cell r="AF270">
            <v>1368176.6010165596</v>
          </cell>
          <cell r="AG270">
            <v>10116170.97174024</v>
          </cell>
          <cell r="AH270">
            <v>11484347.572756801</v>
          </cell>
          <cell r="AI270">
            <v>661831.46961468493</v>
          </cell>
          <cell r="AJ270">
            <v>727411.15597285726</v>
          </cell>
          <cell r="AK270">
            <v>2054434.3143238046</v>
          </cell>
          <cell r="AL270">
            <v>8044034.9734062785</v>
          </cell>
          <cell r="AM270">
            <v>3443676.9399113464</v>
          </cell>
          <cell r="AN270">
            <v>1389242.6255875421</v>
          </cell>
          <cell r="AO270">
            <v>10098469.287730083</v>
          </cell>
          <cell r="AP270">
            <v>11487711.913317624</v>
          </cell>
          <cell r="AQ270">
            <v>676302.12629821466</v>
          </cell>
          <cell r="AR270">
            <v>736129.81729360088</v>
          </cell>
          <cell r="AS270">
            <v>2040138.0528832581</v>
          </cell>
          <cell r="AT270">
            <v>8057659.5583214127</v>
          </cell>
          <cell r="AU270">
            <v>3452569.9964750735</v>
          </cell>
          <cell r="AV270">
            <v>1412431.9435918154</v>
          </cell>
          <cell r="AW270">
            <v>10097797.611204671</v>
          </cell>
          <cell r="AX270">
            <v>11510229.554796487</v>
          </cell>
          <cell r="AY270">
            <v>693151.22516256478</v>
          </cell>
          <cell r="AZ270">
            <v>744971.76319262455</v>
          </cell>
          <cell r="BA270">
            <v>2028278.1344798291</v>
          </cell>
          <cell r="BB270">
            <v>8086964.3241889747</v>
          </cell>
          <cell r="BC270">
            <v>3466401.1228350182</v>
          </cell>
          <cell r="BD270">
            <v>1438122.9883551893</v>
          </cell>
          <cell r="BE270">
            <v>10115242.458668804</v>
          </cell>
          <cell r="BF270">
            <v>11553365.447023993</v>
          </cell>
          <cell r="BG270">
            <v>710573.23605981458</v>
          </cell>
          <cell r="BH270">
            <v>760694.60120476712</v>
          </cell>
          <cell r="BI270">
            <v>2022900.1404210837</v>
          </cell>
          <cell r="BJ270">
            <v>8214509.5269576171</v>
          </cell>
          <cell r="BK270">
            <v>3494167.9776856652</v>
          </cell>
          <cell r="BL270">
            <v>1471267.8372645818</v>
          </cell>
          <cell r="BM270">
            <v>10237409.667378701</v>
          </cell>
          <cell r="BN270">
            <v>11708677.504643282</v>
          </cell>
          <cell r="BO270">
            <v>728953.14375407482</v>
          </cell>
          <cell r="BP270">
            <v>776305.20999663114</v>
          </cell>
          <cell r="BQ270">
            <v>2029422.3810573102</v>
          </cell>
          <cell r="BR270">
            <v>8386290.9872708498</v>
          </cell>
          <cell r="BS270">
            <v>3534680.7348080166</v>
          </cell>
          <cell r="BT270">
            <v>1505258.3537507057</v>
          </cell>
          <cell r="BU270">
            <v>10415713.36832816</v>
          </cell>
          <cell r="BV270">
            <v>11920971.722078867</v>
          </cell>
          <cell r="BW270">
            <v>743741.96141571458</v>
          </cell>
          <cell r="BX270">
            <v>791927.04969009059</v>
          </cell>
          <cell r="BY270">
            <v>2060688.5532936547</v>
          </cell>
          <cell r="BZ270">
            <v>8739349.7198909707</v>
          </cell>
          <cell r="CA270">
            <v>3596357.5643994603</v>
          </cell>
          <cell r="CB270">
            <v>1535669.0111058052</v>
          </cell>
          <cell r="CC270">
            <v>10800038.273184625</v>
          </cell>
          <cell r="CD270">
            <v>12335707.284290431</v>
          </cell>
          <cell r="CE270">
            <v>761628.83419543458</v>
          </cell>
          <cell r="CF270">
            <v>802300.07376861409</v>
          </cell>
          <cell r="CG270">
            <v>2065501.7891738552</v>
          </cell>
          <cell r="CH270">
            <v>8859771.4637400154</v>
          </cell>
          <cell r="CI270">
            <v>3629430.6971379039</v>
          </cell>
          <cell r="CJ270">
            <v>1563928.9079640489</v>
          </cell>
          <cell r="CK270">
            <v>10925273.25291387</v>
          </cell>
          <cell r="CL270">
            <v>12489202.160877919</v>
          </cell>
          <cell r="CM270">
            <v>781847.16897515464</v>
          </cell>
          <cell r="CN270">
            <v>813021.67019694787</v>
          </cell>
          <cell r="CO270">
            <v>2061877.5840722835</v>
          </cell>
          <cell r="CP270">
            <v>8893895.6180375833</v>
          </cell>
          <cell r="CQ270">
            <v>3656746.423244386</v>
          </cell>
          <cell r="CR270">
            <v>1594868.8391721025</v>
          </cell>
          <cell r="CS270">
            <v>10955773.202109866</v>
          </cell>
          <cell r="CT270">
            <v>12550642.041281968</v>
          </cell>
        </row>
        <row r="271">
          <cell r="A271">
            <v>274</v>
          </cell>
          <cell r="B271" t="str">
            <v>AVERAGE BASE</v>
          </cell>
          <cell r="C271">
            <v>607202.72646665468</v>
          </cell>
          <cell r="D271">
            <v>699287.77673287143</v>
          </cell>
          <cell r="E271">
            <v>2138055.3592980234</v>
          </cell>
          <cell r="F271">
            <v>7633906.0588739617</v>
          </cell>
          <cell r="G271">
            <v>0</v>
          </cell>
          <cell r="H271">
            <v>0</v>
          </cell>
          <cell r="I271">
            <v>0</v>
          </cell>
          <cell r="J271">
            <v>0</v>
          </cell>
          <cell r="K271">
            <v>621082.65148239478</v>
          </cell>
          <cell r="L271">
            <v>705425.0509140268</v>
          </cell>
          <cell r="M271">
            <v>2110420.6837467812</v>
          </cell>
          <cell r="N271">
            <v>7870483.3302133949</v>
          </cell>
          <cell r="O271">
            <v>0</v>
          </cell>
          <cell r="P271">
            <v>0</v>
          </cell>
          <cell r="Q271">
            <v>0</v>
          </cell>
          <cell r="R271">
            <v>0</v>
          </cell>
          <cell r="S271">
            <v>635571.39210008469</v>
          </cell>
          <cell r="T271">
            <v>712092.33740949421</v>
          </cell>
          <cell r="U271">
            <v>2082524.9361832726</v>
          </cell>
          <cell r="V271">
            <v>8000058.4938948145</v>
          </cell>
          <cell r="W271">
            <v>0</v>
          </cell>
          <cell r="X271">
            <v>0</v>
          </cell>
          <cell r="Y271">
            <v>0</v>
          </cell>
          <cell r="Z271">
            <v>0</v>
          </cell>
          <cell r="AA271">
            <v>649261.31693118461</v>
          </cell>
          <cell r="AB271">
            <v>718915.28408537502</v>
          </cell>
          <cell r="AC271">
            <v>2062725.859397182</v>
          </cell>
          <cell r="AD271">
            <v>8053445.112343058</v>
          </cell>
          <cell r="AE271">
            <v>0</v>
          </cell>
          <cell r="AF271">
            <v>0</v>
          </cell>
          <cell r="AG271">
            <v>0</v>
          </cell>
          <cell r="AH271">
            <v>0</v>
          </cell>
          <cell r="AI271">
            <v>661831.46961468493</v>
          </cell>
          <cell r="AJ271">
            <v>727411.15597285726</v>
          </cell>
          <cell r="AK271">
            <v>2054434.3143238046</v>
          </cell>
          <cell r="AL271">
            <v>8044034.9734062785</v>
          </cell>
          <cell r="AM271">
            <v>0</v>
          </cell>
          <cell r="AN271">
            <v>0</v>
          </cell>
          <cell r="AO271">
            <v>0</v>
          </cell>
          <cell r="AP271">
            <v>0</v>
          </cell>
          <cell r="AQ271">
            <v>676302.12629821466</v>
          </cell>
          <cell r="AR271">
            <v>736129.81729360088</v>
          </cell>
          <cell r="AS271">
            <v>2040138.0528832581</v>
          </cell>
          <cell r="AT271">
            <v>8057659.5583214127</v>
          </cell>
          <cell r="AU271">
            <v>0</v>
          </cell>
          <cell r="AV271">
            <v>0</v>
          </cell>
          <cell r="AW271">
            <v>0</v>
          </cell>
          <cell r="AX271">
            <v>0</v>
          </cell>
          <cell r="AY271">
            <v>693151.22516256478</v>
          </cell>
          <cell r="AZ271">
            <v>744971.76319262455</v>
          </cell>
          <cell r="BA271">
            <v>2028278.1344798291</v>
          </cell>
          <cell r="BB271">
            <v>8086964.3241889747</v>
          </cell>
          <cell r="BC271">
            <v>0</v>
          </cell>
          <cell r="BD271">
            <v>0</v>
          </cell>
          <cell r="BE271">
            <v>0</v>
          </cell>
          <cell r="BF271">
            <v>0</v>
          </cell>
          <cell r="BG271">
            <v>710573.23605981458</v>
          </cell>
          <cell r="BH271">
            <v>760694.60120476712</v>
          </cell>
          <cell r="BI271">
            <v>2022900.1404210837</v>
          </cell>
          <cell r="BJ271">
            <v>8214509.5269576171</v>
          </cell>
          <cell r="BK271">
            <v>0</v>
          </cell>
          <cell r="BL271">
            <v>0</v>
          </cell>
          <cell r="BM271">
            <v>0</v>
          </cell>
          <cell r="BN271">
            <v>0</v>
          </cell>
          <cell r="BO271">
            <v>728953.14375407482</v>
          </cell>
          <cell r="BP271">
            <v>776305.20999663114</v>
          </cell>
          <cell r="BQ271">
            <v>2029422.3810573102</v>
          </cell>
          <cell r="BR271">
            <v>8386290.9872708498</v>
          </cell>
          <cell r="BS271">
            <v>0</v>
          </cell>
          <cell r="BT271">
            <v>0</v>
          </cell>
          <cell r="BU271">
            <v>0</v>
          </cell>
          <cell r="BV271">
            <v>0</v>
          </cell>
          <cell r="BW271">
            <v>743741.96141571458</v>
          </cell>
          <cell r="BX271">
            <v>791927.04969009059</v>
          </cell>
          <cell r="BY271">
            <v>2060688.5532936547</v>
          </cell>
          <cell r="BZ271">
            <v>8739349.7198909707</v>
          </cell>
          <cell r="CA271">
            <v>0</v>
          </cell>
          <cell r="CB271">
            <v>0</v>
          </cell>
          <cell r="CC271">
            <v>0</v>
          </cell>
          <cell r="CD271">
            <v>0</v>
          </cell>
          <cell r="CE271">
            <v>761628.83419543458</v>
          </cell>
          <cell r="CF271">
            <v>802300.07376861409</v>
          </cell>
          <cell r="CG271">
            <v>2065501.7891738552</v>
          </cell>
          <cell r="CH271">
            <v>8859771.4637400154</v>
          </cell>
          <cell r="CI271">
            <v>0</v>
          </cell>
          <cell r="CJ271">
            <v>0</v>
          </cell>
          <cell r="CK271">
            <v>0</v>
          </cell>
          <cell r="CL271">
            <v>0</v>
          </cell>
          <cell r="CM271">
            <v>781847.16897515464</v>
          </cell>
          <cell r="CN271">
            <v>813021.67019694787</v>
          </cell>
          <cell r="CO271">
            <v>2061877.5840722835</v>
          </cell>
          <cell r="CP271">
            <v>8893895.6180375833</v>
          </cell>
          <cell r="CQ271">
            <v>0</v>
          </cell>
          <cell r="CR271">
            <v>0</v>
          </cell>
          <cell r="CS271">
            <v>0</v>
          </cell>
          <cell r="CT271">
            <v>0</v>
          </cell>
        </row>
        <row r="272">
          <cell r="A272">
            <v>275</v>
          </cell>
          <cell r="B272" t="str">
            <v>Corporate Jupiter Base</v>
          </cell>
          <cell r="C272">
            <v>457825.78841142368</v>
          </cell>
          <cell r="D272">
            <v>194115.26919807226</v>
          </cell>
          <cell r="E272">
            <v>11220.366455510473</v>
          </cell>
          <cell r="F272">
            <v>0</v>
          </cell>
          <cell r="G272">
            <v>663161.42406500643</v>
          </cell>
          <cell r="H272">
            <v>651941.05760949594</v>
          </cell>
          <cell r="I272">
            <v>11220.366455510473</v>
          </cell>
          <cell r="J272">
            <v>663161.42406500643</v>
          </cell>
          <cell r="K272">
            <v>471314.16261044866</v>
          </cell>
          <cell r="L272">
            <v>194924.04191994347</v>
          </cell>
          <cell r="M272">
            <v>10815.866455510473</v>
          </cell>
          <cell r="N272">
            <v>0</v>
          </cell>
          <cell r="O272">
            <v>677054.07098590268</v>
          </cell>
          <cell r="P272">
            <v>666238.20453039219</v>
          </cell>
          <cell r="Q272">
            <v>10815.866455510473</v>
          </cell>
          <cell r="R272">
            <v>677054.07098590268</v>
          </cell>
          <cell r="S272">
            <v>484876.60761044867</v>
          </cell>
          <cell r="T272">
            <v>195763.81512362673</v>
          </cell>
          <cell r="U272">
            <v>10426.866455510473</v>
          </cell>
          <cell r="V272">
            <v>0</v>
          </cell>
          <cell r="W272">
            <v>691067.28918958595</v>
          </cell>
          <cell r="X272">
            <v>680640.42273407546</v>
          </cell>
          <cell r="Y272">
            <v>10426.866455510473</v>
          </cell>
          <cell r="Z272">
            <v>691067.28918958595</v>
          </cell>
          <cell r="AA272">
            <v>497837.60911044874</v>
          </cell>
          <cell r="AB272">
            <v>196768.50059507065</v>
          </cell>
          <cell r="AC272">
            <v>10056.366455510473</v>
          </cell>
          <cell r="AD272">
            <v>0</v>
          </cell>
          <cell r="AE272">
            <v>704662.47616102989</v>
          </cell>
          <cell r="AF272">
            <v>694606.1097055194</v>
          </cell>
          <cell r="AG272">
            <v>10056.366455510473</v>
          </cell>
          <cell r="AH272">
            <v>704662.47616102989</v>
          </cell>
          <cell r="AI272">
            <v>511282.82861045876</v>
          </cell>
          <cell r="AJ272">
            <v>197927.81450481442</v>
          </cell>
          <cell r="AK272">
            <v>9703.8664555104733</v>
          </cell>
          <cell r="AL272">
            <v>0</v>
          </cell>
          <cell r="AM272">
            <v>718914.5095707837</v>
          </cell>
          <cell r="AN272">
            <v>709210.64311527321</v>
          </cell>
          <cell r="AO272">
            <v>9703.8664555104733</v>
          </cell>
          <cell r="AP272">
            <v>718914.5095707837</v>
          </cell>
          <cell r="AQ272">
            <v>526523.56711046863</v>
          </cell>
          <cell r="AR272">
            <v>199090.62949633368</v>
          </cell>
          <cell r="AS272">
            <v>9363.3664555104733</v>
          </cell>
          <cell r="AT272">
            <v>0</v>
          </cell>
          <cell r="AU272">
            <v>734977.56306231278</v>
          </cell>
          <cell r="AV272">
            <v>725614.19660680229</v>
          </cell>
          <cell r="AW272">
            <v>9363.3664555104733</v>
          </cell>
          <cell r="AX272">
            <v>734977.56306231278</v>
          </cell>
          <cell r="AY272">
            <v>543002.49911046366</v>
          </cell>
          <cell r="AZ272">
            <v>200918.78228180012</v>
          </cell>
          <cell r="BA272">
            <v>9038.3664555104733</v>
          </cell>
          <cell r="BB272">
            <v>0</v>
          </cell>
          <cell r="BC272">
            <v>752959.64784777421</v>
          </cell>
          <cell r="BD272">
            <v>743921.28139226371</v>
          </cell>
          <cell r="BE272">
            <v>9038.3664555104733</v>
          </cell>
          <cell r="BF272">
            <v>752959.64784777421</v>
          </cell>
          <cell r="BG272">
            <v>560096.30061046372</v>
          </cell>
          <cell r="BH272">
            <v>203405.46642431599</v>
          </cell>
          <cell r="BI272">
            <v>8728.3664555104733</v>
          </cell>
          <cell r="BJ272">
            <v>0</v>
          </cell>
          <cell r="BK272">
            <v>772230.13349029026</v>
          </cell>
          <cell r="BL272">
            <v>763501.76703477977</v>
          </cell>
          <cell r="BM272">
            <v>8728.3664555104733</v>
          </cell>
          <cell r="BN272">
            <v>772230.13349029026</v>
          </cell>
          <cell r="BO272">
            <v>576049.45311046881</v>
          </cell>
          <cell r="BP272">
            <v>205878.75406253833</v>
          </cell>
          <cell r="BQ272">
            <v>8428.8664555104733</v>
          </cell>
          <cell r="BR272">
            <v>0</v>
          </cell>
          <cell r="BS272">
            <v>790357.07362851757</v>
          </cell>
          <cell r="BT272">
            <v>781928.20717300707</v>
          </cell>
          <cell r="BU272">
            <v>8428.8664555104733</v>
          </cell>
          <cell r="BV272">
            <v>790357.07362851757</v>
          </cell>
          <cell r="BW272">
            <v>591684.49028763874</v>
          </cell>
          <cell r="BX272">
            <v>207826.96558491356</v>
          </cell>
          <cell r="BY272">
            <v>8143.3664555104715</v>
          </cell>
          <cell r="BZ272">
            <v>0</v>
          </cell>
          <cell r="CA272">
            <v>807654.82232806273</v>
          </cell>
          <cell r="CB272">
            <v>799511.45587255224</v>
          </cell>
          <cell r="CC272">
            <v>8143.3664555104715</v>
          </cell>
          <cell r="CD272">
            <v>807654.82232806273</v>
          </cell>
          <cell r="CE272">
            <v>609574.40864197863</v>
          </cell>
          <cell r="CF272">
            <v>209264.18245875929</v>
          </cell>
          <cell r="CG272">
            <v>7870.8664555104724</v>
          </cell>
          <cell r="CH272">
            <v>0</v>
          </cell>
          <cell r="CI272">
            <v>826709.45755624841</v>
          </cell>
          <cell r="CJ272">
            <v>818838.59110073792</v>
          </cell>
          <cell r="CK272">
            <v>7870.8664555104724</v>
          </cell>
          <cell r="CL272">
            <v>826709.45755624841</v>
          </cell>
          <cell r="CM272">
            <v>629187.83749631862</v>
          </cell>
          <cell r="CN272">
            <v>210720.37230760365</v>
          </cell>
          <cell r="CO272">
            <v>7607.3664555104724</v>
          </cell>
          <cell r="CP272">
            <v>0</v>
          </cell>
          <cell r="CQ272">
            <v>847515.57625943283</v>
          </cell>
          <cell r="CR272">
            <v>839908.20980392233</v>
          </cell>
          <cell r="CS272">
            <v>7607.3664555104724</v>
          </cell>
          <cell r="CT272">
            <v>847515.57625943283</v>
          </cell>
        </row>
        <row r="273">
          <cell r="A273">
            <v>276</v>
          </cell>
          <cell r="B273" t="str">
            <v>Consumer Jupiter Base</v>
          </cell>
          <cell r="C273">
            <v>31762.744941950474</v>
          </cell>
          <cell r="D273">
            <v>176634.26646981452</v>
          </cell>
          <cell r="E273">
            <v>526556.34472937579</v>
          </cell>
          <cell r="F273">
            <v>0</v>
          </cell>
          <cell r="G273">
            <v>734953.3561411408</v>
          </cell>
          <cell r="H273">
            <v>208397.01141176501</v>
          </cell>
          <cell r="I273">
            <v>526556.34472937579</v>
          </cell>
          <cell r="J273">
            <v>734953.3561411408</v>
          </cell>
          <cell r="K273">
            <v>31002.744941950477</v>
          </cell>
          <cell r="L273">
            <v>174445.99311587465</v>
          </cell>
          <cell r="M273">
            <v>518619.94906883209</v>
          </cell>
          <cell r="N273">
            <v>0</v>
          </cell>
          <cell r="O273">
            <v>724068.68712665723</v>
          </cell>
          <cell r="P273">
            <v>205448.73805782513</v>
          </cell>
          <cell r="Q273">
            <v>518619.94906883209</v>
          </cell>
          <cell r="R273">
            <v>724068.68712665723</v>
          </cell>
          <cell r="S273">
            <v>30265.244941945472</v>
          </cell>
          <cell r="T273">
            <v>172324.03595572122</v>
          </cell>
          <cell r="U273">
            <v>513803.93617048959</v>
          </cell>
          <cell r="V273">
            <v>0</v>
          </cell>
          <cell r="W273">
            <v>716393.21706815623</v>
          </cell>
          <cell r="X273">
            <v>202589.2808976667</v>
          </cell>
          <cell r="Y273">
            <v>513803.93617048959</v>
          </cell>
          <cell r="Z273">
            <v>716393.21706815623</v>
          </cell>
          <cell r="AA273">
            <v>29550.244941935471</v>
          </cell>
          <cell r="AB273">
            <v>170345.48999470487</v>
          </cell>
          <cell r="AC273">
            <v>510319.42373075243</v>
          </cell>
          <cell r="AD273">
            <v>0</v>
          </cell>
          <cell r="AE273">
            <v>710215.1586673928</v>
          </cell>
          <cell r="AF273">
            <v>199895.73493664034</v>
          </cell>
          <cell r="AG273">
            <v>510319.42373075243</v>
          </cell>
          <cell r="AH273">
            <v>710215.1586673928</v>
          </cell>
          <cell r="AI273">
            <v>28857.744941930476</v>
          </cell>
          <cell r="AJ273">
            <v>168494.8450518421</v>
          </cell>
          <cell r="AK273">
            <v>506061.7994252182</v>
          </cell>
          <cell r="AL273">
            <v>0</v>
          </cell>
          <cell r="AM273">
            <v>703414.38941899082</v>
          </cell>
          <cell r="AN273">
            <v>197352.58999377256</v>
          </cell>
          <cell r="AO273">
            <v>506061.7994252182</v>
          </cell>
          <cell r="AP273">
            <v>703414.38941899082</v>
          </cell>
          <cell r="AQ273">
            <v>28205.244941935474</v>
          </cell>
          <cell r="AR273">
            <v>166675.26400699059</v>
          </cell>
          <cell r="AS273">
            <v>501621.4325069607</v>
          </cell>
          <cell r="AT273">
            <v>0</v>
          </cell>
          <cell r="AU273">
            <v>696501.9414558867</v>
          </cell>
          <cell r="AV273">
            <v>194880.50894892606</v>
          </cell>
          <cell r="AW273">
            <v>501621.4325069607</v>
          </cell>
          <cell r="AX273">
            <v>696501.9414558867</v>
          </cell>
          <cell r="AY273">
            <v>27580.244941945479</v>
          </cell>
          <cell r="AZ273">
            <v>165251.41755499406</v>
          </cell>
          <cell r="BA273">
            <v>498540.74943852413</v>
          </cell>
          <cell r="BB273">
            <v>0</v>
          </cell>
          <cell r="BC273">
            <v>691372.41193546366</v>
          </cell>
          <cell r="BD273">
            <v>192831.66249693953</v>
          </cell>
          <cell r="BE273">
            <v>498540.74943852413</v>
          </cell>
          <cell r="BF273">
            <v>691372.41193546366</v>
          </cell>
          <cell r="BG273">
            <v>26962.744941955476</v>
          </cell>
          <cell r="BH273">
            <v>164213.74844842096</v>
          </cell>
          <cell r="BI273">
            <v>498583.12171821418</v>
          </cell>
          <cell r="BJ273">
            <v>0</v>
          </cell>
          <cell r="BK273">
            <v>689759.61510859057</v>
          </cell>
          <cell r="BL273">
            <v>191176.49339037642</v>
          </cell>
          <cell r="BM273">
            <v>498583.12171821418</v>
          </cell>
          <cell r="BN273">
            <v>689759.61510859057</v>
          </cell>
          <cell r="BO273">
            <v>26350.244941965473</v>
          </cell>
          <cell r="BP273">
            <v>163184.71875308943</v>
          </cell>
          <cell r="BQ273">
            <v>504878.04131122772</v>
          </cell>
          <cell r="BR273">
            <v>0</v>
          </cell>
          <cell r="BS273">
            <v>694413.00500628259</v>
          </cell>
          <cell r="BT273">
            <v>189534.96369505487</v>
          </cell>
          <cell r="BU273">
            <v>504878.04131122772</v>
          </cell>
          <cell r="BV273">
            <v>694413.00500628259</v>
          </cell>
          <cell r="BW273">
            <v>25742.752323685476</v>
          </cell>
          <cell r="BX273">
            <v>161833.0807498112</v>
          </cell>
          <cell r="BY273">
            <v>511213.97063302872</v>
          </cell>
          <cell r="BZ273">
            <v>0</v>
          </cell>
          <cell r="CA273">
            <v>698789.80370652536</v>
          </cell>
          <cell r="CB273">
            <v>187575.83307349667</v>
          </cell>
          <cell r="CC273">
            <v>511213.97063302872</v>
          </cell>
          <cell r="CD273">
            <v>698789.80370652536</v>
          </cell>
          <cell r="CE273">
            <v>25140.267087115473</v>
          </cell>
          <cell r="CF273">
            <v>160167.849549826</v>
          </cell>
          <cell r="CG273">
            <v>511463.5666299336</v>
          </cell>
          <cell r="CH273">
            <v>0</v>
          </cell>
          <cell r="CI273">
            <v>696771.6832668751</v>
          </cell>
          <cell r="CJ273">
            <v>185308.11663694147</v>
          </cell>
          <cell r="CK273">
            <v>511463.5666299336</v>
          </cell>
          <cell r="CL273">
            <v>696771.6832668751</v>
          </cell>
          <cell r="CM273">
            <v>24552.781850540476</v>
          </cell>
          <cell r="CN273">
            <v>158525.46481500246</v>
          </cell>
          <cell r="CO273">
            <v>509257.68297279172</v>
          </cell>
          <cell r="CP273">
            <v>0</v>
          </cell>
          <cell r="CQ273">
            <v>692335.92963833467</v>
          </cell>
          <cell r="CR273">
            <v>183078.24666554292</v>
          </cell>
          <cell r="CS273">
            <v>509257.68297279172</v>
          </cell>
          <cell r="CT273">
            <v>692335.92963833467</v>
          </cell>
        </row>
        <row r="274">
          <cell r="A274">
            <v>277</v>
          </cell>
          <cell r="B274" t="str">
            <v>Ventura Base</v>
          </cell>
          <cell r="C274">
            <v>0.35224204311894197</v>
          </cell>
          <cell r="D274">
            <v>2749.7015940955835</v>
          </cell>
          <cell r="E274">
            <v>1112619.2264847162</v>
          </cell>
          <cell r="F274">
            <v>0</v>
          </cell>
          <cell r="G274">
            <v>1115369.2803208549</v>
          </cell>
          <cell r="H274">
            <v>2750.0538361387025</v>
          </cell>
          <cell r="I274">
            <v>1112619.2264847162</v>
          </cell>
          <cell r="J274">
            <v>1115369.2803208549</v>
          </cell>
          <cell r="K274">
            <v>0.35224204311894197</v>
          </cell>
          <cell r="L274">
            <v>3556.7153047183224</v>
          </cell>
          <cell r="M274">
            <v>1099894.4775678772</v>
          </cell>
          <cell r="N274">
            <v>0</v>
          </cell>
          <cell r="O274">
            <v>1103451.5451146385</v>
          </cell>
          <cell r="P274">
            <v>3557.0675467614415</v>
          </cell>
          <cell r="Q274">
            <v>1099894.4775678772</v>
          </cell>
          <cell r="R274">
            <v>1103451.5451146385</v>
          </cell>
          <cell r="S274">
            <v>0.35224204311894197</v>
          </cell>
          <cell r="T274">
            <v>4363.1058633917437</v>
          </cell>
          <cell r="U274">
            <v>1086981.1477480084</v>
          </cell>
          <cell r="V274">
            <v>0</v>
          </cell>
          <cell r="W274">
            <v>1091344.6058534435</v>
          </cell>
          <cell r="X274">
            <v>4363.4581054348628</v>
          </cell>
          <cell r="Y274">
            <v>1086981.1477480084</v>
          </cell>
          <cell r="Z274">
            <v>1091344.6058534435</v>
          </cell>
          <cell r="AA274">
            <v>0.35224204311894197</v>
          </cell>
          <cell r="AB274">
            <v>5207.7466946739132</v>
          </cell>
          <cell r="AC274">
            <v>1081350.7966953495</v>
          </cell>
          <cell r="AD274">
            <v>0</v>
          </cell>
          <cell r="AE274">
            <v>1086558.8956320668</v>
          </cell>
          <cell r="AF274">
            <v>5208.0989367170323</v>
          </cell>
          <cell r="AG274">
            <v>1081350.7966953495</v>
          </cell>
          <cell r="AH274">
            <v>1086558.8956320668</v>
          </cell>
          <cell r="AI274">
            <v>0.35224204311894197</v>
          </cell>
          <cell r="AJ274">
            <v>6090.8673443239131</v>
          </cell>
          <cell r="AK274">
            <v>1078434.2199246176</v>
          </cell>
          <cell r="AL274">
            <v>0</v>
          </cell>
          <cell r="AM274">
            <v>1084525.4395109846</v>
          </cell>
          <cell r="AN274">
            <v>6091.2195863670322</v>
          </cell>
          <cell r="AO274">
            <v>1078434.2199246176</v>
          </cell>
          <cell r="AP274">
            <v>1084525.4395109846</v>
          </cell>
          <cell r="AQ274">
            <v>0.35224204311894197</v>
          </cell>
          <cell r="AR274">
            <v>6973.987993973913</v>
          </cell>
          <cell r="AS274">
            <v>1070749.0685774083</v>
          </cell>
          <cell r="AT274">
            <v>0</v>
          </cell>
          <cell r="AU274">
            <v>1077723.4088134256</v>
          </cell>
          <cell r="AV274">
            <v>6974.3402360170321</v>
          </cell>
          <cell r="AW274">
            <v>1070749.0685774083</v>
          </cell>
          <cell r="AX274">
            <v>1077723.4088134256</v>
          </cell>
          <cell r="AY274">
            <v>0.35224204311894197</v>
          </cell>
          <cell r="AZ274">
            <v>7972.768066358638</v>
          </cell>
          <cell r="BA274">
            <v>1062357.8225444965</v>
          </cell>
          <cell r="BB274">
            <v>0</v>
          </cell>
          <cell r="BC274">
            <v>1070330.942852898</v>
          </cell>
          <cell r="BD274">
            <v>7973.1203084017561</v>
          </cell>
          <cell r="BE274">
            <v>1062357.8225444965</v>
          </cell>
          <cell r="BF274">
            <v>1070330.942852898</v>
          </cell>
          <cell r="BG274">
            <v>0.35224204311894197</v>
          </cell>
          <cell r="BH274">
            <v>9087.330067941708</v>
          </cell>
          <cell r="BI274">
            <v>1057559.8663325906</v>
          </cell>
          <cell r="BJ274">
            <v>0</v>
          </cell>
          <cell r="BK274">
            <v>1066647.5486425753</v>
          </cell>
          <cell r="BL274">
            <v>9087.6823099848261</v>
          </cell>
          <cell r="BM274">
            <v>1057559.8663325906</v>
          </cell>
          <cell r="BN274">
            <v>1066647.5486425753</v>
          </cell>
          <cell r="BO274">
            <v>0.35224204311894197</v>
          </cell>
          <cell r="BP274">
            <v>10201.697635961287</v>
          </cell>
          <cell r="BQ274">
            <v>1057860.8976158854</v>
          </cell>
          <cell r="BR274">
            <v>0</v>
          </cell>
          <cell r="BS274">
            <v>1068062.9474938898</v>
          </cell>
          <cell r="BT274">
            <v>10202.049878004405</v>
          </cell>
          <cell r="BU274">
            <v>1057860.8976158854</v>
          </cell>
          <cell r="BV274">
            <v>1068062.9474938898</v>
          </cell>
          <cell r="BW274">
            <v>0.35224204311894197</v>
          </cell>
          <cell r="BX274">
            <v>11230.735710982523</v>
          </cell>
          <cell r="BY274">
            <v>1056681.5216146007</v>
          </cell>
          <cell r="BZ274">
            <v>0</v>
          </cell>
          <cell r="CA274">
            <v>1067912.6095676264</v>
          </cell>
          <cell r="CB274">
            <v>11231.087953025641</v>
          </cell>
          <cell r="CC274">
            <v>1056681.5216146007</v>
          </cell>
          <cell r="CD274">
            <v>1067912.6095676264</v>
          </cell>
          <cell r="CE274">
            <v>0.35224204311894197</v>
          </cell>
          <cell r="CF274">
            <v>12174.761233032523</v>
          </cell>
          <cell r="CG274">
            <v>1052046.0011882973</v>
          </cell>
          <cell r="CH274">
            <v>0</v>
          </cell>
          <cell r="CI274">
            <v>1064221.1146633732</v>
          </cell>
          <cell r="CJ274">
            <v>12175.113475075641</v>
          </cell>
          <cell r="CK274">
            <v>1052046.0011882973</v>
          </cell>
          <cell r="CL274">
            <v>1064221.1146633732</v>
          </cell>
          <cell r="CM274">
            <v>0.35224204311894197</v>
          </cell>
          <cell r="CN274">
            <v>13118.786755082523</v>
          </cell>
          <cell r="CO274">
            <v>1047418.4668088615</v>
          </cell>
          <cell r="CP274">
            <v>0</v>
          </cell>
          <cell r="CQ274">
            <v>1060537.605805987</v>
          </cell>
          <cell r="CR274">
            <v>13119.138997125641</v>
          </cell>
          <cell r="CS274">
            <v>1047418.4668088615</v>
          </cell>
          <cell r="CT274">
            <v>1060537.605805987</v>
          </cell>
        </row>
        <row r="275">
          <cell r="A275">
            <v>278</v>
          </cell>
          <cell r="B275" t="str">
            <v>Cellops Base</v>
          </cell>
          <cell r="C275">
            <v>0</v>
          </cell>
          <cell r="D275">
            <v>1264.0634495877366</v>
          </cell>
          <cell r="E275">
            <v>165335.73928791287</v>
          </cell>
          <cell r="F275">
            <v>0</v>
          </cell>
          <cell r="G275">
            <v>166599.80273750061</v>
          </cell>
          <cell r="H275">
            <v>1264.0634495877366</v>
          </cell>
          <cell r="I275">
            <v>165335.73928791287</v>
          </cell>
          <cell r="J275">
            <v>166599.80273750061</v>
          </cell>
          <cell r="K275">
            <v>0</v>
          </cell>
          <cell r="L275">
            <v>3793.0186147943396</v>
          </cell>
          <cell r="M275">
            <v>159168.73928791287</v>
          </cell>
          <cell r="N275">
            <v>0</v>
          </cell>
          <cell r="O275">
            <v>162961.75790270721</v>
          </cell>
          <cell r="P275">
            <v>3793.0186147943396</v>
          </cell>
          <cell r="Q275">
            <v>159168.73928791287</v>
          </cell>
          <cell r="R275">
            <v>162961.75790270721</v>
          </cell>
          <cell r="S275">
            <v>0</v>
          </cell>
          <cell r="T275">
            <v>6321.3989393486263</v>
          </cell>
          <cell r="U275">
            <v>153134.23928791287</v>
          </cell>
          <cell r="V275">
            <v>0</v>
          </cell>
          <cell r="W275">
            <v>159455.63822726149</v>
          </cell>
          <cell r="X275">
            <v>6321.3989393486263</v>
          </cell>
          <cell r="Y275">
            <v>153134.23928791287</v>
          </cell>
          <cell r="Z275">
            <v>159455.63822726149</v>
          </cell>
          <cell r="AA275">
            <v>0</v>
          </cell>
          <cell r="AB275">
            <v>9115.6300076840471</v>
          </cell>
          <cell r="AC275">
            <v>147266.73928791287</v>
          </cell>
          <cell r="AD275">
            <v>0</v>
          </cell>
          <cell r="AE275">
            <v>156382.36929559693</v>
          </cell>
          <cell r="AF275">
            <v>9115.6300076840471</v>
          </cell>
          <cell r="AG275">
            <v>147266.73928791287</v>
          </cell>
          <cell r="AH275">
            <v>156382.36929559693</v>
          </cell>
          <cell r="AI275">
            <v>0</v>
          </cell>
          <cell r="AJ275">
            <v>12177.114926484046</v>
          </cell>
          <cell r="AK275">
            <v>141596.23928791287</v>
          </cell>
          <cell r="AL275">
            <v>0</v>
          </cell>
          <cell r="AM275">
            <v>153773.35421439691</v>
          </cell>
          <cell r="AN275">
            <v>12177.114926484046</v>
          </cell>
          <cell r="AO275">
            <v>141596.23928791287</v>
          </cell>
          <cell r="AP275">
            <v>153773.35421439691</v>
          </cell>
          <cell r="AQ275">
            <v>0</v>
          </cell>
          <cell r="AR275">
            <v>15238.599845284047</v>
          </cell>
          <cell r="AS275">
            <v>136057.23928791287</v>
          </cell>
          <cell r="AT275">
            <v>0</v>
          </cell>
          <cell r="AU275">
            <v>151295.83913319692</v>
          </cell>
          <cell r="AV275">
            <v>15238.599845284047</v>
          </cell>
          <cell r="AW275">
            <v>136057.23928791287</v>
          </cell>
          <cell r="AX275">
            <v>151295.83913319692</v>
          </cell>
          <cell r="AY275">
            <v>0</v>
          </cell>
          <cell r="AZ275">
            <v>18841.720293201892</v>
          </cell>
          <cell r="BA275">
            <v>130688.23928791287</v>
          </cell>
          <cell r="BB275">
            <v>0</v>
          </cell>
          <cell r="BC275">
            <v>149529.95958111476</v>
          </cell>
          <cell r="BD275">
            <v>18841.720293201892</v>
          </cell>
          <cell r="BE275">
            <v>130688.23928791287</v>
          </cell>
          <cell r="BF275">
            <v>149529.95958111476</v>
          </cell>
          <cell r="BG275">
            <v>0</v>
          </cell>
          <cell r="BH275">
            <v>22986.224172238934</v>
          </cell>
          <cell r="BI275">
            <v>125484.23928791289</v>
          </cell>
          <cell r="BJ275">
            <v>0</v>
          </cell>
          <cell r="BK275">
            <v>148470.4634601518</v>
          </cell>
          <cell r="BL275">
            <v>22986.224172238934</v>
          </cell>
          <cell r="BM275">
            <v>125484.23928791289</v>
          </cell>
          <cell r="BN275">
            <v>148470.4634601518</v>
          </cell>
          <cell r="BO275">
            <v>0</v>
          </cell>
          <cell r="BP275">
            <v>27131.139627694767</v>
          </cell>
          <cell r="BQ275">
            <v>120308.73928791289</v>
          </cell>
          <cell r="BR275">
            <v>0</v>
          </cell>
          <cell r="BS275">
            <v>147439.87891560764</v>
          </cell>
          <cell r="BT275">
            <v>27131.139627694767</v>
          </cell>
          <cell r="BU275">
            <v>120308.73928791289</v>
          </cell>
          <cell r="BV275">
            <v>147439.87891560764</v>
          </cell>
          <cell r="BW275">
            <v>0</v>
          </cell>
          <cell r="BX275">
            <v>30840.240097496411</v>
          </cell>
          <cell r="BY275">
            <v>115279.23928791289</v>
          </cell>
          <cell r="BZ275">
            <v>0</v>
          </cell>
          <cell r="CA275">
            <v>146119.4793854093</v>
          </cell>
          <cell r="CB275">
            <v>30840.240097496411</v>
          </cell>
          <cell r="CC275">
            <v>115279.23928791289</v>
          </cell>
          <cell r="CD275">
            <v>146119.4793854093</v>
          </cell>
          <cell r="CE275">
            <v>0</v>
          </cell>
          <cell r="CF275">
            <v>34112.861907226412</v>
          </cell>
          <cell r="CG275">
            <v>110504.23928791289</v>
          </cell>
          <cell r="CH275">
            <v>0</v>
          </cell>
          <cell r="CI275">
            <v>144617.10119513929</v>
          </cell>
          <cell r="CJ275">
            <v>34112.861907226412</v>
          </cell>
          <cell r="CK275">
            <v>110504.23928791289</v>
          </cell>
          <cell r="CL275">
            <v>144617.10119513929</v>
          </cell>
          <cell r="CM275">
            <v>0</v>
          </cell>
          <cell r="CN275">
            <v>37385.483716956413</v>
          </cell>
          <cell r="CO275">
            <v>105898.73928791289</v>
          </cell>
          <cell r="CP275">
            <v>0</v>
          </cell>
          <cell r="CQ275">
            <v>143284.2230048693</v>
          </cell>
          <cell r="CR275">
            <v>37385.483716956413</v>
          </cell>
          <cell r="CS275">
            <v>105898.73928791289</v>
          </cell>
          <cell r="CT275">
            <v>143284.2230048693</v>
          </cell>
        </row>
        <row r="276">
          <cell r="A276">
            <v>279</v>
          </cell>
          <cell r="B276" t="str">
            <v>Lumina Base</v>
          </cell>
          <cell r="C276">
            <v>124553.80337910741</v>
          </cell>
          <cell r="D276">
            <v>39005.491210376887</v>
          </cell>
          <cell r="E276">
            <v>235181.5878732751</v>
          </cell>
          <cell r="F276">
            <v>0</v>
          </cell>
          <cell r="G276">
            <v>398740.88246275939</v>
          </cell>
          <cell r="H276">
            <v>163559.29458948429</v>
          </cell>
          <cell r="I276">
            <v>235181.5878732751</v>
          </cell>
          <cell r="J276">
            <v>398740.88246275939</v>
          </cell>
          <cell r="K276">
            <v>126009.76199679743</v>
          </cell>
          <cell r="L276">
            <v>43343.352056193573</v>
          </cell>
          <cell r="M276">
            <v>237289.52089328243</v>
          </cell>
          <cell r="N276">
            <v>0</v>
          </cell>
          <cell r="O276">
            <v>406642.63494627341</v>
          </cell>
          <cell r="P276">
            <v>169353.11405299098</v>
          </cell>
          <cell r="Q276">
            <v>237289.52089328243</v>
          </cell>
          <cell r="R276">
            <v>406642.63494627341</v>
          </cell>
          <cell r="S276">
            <v>127274.14972119741</v>
          </cell>
          <cell r="T276">
            <v>47625.337181664589</v>
          </cell>
          <cell r="U276">
            <v>240140.95143669395</v>
          </cell>
          <cell r="V276">
            <v>0</v>
          </cell>
          <cell r="W276">
            <v>415040.43833955599</v>
          </cell>
          <cell r="X276">
            <v>174899.486902862</v>
          </cell>
          <cell r="Y276">
            <v>240140.95143669395</v>
          </cell>
          <cell r="Z276">
            <v>415040.43833955599</v>
          </cell>
          <cell r="AA276">
            <v>128158.18697850741</v>
          </cell>
          <cell r="AB276">
            <v>51495.381632766061</v>
          </cell>
          <cell r="AC276">
            <v>243876.50399935603</v>
          </cell>
          <cell r="AD276">
            <v>0</v>
          </cell>
          <cell r="AE276">
            <v>423530.07261062949</v>
          </cell>
          <cell r="AF276">
            <v>179653.56861127348</v>
          </cell>
          <cell r="AG276">
            <v>243876.50399935603</v>
          </cell>
          <cell r="AH276">
            <v>423530.07261062949</v>
          </cell>
          <cell r="AI276">
            <v>128925.87216201742</v>
          </cell>
          <cell r="AJ276">
            <v>55030.795441087583</v>
          </cell>
          <cell r="AK276">
            <v>248094.80181866029</v>
          </cell>
          <cell r="AL276">
            <v>0</v>
          </cell>
          <cell r="AM276">
            <v>432051.4694217653</v>
          </cell>
          <cell r="AN276">
            <v>183956.66760310499</v>
          </cell>
          <cell r="AO276">
            <v>248094.80181866029</v>
          </cell>
          <cell r="AP276">
            <v>432051.4694217653</v>
          </cell>
          <cell r="AQ276">
            <v>129997.5114359424</v>
          </cell>
          <cell r="AR276">
            <v>58699.67451374777</v>
          </cell>
          <cell r="AS276">
            <v>255255.23016213905</v>
          </cell>
          <cell r="AT276">
            <v>0</v>
          </cell>
          <cell r="AU276">
            <v>443952.41611182922</v>
          </cell>
          <cell r="AV276">
            <v>188697.18594969017</v>
          </cell>
          <cell r="AW276">
            <v>255255.23016213905</v>
          </cell>
          <cell r="AX276">
            <v>443952.41611182922</v>
          </cell>
          <cell r="AY276">
            <v>131279.13431673741</v>
          </cell>
          <cell r="AZ276">
            <v>62578.673366594579</v>
          </cell>
          <cell r="BA276">
            <v>265932.20303240046</v>
          </cell>
          <cell r="BB276">
            <v>0</v>
          </cell>
          <cell r="BC276">
            <v>459790.01071573247</v>
          </cell>
          <cell r="BD276">
            <v>193857.80768333198</v>
          </cell>
          <cell r="BE276">
            <v>265932.20303240046</v>
          </cell>
          <cell r="BF276">
            <v>459790.01071573247</v>
          </cell>
          <cell r="BG276">
            <v>132703.79211248242</v>
          </cell>
          <cell r="BH276">
            <v>66610.524769341355</v>
          </cell>
          <cell r="BI276">
            <v>278804.41025335679</v>
          </cell>
          <cell r="BJ276">
            <v>0</v>
          </cell>
          <cell r="BK276">
            <v>478118.72713518061</v>
          </cell>
          <cell r="BL276">
            <v>199314.31688182376</v>
          </cell>
          <cell r="BM276">
            <v>278804.41025335679</v>
          </cell>
          <cell r="BN276">
            <v>478118.72713518061</v>
          </cell>
          <cell r="BO276">
            <v>133947.50229041738</v>
          </cell>
          <cell r="BP276">
            <v>70675.076559566369</v>
          </cell>
          <cell r="BQ276">
            <v>298537.66581333405</v>
          </cell>
          <cell r="BR276">
            <v>0</v>
          </cell>
          <cell r="BS276">
            <v>503160.24466331786</v>
          </cell>
          <cell r="BT276">
            <v>204622.57884998375</v>
          </cell>
          <cell r="BU276">
            <v>298537.66581333405</v>
          </cell>
          <cell r="BV276">
            <v>503160.24466331786</v>
          </cell>
          <cell r="BW276">
            <v>135257.80295220739</v>
          </cell>
          <cell r="BX276">
            <v>74877.222774533278</v>
          </cell>
          <cell r="BY276">
            <v>318606.81655109033</v>
          </cell>
          <cell r="BZ276">
            <v>0</v>
          </cell>
          <cell r="CA276">
            <v>528741.84227783093</v>
          </cell>
          <cell r="CB276">
            <v>210135.02572674066</v>
          </cell>
          <cell r="CC276">
            <v>318606.81655109033</v>
          </cell>
          <cell r="CD276">
            <v>528741.84227783093</v>
          </cell>
          <cell r="CE276">
            <v>137022.97361415741</v>
          </cell>
          <cell r="CF276">
            <v>79321.650774826834</v>
          </cell>
          <cell r="CG276">
            <v>330421.75636980304</v>
          </cell>
          <cell r="CH276">
            <v>0</v>
          </cell>
          <cell r="CI276">
            <v>546766.38075878727</v>
          </cell>
          <cell r="CJ276">
            <v>216344.62438898423</v>
          </cell>
          <cell r="CK276">
            <v>330421.75636980304</v>
          </cell>
          <cell r="CL276">
            <v>546766.38075878727</v>
          </cell>
          <cell r="CM276">
            <v>139032.7097761074</v>
          </cell>
          <cell r="CN276">
            <v>83920.874575028749</v>
          </cell>
          <cell r="CO276">
            <v>338410.95798914926</v>
          </cell>
          <cell r="CP276">
            <v>0</v>
          </cell>
          <cell r="CQ276">
            <v>561364.54234028538</v>
          </cell>
          <cell r="CR276">
            <v>222953.58435113612</v>
          </cell>
          <cell r="CS276">
            <v>338410.95798914926</v>
          </cell>
          <cell r="CT276">
            <v>561364.54234028538</v>
          </cell>
        </row>
        <row r="277">
          <cell r="A277">
            <v>280</v>
          </cell>
          <cell r="B277" t="str">
            <v>ISP Base</v>
          </cell>
          <cell r="C277">
            <v>0</v>
          </cell>
          <cell r="D277">
            <v>288587.62190150213</v>
          </cell>
          <cell r="E277">
            <v>73324.756691611969</v>
          </cell>
          <cell r="F277">
            <v>0</v>
          </cell>
          <cell r="G277">
            <v>361912.37859311409</v>
          </cell>
          <cell r="H277">
            <v>288587.62190150213</v>
          </cell>
          <cell r="I277">
            <v>73324.756691611969</v>
          </cell>
          <cell r="J277">
            <v>361912.37859311409</v>
          </cell>
          <cell r="K277">
            <v>0</v>
          </cell>
          <cell r="L277">
            <v>288695.57315023616</v>
          </cell>
          <cell r="M277">
            <v>70684.256691611969</v>
          </cell>
          <cell r="N277">
            <v>0</v>
          </cell>
          <cell r="O277">
            <v>359379.82984184811</v>
          </cell>
          <cell r="P277">
            <v>288695.57315023616</v>
          </cell>
          <cell r="Q277">
            <v>70684.256691611969</v>
          </cell>
          <cell r="R277">
            <v>359379.82984184811</v>
          </cell>
          <cell r="S277">
            <v>0</v>
          </cell>
          <cell r="T277">
            <v>289106.11768368178</v>
          </cell>
          <cell r="U277">
            <v>68138.256691611969</v>
          </cell>
          <cell r="V277">
            <v>0</v>
          </cell>
          <cell r="W277">
            <v>357244.37437529373</v>
          </cell>
          <cell r="X277">
            <v>289106.11768368178</v>
          </cell>
          <cell r="Y277">
            <v>68138.256691611969</v>
          </cell>
          <cell r="Z277">
            <v>357244.37437529373</v>
          </cell>
          <cell r="AA277">
            <v>0</v>
          </cell>
          <cell r="AB277">
            <v>290230.47110421665</v>
          </cell>
          <cell r="AC277">
            <v>65710.256691611969</v>
          </cell>
          <cell r="AD277">
            <v>0</v>
          </cell>
          <cell r="AE277">
            <v>355940.7277958286</v>
          </cell>
          <cell r="AF277">
            <v>290230.47110421665</v>
          </cell>
          <cell r="AG277">
            <v>65710.256691611969</v>
          </cell>
          <cell r="AH277">
            <v>355940.7277958286</v>
          </cell>
          <cell r="AI277">
            <v>0</v>
          </cell>
          <cell r="AJ277">
            <v>292049.04936467699</v>
          </cell>
          <cell r="AK277">
            <v>63395.256691611961</v>
          </cell>
          <cell r="AL277">
            <v>0</v>
          </cell>
          <cell r="AM277">
            <v>355444.30605628894</v>
          </cell>
          <cell r="AN277">
            <v>292049.04936467699</v>
          </cell>
          <cell r="AO277">
            <v>63395.256691611961</v>
          </cell>
          <cell r="AP277">
            <v>355444.30605628894</v>
          </cell>
          <cell r="AQ277">
            <v>0</v>
          </cell>
          <cell r="AR277">
            <v>293872.63438678271</v>
          </cell>
          <cell r="AS277">
            <v>61161.756691611961</v>
          </cell>
          <cell r="AT277">
            <v>0</v>
          </cell>
          <cell r="AU277">
            <v>355034.39107839466</v>
          </cell>
          <cell r="AV277">
            <v>293872.63438678271</v>
          </cell>
          <cell r="AW277">
            <v>61161.756691611961</v>
          </cell>
          <cell r="AX277">
            <v>355034.39107839466</v>
          </cell>
          <cell r="AY277">
            <v>0</v>
          </cell>
          <cell r="AZ277">
            <v>297269.82063574658</v>
          </cell>
          <cell r="BA277">
            <v>59031.756691611961</v>
          </cell>
          <cell r="BB277">
            <v>0</v>
          </cell>
          <cell r="BC277">
            <v>356301.57732735854</v>
          </cell>
          <cell r="BD277">
            <v>297269.82063574658</v>
          </cell>
          <cell r="BE277">
            <v>59031.756691611961</v>
          </cell>
          <cell r="BF277">
            <v>356301.57732735854</v>
          </cell>
          <cell r="BG277">
            <v>0</v>
          </cell>
          <cell r="BH277">
            <v>302196.6117184402</v>
          </cell>
          <cell r="BI277">
            <v>57001.256691611961</v>
          </cell>
          <cell r="BJ277">
            <v>0</v>
          </cell>
          <cell r="BK277">
            <v>359197.86841005215</v>
          </cell>
          <cell r="BL277">
            <v>302196.6117184402</v>
          </cell>
          <cell r="BM277">
            <v>57001.256691611961</v>
          </cell>
          <cell r="BN277">
            <v>359197.86841005215</v>
          </cell>
          <cell r="BO277">
            <v>0</v>
          </cell>
          <cell r="BP277">
            <v>307044.74320451071</v>
          </cell>
          <cell r="BQ277">
            <v>55041.256691611961</v>
          </cell>
          <cell r="BR277">
            <v>0</v>
          </cell>
          <cell r="BS277">
            <v>362085.99989612267</v>
          </cell>
          <cell r="BT277">
            <v>307044.74320451071</v>
          </cell>
          <cell r="BU277">
            <v>55041.256691611961</v>
          </cell>
          <cell r="BV277">
            <v>362085.99989612267</v>
          </cell>
          <cell r="BW277">
            <v>0</v>
          </cell>
          <cell r="BX277">
            <v>310505.31681161548</v>
          </cell>
          <cell r="BY277">
            <v>53170.256691611961</v>
          </cell>
          <cell r="BZ277">
            <v>0</v>
          </cell>
          <cell r="CA277">
            <v>363675.57350322744</v>
          </cell>
          <cell r="CB277">
            <v>310505.31681161548</v>
          </cell>
          <cell r="CC277">
            <v>53170.256691611961</v>
          </cell>
          <cell r="CD277">
            <v>363675.57350322744</v>
          </cell>
          <cell r="CE277">
            <v>0</v>
          </cell>
          <cell r="CF277">
            <v>312619.56605910999</v>
          </cell>
          <cell r="CG277">
            <v>51383.256691611961</v>
          </cell>
          <cell r="CH277">
            <v>0</v>
          </cell>
          <cell r="CI277">
            <v>364002.82275072194</v>
          </cell>
          <cell r="CJ277">
            <v>312619.56605910999</v>
          </cell>
          <cell r="CK277">
            <v>51383.256691611961</v>
          </cell>
          <cell r="CL277">
            <v>364002.82275072194</v>
          </cell>
          <cell r="CM277">
            <v>0</v>
          </cell>
          <cell r="CN277">
            <v>314742.80679454526</v>
          </cell>
          <cell r="CO277">
            <v>49655.756691611961</v>
          </cell>
          <cell r="CP277">
            <v>0</v>
          </cell>
          <cell r="CQ277">
            <v>364398.56348615722</v>
          </cell>
          <cell r="CR277">
            <v>314742.80679454526</v>
          </cell>
          <cell r="CS277">
            <v>49655.756691611961</v>
          </cell>
          <cell r="CT277">
            <v>364398.56348615722</v>
          </cell>
        </row>
        <row r="278">
          <cell r="A278">
            <v>281</v>
          </cell>
          <cell r="B278" t="str">
            <v>Prepay Base</v>
          </cell>
          <cell r="C278">
            <v>0</v>
          </cell>
          <cell r="D278">
            <v>0</v>
          </cell>
          <cell r="E278">
            <v>0</v>
          </cell>
          <cell r="F278">
            <v>7752194.6945436783</v>
          </cell>
          <cell r="G278">
            <v>0</v>
          </cell>
          <cell r="H278">
            <v>0</v>
          </cell>
          <cell r="I278">
            <v>7752194.6945436783</v>
          </cell>
          <cell r="J278">
            <v>7752194.6945436783</v>
          </cell>
          <cell r="K278">
            <v>0</v>
          </cell>
          <cell r="L278">
            <v>0</v>
          </cell>
          <cell r="M278">
            <v>0</v>
          </cell>
          <cell r="N278">
            <v>7935270.9120541047</v>
          </cell>
          <cell r="O278">
            <v>0</v>
          </cell>
          <cell r="P278">
            <v>0</v>
          </cell>
          <cell r="Q278">
            <v>7935270.9120541047</v>
          </cell>
          <cell r="R278">
            <v>7935270.9120541047</v>
          </cell>
          <cell r="S278">
            <v>0</v>
          </cell>
          <cell r="T278">
            <v>0</v>
          </cell>
          <cell r="U278">
            <v>0</v>
          </cell>
          <cell r="V278">
            <v>8026751.8031189367</v>
          </cell>
          <cell r="W278">
            <v>0</v>
          </cell>
          <cell r="X278">
            <v>0</v>
          </cell>
          <cell r="Y278">
            <v>8026751.8031189367</v>
          </cell>
          <cell r="Z278">
            <v>8026751.8031189367</v>
          </cell>
          <cell r="AA278">
            <v>0</v>
          </cell>
          <cell r="AB278">
            <v>0</v>
          </cell>
          <cell r="AC278">
            <v>0</v>
          </cell>
          <cell r="AD278">
            <v>8048740.0428746678</v>
          </cell>
          <cell r="AE278">
            <v>0</v>
          </cell>
          <cell r="AF278">
            <v>0</v>
          </cell>
          <cell r="AG278">
            <v>8048740.0428746678</v>
          </cell>
          <cell r="AH278">
            <v>8048740.0428746678</v>
          </cell>
          <cell r="AI278">
            <v>0</v>
          </cell>
          <cell r="AJ278">
            <v>0</v>
          </cell>
          <cell r="AK278">
            <v>0</v>
          </cell>
          <cell r="AL278">
            <v>8050847.2658638451</v>
          </cell>
          <cell r="AM278">
            <v>0</v>
          </cell>
          <cell r="AN278">
            <v>0</v>
          </cell>
          <cell r="AO278">
            <v>8050847.2658638451</v>
          </cell>
          <cell r="AP278">
            <v>8050847.2658638451</v>
          </cell>
          <cell r="AQ278">
            <v>0</v>
          </cell>
          <cell r="AR278">
            <v>0</v>
          </cell>
          <cell r="AS278">
            <v>0</v>
          </cell>
          <cell r="AT278">
            <v>8072311.9412551932</v>
          </cell>
          <cell r="AU278">
            <v>0</v>
          </cell>
          <cell r="AV278">
            <v>0</v>
          </cell>
          <cell r="AW278">
            <v>8072311.9412551932</v>
          </cell>
          <cell r="AX278">
            <v>8072311.9412551932</v>
          </cell>
          <cell r="AY278">
            <v>0</v>
          </cell>
          <cell r="AZ278">
            <v>0</v>
          </cell>
          <cell r="BA278">
            <v>0</v>
          </cell>
          <cell r="BB278">
            <v>8150736.9255732959</v>
          </cell>
          <cell r="BC278">
            <v>0</v>
          </cell>
          <cell r="BD278">
            <v>0</v>
          </cell>
          <cell r="BE278">
            <v>8150736.9255732959</v>
          </cell>
          <cell r="BF278">
            <v>8150736.9255732959</v>
          </cell>
          <cell r="BG278">
            <v>0</v>
          </cell>
          <cell r="BH278">
            <v>0</v>
          </cell>
          <cell r="BI278">
            <v>0</v>
          </cell>
          <cell r="BJ278">
            <v>8300400.2571142334</v>
          </cell>
          <cell r="BK278">
            <v>0</v>
          </cell>
          <cell r="BL278">
            <v>0</v>
          </cell>
          <cell r="BM278">
            <v>8300400.2571142334</v>
          </cell>
          <cell r="BN278">
            <v>8300400.2571142334</v>
          </cell>
          <cell r="BO278">
            <v>0</v>
          </cell>
          <cell r="BP278">
            <v>0</v>
          </cell>
          <cell r="BQ278">
            <v>0</v>
          </cell>
          <cell r="BR278">
            <v>8562820.3535809107</v>
          </cell>
          <cell r="BS278">
            <v>0</v>
          </cell>
          <cell r="BT278">
            <v>0</v>
          </cell>
          <cell r="BU278">
            <v>8562820.3535809107</v>
          </cell>
          <cell r="BV278">
            <v>8562820.3535809107</v>
          </cell>
          <cell r="BW278">
            <v>0</v>
          </cell>
          <cell r="BX278">
            <v>0</v>
          </cell>
          <cell r="BY278">
            <v>0</v>
          </cell>
          <cell r="BZ278">
            <v>8799560.591815494</v>
          </cell>
          <cell r="CA278">
            <v>0</v>
          </cell>
          <cell r="CB278">
            <v>0</v>
          </cell>
          <cell r="CC278">
            <v>8799560.591815494</v>
          </cell>
          <cell r="CD278">
            <v>8799560.591815494</v>
          </cell>
          <cell r="CE278">
            <v>0</v>
          </cell>
          <cell r="CF278">
            <v>0</v>
          </cell>
          <cell r="CG278">
            <v>0</v>
          </cell>
          <cell r="CH278">
            <v>8876833.5408887994</v>
          </cell>
          <cell r="CI278">
            <v>0</v>
          </cell>
          <cell r="CJ278">
            <v>0</v>
          </cell>
          <cell r="CK278">
            <v>8876833.5408887994</v>
          </cell>
          <cell r="CL278">
            <v>8876833.5408887994</v>
          </cell>
          <cell r="CM278">
            <v>0</v>
          </cell>
          <cell r="CN278">
            <v>0</v>
          </cell>
          <cell r="CO278">
            <v>0</v>
          </cell>
          <cell r="CP278">
            <v>8910927.1278242972</v>
          </cell>
          <cell r="CQ278">
            <v>0</v>
          </cell>
          <cell r="CR278">
            <v>0</v>
          </cell>
          <cell r="CS278">
            <v>8910927.1278242972</v>
          </cell>
          <cell r="CT278">
            <v>8910927.1278242972</v>
          </cell>
        </row>
        <row r="279">
          <cell r="A279">
            <v>282</v>
          </cell>
          <cell r="B279" t="str">
            <v>AVERAGE BASE</v>
          </cell>
          <cell r="C279">
            <v>614142.68897452473</v>
          </cell>
          <cell r="D279">
            <v>702356.41382344905</v>
          </cell>
          <cell r="E279">
            <v>2124238.0215224023</v>
          </cell>
          <cell r="F279">
            <v>7752194.6945436783</v>
          </cell>
          <cell r="G279">
            <v>3440737.1243203762</v>
          </cell>
          <cell r="H279">
            <v>1316499.1027979739</v>
          </cell>
          <cell r="I279">
            <v>9876432.7160660811</v>
          </cell>
          <cell r="J279">
            <v>11192931.818864055</v>
          </cell>
          <cell r="K279">
            <v>628327.02179123973</v>
          </cell>
          <cell r="L279">
            <v>708758.6941617605</v>
          </cell>
          <cell r="M279">
            <v>2096472.809965027</v>
          </cell>
          <cell r="N279">
            <v>7935270.9120541047</v>
          </cell>
          <cell r="O279">
            <v>3433558.5259180274</v>
          </cell>
          <cell r="P279">
            <v>1337085.7159530004</v>
          </cell>
          <cell r="Q279">
            <v>10031743.722019132</v>
          </cell>
          <cell r="R279">
            <v>11368829.437972132</v>
          </cell>
          <cell r="S279">
            <v>642416.35451563471</v>
          </cell>
          <cell r="T279">
            <v>715503.81074743462</v>
          </cell>
          <cell r="U279">
            <v>2072625.3977902273</v>
          </cell>
          <cell r="V279">
            <v>8026751.8031189367</v>
          </cell>
          <cell r="W279">
            <v>3430545.5630532969</v>
          </cell>
          <cell r="X279">
            <v>1357920.1652630693</v>
          </cell>
          <cell r="Y279">
            <v>10099377.200909164</v>
          </cell>
          <cell r="Z279">
            <v>11457297.366172234</v>
          </cell>
          <cell r="AA279">
            <v>655546.39327293471</v>
          </cell>
          <cell r="AB279">
            <v>723163.22002911614</v>
          </cell>
          <cell r="AC279">
            <v>2058580.0868604933</v>
          </cell>
          <cell r="AD279">
            <v>8048740.0428746678</v>
          </cell>
          <cell r="AE279">
            <v>3437289.7001625439</v>
          </cell>
          <cell r="AF279">
            <v>1378709.6133020509</v>
          </cell>
          <cell r="AG279">
            <v>10107320.129735161</v>
          </cell>
          <cell r="AH279">
            <v>11486029.743037213</v>
          </cell>
          <cell r="AI279">
            <v>669066.79795644979</v>
          </cell>
          <cell r="AJ279">
            <v>731770.48663322907</v>
          </cell>
          <cell r="AK279">
            <v>2047286.1836035312</v>
          </cell>
          <cell r="AL279">
            <v>8050847.2658638451</v>
          </cell>
          <cell r="AM279">
            <v>3448123.4681932097</v>
          </cell>
          <cell r="AN279">
            <v>1400837.2845896787</v>
          </cell>
          <cell r="AO279">
            <v>10098133.449467376</v>
          </cell>
          <cell r="AP279">
            <v>11498970.734057056</v>
          </cell>
          <cell r="AQ279">
            <v>684726.67573038978</v>
          </cell>
          <cell r="AR279">
            <v>740550.79024311271</v>
          </cell>
          <cell r="AS279">
            <v>2034208.0936815436</v>
          </cell>
          <cell r="AT279">
            <v>8072311.9412551932</v>
          </cell>
          <cell r="AU279">
            <v>3459485.5596550461</v>
          </cell>
          <cell r="AV279">
            <v>1425277.4659735025</v>
          </cell>
          <cell r="AW279">
            <v>10106520.034936737</v>
          </cell>
          <cell r="AX279">
            <v>11531797.500910241</v>
          </cell>
          <cell r="AY279">
            <v>701862.23061118973</v>
          </cell>
          <cell r="AZ279">
            <v>752833.18219869584</v>
          </cell>
          <cell r="BA279">
            <v>2025589.1374504564</v>
          </cell>
          <cell r="BB279">
            <v>8150736.9255732959</v>
          </cell>
          <cell r="BC279">
            <v>3480284.5502603417</v>
          </cell>
          <cell r="BD279">
            <v>1454695.4128098856</v>
          </cell>
          <cell r="BE279">
            <v>10176326.063023753</v>
          </cell>
          <cell r="BF279">
            <v>11631021.475833638</v>
          </cell>
          <cell r="BG279">
            <v>719763.18990694475</v>
          </cell>
          <cell r="BH279">
            <v>768499.90560069913</v>
          </cell>
          <cell r="BI279">
            <v>2026161.260739197</v>
          </cell>
          <cell r="BJ279">
            <v>8300400.2571142334</v>
          </cell>
          <cell r="BK279">
            <v>3514424.3562468411</v>
          </cell>
          <cell r="BL279">
            <v>1488263.0955076437</v>
          </cell>
          <cell r="BM279">
            <v>10326561.517853431</v>
          </cell>
          <cell r="BN279">
            <v>11814824.613361076</v>
          </cell>
          <cell r="BO279">
            <v>736347.5525848947</v>
          </cell>
          <cell r="BP279">
            <v>784116.12984336086</v>
          </cell>
          <cell r="BQ279">
            <v>2045055.4671754823</v>
          </cell>
          <cell r="BR279">
            <v>8562820.3535809107</v>
          </cell>
          <cell r="BS279">
            <v>3565519.1496037384</v>
          </cell>
          <cell r="BT279">
            <v>1520463.6824282554</v>
          </cell>
          <cell r="BU279">
            <v>10607875.820756393</v>
          </cell>
          <cell r="BV279">
            <v>12128339.50318465</v>
          </cell>
          <cell r="BW279">
            <v>752685.39780557458</v>
          </cell>
          <cell r="BX279">
            <v>797113.56172935234</v>
          </cell>
          <cell r="BY279">
            <v>2063095.1712337551</v>
          </cell>
          <cell r="BZ279">
            <v>8799560.591815494</v>
          </cell>
          <cell r="CA279">
            <v>3612894.1307686819</v>
          </cell>
          <cell r="CB279">
            <v>1549798.959534927</v>
          </cell>
          <cell r="CC279">
            <v>10862655.763049249</v>
          </cell>
          <cell r="CD279">
            <v>12412454.722584175</v>
          </cell>
          <cell r="CE279">
            <v>771738.00158529461</v>
          </cell>
          <cell r="CF279">
            <v>807660.87198278098</v>
          </cell>
          <cell r="CG279">
            <v>2063689.6866230695</v>
          </cell>
          <cell r="CH279">
            <v>8876833.5408887994</v>
          </cell>
          <cell r="CI279">
            <v>3643088.5601911452</v>
          </cell>
          <cell r="CJ279">
            <v>1579398.8735680757</v>
          </cell>
          <cell r="CK279">
            <v>10940523.227511868</v>
          </cell>
          <cell r="CL279">
            <v>12519922.101079945</v>
          </cell>
          <cell r="CM279">
            <v>792773.68136500963</v>
          </cell>
          <cell r="CN279">
            <v>818413.78896421893</v>
          </cell>
          <cell r="CO279">
            <v>2058248.9702058379</v>
          </cell>
          <cell r="CP279">
            <v>8910927.1278242972</v>
          </cell>
          <cell r="CQ279">
            <v>3669436.4405350666</v>
          </cell>
          <cell r="CR279">
            <v>1611187.4703292286</v>
          </cell>
          <cell r="CS279">
            <v>10969176.098030135</v>
          </cell>
          <cell r="CT279">
            <v>12580363.568359364</v>
          </cell>
        </row>
        <row r="280">
          <cell r="A280">
            <v>282</v>
          </cell>
          <cell r="B280" t="str">
            <v>AVERAGE BASE</v>
          </cell>
          <cell r="C280" t="str">
            <v>n/a</v>
          </cell>
          <cell r="D280" t="str">
            <v>n/a</v>
          </cell>
          <cell r="E280" t="str">
            <v>n/a</v>
          </cell>
          <cell r="F280" t="str">
            <v>n/a</v>
          </cell>
          <cell r="G280" t="str">
            <v>n/a</v>
          </cell>
          <cell r="H280" t="str">
            <v>n/a</v>
          </cell>
          <cell r="I280" t="str">
            <v>n/a</v>
          </cell>
          <cell r="J280" t="str">
            <v>n/a</v>
          </cell>
          <cell r="K280" t="str">
            <v>n/a</v>
          </cell>
          <cell r="L280" t="str">
            <v>n/a</v>
          </cell>
          <cell r="M280" t="str">
            <v>n/a</v>
          </cell>
          <cell r="N280" t="str">
            <v>n/a</v>
          </cell>
          <cell r="O280" t="str">
            <v>n/a</v>
          </cell>
          <cell r="P280" t="str">
            <v>n/a</v>
          </cell>
          <cell r="Q280" t="str">
            <v>n/a</v>
          </cell>
          <cell r="R280" t="str">
            <v>n/a</v>
          </cell>
          <cell r="S280" t="str">
            <v>n/a</v>
          </cell>
          <cell r="T280" t="str">
            <v>n/a</v>
          </cell>
          <cell r="U280" t="str">
            <v>n/a</v>
          </cell>
          <cell r="V280" t="str">
            <v>n/a</v>
          </cell>
          <cell r="W280" t="str">
            <v>n/a</v>
          </cell>
          <cell r="X280" t="str">
            <v>n/a</v>
          </cell>
          <cell r="Y280" t="str">
            <v>n/a</v>
          </cell>
          <cell r="Z280" t="str">
            <v>n/a</v>
          </cell>
          <cell r="AA280" t="str">
            <v>n/a</v>
          </cell>
          <cell r="AB280" t="str">
            <v>n/a</v>
          </cell>
          <cell r="AC280" t="str">
            <v>n/a</v>
          </cell>
          <cell r="AD280" t="str">
            <v>n/a</v>
          </cell>
          <cell r="AE280" t="str">
            <v>n/a</v>
          </cell>
          <cell r="AF280" t="str">
            <v>n/a</v>
          </cell>
          <cell r="AG280" t="str">
            <v>n/a</v>
          </cell>
          <cell r="AH280" t="str">
            <v>n/a</v>
          </cell>
          <cell r="AI280" t="str">
            <v>n/a</v>
          </cell>
          <cell r="AJ280" t="str">
            <v>n/a</v>
          </cell>
          <cell r="AK280" t="str">
            <v>n/a</v>
          </cell>
          <cell r="AL280" t="str">
            <v>n/a</v>
          </cell>
          <cell r="AM280" t="str">
            <v>n/a</v>
          </cell>
          <cell r="AN280" t="str">
            <v>n/a</v>
          </cell>
          <cell r="AO280" t="str">
            <v>n/a</v>
          </cell>
          <cell r="AP280" t="str">
            <v>n/a</v>
          </cell>
          <cell r="AQ280" t="str">
            <v>n/a</v>
          </cell>
          <cell r="AR280" t="str">
            <v>n/a</v>
          </cell>
          <cell r="AS280" t="str">
            <v>n/a</v>
          </cell>
          <cell r="AT280" t="str">
            <v>n/a</v>
          </cell>
          <cell r="AU280" t="str">
            <v>n/a</v>
          </cell>
          <cell r="AV280" t="str">
            <v>n/a</v>
          </cell>
          <cell r="AW280" t="str">
            <v>n/a</v>
          </cell>
          <cell r="AX280" t="str">
            <v>n/a</v>
          </cell>
          <cell r="AY280" t="str">
            <v>n/a</v>
          </cell>
          <cell r="AZ280" t="str">
            <v>n/a</v>
          </cell>
          <cell r="BA280" t="str">
            <v>n/a</v>
          </cell>
          <cell r="BB280" t="str">
            <v>n/a</v>
          </cell>
          <cell r="BC280" t="str">
            <v>n/a</v>
          </cell>
          <cell r="BD280" t="str">
            <v>n/a</v>
          </cell>
          <cell r="BE280" t="str">
            <v>n/a</v>
          </cell>
          <cell r="BF280" t="str">
            <v>n/a</v>
          </cell>
          <cell r="BG280" t="str">
            <v>n/a</v>
          </cell>
          <cell r="BH280" t="str">
            <v>n/a</v>
          </cell>
          <cell r="BI280" t="str">
            <v>n/a</v>
          </cell>
          <cell r="BJ280" t="str">
            <v>n/a</v>
          </cell>
          <cell r="BK280" t="str">
            <v>n/a</v>
          </cell>
          <cell r="BL280" t="str">
            <v>n/a</v>
          </cell>
          <cell r="BM280" t="str">
            <v>n/a</v>
          </cell>
          <cell r="BN280" t="str">
            <v>n/a</v>
          </cell>
          <cell r="BO280" t="str">
            <v>n/a</v>
          </cell>
          <cell r="BP280" t="str">
            <v>n/a</v>
          </cell>
          <cell r="BQ280" t="str">
            <v>n/a</v>
          </cell>
          <cell r="BR280" t="str">
            <v>n/a</v>
          </cell>
          <cell r="BS280" t="str">
            <v>n/a</v>
          </cell>
          <cell r="BT280" t="str">
            <v>n/a</v>
          </cell>
          <cell r="BU280" t="str">
            <v>n/a</v>
          </cell>
          <cell r="BV280" t="str">
            <v>n/a</v>
          </cell>
          <cell r="BW280" t="str">
            <v>n/a</v>
          </cell>
          <cell r="BX280" t="str">
            <v>n/a</v>
          </cell>
          <cell r="BY280" t="str">
            <v>n/a</v>
          </cell>
          <cell r="BZ280" t="str">
            <v>n/a</v>
          </cell>
          <cell r="CA280" t="str">
            <v>n/a</v>
          </cell>
          <cell r="CB280" t="str">
            <v>n/a</v>
          </cell>
          <cell r="CC280" t="str">
            <v>n/a</v>
          </cell>
          <cell r="CD280" t="str">
            <v>n/a</v>
          </cell>
          <cell r="CE280" t="str">
            <v>n/a</v>
          </cell>
          <cell r="CF280" t="str">
            <v>n/a</v>
          </cell>
          <cell r="CG280" t="str">
            <v>n/a</v>
          </cell>
          <cell r="CH280" t="str">
            <v>n/a</v>
          </cell>
          <cell r="CI280" t="str">
            <v>n/a</v>
          </cell>
          <cell r="CJ280" t="str">
            <v>n/a</v>
          </cell>
          <cell r="CK280" t="str">
            <v>n/a</v>
          </cell>
          <cell r="CL280" t="str">
            <v>n/a</v>
          </cell>
          <cell r="CM280" t="str">
            <v>n/a</v>
          </cell>
          <cell r="CN280" t="str">
            <v>n/a</v>
          </cell>
          <cell r="CO280" t="str">
            <v>n/a</v>
          </cell>
          <cell r="CP280" t="str">
            <v>n/a</v>
          </cell>
          <cell r="CQ280" t="str">
            <v>n/a</v>
          </cell>
          <cell r="CR280" t="str">
            <v>n/a</v>
          </cell>
          <cell r="CS280" t="str">
            <v>n/a</v>
          </cell>
          <cell r="CT280" t="str">
            <v>n/a</v>
          </cell>
        </row>
        <row r="281">
          <cell r="A281">
            <v>283</v>
          </cell>
          <cell r="C281" t="str">
            <v>n/a</v>
          </cell>
          <cell r="D281" t="str">
            <v>n/a</v>
          </cell>
          <cell r="E281" t="str">
            <v>n/a</v>
          </cell>
          <cell r="F281" t="str">
            <v>n/a</v>
          </cell>
          <cell r="G281" t="str">
            <v>n/a</v>
          </cell>
          <cell r="H281" t="str">
            <v>n/a</v>
          </cell>
          <cell r="I281" t="str">
            <v>n/a</v>
          </cell>
          <cell r="J281" t="str">
            <v>n/a</v>
          </cell>
          <cell r="K281" t="str">
            <v>n/a</v>
          </cell>
          <cell r="L281" t="str">
            <v>n/a</v>
          </cell>
          <cell r="M281" t="str">
            <v>n/a</v>
          </cell>
          <cell r="N281" t="str">
            <v>n/a</v>
          </cell>
          <cell r="O281" t="str">
            <v>n/a</v>
          </cell>
          <cell r="P281" t="str">
            <v>n/a</v>
          </cell>
          <cell r="Q281" t="str">
            <v>n/a</v>
          </cell>
          <cell r="R281" t="str">
            <v>n/a</v>
          </cell>
          <cell r="S281" t="str">
            <v>n/a</v>
          </cell>
          <cell r="T281" t="str">
            <v>n/a</v>
          </cell>
          <cell r="U281" t="str">
            <v>n/a</v>
          </cell>
          <cell r="V281" t="str">
            <v>n/a</v>
          </cell>
          <cell r="W281" t="str">
            <v>n/a</v>
          </cell>
          <cell r="X281" t="str">
            <v>n/a</v>
          </cell>
          <cell r="Y281" t="str">
            <v>n/a</v>
          </cell>
          <cell r="Z281" t="str">
            <v>n/a</v>
          </cell>
          <cell r="AA281" t="str">
            <v>n/a</v>
          </cell>
          <cell r="AB281" t="str">
            <v>n/a</v>
          </cell>
          <cell r="AC281" t="str">
            <v>n/a</v>
          </cell>
          <cell r="AD281" t="str">
            <v>n/a</v>
          </cell>
          <cell r="AE281" t="str">
            <v>n/a</v>
          </cell>
          <cell r="AF281" t="str">
            <v>n/a</v>
          </cell>
          <cell r="AG281" t="str">
            <v>n/a</v>
          </cell>
          <cell r="AH281" t="str">
            <v>n/a</v>
          </cell>
          <cell r="AI281" t="str">
            <v>n/a</v>
          </cell>
          <cell r="AJ281" t="str">
            <v>n/a</v>
          </cell>
          <cell r="AK281" t="str">
            <v>n/a</v>
          </cell>
          <cell r="AL281" t="str">
            <v>n/a</v>
          </cell>
          <cell r="AM281" t="str">
            <v>n/a</v>
          </cell>
          <cell r="AN281" t="str">
            <v>n/a</v>
          </cell>
          <cell r="AO281" t="str">
            <v>n/a</v>
          </cell>
          <cell r="AP281" t="str">
            <v>n/a</v>
          </cell>
          <cell r="AQ281" t="str">
            <v>n/a</v>
          </cell>
          <cell r="AR281" t="str">
            <v>n/a</v>
          </cell>
          <cell r="AS281" t="str">
            <v>n/a</v>
          </cell>
          <cell r="AT281" t="str">
            <v>n/a</v>
          </cell>
          <cell r="AU281" t="str">
            <v>n/a</v>
          </cell>
          <cell r="AV281" t="str">
            <v>n/a</v>
          </cell>
          <cell r="AW281" t="str">
            <v>n/a</v>
          </cell>
          <cell r="AX281" t="str">
            <v>n/a</v>
          </cell>
          <cell r="AY281" t="str">
            <v>n/a</v>
          </cell>
          <cell r="AZ281" t="str">
            <v>n/a</v>
          </cell>
          <cell r="BA281" t="str">
            <v>n/a</v>
          </cell>
          <cell r="BB281" t="str">
            <v>n/a</v>
          </cell>
          <cell r="BC281" t="str">
            <v>n/a</v>
          </cell>
          <cell r="BD281" t="str">
            <v>n/a</v>
          </cell>
          <cell r="BE281" t="str">
            <v>n/a</v>
          </cell>
          <cell r="BF281" t="str">
            <v>n/a</v>
          </cell>
          <cell r="BG281" t="str">
            <v>n/a</v>
          </cell>
          <cell r="BH281" t="str">
            <v>n/a</v>
          </cell>
          <cell r="BI281" t="str">
            <v>n/a</v>
          </cell>
          <cell r="BJ281" t="str">
            <v>n/a</v>
          </cell>
          <cell r="BK281" t="str">
            <v>n/a</v>
          </cell>
          <cell r="BL281" t="str">
            <v>n/a</v>
          </cell>
          <cell r="BM281" t="str">
            <v>n/a</v>
          </cell>
          <cell r="BN281" t="str">
            <v>n/a</v>
          </cell>
          <cell r="BO281" t="str">
            <v>n/a</v>
          </cell>
          <cell r="BP281" t="str">
            <v>n/a</v>
          </cell>
          <cell r="BQ281" t="str">
            <v>n/a</v>
          </cell>
          <cell r="BR281" t="str">
            <v>n/a</v>
          </cell>
          <cell r="BS281" t="str">
            <v>n/a</v>
          </cell>
          <cell r="BT281" t="str">
            <v>n/a</v>
          </cell>
          <cell r="BU281" t="str">
            <v>n/a</v>
          </cell>
          <cell r="BV281" t="str">
            <v>n/a</v>
          </cell>
          <cell r="BW281" t="str">
            <v>n/a</v>
          </cell>
          <cell r="BX281" t="str">
            <v>n/a</v>
          </cell>
          <cell r="BY281" t="str">
            <v>n/a</v>
          </cell>
          <cell r="BZ281" t="str">
            <v>n/a</v>
          </cell>
          <cell r="CA281" t="str">
            <v>n/a</v>
          </cell>
          <cell r="CB281" t="str">
            <v>n/a</v>
          </cell>
          <cell r="CC281" t="str">
            <v>n/a</v>
          </cell>
          <cell r="CD281" t="str">
            <v>n/a</v>
          </cell>
          <cell r="CE281" t="str">
            <v>n/a</v>
          </cell>
          <cell r="CF281" t="str">
            <v>n/a</v>
          </cell>
          <cell r="CG281" t="str">
            <v>n/a</v>
          </cell>
          <cell r="CH281" t="str">
            <v>n/a</v>
          </cell>
          <cell r="CI281" t="str">
            <v>n/a</v>
          </cell>
          <cell r="CJ281" t="str">
            <v>n/a</v>
          </cell>
          <cell r="CK281" t="str">
            <v>n/a</v>
          </cell>
          <cell r="CL281" t="str">
            <v>n/a</v>
          </cell>
          <cell r="CM281" t="str">
            <v>n/a</v>
          </cell>
          <cell r="CN281" t="str">
            <v>n/a</v>
          </cell>
          <cell r="CO281" t="str">
            <v>n/a</v>
          </cell>
          <cell r="CP281" t="str">
            <v>n/a</v>
          </cell>
          <cell r="CQ281" t="str">
            <v>n/a</v>
          </cell>
          <cell r="CR281" t="str">
            <v>n/a</v>
          </cell>
          <cell r="CS281" t="str">
            <v>n/a</v>
          </cell>
          <cell r="CT281" t="str">
            <v>n/a</v>
          </cell>
        </row>
        <row r="282">
          <cell r="A282">
            <v>284</v>
          </cell>
          <cell r="C282" t="str">
            <v>n/a</v>
          </cell>
          <cell r="D282" t="str">
            <v>n/a</v>
          </cell>
          <cell r="E282" t="str">
            <v>n/a</v>
          </cell>
          <cell r="F282" t="str">
            <v>n/a</v>
          </cell>
          <cell r="G282" t="str">
            <v>n/a</v>
          </cell>
          <cell r="H282" t="str">
            <v>n/a</v>
          </cell>
          <cell r="I282" t="str">
            <v>n/a</v>
          </cell>
          <cell r="J282" t="str">
            <v>n/a</v>
          </cell>
          <cell r="K282" t="str">
            <v>n/a</v>
          </cell>
          <cell r="L282" t="str">
            <v>n/a</v>
          </cell>
          <cell r="M282" t="str">
            <v>n/a</v>
          </cell>
          <cell r="N282" t="str">
            <v>n/a</v>
          </cell>
          <cell r="O282" t="str">
            <v>n/a</v>
          </cell>
          <cell r="P282" t="str">
            <v>n/a</v>
          </cell>
          <cell r="Q282" t="str">
            <v>n/a</v>
          </cell>
          <cell r="R282" t="str">
            <v>n/a</v>
          </cell>
          <cell r="S282" t="str">
            <v>n/a</v>
          </cell>
          <cell r="T282" t="str">
            <v>n/a</v>
          </cell>
          <cell r="U282" t="str">
            <v>n/a</v>
          </cell>
          <cell r="V282" t="str">
            <v>n/a</v>
          </cell>
          <cell r="W282" t="str">
            <v>n/a</v>
          </cell>
          <cell r="X282" t="str">
            <v>n/a</v>
          </cell>
          <cell r="Y282" t="str">
            <v>n/a</v>
          </cell>
          <cell r="Z282" t="str">
            <v>n/a</v>
          </cell>
          <cell r="AA282" t="str">
            <v>n/a</v>
          </cell>
          <cell r="AB282" t="str">
            <v>n/a</v>
          </cell>
          <cell r="AC282" t="str">
            <v>n/a</v>
          </cell>
          <cell r="AD282" t="str">
            <v>n/a</v>
          </cell>
          <cell r="AE282" t="str">
            <v>n/a</v>
          </cell>
          <cell r="AF282" t="str">
            <v>n/a</v>
          </cell>
          <cell r="AG282" t="str">
            <v>n/a</v>
          </cell>
          <cell r="AH282" t="str">
            <v>n/a</v>
          </cell>
          <cell r="AI282" t="str">
            <v>n/a</v>
          </cell>
          <cell r="AJ282" t="str">
            <v>n/a</v>
          </cell>
          <cell r="AK282" t="str">
            <v>n/a</v>
          </cell>
          <cell r="AL282" t="str">
            <v>n/a</v>
          </cell>
          <cell r="AM282" t="str">
            <v>n/a</v>
          </cell>
          <cell r="AN282" t="str">
            <v>n/a</v>
          </cell>
          <cell r="AO282" t="str">
            <v>n/a</v>
          </cell>
          <cell r="AP282" t="str">
            <v>n/a</v>
          </cell>
          <cell r="AQ282" t="str">
            <v>n/a</v>
          </cell>
          <cell r="AR282" t="str">
            <v>n/a</v>
          </cell>
          <cell r="AS282" t="str">
            <v>n/a</v>
          </cell>
          <cell r="AT282" t="str">
            <v>n/a</v>
          </cell>
          <cell r="AU282" t="str">
            <v>n/a</v>
          </cell>
          <cell r="AV282" t="str">
            <v>n/a</v>
          </cell>
          <cell r="AW282" t="str">
            <v>n/a</v>
          </cell>
          <cell r="AX282" t="str">
            <v>n/a</v>
          </cell>
          <cell r="AY282" t="str">
            <v>n/a</v>
          </cell>
          <cell r="AZ282" t="str">
            <v>n/a</v>
          </cell>
          <cell r="BA282" t="str">
            <v>n/a</v>
          </cell>
          <cell r="BB282" t="str">
            <v>n/a</v>
          </cell>
          <cell r="BC282" t="str">
            <v>n/a</v>
          </cell>
          <cell r="BD282" t="str">
            <v>n/a</v>
          </cell>
          <cell r="BE282" t="str">
            <v>n/a</v>
          </cell>
          <cell r="BF282" t="str">
            <v>n/a</v>
          </cell>
          <cell r="BG282" t="str">
            <v>n/a</v>
          </cell>
          <cell r="BH282" t="str">
            <v>n/a</v>
          </cell>
          <cell r="BI282" t="str">
            <v>n/a</v>
          </cell>
          <cell r="BJ282" t="str">
            <v>n/a</v>
          </cell>
          <cell r="BK282" t="str">
            <v>n/a</v>
          </cell>
          <cell r="BL282" t="str">
            <v>n/a</v>
          </cell>
          <cell r="BM282" t="str">
            <v>n/a</v>
          </cell>
          <cell r="BN282" t="str">
            <v>n/a</v>
          </cell>
          <cell r="BO282" t="str">
            <v>n/a</v>
          </cell>
          <cell r="BP282" t="str">
            <v>n/a</v>
          </cell>
          <cell r="BQ282" t="str">
            <v>n/a</v>
          </cell>
          <cell r="BR282" t="str">
            <v>n/a</v>
          </cell>
          <cell r="BS282" t="str">
            <v>n/a</v>
          </cell>
          <cell r="BT282" t="str">
            <v>n/a</v>
          </cell>
          <cell r="BU282" t="str">
            <v>n/a</v>
          </cell>
          <cell r="BV282" t="str">
            <v>n/a</v>
          </cell>
          <cell r="BW282" t="str">
            <v>n/a</v>
          </cell>
          <cell r="BX282" t="str">
            <v>n/a</v>
          </cell>
          <cell r="BY282" t="str">
            <v>n/a</v>
          </cell>
          <cell r="BZ282" t="str">
            <v>n/a</v>
          </cell>
          <cell r="CA282" t="str">
            <v>n/a</v>
          </cell>
          <cell r="CB282" t="str">
            <v>n/a</v>
          </cell>
          <cell r="CC282" t="str">
            <v>n/a</v>
          </cell>
          <cell r="CD282" t="str">
            <v>n/a</v>
          </cell>
          <cell r="CE282" t="str">
            <v>n/a</v>
          </cell>
          <cell r="CF282" t="str">
            <v>n/a</v>
          </cell>
          <cell r="CG282" t="str">
            <v>n/a</v>
          </cell>
          <cell r="CH282" t="str">
            <v>n/a</v>
          </cell>
          <cell r="CI282" t="str">
            <v>n/a</v>
          </cell>
          <cell r="CJ282" t="str">
            <v>n/a</v>
          </cell>
          <cell r="CK282" t="str">
            <v>n/a</v>
          </cell>
          <cell r="CL282" t="str">
            <v>n/a</v>
          </cell>
          <cell r="CM282" t="str">
            <v>n/a</v>
          </cell>
          <cell r="CN282" t="str">
            <v>n/a</v>
          </cell>
          <cell r="CO282" t="str">
            <v>n/a</v>
          </cell>
          <cell r="CP282" t="str">
            <v>n/a</v>
          </cell>
          <cell r="CQ282" t="str">
            <v>n/a</v>
          </cell>
          <cell r="CR282" t="str">
            <v>n/a</v>
          </cell>
          <cell r="CS282" t="str">
            <v>n/a</v>
          </cell>
          <cell r="CT282" t="str">
            <v>n/a</v>
          </cell>
        </row>
        <row r="283">
          <cell r="A283">
            <v>285</v>
          </cell>
          <cell r="C283" t="str">
            <v>n/a</v>
          </cell>
          <cell r="D283" t="str">
            <v>n/a</v>
          </cell>
          <cell r="E283" t="str">
            <v>n/a</v>
          </cell>
          <cell r="F283" t="str">
            <v>n/a</v>
          </cell>
          <cell r="G283" t="str">
            <v>n/a</v>
          </cell>
          <cell r="H283" t="str">
            <v>n/a</v>
          </cell>
          <cell r="I283" t="str">
            <v>n/a</v>
          </cell>
          <cell r="J283" t="str">
            <v>n/a</v>
          </cell>
          <cell r="K283" t="str">
            <v>n/a</v>
          </cell>
          <cell r="L283" t="str">
            <v>n/a</v>
          </cell>
          <cell r="M283" t="str">
            <v>n/a</v>
          </cell>
          <cell r="N283" t="str">
            <v>n/a</v>
          </cell>
          <cell r="O283" t="str">
            <v>n/a</v>
          </cell>
          <cell r="P283" t="str">
            <v>n/a</v>
          </cell>
          <cell r="Q283" t="str">
            <v>n/a</v>
          </cell>
          <cell r="R283" t="str">
            <v>n/a</v>
          </cell>
          <cell r="S283" t="str">
            <v>n/a</v>
          </cell>
          <cell r="T283" t="str">
            <v>n/a</v>
          </cell>
          <cell r="U283" t="str">
            <v>n/a</v>
          </cell>
          <cell r="V283" t="str">
            <v>n/a</v>
          </cell>
          <cell r="W283" t="str">
            <v>n/a</v>
          </cell>
          <cell r="X283" t="str">
            <v>n/a</v>
          </cell>
          <cell r="Y283" t="str">
            <v>n/a</v>
          </cell>
          <cell r="Z283" t="str">
            <v>n/a</v>
          </cell>
          <cell r="AA283" t="str">
            <v>n/a</v>
          </cell>
          <cell r="AB283" t="str">
            <v>n/a</v>
          </cell>
          <cell r="AC283" t="str">
            <v>n/a</v>
          </cell>
          <cell r="AD283" t="str">
            <v>n/a</v>
          </cell>
          <cell r="AE283" t="str">
            <v>n/a</v>
          </cell>
          <cell r="AF283" t="str">
            <v>n/a</v>
          </cell>
          <cell r="AG283" t="str">
            <v>n/a</v>
          </cell>
          <cell r="AH283" t="str">
            <v>n/a</v>
          </cell>
          <cell r="AI283" t="str">
            <v>n/a</v>
          </cell>
          <cell r="AJ283" t="str">
            <v>n/a</v>
          </cell>
          <cell r="AK283" t="str">
            <v>n/a</v>
          </cell>
          <cell r="AL283" t="str">
            <v>n/a</v>
          </cell>
          <cell r="AM283" t="str">
            <v>n/a</v>
          </cell>
          <cell r="AN283" t="str">
            <v>n/a</v>
          </cell>
          <cell r="AO283" t="str">
            <v>n/a</v>
          </cell>
          <cell r="AP283" t="str">
            <v>n/a</v>
          </cell>
          <cell r="AQ283" t="str">
            <v>n/a</v>
          </cell>
          <cell r="AR283" t="str">
            <v>n/a</v>
          </cell>
          <cell r="AS283" t="str">
            <v>n/a</v>
          </cell>
          <cell r="AT283" t="str">
            <v>n/a</v>
          </cell>
          <cell r="AU283" t="str">
            <v>n/a</v>
          </cell>
          <cell r="AV283" t="str">
            <v>n/a</v>
          </cell>
          <cell r="AW283" t="str">
            <v>n/a</v>
          </cell>
          <cell r="AX283" t="str">
            <v>n/a</v>
          </cell>
          <cell r="AY283" t="str">
            <v>n/a</v>
          </cell>
          <cell r="AZ283" t="str">
            <v>n/a</v>
          </cell>
          <cell r="BA283" t="str">
            <v>n/a</v>
          </cell>
          <cell r="BB283" t="str">
            <v>n/a</v>
          </cell>
          <cell r="BC283" t="str">
            <v>n/a</v>
          </cell>
          <cell r="BD283" t="str">
            <v>n/a</v>
          </cell>
          <cell r="BE283" t="str">
            <v>n/a</v>
          </cell>
          <cell r="BF283" t="str">
            <v>n/a</v>
          </cell>
          <cell r="BG283" t="str">
            <v>n/a</v>
          </cell>
          <cell r="BH283" t="str">
            <v>n/a</v>
          </cell>
          <cell r="BI283" t="str">
            <v>n/a</v>
          </cell>
          <cell r="BJ283" t="str">
            <v>n/a</v>
          </cell>
          <cell r="BK283" t="str">
            <v>n/a</v>
          </cell>
          <cell r="BL283" t="str">
            <v>n/a</v>
          </cell>
          <cell r="BM283" t="str">
            <v>n/a</v>
          </cell>
          <cell r="BN283" t="str">
            <v>n/a</v>
          </cell>
          <cell r="BO283" t="str">
            <v>n/a</v>
          </cell>
          <cell r="BP283" t="str">
            <v>n/a</v>
          </cell>
          <cell r="BQ283" t="str">
            <v>n/a</v>
          </cell>
          <cell r="BR283" t="str">
            <v>n/a</v>
          </cell>
          <cell r="BS283" t="str">
            <v>n/a</v>
          </cell>
          <cell r="BT283" t="str">
            <v>n/a</v>
          </cell>
          <cell r="BU283" t="str">
            <v>n/a</v>
          </cell>
          <cell r="BV283" t="str">
            <v>n/a</v>
          </cell>
          <cell r="BW283" t="str">
            <v>n/a</v>
          </cell>
          <cell r="BX283" t="str">
            <v>n/a</v>
          </cell>
          <cell r="BY283" t="str">
            <v>n/a</v>
          </cell>
          <cell r="BZ283" t="str">
            <v>n/a</v>
          </cell>
          <cell r="CA283" t="str">
            <v>n/a</v>
          </cell>
          <cell r="CB283" t="str">
            <v>n/a</v>
          </cell>
          <cell r="CC283" t="str">
            <v>n/a</v>
          </cell>
          <cell r="CD283" t="str">
            <v>n/a</v>
          </cell>
          <cell r="CE283" t="str">
            <v>n/a</v>
          </cell>
          <cell r="CF283" t="str">
            <v>n/a</v>
          </cell>
          <cell r="CG283" t="str">
            <v>n/a</v>
          </cell>
          <cell r="CH283" t="str">
            <v>n/a</v>
          </cell>
          <cell r="CI283" t="str">
            <v>n/a</v>
          </cell>
          <cell r="CJ283" t="str">
            <v>n/a</v>
          </cell>
          <cell r="CK283" t="str">
            <v>n/a</v>
          </cell>
          <cell r="CL283" t="str">
            <v>n/a</v>
          </cell>
          <cell r="CM283" t="str">
            <v>n/a</v>
          </cell>
          <cell r="CN283" t="str">
            <v>n/a</v>
          </cell>
          <cell r="CO283" t="str">
            <v>n/a</v>
          </cell>
          <cell r="CP283" t="str">
            <v>n/a</v>
          </cell>
          <cell r="CQ283" t="str">
            <v>n/a</v>
          </cell>
          <cell r="CR283" t="str">
            <v>n/a</v>
          </cell>
          <cell r="CS283" t="str">
            <v>n/a</v>
          </cell>
          <cell r="CT283" t="str">
            <v>n/a</v>
          </cell>
        </row>
        <row r="284">
          <cell r="A284">
            <v>286</v>
          </cell>
          <cell r="C284" t="str">
            <v>n/a</v>
          </cell>
          <cell r="D284" t="str">
            <v>n/a</v>
          </cell>
          <cell r="E284" t="str">
            <v>n/a</v>
          </cell>
          <cell r="F284" t="str">
            <v>n/a</v>
          </cell>
          <cell r="G284" t="str">
            <v>n/a</v>
          </cell>
          <cell r="H284" t="str">
            <v>n/a</v>
          </cell>
          <cell r="I284" t="str">
            <v>n/a</v>
          </cell>
          <cell r="J284" t="str">
            <v>n/a</v>
          </cell>
          <cell r="K284" t="str">
            <v>n/a</v>
          </cell>
          <cell r="L284" t="str">
            <v>n/a</v>
          </cell>
          <cell r="M284" t="str">
            <v>n/a</v>
          </cell>
          <cell r="N284" t="str">
            <v>n/a</v>
          </cell>
          <cell r="O284" t="str">
            <v>n/a</v>
          </cell>
          <cell r="P284" t="str">
            <v>n/a</v>
          </cell>
          <cell r="Q284" t="str">
            <v>n/a</v>
          </cell>
          <cell r="R284" t="str">
            <v>n/a</v>
          </cell>
          <cell r="S284" t="str">
            <v>n/a</v>
          </cell>
          <cell r="T284" t="str">
            <v>n/a</v>
          </cell>
          <cell r="U284" t="str">
            <v>n/a</v>
          </cell>
          <cell r="V284" t="str">
            <v>n/a</v>
          </cell>
          <cell r="W284" t="str">
            <v>n/a</v>
          </cell>
          <cell r="X284" t="str">
            <v>n/a</v>
          </cell>
          <cell r="Y284" t="str">
            <v>n/a</v>
          </cell>
          <cell r="Z284" t="str">
            <v>n/a</v>
          </cell>
          <cell r="AA284" t="str">
            <v>n/a</v>
          </cell>
          <cell r="AB284" t="str">
            <v>n/a</v>
          </cell>
          <cell r="AC284" t="str">
            <v>n/a</v>
          </cell>
          <cell r="AD284" t="str">
            <v>n/a</v>
          </cell>
          <cell r="AE284" t="str">
            <v>n/a</v>
          </cell>
          <cell r="AF284" t="str">
            <v>n/a</v>
          </cell>
          <cell r="AG284" t="str">
            <v>n/a</v>
          </cell>
          <cell r="AH284" t="str">
            <v>n/a</v>
          </cell>
          <cell r="AI284" t="str">
            <v>n/a</v>
          </cell>
          <cell r="AJ284" t="str">
            <v>n/a</v>
          </cell>
          <cell r="AK284" t="str">
            <v>n/a</v>
          </cell>
          <cell r="AL284" t="str">
            <v>n/a</v>
          </cell>
          <cell r="AM284" t="str">
            <v>n/a</v>
          </cell>
          <cell r="AN284" t="str">
            <v>n/a</v>
          </cell>
          <cell r="AO284" t="str">
            <v>n/a</v>
          </cell>
          <cell r="AP284" t="str">
            <v>n/a</v>
          </cell>
          <cell r="AQ284" t="str">
            <v>n/a</v>
          </cell>
          <cell r="AR284" t="str">
            <v>n/a</v>
          </cell>
          <cell r="AS284" t="str">
            <v>n/a</v>
          </cell>
          <cell r="AT284" t="str">
            <v>n/a</v>
          </cell>
          <cell r="AU284" t="str">
            <v>n/a</v>
          </cell>
          <cell r="AV284" t="str">
            <v>n/a</v>
          </cell>
          <cell r="AW284" t="str">
            <v>n/a</v>
          </cell>
          <cell r="AX284" t="str">
            <v>n/a</v>
          </cell>
          <cell r="AY284" t="str">
            <v>n/a</v>
          </cell>
          <cell r="AZ284" t="str">
            <v>n/a</v>
          </cell>
          <cell r="BA284" t="str">
            <v>n/a</v>
          </cell>
          <cell r="BB284" t="str">
            <v>n/a</v>
          </cell>
          <cell r="BC284" t="str">
            <v>n/a</v>
          </cell>
          <cell r="BD284" t="str">
            <v>n/a</v>
          </cell>
          <cell r="BE284" t="str">
            <v>n/a</v>
          </cell>
          <cell r="BF284" t="str">
            <v>n/a</v>
          </cell>
          <cell r="BG284" t="str">
            <v>n/a</v>
          </cell>
          <cell r="BH284" t="str">
            <v>n/a</v>
          </cell>
          <cell r="BI284" t="str">
            <v>n/a</v>
          </cell>
          <cell r="BJ284" t="str">
            <v>n/a</v>
          </cell>
          <cell r="BK284" t="str">
            <v>n/a</v>
          </cell>
          <cell r="BL284" t="str">
            <v>n/a</v>
          </cell>
          <cell r="BM284" t="str">
            <v>n/a</v>
          </cell>
          <cell r="BN284" t="str">
            <v>n/a</v>
          </cell>
          <cell r="BO284" t="str">
            <v>n/a</v>
          </cell>
          <cell r="BP284" t="str">
            <v>n/a</v>
          </cell>
          <cell r="BQ284" t="str">
            <v>n/a</v>
          </cell>
          <cell r="BR284" t="str">
            <v>n/a</v>
          </cell>
          <cell r="BS284" t="str">
            <v>n/a</v>
          </cell>
          <cell r="BT284" t="str">
            <v>n/a</v>
          </cell>
          <cell r="BU284" t="str">
            <v>n/a</v>
          </cell>
          <cell r="BV284" t="str">
            <v>n/a</v>
          </cell>
          <cell r="BW284" t="str">
            <v>n/a</v>
          </cell>
          <cell r="BX284" t="str">
            <v>n/a</v>
          </cell>
          <cell r="BY284" t="str">
            <v>n/a</v>
          </cell>
          <cell r="BZ284" t="str">
            <v>n/a</v>
          </cell>
          <cell r="CA284" t="str">
            <v>n/a</v>
          </cell>
          <cell r="CB284" t="str">
            <v>n/a</v>
          </cell>
          <cell r="CC284" t="str">
            <v>n/a</v>
          </cell>
          <cell r="CD284" t="str">
            <v>n/a</v>
          </cell>
          <cell r="CE284" t="str">
            <v>n/a</v>
          </cell>
          <cell r="CF284" t="str">
            <v>n/a</v>
          </cell>
          <cell r="CG284" t="str">
            <v>n/a</v>
          </cell>
          <cell r="CH284" t="str">
            <v>n/a</v>
          </cell>
          <cell r="CI284" t="str">
            <v>n/a</v>
          </cell>
          <cell r="CJ284" t="str">
            <v>n/a</v>
          </cell>
          <cell r="CK284" t="str">
            <v>n/a</v>
          </cell>
          <cell r="CL284" t="str">
            <v>n/a</v>
          </cell>
          <cell r="CM284" t="str">
            <v>n/a</v>
          </cell>
          <cell r="CN284" t="str">
            <v>n/a</v>
          </cell>
          <cell r="CO284" t="str">
            <v>n/a</v>
          </cell>
          <cell r="CP284" t="str">
            <v>n/a</v>
          </cell>
          <cell r="CQ284" t="str">
            <v>n/a</v>
          </cell>
          <cell r="CR284" t="str">
            <v>n/a</v>
          </cell>
          <cell r="CS284" t="str">
            <v>n/a</v>
          </cell>
          <cell r="CT284" t="str">
            <v>n/a</v>
          </cell>
        </row>
        <row r="285">
          <cell r="A285">
            <v>287</v>
          </cell>
          <cell r="C285" t="str">
            <v>n/a</v>
          </cell>
          <cell r="D285" t="str">
            <v>n/a</v>
          </cell>
          <cell r="E285" t="str">
            <v>n/a</v>
          </cell>
          <cell r="F285" t="str">
            <v>n/a</v>
          </cell>
          <cell r="G285" t="str">
            <v>n/a</v>
          </cell>
          <cell r="H285" t="str">
            <v>n/a</v>
          </cell>
          <cell r="I285" t="str">
            <v>n/a</v>
          </cell>
          <cell r="J285" t="str">
            <v>n/a</v>
          </cell>
          <cell r="K285" t="str">
            <v>n/a</v>
          </cell>
          <cell r="L285" t="str">
            <v>n/a</v>
          </cell>
          <cell r="M285" t="str">
            <v>n/a</v>
          </cell>
          <cell r="N285" t="str">
            <v>n/a</v>
          </cell>
          <cell r="O285" t="str">
            <v>n/a</v>
          </cell>
          <cell r="P285" t="str">
            <v>n/a</v>
          </cell>
          <cell r="Q285" t="str">
            <v>n/a</v>
          </cell>
          <cell r="R285" t="str">
            <v>n/a</v>
          </cell>
          <cell r="S285" t="str">
            <v>n/a</v>
          </cell>
          <cell r="T285" t="str">
            <v>n/a</v>
          </cell>
          <cell r="U285" t="str">
            <v>n/a</v>
          </cell>
          <cell r="V285" t="str">
            <v>n/a</v>
          </cell>
          <cell r="W285" t="str">
            <v>n/a</v>
          </cell>
          <cell r="X285" t="str">
            <v>n/a</v>
          </cell>
          <cell r="Y285" t="str">
            <v>n/a</v>
          </cell>
          <cell r="Z285" t="str">
            <v>n/a</v>
          </cell>
          <cell r="AA285" t="str">
            <v>n/a</v>
          </cell>
          <cell r="AB285" t="str">
            <v>n/a</v>
          </cell>
          <cell r="AC285" t="str">
            <v>n/a</v>
          </cell>
          <cell r="AD285" t="str">
            <v>n/a</v>
          </cell>
          <cell r="AE285" t="str">
            <v>n/a</v>
          </cell>
          <cell r="AF285" t="str">
            <v>n/a</v>
          </cell>
          <cell r="AG285" t="str">
            <v>n/a</v>
          </cell>
          <cell r="AH285" t="str">
            <v>n/a</v>
          </cell>
          <cell r="AI285" t="str">
            <v>n/a</v>
          </cell>
          <cell r="AJ285" t="str">
            <v>n/a</v>
          </cell>
          <cell r="AK285" t="str">
            <v>n/a</v>
          </cell>
          <cell r="AL285" t="str">
            <v>n/a</v>
          </cell>
          <cell r="AM285" t="str">
            <v>n/a</v>
          </cell>
          <cell r="AN285" t="str">
            <v>n/a</v>
          </cell>
          <cell r="AO285" t="str">
            <v>n/a</v>
          </cell>
          <cell r="AP285" t="str">
            <v>n/a</v>
          </cell>
          <cell r="AQ285" t="str">
            <v>n/a</v>
          </cell>
          <cell r="AR285" t="str">
            <v>n/a</v>
          </cell>
          <cell r="AS285" t="str">
            <v>n/a</v>
          </cell>
          <cell r="AT285" t="str">
            <v>n/a</v>
          </cell>
          <cell r="AU285" t="str">
            <v>n/a</v>
          </cell>
          <cell r="AV285" t="str">
            <v>n/a</v>
          </cell>
          <cell r="AW285" t="str">
            <v>n/a</v>
          </cell>
          <cell r="AX285" t="str">
            <v>n/a</v>
          </cell>
          <cell r="AY285" t="str">
            <v>n/a</v>
          </cell>
          <cell r="AZ285" t="str">
            <v>n/a</v>
          </cell>
          <cell r="BA285" t="str">
            <v>n/a</v>
          </cell>
          <cell r="BB285" t="str">
            <v>n/a</v>
          </cell>
          <cell r="BC285" t="str">
            <v>n/a</v>
          </cell>
          <cell r="BD285" t="str">
            <v>n/a</v>
          </cell>
          <cell r="BE285" t="str">
            <v>n/a</v>
          </cell>
          <cell r="BF285" t="str">
            <v>n/a</v>
          </cell>
          <cell r="BG285" t="str">
            <v>n/a</v>
          </cell>
          <cell r="BH285" t="str">
            <v>n/a</v>
          </cell>
          <cell r="BI285" t="str">
            <v>n/a</v>
          </cell>
          <cell r="BJ285" t="str">
            <v>n/a</v>
          </cell>
          <cell r="BK285" t="str">
            <v>n/a</v>
          </cell>
          <cell r="BL285" t="str">
            <v>n/a</v>
          </cell>
          <cell r="BM285" t="str">
            <v>n/a</v>
          </cell>
          <cell r="BN285" t="str">
            <v>n/a</v>
          </cell>
          <cell r="BO285" t="str">
            <v>n/a</v>
          </cell>
          <cell r="BP285" t="str">
            <v>n/a</v>
          </cell>
          <cell r="BQ285" t="str">
            <v>n/a</v>
          </cell>
          <cell r="BR285" t="str">
            <v>n/a</v>
          </cell>
          <cell r="BS285" t="str">
            <v>n/a</v>
          </cell>
          <cell r="BT285" t="str">
            <v>n/a</v>
          </cell>
          <cell r="BU285" t="str">
            <v>n/a</v>
          </cell>
          <cell r="BV285" t="str">
            <v>n/a</v>
          </cell>
          <cell r="BW285" t="str">
            <v>n/a</v>
          </cell>
          <cell r="BX285" t="str">
            <v>n/a</v>
          </cell>
          <cell r="BY285" t="str">
            <v>n/a</v>
          </cell>
          <cell r="BZ285" t="str">
            <v>n/a</v>
          </cell>
          <cell r="CA285" t="str">
            <v>n/a</v>
          </cell>
          <cell r="CB285" t="str">
            <v>n/a</v>
          </cell>
          <cell r="CC285" t="str">
            <v>n/a</v>
          </cell>
          <cell r="CD285" t="str">
            <v>n/a</v>
          </cell>
          <cell r="CE285" t="str">
            <v>n/a</v>
          </cell>
          <cell r="CF285" t="str">
            <v>n/a</v>
          </cell>
          <cell r="CG285" t="str">
            <v>n/a</v>
          </cell>
          <cell r="CH285" t="str">
            <v>n/a</v>
          </cell>
          <cell r="CI285" t="str">
            <v>n/a</v>
          </cell>
          <cell r="CJ285" t="str">
            <v>n/a</v>
          </cell>
          <cell r="CK285" t="str">
            <v>n/a</v>
          </cell>
          <cell r="CL285" t="str">
            <v>n/a</v>
          </cell>
          <cell r="CM285" t="str">
            <v>n/a</v>
          </cell>
          <cell r="CN285" t="str">
            <v>n/a</v>
          </cell>
          <cell r="CO285" t="str">
            <v>n/a</v>
          </cell>
          <cell r="CP285" t="str">
            <v>n/a</v>
          </cell>
          <cell r="CQ285" t="str">
            <v>n/a</v>
          </cell>
          <cell r="CR285" t="str">
            <v>n/a</v>
          </cell>
          <cell r="CS285" t="str">
            <v>n/a</v>
          </cell>
          <cell r="CT285" t="str">
            <v>n/a</v>
          </cell>
        </row>
        <row r="286">
          <cell r="A286">
            <v>288</v>
          </cell>
          <cell r="C286" t="str">
            <v>n/a</v>
          </cell>
          <cell r="D286" t="str">
            <v>n/a</v>
          </cell>
          <cell r="E286" t="str">
            <v>n/a</v>
          </cell>
          <cell r="F286" t="str">
            <v>n/a</v>
          </cell>
          <cell r="G286" t="str">
            <v>n/a</v>
          </cell>
          <cell r="H286" t="str">
            <v>n/a</v>
          </cell>
          <cell r="I286" t="str">
            <v>n/a</v>
          </cell>
          <cell r="J286" t="str">
            <v>n/a</v>
          </cell>
          <cell r="K286" t="str">
            <v>n/a</v>
          </cell>
          <cell r="L286" t="str">
            <v>n/a</v>
          </cell>
          <cell r="M286" t="str">
            <v>n/a</v>
          </cell>
          <cell r="N286" t="str">
            <v>n/a</v>
          </cell>
          <cell r="O286" t="str">
            <v>n/a</v>
          </cell>
          <cell r="P286" t="str">
            <v>n/a</v>
          </cell>
          <cell r="Q286" t="str">
            <v>n/a</v>
          </cell>
          <cell r="R286" t="str">
            <v>n/a</v>
          </cell>
          <cell r="S286" t="str">
            <v>n/a</v>
          </cell>
          <cell r="T286" t="str">
            <v>n/a</v>
          </cell>
          <cell r="U286" t="str">
            <v>n/a</v>
          </cell>
          <cell r="V286" t="str">
            <v>n/a</v>
          </cell>
          <cell r="W286" t="str">
            <v>n/a</v>
          </cell>
          <cell r="X286" t="str">
            <v>n/a</v>
          </cell>
          <cell r="Y286" t="str">
            <v>n/a</v>
          </cell>
          <cell r="Z286" t="str">
            <v>n/a</v>
          </cell>
          <cell r="AA286" t="str">
            <v>n/a</v>
          </cell>
          <cell r="AB286" t="str">
            <v>n/a</v>
          </cell>
          <cell r="AC286" t="str">
            <v>n/a</v>
          </cell>
          <cell r="AD286" t="str">
            <v>n/a</v>
          </cell>
          <cell r="AE286" t="str">
            <v>n/a</v>
          </cell>
          <cell r="AF286" t="str">
            <v>n/a</v>
          </cell>
          <cell r="AG286" t="str">
            <v>n/a</v>
          </cell>
          <cell r="AH286" t="str">
            <v>n/a</v>
          </cell>
          <cell r="AI286" t="str">
            <v>n/a</v>
          </cell>
          <cell r="AJ286" t="str">
            <v>n/a</v>
          </cell>
          <cell r="AK286" t="str">
            <v>n/a</v>
          </cell>
          <cell r="AL286" t="str">
            <v>n/a</v>
          </cell>
          <cell r="AM286" t="str">
            <v>n/a</v>
          </cell>
          <cell r="AN286" t="str">
            <v>n/a</v>
          </cell>
          <cell r="AO286" t="str">
            <v>n/a</v>
          </cell>
          <cell r="AP286" t="str">
            <v>n/a</v>
          </cell>
          <cell r="AQ286" t="str">
            <v>n/a</v>
          </cell>
          <cell r="AR286" t="str">
            <v>n/a</v>
          </cell>
          <cell r="AS286" t="str">
            <v>n/a</v>
          </cell>
          <cell r="AT286" t="str">
            <v>n/a</v>
          </cell>
          <cell r="AU286" t="str">
            <v>n/a</v>
          </cell>
          <cell r="AV286" t="str">
            <v>n/a</v>
          </cell>
          <cell r="AW286" t="str">
            <v>n/a</v>
          </cell>
          <cell r="AX286" t="str">
            <v>n/a</v>
          </cell>
          <cell r="AY286" t="str">
            <v>n/a</v>
          </cell>
          <cell r="AZ286" t="str">
            <v>n/a</v>
          </cell>
          <cell r="BA286" t="str">
            <v>n/a</v>
          </cell>
          <cell r="BB286" t="str">
            <v>n/a</v>
          </cell>
          <cell r="BC286" t="str">
            <v>n/a</v>
          </cell>
          <cell r="BD286" t="str">
            <v>n/a</v>
          </cell>
          <cell r="BE286" t="str">
            <v>n/a</v>
          </cell>
          <cell r="BF286" t="str">
            <v>n/a</v>
          </cell>
          <cell r="BG286" t="str">
            <v>n/a</v>
          </cell>
          <cell r="BH286" t="str">
            <v>n/a</v>
          </cell>
          <cell r="BI286" t="str">
            <v>n/a</v>
          </cell>
          <cell r="BJ286" t="str">
            <v>n/a</v>
          </cell>
          <cell r="BK286" t="str">
            <v>n/a</v>
          </cell>
          <cell r="BL286" t="str">
            <v>n/a</v>
          </cell>
          <cell r="BM286" t="str">
            <v>n/a</v>
          </cell>
          <cell r="BN286" t="str">
            <v>n/a</v>
          </cell>
          <cell r="BO286" t="str">
            <v>n/a</v>
          </cell>
          <cell r="BP286" t="str">
            <v>n/a</v>
          </cell>
          <cell r="BQ286" t="str">
            <v>n/a</v>
          </cell>
          <cell r="BR286" t="str">
            <v>n/a</v>
          </cell>
          <cell r="BS286" t="str">
            <v>n/a</v>
          </cell>
          <cell r="BT286" t="str">
            <v>n/a</v>
          </cell>
          <cell r="BU286" t="str">
            <v>n/a</v>
          </cell>
          <cell r="BV286" t="str">
            <v>n/a</v>
          </cell>
          <cell r="BW286" t="str">
            <v>n/a</v>
          </cell>
          <cell r="BX286" t="str">
            <v>n/a</v>
          </cell>
          <cell r="BY286" t="str">
            <v>n/a</v>
          </cell>
          <cell r="BZ286" t="str">
            <v>n/a</v>
          </cell>
          <cell r="CA286" t="str">
            <v>n/a</v>
          </cell>
          <cell r="CB286" t="str">
            <v>n/a</v>
          </cell>
          <cell r="CC286" t="str">
            <v>n/a</v>
          </cell>
          <cell r="CD286" t="str">
            <v>n/a</v>
          </cell>
          <cell r="CE286" t="str">
            <v>n/a</v>
          </cell>
          <cell r="CF286" t="str">
            <v>n/a</v>
          </cell>
          <cell r="CG286" t="str">
            <v>n/a</v>
          </cell>
          <cell r="CH286" t="str">
            <v>n/a</v>
          </cell>
          <cell r="CI286" t="str">
            <v>n/a</v>
          </cell>
          <cell r="CJ286" t="str">
            <v>n/a</v>
          </cell>
          <cell r="CK286" t="str">
            <v>n/a</v>
          </cell>
          <cell r="CL286" t="str">
            <v>n/a</v>
          </cell>
          <cell r="CM286" t="str">
            <v>n/a</v>
          </cell>
          <cell r="CN286" t="str">
            <v>n/a</v>
          </cell>
          <cell r="CO286" t="str">
            <v>n/a</v>
          </cell>
          <cell r="CP286" t="str">
            <v>n/a</v>
          </cell>
          <cell r="CQ286" t="str">
            <v>n/a</v>
          </cell>
          <cell r="CR286" t="str">
            <v>n/a</v>
          </cell>
          <cell r="CS286" t="str">
            <v>n/a</v>
          </cell>
          <cell r="CT286" t="str">
            <v>n/a</v>
          </cell>
        </row>
        <row r="287">
          <cell r="A287">
            <v>289</v>
          </cell>
          <cell r="C287" t="str">
            <v>n/a</v>
          </cell>
          <cell r="D287" t="str">
            <v>n/a</v>
          </cell>
          <cell r="E287" t="str">
            <v>n/a</v>
          </cell>
          <cell r="F287" t="str">
            <v>n/a</v>
          </cell>
          <cell r="G287" t="str">
            <v>n/a</v>
          </cell>
          <cell r="H287" t="str">
            <v>n/a</v>
          </cell>
          <cell r="I287" t="str">
            <v>n/a</v>
          </cell>
          <cell r="J287" t="str">
            <v>n/a</v>
          </cell>
          <cell r="K287" t="str">
            <v>n/a</v>
          </cell>
          <cell r="L287" t="str">
            <v>n/a</v>
          </cell>
          <cell r="M287" t="str">
            <v>n/a</v>
          </cell>
          <cell r="N287" t="str">
            <v>n/a</v>
          </cell>
          <cell r="O287" t="str">
            <v>n/a</v>
          </cell>
          <cell r="P287" t="str">
            <v>n/a</v>
          </cell>
          <cell r="Q287" t="str">
            <v>n/a</v>
          </cell>
          <cell r="R287" t="str">
            <v>n/a</v>
          </cell>
          <cell r="S287" t="str">
            <v>n/a</v>
          </cell>
          <cell r="T287" t="str">
            <v>n/a</v>
          </cell>
          <cell r="U287" t="str">
            <v>n/a</v>
          </cell>
          <cell r="V287" t="str">
            <v>n/a</v>
          </cell>
          <cell r="W287" t="str">
            <v>n/a</v>
          </cell>
          <cell r="X287" t="str">
            <v>n/a</v>
          </cell>
          <cell r="Y287" t="str">
            <v>n/a</v>
          </cell>
          <cell r="Z287" t="str">
            <v>n/a</v>
          </cell>
          <cell r="AA287" t="str">
            <v>n/a</v>
          </cell>
          <cell r="AB287" t="str">
            <v>n/a</v>
          </cell>
          <cell r="AC287" t="str">
            <v>n/a</v>
          </cell>
          <cell r="AD287" t="str">
            <v>n/a</v>
          </cell>
          <cell r="AE287" t="str">
            <v>n/a</v>
          </cell>
          <cell r="AF287" t="str">
            <v>n/a</v>
          </cell>
          <cell r="AG287" t="str">
            <v>n/a</v>
          </cell>
          <cell r="AH287" t="str">
            <v>n/a</v>
          </cell>
          <cell r="AI287" t="str">
            <v>n/a</v>
          </cell>
          <cell r="AJ287" t="str">
            <v>n/a</v>
          </cell>
          <cell r="AK287" t="str">
            <v>n/a</v>
          </cell>
          <cell r="AL287" t="str">
            <v>n/a</v>
          </cell>
          <cell r="AM287" t="str">
            <v>n/a</v>
          </cell>
          <cell r="AN287" t="str">
            <v>n/a</v>
          </cell>
          <cell r="AO287" t="str">
            <v>n/a</v>
          </cell>
          <cell r="AP287" t="str">
            <v>n/a</v>
          </cell>
          <cell r="AQ287" t="str">
            <v>n/a</v>
          </cell>
          <cell r="AR287" t="str">
            <v>n/a</v>
          </cell>
          <cell r="AS287" t="str">
            <v>n/a</v>
          </cell>
          <cell r="AT287" t="str">
            <v>n/a</v>
          </cell>
          <cell r="AU287" t="str">
            <v>n/a</v>
          </cell>
          <cell r="AV287" t="str">
            <v>n/a</v>
          </cell>
          <cell r="AW287" t="str">
            <v>n/a</v>
          </cell>
          <cell r="AX287" t="str">
            <v>n/a</v>
          </cell>
          <cell r="AY287" t="str">
            <v>n/a</v>
          </cell>
          <cell r="AZ287" t="str">
            <v>n/a</v>
          </cell>
          <cell r="BA287" t="str">
            <v>n/a</v>
          </cell>
          <cell r="BB287" t="str">
            <v>n/a</v>
          </cell>
          <cell r="BC287" t="str">
            <v>n/a</v>
          </cell>
          <cell r="BD287" t="str">
            <v>n/a</v>
          </cell>
          <cell r="BE287" t="str">
            <v>n/a</v>
          </cell>
          <cell r="BF287" t="str">
            <v>n/a</v>
          </cell>
          <cell r="BG287" t="str">
            <v>n/a</v>
          </cell>
          <cell r="BH287" t="str">
            <v>n/a</v>
          </cell>
          <cell r="BI287" t="str">
            <v>n/a</v>
          </cell>
          <cell r="BJ287" t="str">
            <v>n/a</v>
          </cell>
          <cell r="BK287" t="str">
            <v>n/a</v>
          </cell>
          <cell r="BL287" t="str">
            <v>n/a</v>
          </cell>
          <cell r="BM287" t="str">
            <v>n/a</v>
          </cell>
          <cell r="BN287" t="str">
            <v>n/a</v>
          </cell>
          <cell r="BO287" t="str">
            <v>n/a</v>
          </cell>
          <cell r="BP287" t="str">
            <v>n/a</v>
          </cell>
          <cell r="BQ287" t="str">
            <v>n/a</v>
          </cell>
          <cell r="BR287" t="str">
            <v>n/a</v>
          </cell>
          <cell r="BS287" t="str">
            <v>n/a</v>
          </cell>
          <cell r="BT287" t="str">
            <v>n/a</v>
          </cell>
          <cell r="BU287" t="str">
            <v>n/a</v>
          </cell>
          <cell r="BV287" t="str">
            <v>n/a</v>
          </cell>
          <cell r="BW287" t="str">
            <v>n/a</v>
          </cell>
          <cell r="BX287" t="str">
            <v>n/a</v>
          </cell>
          <cell r="BY287" t="str">
            <v>n/a</v>
          </cell>
          <cell r="BZ287" t="str">
            <v>n/a</v>
          </cell>
          <cell r="CA287" t="str">
            <v>n/a</v>
          </cell>
          <cell r="CB287" t="str">
            <v>n/a</v>
          </cell>
          <cell r="CC287" t="str">
            <v>n/a</v>
          </cell>
          <cell r="CD287" t="str">
            <v>n/a</v>
          </cell>
          <cell r="CE287" t="str">
            <v>n/a</v>
          </cell>
          <cell r="CF287" t="str">
            <v>n/a</v>
          </cell>
          <cell r="CG287" t="str">
            <v>n/a</v>
          </cell>
          <cell r="CH287" t="str">
            <v>n/a</v>
          </cell>
          <cell r="CI287" t="str">
            <v>n/a</v>
          </cell>
          <cell r="CJ287" t="str">
            <v>n/a</v>
          </cell>
          <cell r="CK287" t="str">
            <v>n/a</v>
          </cell>
          <cell r="CL287" t="str">
            <v>n/a</v>
          </cell>
          <cell r="CM287" t="str">
            <v>n/a</v>
          </cell>
          <cell r="CN287" t="str">
            <v>n/a</v>
          </cell>
          <cell r="CO287" t="str">
            <v>n/a</v>
          </cell>
          <cell r="CP287" t="str">
            <v>n/a</v>
          </cell>
          <cell r="CQ287" t="str">
            <v>n/a</v>
          </cell>
          <cell r="CR287" t="str">
            <v>n/a</v>
          </cell>
          <cell r="CS287" t="str">
            <v>n/a</v>
          </cell>
          <cell r="CT287" t="str">
            <v>n/a</v>
          </cell>
        </row>
        <row r="288">
          <cell r="A288">
            <v>290</v>
          </cell>
          <cell r="C288" t="str">
            <v>n/a</v>
          </cell>
          <cell r="D288" t="str">
            <v>n/a</v>
          </cell>
          <cell r="E288" t="str">
            <v>n/a</v>
          </cell>
          <cell r="F288" t="str">
            <v>n/a</v>
          </cell>
          <cell r="G288" t="str">
            <v>n/a</v>
          </cell>
          <cell r="H288" t="str">
            <v>n/a</v>
          </cell>
          <cell r="I288" t="str">
            <v>n/a</v>
          </cell>
          <cell r="J288" t="str">
            <v>n/a</v>
          </cell>
          <cell r="K288" t="str">
            <v>n/a</v>
          </cell>
          <cell r="L288" t="str">
            <v>n/a</v>
          </cell>
          <cell r="M288" t="str">
            <v>n/a</v>
          </cell>
          <cell r="N288" t="str">
            <v>n/a</v>
          </cell>
          <cell r="O288" t="str">
            <v>n/a</v>
          </cell>
          <cell r="P288" t="str">
            <v>n/a</v>
          </cell>
          <cell r="Q288" t="str">
            <v>n/a</v>
          </cell>
          <cell r="R288" t="str">
            <v>n/a</v>
          </cell>
          <cell r="S288" t="str">
            <v>n/a</v>
          </cell>
          <cell r="T288" t="str">
            <v>n/a</v>
          </cell>
          <cell r="U288" t="str">
            <v>n/a</v>
          </cell>
          <cell r="V288" t="str">
            <v>n/a</v>
          </cell>
          <cell r="W288" t="str">
            <v>n/a</v>
          </cell>
          <cell r="X288" t="str">
            <v>n/a</v>
          </cell>
          <cell r="Y288" t="str">
            <v>n/a</v>
          </cell>
          <cell r="Z288" t="str">
            <v>n/a</v>
          </cell>
          <cell r="AA288" t="str">
            <v>n/a</v>
          </cell>
          <cell r="AB288" t="str">
            <v>n/a</v>
          </cell>
          <cell r="AC288" t="str">
            <v>n/a</v>
          </cell>
          <cell r="AD288" t="str">
            <v>n/a</v>
          </cell>
          <cell r="AE288" t="str">
            <v>n/a</v>
          </cell>
          <cell r="AF288" t="str">
            <v>n/a</v>
          </cell>
          <cell r="AG288" t="str">
            <v>n/a</v>
          </cell>
          <cell r="AH288" t="str">
            <v>n/a</v>
          </cell>
          <cell r="AI288" t="str">
            <v>n/a</v>
          </cell>
          <cell r="AJ288" t="str">
            <v>n/a</v>
          </cell>
          <cell r="AK288" t="str">
            <v>n/a</v>
          </cell>
          <cell r="AL288" t="str">
            <v>n/a</v>
          </cell>
          <cell r="AM288" t="str">
            <v>n/a</v>
          </cell>
          <cell r="AN288" t="str">
            <v>n/a</v>
          </cell>
          <cell r="AO288" t="str">
            <v>n/a</v>
          </cell>
          <cell r="AP288" t="str">
            <v>n/a</v>
          </cell>
          <cell r="AQ288" t="str">
            <v>n/a</v>
          </cell>
          <cell r="AR288" t="str">
            <v>n/a</v>
          </cell>
          <cell r="AS288" t="str">
            <v>n/a</v>
          </cell>
          <cell r="AT288" t="str">
            <v>n/a</v>
          </cell>
          <cell r="AU288" t="str">
            <v>n/a</v>
          </cell>
          <cell r="AV288" t="str">
            <v>n/a</v>
          </cell>
          <cell r="AW288" t="str">
            <v>n/a</v>
          </cell>
          <cell r="AX288" t="str">
            <v>n/a</v>
          </cell>
          <cell r="AY288" t="str">
            <v>n/a</v>
          </cell>
          <cell r="AZ288" t="str">
            <v>n/a</v>
          </cell>
          <cell r="BA288" t="str">
            <v>n/a</v>
          </cell>
          <cell r="BB288" t="str">
            <v>n/a</v>
          </cell>
          <cell r="BC288" t="str">
            <v>n/a</v>
          </cell>
          <cell r="BD288" t="str">
            <v>n/a</v>
          </cell>
          <cell r="BE288" t="str">
            <v>n/a</v>
          </cell>
          <cell r="BF288" t="str">
            <v>n/a</v>
          </cell>
          <cell r="BG288" t="str">
            <v>n/a</v>
          </cell>
          <cell r="BH288" t="str">
            <v>n/a</v>
          </cell>
          <cell r="BI288" t="str">
            <v>n/a</v>
          </cell>
          <cell r="BJ288" t="str">
            <v>n/a</v>
          </cell>
          <cell r="BK288" t="str">
            <v>n/a</v>
          </cell>
          <cell r="BL288" t="str">
            <v>n/a</v>
          </cell>
          <cell r="BM288" t="str">
            <v>n/a</v>
          </cell>
          <cell r="BN288" t="str">
            <v>n/a</v>
          </cell>
          <cell r="BO288" t="str">
            <v>n/a</v>
          </cell>
          <cell r="BP288" t="str">
            <v>n/a</v>
          </cell>
          <cell r="BQ288" t="str">
            <v>n/a</v>
          </cell>
          <cell r="BR288" t="str">
            <v>n/a</v>
          </cell>
          <cell r="BS288" t="str">
            <v>n/a</v>
          </cell>
          <cell r="BT288" t="str">
            <v>n/a</v>
          </cell>
          <cell r="BU288" t="str">
            <v>n/a</v>
          </cell>
          <cell r="BV288" t="str">
            <v>n/a</v>
          </cell>
          <cell r="BW288" t="str">
            <v>n/a</v>
          </cell>
          <cell r="BX288" t="str">
            <v>n/a</v>
          </cell>
          <cell r="BY288" t="str">
            <v>n/a</v>
          </cell>
          <cell r="BZ288" t="str">
            <v>n/a</v>
          </cell>
          <cell r="CA288" t="str">
            <v>n/a</v>
          </cell>
          <cell r="CB288" t="str">
            <v>n/a</v>
          </cell>
          <cell r="CC288" t="str">
            <v>n/a</v>
          </cell>
          <cell r="CD288" t="str">
            <v>n/a</v>
          </cell>
          <cell r="CE288" t="str">
            <v>n/a</v>
          </cell>
          <cell r="CF288" t="str">
            <v>n/a</v>
          </cell>
          <cell r="CG288" t="str">
            <v>n/a</v>
          </cell>
          <cell r="CH288" t="str">
            <v>n/a</v>
          </cell>
          <cell r="CI288" t="str">
            <v>n/a</v>
          </cell>
          <cell r="CJ288" t="str">
            <v>n/a</v>
          </cell>
          <cell r="CK288" t="str">
            <v>n/a</v>
          </cell>
          <cell r="CL288" t="str">
            <v>n/a</v>
          </cell>
          <cell r="CM288" t="str">
            <v>n/a</v>
          </cell>
          <cell r="CN288" t="str">
            <v>n/a</v>
          </cell>
          <cell r="CO288" t="str">
            <v>n/a</v>
          </cell>
          <cell r="CP288" t="str">
            <v>n/a</v>
          </cell>
          <cell r="CQ288" t="str">
            <v>n/a</v>
          </cell>
          <cell r="CR288" t="str">
            <v>n/a</v>
          </cell>
          <cell r="CS288" t="str">
            <v>n/a</v>
          </cell>
          <cell r="CT288" t="str">
            <v>n/a</v>
          </cell>
        </row>
        <row r="289">
          <cell r="A289">
            <v>291</v>
          </cell>
          <cell r="C289" t="str">
            <v>n/a</v>
          </cell>
          <cell r="D289" t="str">
            <v>n/a</v>
          </cell>
          <cell r="E289" t="str">
            <v>n/a</v>
          </cell>
          <cell r="F289" t="str">
            <v>n/a</v>
          </cell>
          <cell r="G289" t="str">
            <v>n/a</v>
          </cell>
          <cell r="H289" t="str">
            <v>n/a</v>
          </cell>
          <cell r="I289" t="str">
            <v>n/a</v>
          </cell>
          <cell r="J289" t="str">
            <v>n/a</v>
          </cell>
          <cell r="K289" t="str">
            <v>n/a</v>
          </cell>
          <cell r="L289" t="str">
            <v>n/a</v>
          </cell>
          <cell r="M289" t="str">
            <v>n/a</v>
          </cell>
          <cell r="N289" t="str">
            <v>n/a</v>
          </cell>
          <cell r="O289" t="str">
            <v>n/a</v>
          </cell>
          <cell r="P289" t="str">
            <v>n/a</v>
          </cell>
          <cell r="Q289" t="str">
            <v>n/a</v>
          </cell>
          <cell r="R289" t="str">
            <v>n/a</v>
          </cell>
          <cell r="S289" t="str">
            <v>n/a</v>
          </cell>
          <cell r="T289" t="str">
            <v>n/a</v>
          </cell>
          <cell r="U289" t="str">
            <v>n/a</v>
          </cell>
          <cell r="V289" t="str">
            <v>n/a</v>
          </cell>
          <cell r="W289" t="str">
            <v>n/a</v>
          </cell>
          <cell r="X289" t="str">
            <v>n/a</v>
          </cell>
          <cell r="Y289" t="str">
            <v>n/a</v>
          </cell>
          <cell r="Z289" t="str">
            <v>n/a</v>
          </cell>
          <cell r="AA289" t="str">
            <v>n/a</v>
          </cell>
          <cell r="AB289" t="str">
            <v>n/a</v>
          </cell>
          <cell r="AC289" t="str">
            <v>n/a</v>
          </cell>
          <cell r="AD289" t="str">
            <v>n/a</v>
          </cell>
          <cell r="AE289" t="str">
            <v>n/a</v>
          </cell>
          <cell r="AF289" t="str">
            <v>n/a</v>
          </cell>
          <cell r="AG289" t="str">
            <v>n/a</v>
          </cell>
          <cell r="AH289" t="str">
            <v>n/a</v>
          </cell>
          <cell r="AI289" t="str">
            <v>n/a</v>
          </cell>
          <cell r="AJ289" t="str">
            <v>n/a</v>
          </cell>
          <cell r="AK289" t="str">
            <v>n/a</v>
          </cell>
          <cell r="AL289" t="str">
            <v>n/a</v>
          </cell>
          <cell r="AM289" t="str">
            <v>n/a</v>
          </cell>
          <cell r="AN289" t="str">
            <v>n/a</v>
          </cell>
          <cell r="AO289" t="str">
            <v>n/a</v>
          </cell>
          <cell r="AP289" t="str">
            <v>n/a</v>
          </cell>
          <cell r="AQ289" t="str">
            <v>n/a</v>
          </cell>
          <cell r="AR289" t="str">
            <v>n/a</v>
          </cell>
          <cell r="AS289" t="str">
            <v>n/a</v>
          </cell>
          <cell r="AT289" t="str">
            <v>n/a</v>
          </cell>
          <cell r="AU289" t="str">
            <v>n/a</v>
          </cell>
          <cell r="AV289" t="str">
            <v>n/a</v>
          </cell>
          <cell r="AW289" t="str">
            <v>n/a</v>
          </cell>
          <cell r="AX289" t="str">
            <v>n/a</v>
          </cell>
          <cell r="AY289" t="str">
            <v>n/a</v>
          </cell>
          <cell r="AZ289" t="str">
            <v>n/a</v>
          </cell>
          <cell r="BA289" t="str">
            <v>n/a</v>
          </cell>
          <cell r="BB289" t="str">
            <v>n/a</v>
          </cell>
          <cell r="BC289" t="str">
            <v>n/a</v>
          </cell>
          <cell r="BD289" t="str">
            <v>n/a</v>
          </cell>
          <cell r="BE289" t="str">
            <v>n/a</v>
          </cell>
          <cell r="BF289" t="str">
            <v>n/a</v>
          </cell>
          <cell r="BG289" t="str">
            <v>n/a</v>
          </cell>
          <cell r="BH289" t="str">
            <v>n/a</v>
          </cell>
          <cell r="BI289" t="str">
            <v>n/a</v>
          </cell>
          <cell r="BJ289" t="str">
            <v>n/a</v>
          </cell>
          <cell r="BK289" t="str">
            <v>n/a</v>
          </cell>
          <cell r="BL289" t="str">
            <v>n/a</v>
          </cell>
          <cell r="BM289" t="str">
            <v>n/a</v>
          </cell>
          <cell r="BN289" t="str">
            <v>n/a</v>
          </cell>
          <cell r="BO289" t="str">
            <v>n/a</v>
          </cell>
          <cell r="BP289" t="str">
            <v>n/a</v>
          </cell>
          <cell r="BQ289" t="str">
            <v>n/a</v>
          </cell>
          <cell r="BR289" t="str">
            <v>n/a</v>
          </cell>
          <cell r="BS289" t="str">
            <v>n/a</v>
          </cell>
          <cell r="BT289" t="str">
            <v>n/a</v>
          </cell>
          <cell r="BU289" t="str">
            <v>n/a</v>
          </cell>
          <cell r="BV289" t="str">
            <v>n/a</v>
          </cell>
          <cell r="BW289" t="str">
            <v>n/a</v>
          </cell>
          <cell r="BX289" t="str">
            <v>n/a</v>
          </cell>
          <cell r="BY289" t="str">
            <v>n/a</v>
          </cell>
          <cell r="BZ289" t="str">
            <v>n/a</v>
          </cell>
          <cell r="CA289" t="str">
            <v>n/a</v>
          </cell>
          <cell r="CB289" t="str">
            <v>n/a</v>
          </cell>
          <cell r="CC289" t="str">
            <v>n/a</v>
          </cell>
          <cell r="CD289" t="str">
            <v>n/a</v>
          </cell>
          <cell r="CE289" t="str">
            <v>n/a</v>
          </cell>
          <cell r="CF289" t="str">
            <v>n/a</v>
          </cell>
          <cell r="CG289" t="str">
            <v>n/a</v>
          </cell>
          <cell r="CH289" t="str">
            <v>n/a</v>
          </cell>
          <cell r="CI289" t="str">
            <v>n/a</v>
          </cell>
          <cell r="CJ289" t="str">
            <v>n/a</v>
          </cell>
          <cell r="CK289" t="str">
            <v>n/a</v>
          </cell>
          <cell r="CL289" t="str">
            <v>n/a</v>
          </cell>
          <cell r="CM289" t="str">
            <v>n/a</v>
          </cell>
          <cell r="CN289" t="str">
            <v>n/a</v>
          </cell>
          <cell r="CO289" t="str">
            <v>n/a</v>
          </cell>
          <cell r="CP289" t="str">
            <v>n/a</v>
          </cell>
          <cell r="CQ289" t="str">
            <v>n/a</v>
          </cell>
          <cell r="CR289" t="str">
            <v>n/a</v>
          </cell>
          <cell r="CS289" t="str">
            <v>n/a</v>
          </cell>
          <cell r="CT289" t="str">
            <v>n/a</v>
          </cell>
        </row>
        <row r="290">
          <cell r="A290">
            <v>292</v>
          </cell>
          <cell r="B290" t="str">
            <v>Churn</v>
          </cell>
          <cell r="C290" t="str">
            <v>n/a</v>
          </cell>
          <cell r="D290" t="str">
            <v>n/a</v>
          </cell>
          <cell r="E290" t="str">
            <v>n/a</v>
          </cell>
          <cell r="F290" t="str">
            <v>n/a</v>
          </cell>
          <cell r="G290" t="str">
            <v>n/a</v>
          </cell>
          <cell r="H290" t="str">
            <v>n/a</v>
          </cell>
          <cell r="I290" t="str">
            <v>n/a</v>
          </cell>
          <cell r="J290" t="str">
            <v>n/a</v>
          </cell>
          <cell r="K290" t="str">
            <v>n/a</v>
          </cell>
          <cell r="L290" t="str">
            <v>n/a</v>
          </cell>
          <cell r="M290" t="str">
            <v>n/a</v>
          </cell>
          <cell r="N290" t="str">
            <v>n/a</v>
          </cell>
          <cell r="O290" t="str">
            <v>n/a</v>
          </cell>
          <cell r="P290" t="str">
            <v>n/a</v>
          </cell>
          <cell r="Q290" t="str">
            <v>n/a</v>
          </cell>
          <cell r="R290" t="str">
            <v>n/a</v>
          </cell>
          <cell r="S290" t="str">
            <v>n/a</v>
          </cell>
          <cell r="T290" t="str">
            <v>n/a</v>
          </cell>
          <cell r="U290" t="str">
            <v>n/a</v>
          </cell>
          <cell r="V290" t="str">
            <v>n/a</v>
          </cell>
          <cell r="W290" t="str">
            <v>n/a</v>
          </cell>
          <cell r="X290" t="str">
            <v>n/a</v>
          </cell>
          <cell r="Y290" t="str">
            <v>n/a</v>
          </cell>
          <cell r="Z290" t="str">
            <v>n/a</v>
          </cell>
          <cell r="AA290" t="str">
            <v>n/a</v>
          </cell>
          <cell r="AB290" t="str">
            <v>n/a</v>
          </cell>
          <cell r="AC290" t="str">
            <v>n/a</v>
          </cell>
          <cell r="AD290" t="str">
            <v>n/a</v>
          </cell>
          <cell r="AE290" t="str">
            <v>n/a</v>
          </cell>
          <cell r="AF290" t="str">
            <v>n/a</v>
          </cell>
          <cell r="AG290" t="str">
            <v>n/a</v>
          </cell>
          <cell r="AH290" t="str">
            <v>n/a</v>
          </cell>
          <cell r="AI290" t="str">
            <v>n/a</v>
          </cell>
          <cell r="AJ290" t="str">
            <v>n/a</v>
          </cell>
          <cell r="AK290" t="str">
            <v>n/a</v>
          </cell>
          <cell r="AL290" t="str">
            <v>n/a</v>
          </cell>
          <cell r="AM290" t="str">
            <v>n/a</v>
          </cell>
          <cell r="AN290" t="str">
            <v>n/a</v>
          </cell>
          <cell r="AO290" t="str">
            <v>n/a</v>
          </cell>
          <cell r="AP290" t="str">
            <v>n/a</v>
          </cell>
          <cell r="AQ290" t="str">
            <v>n/a</v>
          </cell>
          <cell r="AR290" t="str">
            <v>n/a</v>
          </cell>
          <cell r="AS290" t="str">
            <v>n/a</v>
          </cell>
          <cell r="AT290" t="str">
            <v>n/a</v>
          </cell>
          <cell r="AU290" t="str">
            <v>n/a</v>
          </cell>
          <cell r="AV290" t="str">
            <v>n/a</v>
          </cell>
          <cell r="AW290" t="str">
            <v>n/a</v>
          </cell>
          <cell r="AX290" t="str">
            <v>n/a</v>
          </cell>
          <cell r="AY290" t="str">
            <v>n/a</v>
          </cell>
          <cell r="AZ290" t="str">
            <v>n/a</v>
          </cell>
          <cell r="BA290" t="str">
            <v>n/a</v>
          </cell>
          <cell r="BB290" t="str">
            <v>n/a</v>
          </cell>
          <cell r="BC290" t="str">
            <v>n/a</v>
          </cell>
          <cell r="BD290" t="str">
            <v>n/a</v>
          </cell>
          <cell r="BE290" t="str">
            <v>n/a</v>
          </cell>
          <cell r="BF290" t="str">
            <v>n/a</v>
          </cell>
          <cell r="BG290" t="str">
            <v>n/a</v>
          </cell>
          <cell r="BH290" t="str">
            <v>n/a</v>
          </cell>
          <cell r="BI290" t="str">
            <v>n/a</v>
          </cell>
          <cell r="BJ290" t="str">
            <v>n/a</v>
          </cell>
          <cell r="BK290" t="str">
            <v>n/a</v>
          </cell>
          <cell r="BL290" t="str">
            <v>n/a</v>
          </cell>
          <cell r="BM290" t="str">
            <v>n/a</v>
          </cell>
          <cell r="BN290" t="str">
            <v>n/a</v>
          </cell>
          <cell r="BO290" t="str">
            <v>n/a</v>
          </cell>
          <cell r="BP290" t="str">
            <v>n/a</v>
          </cell>
          <cell r="BQ290" t="str">
            <v>n/a</v>
          </cell>
          <cell r="BR290" t="str">
            <v>n/a</v>
          </cell>
          <cell r="BS290" t="str">
            <v>n/a</v>
          </cell>
          <cell r="BT290" t="str">
            <v>n/a</v>
          </cell>
          <cell r="BU290" t="str">
            <v>n/a</v>
          </cell>
          <cell r="BV290" t="str">
            <v>n/a</v>
          </cell>
          <cell r="BW290" t="str">
            <v>n/a</v>
          </cell>
          <cell r="BX290" t="str">
            <v>n/a</v>
          </cell>
          <cell r="BY290" t="str">
            <v>n/a</v>
          </cell>
          <cell r="BZ290" t="str">
            <v>n/a</v>
          </cell>
          <cell r="CA290" t="str">
            <v>n/a</v>
          </cell>
          <cell r="CB290" t="str">
            <v>n/a</v>
          </cell>
          <cell r="CC290" t="str">
            <v>n/a</v>
          </cell>
          <cell r="CD290" t="str">
            <v>n/a</v>
          </cell>
          <cell r="CE290" t="str">
            <v>n/a</v>
          </cell>
          <cell r="CF290" t="str">
            <v>n/a</v>
          </cell>
          <cell r="CG290" t="str">
            <v>n/a</v>
          </cell>
          <cell r="CH290" t="str">
            <v>n/a</v>
          </cell>
          <cell r="CI290" t="str">
            <v>n/a</v>
          </cell>
          <cell r="CJ290" t="str">
            <v>n/a</v>
          </cell>
          <cell r="CK290" t="str">
            <v>n/a</v>
          </cell>
          <cell r="CL290" t="str">
            <v>n/a</v>
          </cell>
          <cell r="CM290" t="str">
            <v>n/a</v>
          </cell>
          <cell r="CN290" t="str">
            <v>n/a</v>
          </cell>
          <cell r="CO290" t="str">
            <v>n/a</v>
          </cell>
          <cell r="CP290" t="str">
            <v>n/a</v>
          </cell>
          <cell r="CQ290" t="str">
            <v>n/a</v>
          </cell>
          <cell r="CR290" t="str">
            <v>n/a</v>
          </cell>
          <cell r="CS290" t="str">
            <v>n/a</v>
          </cell>
          <cell r="CT290" t="str">
            <v>n/a</v>
          </cell>
        </row>
        <row r="291">
          <cell r="A291">
            <v>293</v>
          </cell>
          <cell r="B291" t="str">
            <v>Corporate Jupiter Base</v>
          </cell>
          <cell r="C291">
            <v>0.16526209782239071</v>
          </cell>
          <cell r="D291">
            <v>0.28316758241356943</v>
          </cell>
          <cell r="E291">
            <v>0.44169680372302289</v>
          </cell>
          <cell r="F291" t="str">
            <v>-</v>
          </cell>
          <cell r="G291">
            <v>0.20445158116607898</v>
          </cell>
          <cell r="H291">
            <v>0.20036842317834797</v>
          </cell>
          <cell r="I291">
            <v>0.44169680372302289</v>
          </cell>
          <cell r="J291">
            <v>0.20445158116607898</v>
          </cell>
          <cell r="K291">
            <v>0.16048859151354039</v>
          </cell>
          <cell r="L291">
            <v>0.27941590376044567</v>
          </cell>
          <cell r="M291">
            <v>0.43935453710959504</v>
          </cell>
          <cell r="N291" t="str">
            <v>-</v>
          </cell>
          <cell r="O291">
            <v>0.19918264911849654</v>
          </cell>
          <cell r="P291">
            <v>0.19528364265321799</v>
          </cell>
          <cell r="Q291">
            <v>0.43935453710959504</v>
          </cell>
          <cell r="R291">
            <v>0.19918264911849654</v>
          </cell>
          <cell r="S291">
            <v>0.15585537510668609</v>
          </cell>
          <cell r="T291">
            <v>0.27590594685786085</v>
          </cell>
          <cell r="U291">
            <v>0.43963351976925064</v>
          </cell>
          <cell r="V291" t="str">
            <v>-</v>
          </cell>
          <cell r="W291">
            <v>0.19414466352345072</v>
          </cell>
          <cell r="X291">
            <v>0.19038397074809521</v>
          </cell>
          <cell r="Y291">
            <v>0.43963351976925064</v>
          </cell>
          <cell r="Z291">
            <v>0.19414466352345072</v>
          </cell>
          <cell r="AA291">
            <v>0.15379366471071473</v>
          </cell>
          <cell r="AB291">
            <v>0.27839639668604699</v>
          </cell>
          <cell r="AC291">
            <v>0.4283853436585332</v>
          </cell>
          <cell r="AD291" t="str">
            <v>-</v>
          </cell>
          <cell r="AE291">
            <v>0.19250622315228966</v>
          </cell>
          <cell r="AF291">
            <v>0.18909121305970644</v>
          </cell>
          <cell r="AG291">
            <v>0.4283853436585332</v>
          </cell>
          <cell r="AH291">
            <v>0.19250622315228966</v>
          </cell>
          <cell r="AI291">
            <v>0.14700066090882891</v>
          </cell>
          <cell r="AJ291">
            <v>0.27609807858729879</v>
          </cell>
          <cell r="AK291">
            <v>0.4278706862914658</v>
          </cell>
          <cell r="AL291" t="str">
            <v>-</v>
          </cell>
          <cell r="AM291">
            <v>0.18633425980067256</v>
          </cell>
          <cell r="AN291">
            <v>0.18302940637022719</v>
          </cell>
          <cell r="AO291">
            <v>0.4278706862914658</v>
          </cell>
          <cell r="AP291">
            <v>0.18633425980067256</v>
          </cell>
          <cell r="AQ291">
            <v>0.1387702522601639</v>
          </cell>
          <cell r="AR291">
            <v>0.2739188844300065</v>
          </cell>
          <cell r="AS291">
            <v>0.42933276392639452</v>
          </cell>
          <cell r="AT291" t="str">
            <v>-</v>
          </cell>
          <cell r="AU291">
            <v>0.17908096515564723</v>
          </cell>
          <cell r="AV291">
            <v>0.17585170185154056</v>
          </cell>
          <cell r="AW291">
            <v>0.42933276392639452</v>
          </cell>
          <cell r="AX291">
            <v>0.17908096515564723</v>
          </cell>
          <cell r="AY291">
            <v>0.13322187413825698</v>
          </cell>
          <cell r="AZ291">
            <v>0.27450980104265998</v>
          </cell>
          <cell r="BA291">
            <v>0.41821716552501864</v>
          </cell>
          <cell r="BB291" t="str">
            <v>-</v>
          </cell>
          <cell r="BC291">
            <v>0.17434398499095041</v>
          </cell>
          <cell r="BD291">
            <v>0.17138101669111561</v>
          </cell>
          <cell r="BE291">
            <v>0.41821716552501864</v>
          </cell>
          <cell r="BF291">
            <v>0.17434398499095041</v>
          </cell>
          <cell r="BG291">
            <v>0.12915813619055033</v>
          </cell>
          <cell r="BH291">
            <v>0.2718793776392967</v>
          </cell>
          <cell r="BI291">
            <v>0.4193224492412706</v>
          </cell>
          <cell r="BJ291" t="str">
            <v>-</v>
          </cell>
          <cell r="BK291">
            <v>0.17003059088161643</v>
          </cell>
          <cell r="BL291">
            <v>0.16718068170250755</v>
          </cell>
          <cell r="BM291">
            <v>0.4193224492412706</v>
          </cell>
          <cell r="BN291">
            <v>0.17003059088161643</v>
          </cell>
          <cell r="BO291">
            <v>0.12872541959393033</v>
          </cell>
          <cell r="BP291">
            <v>0.26932463837719051</v>
          </cell>
          <cell r="BQ291">
            <v>0.41856162019194498</v>
          </cell>
          <cell r="BR291" t="str">
            <v>-</v>
          </cell>
          <cell r="BS291">
            <v>0.1684408642472803</v>
          </cell>
          <cell r="BT291">
            <v>0.16574466473654639</v>
          </cell>
          <cell r="BU291">
            <v>0.41856162019194498</v>
          </cell>
          <cell r="BV291">
            <v>0.1684408642472803</v>
          </cell>
          <cell r="BW291">
            <v>0.12244522415999368</v>
          </cell>
          <cell r="BX291">
            <v>0.26979170321466112</v>
          </cell>
          <cell r="BY291">
            <v>0.40818499550032017</v>
          </cell>
          <cell r="BZ291" t="str">
            <v>-</v>
          </cell>
          <cell r="CA291">
            <v>0.1632416812473344</v>
          </cell>
          <cell r="CB291">
            <v>0.16074682872941465</v>
          </cell>
          <cell r="CC291">
            <v>0.40818499550032017</v>
          </cell>
          <cell r="CD291">
            <v>0.1632416812473344</v>
          </cell>
          <cell r="CE291">
            <v>0.11782596166461501</v>
          </cell>
          <cell r="CF291">
            <v>0.26723772124994283</v>
          </cell>
          <cell r="CG291">
            <v>0.40859542188629638</v>
          </cell>
          <cell r="CH291" t="str">
            <v>-</v>
          </cell>
          <cell r="CI291">
            <v>0.1584147525673863</v>
          </cell>
          <cell r="CJ291">
            <v>0.15600995794808004</v>
          </cell>
          <cell r="CK291">
            <v>0.40859542188629638</v>
          </cell>
          <cell r="CL291">
            <v>0.1584147525673863</v>
          </cell>
          <cell r="CM291">
            <v>0.11313983694354385</v>
          </cell>
          <cell r="CN291">
            <v>0.26458144360215369</v>
          </cell>
          <cell r="CO291">
            <v>0.40855137164434729</v>
          </cell>
          <cell r="CP291" t="str">
            <v>-</v>
          </cell>
          <cell r="CQ291">
            <v>0.15344486082095898</v>
          </cell>
          <cell r="CR291">
            <v>0.15113426462679486</v>
          </cell>
          <cell r="CS291">
            <v>0.40855137164434729</v>
          </cell>
          <cell r="CT291">
            <v>0.15344486082095898</v>
          </cell>
        </row>
        <row r="292">
          <cell r="A292">
            <v>294</v>
          </cell>
          <cell r="B292" t="str">
            <v>Consumer Jupiter Base</v>
          </cell>
          <cell r="C292">
            <v>0.28901784202773878</v>
          </cell>
          <cell r="D292">
            <v>0.3437036844895115</v>
          </cell>
          <cell r="E292">
            <v>0.42716935173364046</v>
          </cell>
          <cell r="F292" t="str">
            <v>-</v>
          </cell>
          <cell r="G292">
            <v>0.40113917183806025</v>
          </cell>
          <cell r="H292">
            <v>0.33536876426065587</v>
          </cell>
          <cell r="I292">
            <v>0.42716935173364046</v>
          </cell>
          <cell r="J292">
            <v>0.40113917183806025</v>
          </cell>
          <cell r="K292">
            <v>0.29223218837441456</v>
          </cell>
          <cell r="L292">
            <v>0.3430562183476748</v>
          </cell>
          <cell r="M292">
            <v>0.42122552326804286</v>
          </cell>
          <cell r="N292" t="str">
            <v>-</v>
          </cell>
          <cell r="O292">
            <v>0.39686945069858354</v>
          </cell>
          <cell r="P292">
            <v>0.33538674102170773</v>
          </cell>
          <cell r="Q292">
            <v>0.42122552326804286</v>
          </cell>
          <cell r="R292">
            <v>0.39686945069858354</v>
          </cell>
          <cell r="S292">
            <v>0.28547596481354021</v>
          </cell>
          <cell r="T292">
            <v>0.34275963760542488</v>
          </cell>
          <cell r="U292">
            <v>0.41533296869419978</v>
          </cell>
          <cell r="V292" t="str">
            <v>-</v>
          </cell>
          <cell r="W292">
            <v>0.39238986572470297</v>
          </cell>
          <cell r="X292">
            <v>0.33420190749977136</v>
          </cell>
          <cell r="Y292">
            <v>0.41533296869419978</v>
          </cell>
          <cell r="Z292">
            <v>0.39238986572470297</v>
          </cell>
          <cell r="AA292">
            <v>0.28832248317607201</v>
          </cell>
          <cell r="AB292">
            <v>0.35003942169046454</v>
          </cell>
          <cell r="AC292">
            <v>0.39711065460866835</v>
          </cell>
          <cell r="AD292" t="str">
            <v>-</v>
          </cell>
          <cell r="AE292">
            <v>0.38129419503069772</v>
          </cell>
          <cell r="AF292">
            <v>0.34091591212311567</v>
          </cell>
          <cell r="AG292">
            <v>0.39711065460866835</v>
          </cell>
          <cell r="AH292">
            <v>0.38129419503069772</v>
          </cell>
          <cell r="AI292">
            <v>0.28068721295788612</v>
          </cell>
          <cell r="AJ292">
            <v>0.35158449279739967</v>
          </cell>
          <cell r="AK292">
            <v>0.39643256049645986</v>
          </cell>
          <cell r="AL292" t="str">
            <v>-</v>
          </cell>
          <cell r="AM292">
            <v>0.38094123973415417</v>
          </cell>
          <cell r="AN292">
            <v>0.34121758745934505</v>
          </cell>
          <cell r="AO292">
            <v>0.39643256049645986</v>
          </cell>
          <cell r="AP292">
            <v>0.38094123973415417</v>
          </cell>
          <cell r="AQ292">
            <v>0.2680352542742791</v>
          </cell>
          <cell r="AR292">
            <v>0.35327439619705298</v>
          </cell>
          <cell r="AS292">
            <v>0.40448184621732514</v>
          </cell>
          <cell r="AT292" t="str">
            <v>-</v>
          </cell>
          <cell r="AU292">
            <v>0.38670224782508744</v>
          </cell>
          <cell r="AV292">
            <v>0.34093765257123293</v>
          </cell>
          <cell r="AW292">
            <v>0.40448184621732514</v>
          </cell>
          <cell r="AX292">
            <v>0.38670224782508744</v>
          </cell>
          <cell r="AY292">
            <v>0.26975830039003235</v>
          </cell>
          <cell r="AZ292">
            <v>0.3600169300148176</v>
          </cell>
          <cell r="BA292">
            <v>0.38121503755495301</v>
          </cell>
          <cell r="BB292" t="str">
            <v>-</v>
          </cell>
          <cell r="BC292">
            <v>0.37170204380746297</v>
          </cell>
          <cell r="BD292">
            <v>0.34710745715677271</v>
          </cell>
          <cell r="BE292">
            <v>0.38121503755495301</v>
          </cell>
          <cell r="BF292">
            <v>0.37170204380746297</v>
          </cell>
          <cell r="BG292">
            <v>0.27371100441618329</v>
          </cell>
          <cell r="BH292">
            <v>0.36157105702901909</v>
          </cell>
          <cell r="BI292">
            <v>0.36848306082729859</v>
          </cell>
          <cell r="BJ292" t="str">
            <v>-</v>
          </cell>
          <cell r="BK292">
            <v>0.36313284785917382</v>
          </cell>
          <cell r="BL292">
            <v>0.34917963720969353</v>
          </cell>
          <cell r="BM292">
            <v>0.36848306082729859</v>
          </cell>
          <cell r="BN292">
            <v>0.36313284785917382</v>
          </cell>
          <cell r="BO292">
            <v>0.27779627916179805</v>
          </cell>
          <cell r="BP292">
            <v>0.36320539514417394</v>
          </cell>
          <cell r="BQ292">
            <v>0.35277277367332682</v>
          </cell>
          <cell r="BR292" t="str">
            <v>-</v>
          </cell>
          <cell r="BS292">
            <v>0.35237934124518755</v>
          </cell>
          <cell r="BT292">
            <v>0.35133132672673267</v>
          </cell>
          <cell r="BU292">
            <v>0.35277277367332682</v>
          </cell>
          <cell r="BV292">
            <v>0.35237934124518755</v>
          </cell>
          <cell r="BW292">
            <v>0.28201424414748211</v>
          </cell>
          <cell r="BX292">
            <v>0.37028134121930889</v>
          </cell>
          <cell r="BY292">
            <v>0.34181177220231573</v>
          </cell>
          <cell r="BZ292" t="str">
            <v>-</v>
          </cell>
          <cell r="CA292">
            <v>0.34620216984561564</v>
          </cell>
          <cell r="CB292">
            <v>0.35816763775858423</v>
          </cell>
          <cell r="CC292">
            <v>0.34181177220231573</v>
          </cell>
          <cell r="CD292">
            <v>0.34620216984561564</v>
          </cell>
          <cell r="CE292">
            <v>0.28638609183790048</v>
          </cell>
          <cell r="CF292">
            <v>0.37228919078861844</v>
          </cell>
          <cell r="CG292">
            <v>0.33332925729386176</v>
          </cell>
          <cell r="CH292" t="str">
            <v>-</v>
          </cell>
          <cell r="CI292">
            <v>0.34059127033270653</v>
          </cell>
          <cell r="CJ292">
            <v>0.36063494222991582</v>
          </cell>
          <cell r="CK292">
            <v>0.33332925729386176</v>
          </cell>
          <cell r="CL292">
            <v>0.34059127033270653</v>
          </cell>
          <cell r="CM292">
            <v>0.28102000339355093</v>
          </cell>
          <cell r="CN292">
            <v>0.37454837365784682</v>
          </cell>
          <cell r="CO292">
            <v>0.32719206512723387</v>
          </cell>
          <cell r="CP292" t="str">
            <v>-</v>
          </cell>
          <cell r="CQ292">
            <v>0.33639789713674795</v>
          </cell>
          <cell r="CR292">
            <v>0.36200520310776513</v>
          </cell>
          <cell r="CS292">
            <v>0.32719206512723387</v>
          </cell>
          <cell r="CT292">
            <v>0.33639789713674795</v>
          </cell>
        </row>
        <row r="293">
          <cell r="A293">
            <v>295</v>
          </cell>
          <cell r="B293" t="str">
            <v>Ventura Base</v>
          </cell>
          <cell r="C293">
            <v>0</v>
          </cell>
          <cell r="D293">
            <v>0</v>
          </cell>
          <cell r="E293">
            <v>0.43491494749942861</v>
          </cell>
          <cell r="F293" t="str">
            <v>-</v>
          </cell>
          <cell r="G293">
            <v>0.43384262146278113</v>
          </cell>
          <cell r="H293">
            <v>0</v>
          </cell>
          <cell r="I293">
            <v>0.43491494749942861</v>
          </cell>
          <cell r="J293">
            <v>0.43384262146278113</v>
          </cell>
          <cell r="K293">
            <v>0</v>
          </cell>
          <cell r="L293">
            <v>0</v>
          </cell>
          <cell r="M293">
            <v>0.44918230576368318</v>
          </cell>
          <cell r="N293" t="str">
            <v>-</v>
          </cell>
          <cell r="O293">
            <v>0.44773432935775459</v>
          </cell>
          <cell r="P293">
            <v>0</v>
          </cell>
          <cell r="Q293">
            <v>0.44918230576368318</v>
          </cell>
          <cell r="R293">
            <v>0.44773432935775459</v>
          </cell>
          <cell r="S293">
            <v>0</v>
          </cell>
          <cell r="T293">
            <v>0</v>
          </cell>
          <cell r="U293">
            <v>0.45930164950929842</v>
          </cell>
          <cell r="V293" t="str">
            <v>-</v>
          </cell>
          <cell r="W293">
            <v>0.45746525109339764</v>
          </cell>
          <cell r="X293">
            <v>0</v>
          </cell>
          <cell r="Y293">
            <v>0.45930164950929842</v>
          </cell>
          <cell r="Z293">
            <v>0.45746525109339764</v>
          </cell>
          <cell r="AA293">
            <v>0</v>
          </cell>
          <cell r="AB293">
            <v>0</v>
          </cell>
          <cell r="AC293">
            <v>0.47171700864927801</v>
          </cell>
          <cell r="AD293" t="str">
            <v>-</v>
          </cell>
          <cell r="AE293">
            <v>0.46945597258298299</v>
          </cell>
          <cell r="AF293">
            <v>0</v>
          </cell>
          <cell r="AG293">
            <v>0.47171700864927801</v>
          </cell>
          <cell r="AH293">
            <v>0.46945597258298299</v>
          </cell>
          <cell r="AI293">
            <v>0</v>
          </cell>
          <cell r="AJ293">
            <v>0</v>
          </cell>
          <cell r="AK293">
            <v>0.47143669033004287</v>
          </cell>
          <cell r="AL293" t="str">
            <v>-</v>
          </cell>
          <cell r="AM293">
            <v>0.46878887378535655</v>
          </cell>
          <cell r="AN293">
            <v>0</v>
          </cell>
          <cell r="AO293">
            <v>0.47143669033004287</v>
          </cell>
          <cell r="AP293">
            <v>0.46878887378535655</v>
          </cell>
          <cell r="AQ293">
            <v>0</v>
          </cell>
          <cell r="AR293">
            <v>0</v>
          </cell>
          <cell r="AS293">
            <v>0.49351880516241708</v>
          </cell>
          <cell r="AT293" t="str">
            <v>-</v>
          </cell>
          <cell r="AU293">
            <v>0.49032506544039972</v>
          </cell>
          <cell r="AV293">
            <v>0</v>
          </cell>
          <cell r="AW293">
            <v>0.49351880516241708</v>
          </cell>
          <cell r="AX293">
            <v>0.49032506544039972</v>
          </cell>
          <cell r="AY293">
            <v>0</v>
          </cell>
          <cell r="AZ293">
            <v>0</v>
          </cell>
          <cell r="BA293">
            <v>0.48830082748797066</v>
          </cell>
          <cell r="BB293" t="str">
            <v>-</v>
          </cell>
          <cell r="BC293">
            <v>0.48466337192317477</v>
          </cell>
          <cell r="BD293">
            <v>0</v>
          </cell>
          <cell r="BE293">
            <v>0.48830082748797066</v>
          </cell>
          <cell r="BF293">
            <v>0.48466337192317477</v>
          </cell>
          <cell r="BG293">
            <v>0</v>
          </cell>
          <cell r="BH293">
            <v>0</v>
          </cell>
          <cell r="BI293">
            <v>0.50342221012527388</v>
          </cell>
          <cell r="BJ293" t="str">
            <v>-</v>
          </cell>
          <cell r="BK293">
            <v>0.49913312595756454</v>
          </cell>
          <cell r="BL293">
            <v>0</v>
          </cell>
          <cell r="BM293">
            <v>0.50342221012527388</v>
          </cell>
          <cell r="BN293">
            <v>0.49913312595756454</v>
          </cell>
          <cell r="BO293">
            <v>0</v>
          </cell>
          <cell r="BP293">
            <v>0</v>
          </cell>
          <cell r="BQ293">
            <v>0.52923946542853595</v>
          </cell>
          <cell r="BR293" t="str">
            <v>-</v>
          </cell>
          <cell r="BS293">
            <v>0.52418421336087517</v>
          </cell>
          <cell r="BT293">
            <v>0</v>
          </cell>
          <cell r="BU293">
            <v>0.52923946542853595</v>
          </cell>
          <cell r="BV293">
            <v>0.52418421336087517</v>
          </cell>
          <cell r="BW293">
            <v>0</v>
          </cell>
          <cell r="BX293">
            <v>0</v>
          </cell>
          <cell r="BY293">
            <v>0.52031832565667002</v>
          </cell>
          <cell r="BZ293" t="str">
            <v>-</v>
          </cell>
          <cell r="CA293">
            <v>0.51484621040429268</v>
          </cell>
          <cell r="CB293">
            <v>0</v>
          </cell>
          <cell r="CC293">
            <v>0.52031832565667002</v>
          </cell>
          <cell r="CD293">
            <v>0.51484621040429268</v>
          </cell>
          <cell r="CE293">
            <v>0</v>
          </cell>
          <cell r="CF293">
            <v>0</v>
          </cell>
          <cell r="CG293">
            <v>0.51060625252667202</v>
          </cell>
          <cell r="CH293" t="str">
            <v>-</v>
          </cell>
          <cell r="CI293">
            <v>0.50476471360215824</v>
          </cell>
          <cell r="CJ293">
            <v>0</v>
          </cell>
          <cell r="CK293">
            <v>0.51060625252667202</v>
          </cell>
          <cell r="CL293">
            <v>0.50476471360215824</v>
          </cell>
          <cell r="CM293">
            <v>0</v>
          </cell>
          <cell r="CN293">
            <v>0</v>
          </cell>
          <cell r="CO293">
            <v>0.51583226387074066</v>
          </cell>
          <cell r="CP293" t="str">
            <v>-</v>
          </cell>
          <cell r="CQ293">
            <v>0.50945127829146997</v>
          </cell>
          <cell r="CR293">
            <v>0</v>
          </cell>
          <cell r="CS293">
            <v>0.51583226387074066</v>
          </cell>
          <cell r="CT293">
            <v>0.50945127829146997</v>
          </cell>
        </row>
        <row r="294">
          <cell r="A294">
            <v>296</v>
          </cell>
          <cell r="B294" t="str">
            <v>Cellops Base</v>
          </cell>
          <cell r="C294" t="str">
            <v>-</v>
          </cell>
          <cell r="D294">
            <v>0</v>
          </cell>
          <cell r="E294">
            <v>0.45253373724424889</v>
          </cell>
          <cell r="F294" t="str">
            <v>-</v>
          </cell>
          <cell r="G294">
            <v>0.44910017161237897</v>
          </cell>
          <cell r="H294">
            <v>0</v>
          </cell>
          <cell r="I294">
            <v>0.45253373724424889</v>
          </cell>
          <cell r="J294">
            <v>0.44910017161237897</v>
          </cell>
          <cell r="K294" t="str">
            <v>-</v>
          </cell>
          <cell r="L294">
            <v>0</v>
          </cell>
          <cell r="M294">
            <v>0.45981390772728092</v>
          </cell>
          <cell r="N294" t="str">
            <v>-</v>
          </cell>
          <cell r="O294">
            <v>0.4491115028575926</v>
          </cell>
          <cell r="P294">
            <v>0</v>
          </cell>
          <cell r="Q294">
            <v>0.45981390772728092</v>
          </cell>
          <cell r="R294">
            <v>0.4491115028575926</v>
          </cell>
          <cell r="S294" t="str">
            <v>-</v>
          </cell>
          <cell r="T294">
            <v>0</v>
          </cell>
          <cell r="U294">
            <v>0.46782483351294946</v>
          </cell>
          <cell r="V294" t="str">
            <v>-</v>
          </cell>
          <cell r="W294">
            <v>0.44927856296869406</v>
          </cell>
          <cell r="X294">
            <v>0</v>
          </cell>
          <cell r="Y294">
            <v>0.46782483351294946</v>
          </cell>
          <cell r="Z294">
            <v>0.44927856296869406</v>
          </cell>
          <cell r="AA294" t="str">
            <v>-</v>
          </cell>
          <cell r="AB294">
            <v>0</v>
          </cell>
          <cell r="AC294">
            <v>0.46975984077945865</v>
          </cell>
          <cell r="AD294" t="str">
            <v>-</v>
          </cell>
          <cell r="AE294">
            <v>0.44237723415760921</v>
          </cell>
          <cell r="AF294">
            <v>0</v>
          </cell>
          <cell r="AG294">
            <v>0.46975984077945865</v>
          </cell>
          <cell r="AH294">
            <v>0.44237723415760921</v>
          </cell>
          <cell r="AI294" t="str">
            <v>-</v>
          </cell>
          <cell r="AJ294">
            <v>0</v>
          </cell>
          <cell r="AK294">
            <v>0.47255492332635585</v>
          </cell>
          <cell r="AL294" t="str">
            <v>-</v>
          </cell>
          <cell r="AM294">
            <v>0.43513390432199739</v>
          </cell>
          <cell r="AN294">
            <v>0</v>
          </cell>
          <cell r="AO294">
            <v>0.47255492332635585</v>
          </cell>
          <cell r="AP294">
            <v>0.43513390432199739</v>
          </cell>
          <cell r="AQ294" t="str">
            <v>-</v>
          </cell>
          <cell r="AR294">
            <v>0</v>
          </cell>
          <cell r="AS294">
            <v>0.48526635073261754</v>
          </cell>
          <cell r="AT294" t="str">
            <v>-</v>
          </cell>
          <cell r="AU294">
            <v>0.43639005790419777</v>
          </cell>
          <cell r="AV294">
            <v>0</v>
          </cell>
          <cell r="AW294">
            <v>0.48526635073261754</v>
          </cell>
          <cell r="AX294">
            <v>0.43639005790419777</v>
          </cell>
          <cell r="AY294" t="str">
            <v>-</v>
          </cell>
          <cell r="AZ294">
            <v>0</v>
          </cell>
          <cell r="BA294">
            <v>0.48077776808652151</v>
          </cell>
          <cell r="BB294" t="str">
            <v>-</v>
          </cell>
          <cell r="BC294">
            <v>0.42019672964544502</v>
          </cell>
          <cell r="BD294">
            <v>0</v>
          </cell>
          <cell r="BE294">
            <v>0.48077776808652151</v>
          </cell>
          <cell r="BF294">
            <v>0.42019672964544502</v>
          </cell>
          <cell r="BG294" t="str">
            <v>-</v>
          </cell>
          <cell r="BH294">
            <v>0</v>
          </cell>
          <cell r="BI294">
            <v>0.49459597756814255</v>
          </cell>
          <cell r="BJ294" t="str">
            <v>-</v>
          </cell>
          <cell r="BK294">
            <v>0.41802253831219061</v>
          </cell>
          <cell r="BL294">
            <v>0</v>
          </cell>
          <cell r="BM294">
            <v>0.49459597756814255</v>
          </cell>
          <cell r="BN294">
            <v>0.41802253831219061</v>
          </cell>
          <cell r="BO294" t="str">
            <v>-</v>
          </cell>
          <cell r="BP294">
            <v>0</v>
          </cell>
          <cell r="BQ294">
            <v>0.51657095210076609</v>
          </cell>
          <cell r="BR294" t="str">
            <v>-</v>
          </cell>
          <cell r="BS294">
            <v>0.42151418230323279</v>
          </cell>
          <cell r="BT294">
            <v>0</v>
          </cell>
          <cell r="BU294">
            <v>0.51657095210076609</v>
          </cell>
          <cell r="BV294">
            <v>0.42151418230323279</v>
          </cell>
          <cell r="BW294" t="str">
            <v>-</v>
          </cell>
          <cell r="BX294">
            <v>0</v>
          </cell>
          <cell r="BY294">
            <v>0.50798392114424762</v>
          </cell>
          <cell r="BZ294" t="str">
            <v>-</v>
          </cell>
          <cell r="CA294">
            <v>0.40076792119920102</v>
          </cell>
          <cell r="CB294">
            <v>0</v>
          </cell>
          <cell r="CC294">
            <v>0.50798392114424762</v>
          </cell>
          <cell r="CD294">
            <v>0.40076792119920102</v>
          </cell>
          <cell r="CE294" t="str">
            <v>-</v>
          </cell>
          <cell r="CF294">
            <v>0</v>
          </cell>
          <cell r="CG294">
            <v>0.50712986543430949</v>
          </cell>
          <cell r="CH294" t="str">
            <v>-</v>
          </cell>
          <cell r="CI294">
            <v>0.38750603861421862</v>
          </cell>
          <cell r="CJ294">
            <v>0</v>
          </cell>
          <cell r="CK294">
            <v>0.50712986543430949</v>
          </cell>
          <cell r="CL294">
            <v>0.38750603861421862</v>
          </cell>
          <cell r="CM294" t="str">
            <v>-</v>
          </cell>
          <cell r="CN294">
            <v>0</v>
          </cell>
          <cell r="CO294">
            <v>0.51456703230290135</v>
          </cell>
          <cell r="CP294" t="str">
            <v>-</v>
          </cell>
          <cell r="CQ294">
            <v>0.38030704886572309</v>
          </cell>
          <cell r="CR294">
            <v>0</v>
          </cell>
          <cell r="CS294">
            <v>0.51456703230290135</v>
          </cell>
          <cell r="CT294">
            <v>0.38030704886572309</v>
          </cell>
        </row>
        <row r="295">
          <cell r="A295">
            <v>297</v>
          </cell>
          <cell r="B295" t="str">
            <v>Lumina Base</v>
          </cell>
          <cell r="C295">
            <v>0.21203340536343529</v>
          </cell>
          <cell r="D295">
            <v>0.49441739043499366</v>
          </cell>
          <cell r="E295">
            <v>0.47094658520565968</v>
          </cell>
          <cell r="F295" t="str">
            <v>-</v>
          </cell>
          <cell r="G295">
            <v>0.3923664034752824</v>
          </cell>
          <cell r="H295">
            <v>0.27937611477842217</v>
          </cell>
          <cell r="I295">
            <v>0.47094658520565968</v>
          </cell>
          <cell r="J295">
            <v>0.3923664034752824</v>
          </cell>
          <cell r="K295">
            <v>0.21097404277099618</v>
          </cell>
          <cell r="L295">
            <v>0.4508039937880518</v>
          </cell>
          <cell r="M295">
            <v>0.47695656083590815</v>
          </cell>
          <cell r="N295" t="str">
            <v>-</v>
          </cell>
          <cell r="O295">
            <v>0.39174677037216366</v>
          </cell>
          <cell r="P295">
            <v>0.27235486861928426</v>
          </cell>
          <cell r="Q295">
            <v>0.47695656083590815</v>
          </cell>
          <cell r="R295">
            <v>0.39174677037216366</v>
          </cell>
          <cell r="S295">
            <v>0.21061471593484266</v>
          </cell>
          <cell r="T295">
            <v>0.4070684424844615</v>
          </cell>
          <cell r="U295">
            <v>0.47770496645468996</v>
          </cell>
          <cell r="V295" t="str">
            <v>-</v>
          </cell>
          <cell r="W295">
            <v>0.38769500753450725</v>
          </cell>
          <cell r="X295">
            <v>0.26410929806998912</v>
          </cell>
          <cell r="Y295">
            <v>0.47770496645468996</v>
          </cell>
          <cell r="Z295">
            <v>0.38769500753450725</v>
          </cell>
          <cell r="AA295">
            <v>0.21264663024323788</v>
          </cell>
          <cell r="AB295">
            <v>0.38143163466143903</v>
          </cell>
          <cell r="AC295">
            <v>0.48150805600344643</v>
          </cell>
          <cell r="AD295" t="str">
            <v>-</v>
          </cell>
          <cell r="AE295">
            <v>0.38798396186019868</v>
          </cell>
          <cell r="AF295">
            <v>0.26102667792940432</v>
          </cell>
          <cell r="AG295">
            <v>0.48150805600344643</v>
          </cell>
          <cell r="AH295">
            <v>0.38798396186019868</v>
          </cell>
          <cell r="AI295">
            <v>0.20898798463229556</v>
          </cell>
          <cell r="AJ295">
            <v>0.35424218196319324</v>
          </cell>
          <cell r="AK295">
            <v>0.46997284157640429</v>
          </cell>
          <cell r="AL295" t="str">
            <v>-</v>
          </cell>
          <cell r="AM295">
            <v>0.37735320389390492</v>
          </cell>
          <cell r="AN295">
            <v>0.25244090278105358</v>
          </cell>
          <cell r="AO295">
            <v>0.46997284157640429</v>
          </cell>
          <cell r="AP295">
            <v>0.37735320389390492</v>
          </cell>
          <cell r="AQ295">
            <v>0.20472897754807257</v>
          </cell>
          <cell r="AR295">
            <v>0.33051282315284769</v>
          </cell>
          <cell r="AS295">
            <v>0.45710673466453267</v>
          </cell>
          <cell r="AT295" t="str">
            <v>-</v>
          </cell>
          <cell r="AU295">
            <v>0.36646751228907309</v>
          </cell>
          <cell r="AV295">
            <v>0.2438576521964394</v>
          </cell>
          <cell r="AW295">
            <v>0.45710673466453267</v>
          </cell>
          <cell r="AX295">
            <v>0.36646751228907309</v>
          </cell>
          <cell r="AY295">
            <v>0.20184611022534638</v>
          </cell>
          <cell r="AZ295">
            <v>0.31244709143732158</v>
          </cell>
          <cell r="BA295">
            <v>0.43097484637580247</v>
          </cell>
          <cell r="BB295" t="str">
            <v>-</v>
          </cell>
          <cell r="BC295">
            <v>0.34942211378876553</v>
          </cell>
          <cell r="BD295">
            <v>0.23754889031968746</v>
          </cell>
          <cell r="BE295">
            <v>0.43097484637580247</v>
          </cell>
          <cell r="BF295">
            <v>0.34942211378876553</v>
          </cell>
          <cell r="BG295">
            <v>0.1969233892616242</v>
          </cell>
          <cell r="BH295">
            <v>0.29262441171526288</v>
          </cell>
          <cell r="BI295">
            <v>0.42112144582679301</v>
          </cell>
          <cell r="BJ295" t="str">
            <v>-</v>
          </cell>
          <cell r="BK295">
            <v>0.34099242140335134</v>
          </cell>
          <cell r="BL295">
            <v>0.22890651734960318</v>
          </cell>
          <cell r="BM295">
            <v>0.42112144582679301</v>
          </cell>
          <cell r="BN295">
            <v>0.34099242140335134</v>
          </cell>
          <cell r="BO295">
            <v>0.20258084804785553</v>
          </cell>
          <cell r="BP295">
            <v>0.27453675016764617</v>
          </cell>
          <cell r="BQ295">
            <v>0.39176942679285004</v>
          </cell>
          <cell r="BR295" t="str">
            <v>-</v>
          </cell>
          <cell r="BS295">
            <v>0.32493830025375708</v>
          </cell>
          <cell r="BT295">
            <v>0.2274338672982737</v>
          </cell>
          <cell r="BU295">
            <v>0.39176942679285004</v>
          </cell>
          <cell r="BV295">
            <v>0.32493830025375708</v>
          </cell>
          <cell r="BW295">
            <v>0.19550775504844628</v>
          </cell>
          <cell r="BX295">
            <v>0.2623600231792883</v>
          </cell>
          <cell r="BY295">
            <v>0.38920343709030725</v>
          </cell>
          <cell r="BZ295" t="str">
            <v>-</v>
          </cell>
          <cell r="CA295">
            <v>0.32169121827019703</v>
          </cell>
          <cell r="CB295">
            <v>0.21932916300508704</v>
          </cell>
          <cell r="CC295">
            <v>0.38920343709030725</v>
          </cell>
          <cell r="CD295">
            <v>0.32169121827019703</v>
          </cell>
          <cell r="CE295">
            <v>0.19119821718996091</v>
          </cell>
          <cell r="CF295">
            <v>0.24516055618563737</v>
          </cell>
          <cell r="CG295">
            <v>0.38338855667551863</v>
          </cell>
          <cell r="CH295" t="str">
            <v>-</v>
          </cell>
          <cell r="CI295">
            <v>0.31517118576360559</v>
          </cell>
          <cell r="CJ295">
            <v>0.21098323297621777</v>
          </cell>
          <cell r="CK295">
            <v>0.38338855667551863</v>
          </cell>
          <cell r="CL295">
            <v>0.31517118576360559</v>
          </cell>
          <cell r="CM295">
            <v>0.18679574744593302</v>
          </cell>
          <cell r="CN295">
            <v>0.2313703636180357</v>
          </cell>
          <cell r="CO295">
            <v>0.37646868654580273</v>
          </cell>
          <cell r="CP295" t="str">
            <v>-</v>
          </cell>
          <cell r="CQ295">
            <v>0.3078011488829856</v>
          </cell>
          <cell r="CR295">
            <v>0.20357386197544725</v>
          </cell>
          <cell r="CS295">
            <v>0.37646868654580273</v>
          </cell>
          <cell r="CT295">
            <v>0.3078011488829856</v>
          </cell>
        </row>
        <row r="296">
          <cell r="A296">
            <v>298</v>
          </cell>
          <cell r="B296" t="str">
            <v>ISP Base</v>
          </cell>
          <cell r="C296" t="str">
            <v>-</v>
          </cell>
          <cell r="D296">
            <v>0.36080318031196662</v>
          </cell>
          <cell r="E296">
            <v>0.43990599431051297</v>
          </cell>
          <cell r="F296" t="str">
            <v>-</v>
          </cell>
          <cell r="G296">
            <v>0.37682969648865206</v>
          </cell>
          <cell r="H296">
            <v>0.36080318031196662</v>
          </cell>
          <cell r="I296">
            <v>0.43990599431051297</v>
          </cell>
          <cell r="J296">
            <v>0.37682969648865206</v>
          </cell>
          <cell r="K296" t="str">
            <v>-</v>
          </cell>
          <cell r="L296">
            <v>0.3375838131141049</v>
          </cell>
          <cell r="M296">
            <v>0.4402111793543485</v>
          </cell>
          <cell r="N296" t="str">
            <v>-</v>
          </cell>
          <cell r="O296">
            <v>0.35776897237054339</v>
          </cell>
          <cell r="P296">
            <v>0.3375838131141049</v>
          </cell>
          <cell r="Q296">
            <v>0.4402111793543485</v>
          </cell>
          <cell r="R296">
            <v>0.35776897237054339</v>
          </cell>
          <cell r="S296" t="str">
            <v>-</v>
          </cell>
          <cell r="T296">
            <v>0.33285274347588528</v>
          </cell>
          <cell r="U296">
            <v>0.4401051840190624</v>
          </cell>
          <cell r="V296" t="str">
            <v>-</v>
          </cell>
          <cell r="W296">
            <v>0.35330931284051759</v>
          </cell>
          <cell r="X296">
            <v>0.33285274347588528</v>
          </cell>
          <cell r="Y296">
            <v>0.4401051840190624</v>
          </cell>
          <cell r="Z296">
            <v>0.35330931284051759</v>
          </cell>
          <cell r="AA296" t="str">
            <v>-</v>
          </cell>
          <cell r="AB296">
            <v>0.33609744342803854</v>
          </cell>
          <cell r="AC296">
            <v>0.43043508615011239</v>
          </cell>
          <cell r="AD296" t="str">
            <v>-</v>
          </cell>
          <cell r="AE296">
            <v>0.35351312596972523</v>
          </cell>
          <cell r="AF296">
            <v>0.33609744342803854</v>
          </cell>
          <cell r="AG296">
            <v>0.43043508615011239</v>
          </cell>
          <cell r="AH296">
            <v>0.35351312596972523</v>
          </cell>
          <cell r="AI296" t="str">
            <v>-</v>
          </cell>
          <cell r="AJ296">
            <v>0.33377165517377094</v>
          </cell>
          <cell r="AK296">
            <v>0.43025300982193171</v>
          </cell>
          <cell r="AL296" t="str">
            <v>-</v>
          </cell>
          <cell r="AM296">
            <v>0.35097958378497229</v>
          </cell>
          <cell r="AN296">
            <v>0.33377165517377094</v>
          </cell>
          <cell r="AO296">
            <v>0.43025300982193171</v>
          </cell>
          <cell r="AP296">
            <v>0.35097958378497229</v>
          </cell>
          <cell r="AQ296" t="str">
            <v>-</v>
          </cell>
          <cell r="AR296">
            <v>0.33152306701455769</v>
          </cell>
          <cell r="AS296">
            <v>0.43046507203431517</v>
          </cell>
          <cell r="AT296" t="str">
            <v>-</v>
          </cell>
          <cell r="AU296">
            <v>0.34856780124218478</v>
          </cell>
          <cell r="AV296">
            <v>0.33152306701455769</v>
          </cell>
          <cell r="AW296">
            <v>0.43046507203431517</v>
          </cell>
          <cell r="AX296">
            <v>0.34856780124218478</v>
          </cell>
          <cell r="AY296" t="str">
            <v>-</v>
          </cell>
          <cell r="AZ296">
            <v>0.33269999955513579</v>
          </cell>
          <cell r="BA296">
            <v>0.41997733744425036</v>
          </cell>
          <cell r="BB296" t="str">
            <v>-</v>
          </cell>
          <cell r="BC296">
            <v>0.347160038193214</v>
          </cell>
          <cell r="BD296">
            <v>0.33269999955513579</v>
          </cell>
          <cell r="BE296">
            <v>0.41997733744425036</v>
          </cell>
          <cell r="BF296">
            <v>0.347160038193214</v>
          </cell>
          <cell r="BG296" t="str">
            <v>-</v>
          </cell>
          <cell r="BH296">
            <v>0.33053761222758288</v>
          </cell>
          <cell r="BI296">
            <v>0.41999074037121881</v>
          </cell>
          <cell r="BJ296" t="str">
            <v>-</v>
          </cell>
          <cell r="BK296">
            <v>0.34473296572940881</v>
          </cell>
          <cell r="BL296">
            <v>0.33053761222758288</v>
          </cell>
          <cell r="BM296">
            <v>0.41999074037121881</v>
          </cell>
          <cell r="BN296">
            <v>0.34473296572940881</v>
          </cell>
          <cell r="BO296" t="str">
            <v>-</v>
          </cell>
          <cell r="BP296">
            <v>0.32835295070039389</v>
          </cell>
          <cell r="BQ296">
            <v>0.41968518504993246</v>
          </cell>
          <cell r="BR296" t="str">
            <v>-</v>
          </cell>
          <cell r="BS296">
            <v>0.34223650586820925</v>
          </cell>
          <cell r="BT296">
            <v>0.32835295070039389</v>
          </cell>
          <cell r="BU296">
            <v>0.41968518504993246</v>
          </cell>
          <cell r="BV296">
            <v>0.34223650586820925</v>
          </cell>
          <cell r="BW296" t="str">
            <v>-</v>
          </cell>
          <cell r="BX296">
            <v>0.32919444277967735</v>
          </cell>
          <cell r="BY296">
            <v>0.41007889291307031</v>
          </cell>
          <cell r="BZ296" t="str">
            <v>-</v>
          </cell>
          <cell r="CA296">
            <v>0.34101994685333559</v>
          </cell>
          <cell r="CB296">
            <v>0.32919444277967735</v>
          </cell>
          <cell r="CC296">
            <v>0.41007889291307031</v>
          </cell>
          <cell r="CD296">
            <v>0.34101994685333559</v>
          </cell>
          <cell r="CE296" t="str">
            <v>-</v>
          </cell>
          <cell r="CF296">
            <v>0.32663046651015348</v>
          </cell>
          <cell r="CG296">
            <v>0.41032821501642669</v>
          </cell>
          <cell r="CH296" t="str">
            <v>-</v>
          </cell>
          <cell r="CI296">
            <v>0.33844538284379144</v>
          </cell>
          <cell r="CJ296">
            <v>0.32663046651015348</v>
          </cell>
          <cell r="CK296">
            <v>0.41032821501642669</v>
          </cell>
          <cell r="CL296">
            <v>0.33844538284379144</v>
          </cell>
          <cell r="CM296" t="str">
            <v>-</v>
          </cell>
          <cell r="CN296">
            <v>0.32407675993031981</v>
          </cell>
          <cell r="CO296">
            <v>0.41034517158897693</v>
          </cell>
          <cell r="CP296" t="str">
            <v>-</v>
          </cell>
          <cell r="CQ296">
            <v>0.33583235857624266</v>
          </cell>
          <cell r="CR296">
            <v>0.32407675993031981</v>
          </cell>
          <cell r="CS296">
            <v>0.41034517158897693</v>
          </cell>
          <cell r="CT296">
            <v>0.33583235857624266</v>
          </cell>
        </row>
        <row r="297">
          <cell r="A297">
            <v>299</v>
          </cell>
          <cell r="B297" t="str">
            <v>Prepay Base</v>
          </cell>
          <cell r="C297" t="str">
            <v>-</v>
          </cell>
          <cell r="D297" t="str">
            <v>-</v>
          </cell>
          <cell r="E297" t="str">
            <v>-</v>
          </cell>
          <cell r="F297">
            <v>0.25297000702372663</v>
          </cell>
          <cell r="G297" t="str">
            <v>-</v>
          </cell>
          <cell r="H297" t="str">
            <v>-</v>
          </cell>
          <cell r="I297">
            <v>0.25297000702372663</v>
          </cell>
          <cell r="J297">
            <v>0.25297000702372663</v>
          </cell>
          <cell r="K297" t="str">
            <v>-</v>
          </cell>
          <cell r="L297" t="str">
            <v>-</v>
          </cell>
          <cell r="M297" t="str">
            <v>-</v>
          </cell>
          <cell r="N297">
            <v>0.25772252257943129</v>
          </cell>
          <cell r="O297" t="str">
            <v>-</v>
          </cell>
          <cell r="P297" t="str">
            <v>-</v>
          </cell>
          <cell r="Q297">
            <v>0.25772252257943129</v>
          </cell>
          <cell r="R297">
            <v>0.25772252257943129</v>
          </cell>
          <cell r="S297" t="str">
            <v>-</v>
          </cell>
          <cell r="T297" t="str">
            <v>-</v>
          </cell>
          <cell r="U297" t="str">
            <v>-</v>
          </cell>
          <cell r="V297">
            <v>0.33878717617290899</v>
          </cell>
          <cell r="W297" t="str">
            <v>-</v>
          </cell>
          <cell r="X297" t="str">
            <v>-</v>
          </cell>
          <cell r="Y297">
            <v>0.33878717617290899</v>
          </cell>
          <cell r="Z297">
            <v>0.33878717617290899</v>
          </cell>
          <cell r="AA297" t="str">
            <v>-</v>
          </cell>
          <cell r="AB297" t="str">
            <v>-</v>
          </cell>
          <cell r="AC297" t="str">
            <v>-</v>
          </cell>
          <cell r="AD297">
            <v>0.36439512898535947</v>
          </cell>
          <cell r="AE297" t="str">
            <v>-</v>
          </cell>
          <cell r="AF297" t="str">
            <v>-</v>
          </cell>
          <cell r="AG297">
            <v>0.36439512898535947</v>
          </cell>
          <cell r="AH297">
            <v>0.36439512898535947</v>
          </cell>
          <cell r="AI297" t="str">
            <v>-</v>
          </cell>
          <cell r="AJ297" t="str">
            <v>-</v>
          </cell>
          <cell r="AK297" t="str">
            <v>-</v>
          </cell>
          <cell r="AL297">
            <v>0.32996588987861591</v>
          </cell>
          <cell r="AM297" t="str">
            <v>-</v>
          </cell>
          <cell r="AN297" t="str">
            <v>-</v>
          </cell>
          <cell r="AO297">
            <v>0.32996588987861591</v>
          </cell>
          <cell r="AP297">
            <v>0.32996588987861591</v>
          </cell>
          <cell r="AQ297" t="str">
            <v>-</v>
          </cell>
          <cell r="AR297" t="str">
            <v>-</v>
          </cell>
          <cell r="AS297" t="str">
            <v>-</v>
          </cell>
          <cell r="AT297">
            <v>0.31915798439888543</v>
          </cell>
          <cell r="AU297" t="str">
            <v>-</v>
          </cell>
          <cell r="AV297" t="str">
            <v>-</v>
          </cell>
          <cell r="AW297">
            <v>0.31915798439888543</v>
          </cell>
          <cell r="AX297">
            <v>0.31915798439888543</v>
          </cell>
          <cell r="AY297" t="str">
            <v>-</v>
          </cell>
          <cell r="AZ297" t="str">
            <v>-</v>
          </cell>
          <cell r="BA297" t="str">
            <v>-</v>
          </cell>
          <cell r="BB297">
            <v>0.19942461439268838</v>
          </cell>
          <cell r="BC297" t="str">
            <v>-</v>
          </cell>
          <cell r="BD297" t="str">
            <v>-</v>
          </cell>
          <cell r="BE297">
            <v>0.19942461439268838</v>
          </cell>
          <cell r="BF297">
            <v>0.19942461439268838</v>
          </cell>
          <cell r="BG297" t="str">
            <v>-</v>
          </cell>
          <cell r="BH297" t="str">
            <v>-</v>
          </cell>
          <cell r="BI297" t="str">
            <v>-</v>
          </cell>
          <cell r="BJ297">
            <v>0.20560725101198102</v>
          </cell>
          <cell r="BK297" t="str">
            <v>-</v>
          </cell>
          <cell r="BL297" t="str">
            <v>-</v>
          </cell>
          <cell r="BM297">
            <v>0.20560725101198102</v>
          </cell>
          <cell r="BN297">
            <v>0.20560725101198102</v>
          </cell>
          <cell r="BO297" t="str">
            <v>-</v>
          </cell>
          <cell r="BP297" t="str">
            <v>-</v>
          </cell>
          <cell r="BQ297" t="str">
            <v>-</v>
          </cell>
          <cell r="BR297">
            <v>0.19191050816509542</v>
          </cell>
          <cell r="BS297" t="str">
            <v>-</v>
          </cell>
          <cell r="BT297" t="str">
            <v>-</v>
          </cell>
          <cell r="BU297">
            <v>0.19191050816509542</v>
          </cell>
          <cell r="BV297">
            <v>0.19191050816509542</v>
          </cell>
          <cell r="BW297" t="str">
            <v>-</v>
          </cell>
          <cell r="BX297" t="str">
            <v>-</v>
          </cell>
          <cell r="BY297" t="str">
            <v>-</v>
          </cell>
          <cell r="BZ297">
            <v>0.21079905707227778</v>
          </cell>
          <cell r="CA297" t="str">
            <v>-</v>
          </cell>
          <cell r="CB297" t="str">
            <v>-</v>
          </cell>
          <cell r="CC297">
            <v>0.21079905707227778</v>
          </cell>
          <cell r="CD297">
            <v>0.21079905707227778</v>
          </cell>
          <cell r="CE297" t="str">
            <v>-</v>
          </cell>
          <cell r="CF297" t="str">
            <v>-</v>
          </cell>
          <cell r="CG297" t="str">
            <v>-</v>
          </cell>
          <cell r="CH297">
            <v>0.21071817361553186</v>
          </cell>
          <cell r="CI297" t="str">
            <v>-</v>
          </cell>
          <cell r="CJ297" t="str">
            <v>-</v>
          </cell>
          <cell r="CK297">
            <v>0.21071817361553186</v>
          </cell>
          <cell r="CL297">
            <v>0.21071817361553186</v>
          </cell>
          <cell r="CM297" t="str">
            <v>-</v>
          </cell>
          <cell r="CN297" t="str">
            <v>-</v>
          </cell>
          <cell r="CO297" t="str">
            <v>-</v>
          </cell>
          <cell r="CP297">
            <v>0.21403426782435603</v>
          </cell>
          <cell r="CQ297" t="str">
            <v>-</v>
          </cell>
          <cell r="CR297" t="str">
            <v>-</v>
          </cell>
          <cell r="CS297">
            <v>0.21403426782435603</v>
          </cell>
          <cell r="CT297">
            <v>0.21403426782435603</v>
          </cell>
        </row>
        <row r="298">
          <cell r="A298">
            <v>300</v>
          </cell>
          <cell r="B298" t="str">
            <v>Churn</v>
          </cell>
          <cell r="C298">
            <v>0.18114815874021836</v>
          </cell>
          <cell r="D298">
            <v>0.34040455804658237</v>
          </cell>
          <cell r="E298">
            <v>0.43856357958757908</v>
          </cell>
          <cell r="F298">
            <v>0.25297000702372663</v>
          </cell>
          <cell r="G298">
            <v>0.37257992291938641</v>
          </cell>
          <cell r="H298">
            <v>0.26611194888449313</v>
          </cell>
          <cell r="I298">
            <v>0.29288775209670126</v>
          </cell>
          <cell r="J298">
            <v>0.28973841450794208</v>
          </cell>
          <cell r="K298">
            <v>0.17711371813607019</v>
          </cell>
          <cell r="L298">
            <v>0.32635644623705629</v>
          </cell>
          <cell r="M298">
            <v>0.44586406573892023</v>
          </cell>
          <cell r="N298">
            <v>0.25772252257943129</v>
          </cell>
          <cell r="O298">
            <v>0.37201497653855908</v>
          </cell>
          <cell r="P298">
            <v>0.25622389022148623</v>
          </cell>
          <cell r="Q298">
            <v>0.29704107382919753</v>
          </cell>
          <cell r="R298">
            <v>0.29224057317386914</v>
          </cell>
          <cell r="S298">
            <v>0.17281072262362634</v>
          </cell>
          <cell r="T298">
            <v>0.31962745370173662</v>
          </cell>
          <cell r="U298">
            <v>0.45043377082440694</v>
          </cell>
          <cell r="V298">
            <v>0.33878717617290899</v>
          </cell>
          <cell r="W298">
            <v>0.37116299597898128</v>
          </cell>
          <cell r="X298">
            <v>0.25017015306372026</v>
          </cell>
          <cell r="Y298">
            <v>0.36169963533233662</v>
          </cell>
          <cell r="Z298">
            <v>0.3484811486200115</v>
          </cell>
          <cell r="AA298">
            <v>0.1713634276503869</v>
          </cell>
          <cell r="AB298">
            <v>0.32025268829314596</v>
          </cell>
          <cell r="AC298">
            <v>0.45271269785856255</v>
          </cell>
          <cell r="AD298">
            <v>0.36439512898535947</v>
          </cell>
          <cell r="AE298">
            <v>0.37118692295396127</v>
          </cell>
          <cell r="AF298">
            <v>0.24945908761775024</v>
          </cell>
          <cell r="AG298">
            <v>0.38238296218631207</v>
          </cell>
          <cell r="AH298">
            <v>0.3664276296819603</v>
          </cell>
          <cell r="AI298">
            <v>0.16471131469050593</v>
          </cell>
          <cell r="AJ298">
            <v>0.31548086700385847</v>
          </cell>
          <cell r="AK298">
            <v>0.45131484825449852</v>
          </cell>
          <cell r="AL298">
            <v>0.32996588987861591</v>
          </cell>
          <cell r="AM298">
            <v>0.36687581649374268</v>
          </cell>
          <cell r="AN298">
            <v>0.24347043245494537</v>
          </cell>
          <cell r="AO298">
            <v>0.35456806483707104</v>
          </cell>
          <cell r="AP298">
            <v>0.34103383562040007</v>
          </cell>
          <cell r="AQ298">
            <v>0.15661733306125941</v>
          </cell>
          <cell r="AR298">
            <v>0.31090823428169967</v>
          </cell>
          <cell r="AS298">
            <v>0.46425065939639865</v>
          </cell>
          <cell r="AT298">
            <v>0.31915798439888543</v>
          </cell>
          <cell r="AU298">
            <v>0.37053655266251917</v>
          </cell>
          <cell r="AV298">
            <v>0.23678435425812949</v>
          </cell>
          <cell r="AW298">
            <v>0.34836177490180453</v>
          </cell>
          <cell r="AX298">
            <v>0.33457131566573795</v>
          </cell>
          <cell r="AY298">
            <v>0.15142286986460193</v>
          </cell>
          <cell r="AZ298">
            <v>0.30963257486942208</v>
          </cell>
          <cell r="BA298">
            <v>0.45162935947434735</v>
          </cell>
          <cell r="BB298">
            <v>0.19942461439268838</v>
          </cell>
          <cell r="BC298">
            <v>0.36037145137203386</v>
          </cell>
          <cell r="BD298">
            <v>0.23329947071496954</v>
          </cell>
          <cell r="BE298">
            <v>0.24962575662093514</v>
          </cell>
          <cell r="BF298">
            <v>0.2475838230500122</v>
          </cell>
          <cell r="BG298">
            <v>0.14706708577066169</v>
          </cell>
          <cell r="BH298">
            <v>0.30456204432122791</v>
          </cell>
          <cell r="BI298">
            <v>0.45563652521343434</v>
          </cell>
          <cell r="BJ298">
            <v>0.20560725101198102</v>
          </cell>
          <cell r="BK298">
            <v>0.3594052184435727</v>
          </cell>
          <cell r="BL298">
            <v>0.22839333859789546</v>
          </cell>
          <cell r="BM298">
            <v>0.2546651710720001</v>
          </cell>
          <cell r="BN298">
            <v>0.25135582031969583</v>
          </cell>
          <cell r="BO298">
            <v>0.14749476084357932</v>
          </cell>
          <cell r="BP298">
            <v>0.29962365977006222</v>
          </cell>
          <cell r="BQ298">
            <v>0.46145589120243091</v>
          </cell>
          <cell r="BR298">
            <v>0.19191050816509542</v>
          </cell>
          <cell r="BS298">
            <v>0.36102738194004547</v>
          </cell>
          <cell r="BT298">
            <v>0.2259489356075953</v>
          </cell>
          <cell r="BU298">
            <v>0.24387522462169386</v>
          </cell>
          <cell r="BV298">
            <v>0.24162790367561607</v>
          </cell>
          <cell r="BW298">
            <v>0.14103198042841916</v>
          </cell>
          <cell r="BX298">
            <v>0.298395595412283</v>
          </cell>
          <cell r="BY298">
            <v>0.45186503969184522</v>
          </cell>
          <cell r="BZ298">
            <v>0.21079905707227778</v>
          </cell>
          <cell r="CA298">
            <v>0.35324823352118762</v>
          </cell>
          <cell r="CB298">
            <v>0.22196936321259392</v>
          </cell>
          <cell r="CC298">
            <v>0.25658363089472402</v>
          </cell>
          <cell r="CD298">
            <v>0.2522617495877798</v>
          </cell>
          <cell r="CE298">
            <v>0.13634427978947289</v>
          </cell>
          <cell r="CF298">
            <v>0.29357576342689579</v>
          </cell>
          <cell r="CG298">
            <v>0.44322892300519012</v>
          </cell>
          <cell r="CH298">
            <v>0.21071817361553186</v>
          </cell>
          <cell r="CI298">
            <v>0.34504203110769271</v>
          </cell>
          <cell r="CJ298">
            <v>0.21674810893167074</v>
          </cell>
          <cell r="CK298">
            <v>0.25457622551727477</v>
          </cell>
          <cell r="CL298">
            <v>0.24980417627909693</v>
          </cell>
          <cell r="CM298">
            <v>0.1312565661148708</v>
          </cell>
          <cell r="CN298">
            <v>0.28902957259998352</v>
          </cell>
          <cell r="CO298">
            <v>0.44323813785436256</v>
          </cell>
          <cell r="CP298">
            <v>0.21403426782435603</v>
          </cell>
          <cell r="CQ298">
            <v>0.34144125395137742</v>
          </cell>
          <cell r="CR298">
            <v>0.21139845302227853</v>
          </cell>
          <cell r="CS298">
            <v>0.25704193086489863</v>
          </cell>
          <cell r="CT298">
            <v>0.25119629697660317</v>
          </cell>
        </row>
        <row r="299">
          <cell r="A299">
            <v>301</v>
          </cell>
          <cell r="B299" t="str">
            <v>Churn</v>
          </cell>
          <cell r="C299">
            <v>0.18114815874021836</v>
          </cell>
          <cell r="D299">
            <v>0.34040455804658237</v>
          </cell>
          <cell r="E299">
            <v>0.43856357958757908</v>
          </cell>
          <cell r="F299">
            <v>0.25297000702372663</v>
          </cell>
          <cell r="G299">
            <v>0</v>
          </cell>
          <cell r="H299">
            <v>0</v>
          </cell>
          <cell r="I299">
            <v>0</v>
          </cell>
          <cell r="J299">
            <v>0</v>
          </cell>
          <cell r="K299">
            <v>0.17711371813607019</v>
          </cell>
          <cell r="L299">
            <v>0.32635644623705629</v>
          </cell>
          <cell r="M299">
            <v>0.44586406573892023</v>
          </cell>
          <cell r="N299">
            <v>0.25772252257943129</v>
          </cell>
          <cell r="O299">
            <v>0</v>
          </cell>
          <cell r="P299">
            <v>0</v>
          </cell>
          <cell r="Q299">
            <v>0</v>
          </cell>
          <cell r="R299">
            <v>0</v>
          </cell>
          <cell r="S299">
            <v>0.17281072262362634</v>
          </cell>
          <cell r="T299">
            <v>0.31962745370173662</v>
          </cell>
          <cell r="U299">
            <v>0.45043377082440694</v>
          </cell>
          <cell r="V299">
            <v>0.33878717617290899</v>
          </cell>
          <cell r="W299">
            <v>0</v>
          </cell>
          <cell r="X299">
            <v>0</v>
          </cell>
          <cell r="Y299">
            <v>0</v>
          </cell>
          <cell r="Z299">
            <v>0</v>
          </cell>
          <cell r="AA299">
            <v>0.1713634276503869</v>
          </cell>
          <cell r="AB299">
            <v>0.32025268829314596</v>
          </cell>
          <cell r="AC299">
            <v>0.45271269785856255</v>
          </cell>
          <cell r="AD299">
            <v>0.36439512898535947</v>
          </cell>
          <cell r="AE299">
            <v>0</v>
          </cell>
          <cell r="AF299">
            <v>0</v>
          </cell>
          <cell r="AG299">
            <v>0</v>
          </cell>
          <cell r="AH299">
            <v>0</v>
          </cell>
          <cell r="AI299">
            <v>0.16471131469050593</v>
          </cell>
          <cell r="AJ299">
            <v>0.31548086700385847</v>
          </cell>
          <cell r="AK299">
            <v>0.45131484825449852</v>
          </cell>
          <cell r="AL299">
            <v>0.32996588987861591</v>
          </cell>
          <cell r="AM299">
            <v>0</v>
          </cell>
          <cell r="AN299">
            <v>0</v>
          </cell>
          <cell r="AO299">
            <v>0</v>
          </cell>
          <cell r="AP299">
            <v>0</v>
          </cell>
          <cell r="AQ299">
            <v>0.15661733306125941</v>
          </cell>
          <cell r="AR299">
            <v>0.31090823428169967</v>
          </cell>
          <cell r="AS299">
            <v>0.46425065939639865</v>
          </cell>
          <cell r="AT299">
            <v>0.31915798439888543</v>
          </cell>
          <cell r="AU299">
            <v>0</v>
          </cell>
          <cell r="AV299">
            <v>0</v>
          </cell>
          <cell r="AW299">
            <v>0</v>
          </cell>
          <cell r="AX299">
            <v>0</v>
          </cell>
          <cell r="AY299">
            <v>0.15142286986460193</v>
          </cell>
          <cell r="AZ299">
            <v>0.30963257486942208</v>
          </cell>
          <cell r="BA299">
            <v>0.45162935947434735</v>
          </cell>
          <cell r="BB299">
            <v>0.19942461439268838</v>
          </cell>
          <cell r="BC299">
            <v>0</v>
          </cell>
          <cell r="BD299">
            <v>0</v>
          </cell>
          <cell r="BE299">
            <v>0</v>
          </cell>
          <cell r="BF299">
            <v>0</v>
          </cell>
          <cell r="BG299">
            <v>0.14706708577066169</v>
          </cell>
          <cell r="BH299">
            <v>0.30456204432122791</v>
          </cell>
          <cell r="BI299">
            <v>0.45563652521343434</v>
          </cell>
          <cell r="BJ299">
            <v>0.20560725101198102</v>
          </cell>
          <cell r="BK299">
            <v>0</v>
          </cell>
          <cell r="BL299">
            <v>0</v>
          </cell>
          <cell r="BM299">
            <v>0</v>
          </cell>
          <cell r="BN299">
            <v>0</v>
          </cell>
          <cell r="BO299">
            <v>0.14749476084357932</v>
          </cell>
          <cell r="BP299">
            <v>0.29962365977006222</v>
          </cell>
          <cell r="BQ299">
            <v>0.46145589120243091</v>
          </cell>
          <cell r="BR299">
            <v>0.19191050816509542</v>
          </cell>
          <cell r="BS299">
            <v>0</v>
          </cell>
          <cell r="BT299">
            <v>0</v>
          </cell>
          <cell r="BU299">
            <v>0</v>
          </cell>
          <cell r="BV299">
            <v>0</v>
          </cell>
          <cell r="BW299">
            <v>0.14103198042841916</v>
          </cell>
          <cell r="BX299">
            <v>0.298395595412283</v>
          </cell>
          <cell r="BY299">
            <v>0.45186503969184522</v>
          </cell>
          <cell r="BZ299">
            <v>0.21079905707227778</v>
          </cell>
          <cell r="CA299">
            <v>0</v>
          </cell>
          <cell r="CB299">
            <v>0</v>
          </cell>
          <cell r="CC299">
            <v>0</v>
          </cell>
          <cell r="CD299">
            <v>0</v>
          </cell>
          <cell r="CE299">
            <v>0.13634427978947289</v>
          </cell>
          <cell r="CF299">
            <v>0.29357576342689579</v>
          </cell>
          <cell r="CG299">
            <v>0.44322892300519012</v>
          </cell>
          <cell r="CH299">
            <v>0.21071817361553186</v>
          </cell>
          <cell r="CI299">
            <v>0</v>
          </cell>
          <cell r="CJ299">
            <v>0</v>
          </cell>
          <cell r="CK299">
            <v>0</v>
          </cell>
          <cell r="CL299">
            <v>0</v>
          </cell>
          <cell r="CM299">
            <v>0.1312565661148708</v>
          </cell>
          <cell r="CN299">
            <v>0.28902957259998352</v>
          </cell>
          <cell r="CO299">
            <v>0.44323813785436256</v>
          </cell>
          <cell r="CP299">
            <v>0.21403426782435603</v>
          </cell>
          <cell r="CQ299">
            <v>0</v>
          </cell>
          <cell r="CR299">
            <v>0</v>
          </cell>
          <cell r="CS299">
            <v>0</v>
          </cell>
          <cell r="CT299">
            <v>0</v>
          </cell>
        </row>
        <row r="300">
          <cell r="A300">
            <v>302</v>
          </cell>
          <cell r="B300" t="str">
            <v>FINANCIAL</v>
          </cell>
          <cell r="G300">
            <v>0</v>
          </cell>
          <cell r="H300">
            <v>0</v>
          </cell>
          <cell r="I300">
            <v>0</v>
          </cell>
          <cell r="J300">
            <v>0</v>
          </cell>
          <cell r="O300">
            <v>0</v>
          </cell>
          <cell r="P300">
            <v>0</v>
          </cell>
          <cell r="Q300">
            <v>0</v>
          </cell>
          <cell r="R300">
            <v>0</v>
          </cell>
          <cell r="W300">
            <v>0</v>
          </cell>
          <cell r="X300">
            <v>0</v>
          </cell>
          <cell r="Y300">
            <v>0</v>
          </cell>
          <cell r="Z300">
            <v>0</v>
          </cell>
          <cell r="AE300">
            <v>0</v>
          </cell>
          <cell r="AF300">
            <v>0</v>
          </cell>
          <cell r="AG300">
            <v>0</v>
          </cell>
          <cell r="AH300">
            <v>0</v>
          </cell>
          <cell r="AM300">
            <v>0</v>
          </cell>
          <cell r="AN300">
            <v>0</v>
          </cell>
          <cell r="AO300">
            <v>0</v>
          </cell>
          <cell r="AP300">
            <v>0</v>
          </cell>
          <cell r="AU300">
            <v>0</v>
          </cell>
          <cell r="AV300">
            <v>0</v>
          </cell>
          <cell r="AW300">
            <v>0</v>
          </cell>
          <cell r="AX300">
            <v>0</v>
          </cell>
          <cell r="BC300">
            <v>0</v>
          </cell>
          <cell r="BD300">
            <v>0</v>
          </cell>
          <cell r="BE300">
            <v>0</v>
          </cell>
          <cell r="BF300">
            <v>0</v>
          </cell>
          <cell r="BK300">
            <v>0</v>
          </cell>
          <cell r="BL300">
            <v>0</v>
          </cell>
          <cell r="BM300">
            <v>0</v>
          </cell>
          <cell r="BN300">
            <v>0</v>
          </cell>
          <cell r="BS300">
            <v>0</v>
          </cell>
          <cell r="BT300">
            <v>0</v>
          </cell>
          <cell r="BU300">
            <v>0</v>
          </cell>
          <cell r="BV300">
            <v>0</v>
          </cell>
          <cell r="CA300">
            <v>0</v>
          </cell>
          <cell r="CB300">
            <v>0</v>
          </cell>
          <cell r="CC300">
            <v>0</v>
          </cell>
          <cell r="CD300">
            <v>0</v>
          </cell>
          <cell r="CI300">
            <v>0</v>
          </cell>
          <cell r="CJ300">
            <v>0</v>
          </cell>
          <cell r="CK300">
            <v>0</v>
          </cell>
          <cell r="CL300">
            <v>0</v>
          </cell>
          <cell r="CQ300">
            <v>0</v>
          </cell>
          <cell r="CR300">
            <v>0</v>
          </cell>
          <cell r="CS300">
            <v>0</v>
          </cell>
          <cell r="CT300">
            <v>0</v>
          </cell>
        </row>
        <row r="301">
          <cell r="A301">
            <v>303</v>
          </cell>
          <cell r="B301" t="str">
            <v>Trading Profit</v>
          </cell>
          <cell r="C301">
            <v>13260687.704932392</v>
          </cell>
          <cell r="D301">
            <v>7432911.7049789466</v>
          </cell>
          <cell r="E301">
            <v>12333374.81877622</v>
          </cell>
          <cell r="F301">
            <v>-3306908.434057489</v>
          </cell>
          <cell r="G301">
            <v>33026974.228687555</v>
          </cell>
          <cell r="H301">
            <v>20693599.409911335</v>
          </cell>
          <cell r="I301">
            <v>9026466.3847187161</v>
          </cell>
          <cell r="J301">
            <v>29720065.794630051</v>
          </cell>
          <cell r="K301">
            <v>16038591.89662075</v>
          </cell>
          <cell r="L301">
            <v>9360593.04001607</v>
          </cell>
          <cell r="M301">
            <v>18448822.008869767</v>
          </cell>
          <cell r="N301">
            <v>-1232622.3781389594</v>
          </cell>
          <cell r="O301">
            <v>43848006.945506573</v>
          </cell>
          <cell r="P301">
            <v>25399184.936636806</v>
          </cell>
          <cell r="Q301">
            <v>17216199.630730808</v>
          </cell>
          <cell r="R301">
            <v>42615384.567367584</v>
          </cell>
          <cell r="S301">
            <v>14985054.409053721</v>
          </cell>
          <cell r="T301">
            <v>7588767.4233511612</v>
          </cell>
          <cell r="U301">
            <v>16252454.114548892</v>
          </cell>
          <cell r="V301">
            <v>-1312352.4642225206</v>
          </cell>
          <cell r="W301">
            <v>38826275.946953773</v>
          </cell>
          <cell r="X301">
            <v>22573821.832404897</v>
          </cell>
          <cell r="Y301">
            <v>14940101.650326371</v>
          </cell>
          <cell r="Z301">
            <v>37513923.482731253</v>
          </cell>
          <cell r="AA301">
            <v>17662930.202955551</v>
          </cell>
          <cell r="AB301">
            <v>12570273.608591229</v>
          </cell>
          <cell r="AC301">
            <v>7443213.4706415832</v>
          </cell>
          <cell r="AD301">
            <v>10918836.689263284</v>
          </cell>
          <cell r="AE301">
            <v>37676417.282188356</v>
          </cell>
          <cell r="AF301">
            <v>30233203.811546803</v>
          </cell>
          <cell r="AG301">
            <v>18362050.159904838</v>
          </cell>
          <cell r="AH301">
            <v>48595253.97145167</v>
          </cell>
          <cell r="AI301">
            <v>17497012.355353095</v>
          </cell>
          <cell r="AJ301">
            <v>12424455.628606744</v>
          </cell>
          <cell r="AK301">
            <v>10049732.022230059</v>
          </cell>
          <cell r="AL301">
            <v>13727484.792654067</v>
          </cell>
          <cell r="AM301">
            <v>39971200.006189913</v>
          </cell>
          <cell r="AN301">
            <v>29921467.983959839</v>
          </cell>
          <cell r="AO301">
            <v>23777216.814884156</v>
          </cell>
          <cell r="AP301">
            <v>53698684.79884398</v>
          </cell>
          <cell r="AQ301">
            <v>17337416.047049627</v>
          </cell>
          <cell r="AR301">
            <v>12091803.075199571</v>
          </cell>
          <cell r="AS301">
            <v>6467162.0289258361</v>
          </cell>
          <cell r="AT301">
            <v>12629242.645528629</v>
          </cell>
          <cell r="AU301">
            <v>35896381.151175052</v>
          </cell>
          <cell r="AV301">
            <v>29429219.122249201</v>
          </cell>
          <cell r="AW301">
            <v>19096404.674454451</v>
          </cell>
          <cell r="AX301">
            <v>48525623.796703637</v>
          </cell>
          <cell r="AY301">
            <v>13349060.861034349</v>
          </cell>
          <cell r="AZ301">
            <v>7157351.5229021311</v>
          </cell>
          <cell r="BA301">
            <v>-1318147.5434710681</v>
          </cell>
          <cell r="BB301">
            <v>8302643.1672024429</v>
          </cell>
          <cell r="BC301">
            <v>19188264.840465426</v>
          </cell>
          <cell r="BD301">
            <v>20506412.383936465</v>
          </cell>
          <cell r="BE301">
            <v>6984495.6237313747</v>
          </cell>
          <cell r="BF301">
            <v>27490908.00766784</v>
          </cell>
          <cell r="BG301">
            <v>16507517.68681585</v>
          </cell>
          <cell r="BH301">
            <v>9763988.3462497592</v>
          </cell>
          <cell r="BI301">
            <v>-2875605.56182383</v>
          </cell>
          <cell r="BJ301">
            <v>9678934.6604250073</v>
          </cell>
          <cell r="BK301">
            <v>23395900.471241772</v>
          </cell>
          <cell r="BL301">
            <v>26271506.033065602</v>
          </cell>
          <cell r="BM301">
            <v>6803329.0986011922</v>
          </cell>
          <cell r="BN301">
            <v>33074835.13166678</v>
          </cell>
          <cell r="BO301">
            <v>15447866.693218984</v>
          </cell>
          <cell r="BP301">
            <v>7687113.6761433929</v>
          </cell>
          <cell r="BQ301">
            <v>-5817786.6481817961</v>
          </cell>
          <cell r="BR301">
            <v>-2067886.9430556297</v>
          </cell>
          <cell r="BS301">
            <v>17317193.721180558</v>
          </cell>
          <cell r="BT301">
            <v>23134980.369362384</v>
          </cell>
          <cell r="BU301">
            <v>-7885673.5912374556</v>
          </cell>
          <cell r="BV301">
            <v>15249306.778124928</v>
          </cell>
          <cell r="BW301">
            <v>15843116.559621021</v>
          </cell>
          <cell r="BX301">
            <v>6882743.9997286946</v>
          </cell>
          <cell r="BY301">
            <v>5726380.8546432406</v>
          </cell>
          <cell r="BZ301">
            <v>17449736.559779719</v>
          </cell>
          <cell r="CA301">
            <v>28452241.413992912</v>
          </cell>
          <cell r="CB301">
            <v>22725860.559349716</v>
          </cell>
          <cell r="CC301">
            <v>23176117.414422989</v>
          </cell>
          <cell r="CD301">
            <v>45901977.973772645</v>
          </cell>
          <cell r="CE301">
            <v>16375648.404002853</v>
          </cell>
          <cell r="CF301">
            <v>8780040.0742069557</v>
          </cell>
          <cell r="CG301">
            <v>8864793.7420447618</v>
          </cell>
          <cell r="CH301">
            <v>25695569.428558186</v>
          </cell>
          <cell r="CI301">
            <v>34020482.22025457</v>
          </cell>
          <cell r="CJ301">
            <v>25155688.478209808</v>
          </cell>
          <cell r="CK301">
            <v>34560363.170602918</v>
          </cell>
          <cell r="CL301">
            <v>59716051.648812741</v>
          </cell>
          <cell r="CM301">
            <v>19151118.582038186</v>
          </cell>
          <cell r="CN301">
            <v>11306995.043706678</v>
          </cell>
          <cell r="CO301">
            <v>15584511.046823949</v>
          </cell>
          <cell r="CP301">
            <v>26082041.085134879</v>
          </cell>
          <cell r="CQ301">
            <v>46042624.672568828</v>
          </cell>
          <cell r="CR301">
            <v>30458113.625744864</v>
          </cell>
          <cell r="CS301">
            <v>41666552.131958842</v>
          </cell>
          <cell r="CT301">
            <v>72124665.757703722</v>
          </cell>
        </row>
        <row r="302">
          <cell r="A302">
            <v>304</v>
          </cell>
          <cell r="B302" t="str">
            <v>Gross Profit</v>
          </cell>
          <cell r="C302">
            <v>25690181.379147172</v>
          </cell>
          <cell r="D302">
            <v>21672944.518740285</v>
          </cell>
          <cell r="E302">
            <v>39235528.872172184</v>
          </cell>
          <cell r="F302">
            <v>37480524.512416862</v>
          </cell>
          <cell r="G302">
            <v>86598654.770059615</v>
          </cell>
          <cell r="H302">
            <v>47363125.897887453</v>
          </cell>
          <cell r="I302">
            <v>76716053.384589046</v>
          </cell>
          <cell r="J302">
            <v>124079179.28247651</v>
          </cell>
          <cell r="K302">
            <v>28193207.839480661</v>
          </cell>
          <cell r="L302">
            <v>23458087.559650049</v>
          </cell>
          <cell r="M302">
            <v>44622720.365568437</v>
          </cell>
          <cell r="N302">
            <v>30183991.767355818</v>
          </cell>
          <cell r="O302">
            <v>96274015.764699131</v>
          </cell>
          <cell r="P302">
            <v>51651295.399130709</v>
          </cell>
          <cell r="Q302">
            <v>74806712.132924259</v>
          </cell>
          <cell r="R302">
            <v>126458007.53205493</v>
          </cell>
          <cell r="S302">
            <v>27198890.996769976</v>
          </cell>
          <cell r="T302">
            <v>22028084.859058745</v>
          </cell>
          <cell r="U302">
            <v>44325643.129763409</v>
          </cell>
          <cell r="V302">
            <v>30492783.625471674</v>
          </cell>
          <cell r="W302">
            <v>93552618.985592127</v>
          </cell>
          <cell r="X302">
            <v>49226975.855828717</v>
          </cell>
          <cell r="Y302">
            <v>74818426.755235076</v>
          </cell>
          <cell r="Z302">
            <v>124045402.61106379</v>
          </cell>
          <cell r="AA302">
            <v>28979034.459748708</v>
          </cell>
          <cell r="AB302">
            <v>23211526.48525079</v>
          </cell>
          <cell r="AC302">
            <v>42412938.644474819</v>
          </cell>
          <cell r="AD302">
            <v>38058886.702268668</v>
          </cell>
          <cell r="AE302">
            <v>94603499.589474306</v>
          </cell>
          <cell r="AF302">
            <v>52190560.944999516</v>
          </cell>
          <cell r="AG302">
            <v>80471825.346743464</v>
          </cell>
          <cell r="AH302">
            <v>132662386.29174303</v>
          </cell>
          <cell r="AI302">
            <v>28799736.089626938</v>
          </cell>
          <cell r="AJ302">
            <v>22994105.148192156</v>
          </cell>
          <cell r="AK302">
            <v>43173720.946734346</v>
          </cell>
          <cell r="AL302">
            <v>40320134.529791452</v>
          </cell>
          <cell r="AM302">
            <v>94967562.184553459</v>
          </cell>
          <cell r="AN302">
            <v>51793841.23781909</v>
          </cell>
          <cell r="AO302">
            <v>83493855.476525798</v>
          </cell>
          <cell r="AP302">
            <v>135287696.71434489</v>
          </cell>
          <cell r="AQ302">
            <v>30538690.582755692</v>
          </cell>
          <cell r="AR302">
            <v>24390023.487368129</v>
          </cell>
          <cell r="AS302">
            <v>41891038.872290649</v>
          </cell>
          <cell r="AT302">
            <v>41052283.171528578</v>
          </cell>
          <cell r="AU302">
            <v>96819752.942414463</v>
          </cell>
          <cell r="AV302">
            <v>54928714.070123821</v>
          </cell>
          <cell r="AW302">
            <v>82943322.043819219</v>
          </cell>
          <cell r="AX302">
            <v>137872036.11394301</v>
          </cell>
          <cell r="AY302">
            <v>26825247.684706401</v>
          </cell>
          <cell r="AZ302">
            <v>23192178.792687815</v>
          </cell>
          <cell r="BA302">
            <v>42470453.505788341</v>
          </cell>
          <cell r="BB302">
            <v>41849854.295367986</v>
          </cell>
          <cell r="BC302">
            <v>92487879.983182594</v>
          </cell>
          <cell r="BD302">
            <v>50017426.477394216</v>
          </cell>
          <cell r="BE302">
            <v>84320307.801156327</v>
          </cell>
          <cell r="BF302">
            <v>134337734.27855054</v>
          </cell>
          <cell r="BG302">
            <v>28164195.409551542</v>
          </cell>
          <cell r="BH302">
            <v>23594133.830157716</v>
          </cell>
          <cell r="BI302">
            <v>40311962.989676848</v>
          </cell>
          <cell r="BJ302">
            <v>43629831.077498943</v>
          </cell>
          <cell r="BK302">
            <v>92070292.229386106</v>
          </cell>
          <cell r="BL302">
            <v>51758329.239709258</v>
          </cell>
          <cell r="BM302">
            <v>83941794.067175791</v>
          </cell>
          <cell r="BN302">
            <v>135700123.30688506</v>
          </cell>
          <cell r="BO302">
            <v>26744906.322633687</v>
          </cell>
          <cell r="BP302">
            <v>22104929.271327242</v>
          </cell>
          <cell r="BQ302">
            <v>42868334.819522738</v>
          </cell>
          <cell r="BR302">
            <v>42865927.519737691</v>
          </cell>
          <cell r="BS302">
            <v>91718170.413483635</v>
          </cell>
          <cell r="BT302">
            <v>48849835.593960926</v>
          </cell>
          <cell r="BU302">
            <v>85734262.339260429</v>
          </cell>
          <cell r="BV302">
            <v>134584097.93322128</v>
          </cell>
          <cell r="BW302">
            <v>27435981.447821196</v>
          </cell>
          <cell r="BX302">
            <v>23155024.096883725</v>
          </cell>
          <cell r="BY302">
            <v>43002245.316362366</v>
          </cell>
          <cell r="BZ302">
            <v>47329728.792566039</v>
          </cell>
          <cell r="CA302">
            <v>93593250.861067265</v>
          </cell>
          <cell r="CB302">
            <v>50591005.544704922</v>
          </cell>
          <cell r="CC302">
            <v>90331974.108928412</v>
          </cell>
          <cell r="CD302">
            <v>140922979.6536333</v>
          </cell>
          <cell r="CE302">
            <v>28135606.438002709</v>
          </cell>
          <cell r="CF302">
            <v>24570248.623092812</v>
          </cell>
          <cell r="CG302">
            <v>43920244.899919882</v>
          </cell>
          <cell r="CH302">
            <v>49652825.351817988</v>
          </cell>
          <cell r="CI302">
            <v>96626099.961015433</v>
          </cell>
          <cell r="CJ302">
            <v>52705855.061095521</v>
          </cell>
          <cell r="CK302">
            <v>93573070.251737863</v>
          </cell>
          <cell r="CL302">
            <v>146278925.3128334</v>
          </cell>
          <cell r="CM302">
            <v>30891557.798460726</v>
          </cell>
          <cell r="CN302">
            <v>27139560.565016147</v>
          </cell>
          <cell r="CO302">
            <v>49887206.687769584</v>
          </cell>
          <cell r="CP302">
            <v>50199151.641500399</v>
          </cell>
          <cell r="CQ302">
            <v>107918325.05124643</v>
          </cell>
          <cell r="CR302">
            <v>58031118.363476872</v>
          </cell>
          <cell r="CS302">
            <v>100086358.32926998</v>
          </cell>
          <cell r="CT302">
            <v>158117476.69274688</v>
          </cell>
        </row>
        <row r="303">
          <cell r="A303">
            <v>305</v>
          </cell>
          <cell r="B303" t="str">
            <v>Marketing Cost</v>
          </cell>
          <cell r="C303">
            <v>598800.01602654043</v>
          </cell>
          <cell r="D303">
            <v>992332.53982204187</v>
          </cell>
          <cell r="E303">
            <v>1770914.4373924939</v>
          </cell>
          <cell r="F303">
            <v>2812181.9139412711</v>
          </cell>
          <cell r="G303">
            <v>3362046.9932410764</v>
          </cell>
          <cell r="H303">
            <v>1591132.5558485822</v>
          </cell>
          <cell r="I303">
            <v>4583096.3513337653</v>
          </cell>
          <cell r="J303">
            <v>6174228.907182347</v>
          </cell>
          <cell r="K303">
            <v>598800.01602654043</v>
          </cell>
          <cell r="L303">
            <v>992332.53982204187</v>
          </cell>
          <cell r="M303">
            <v>1770914.4373924939</v>
          </cell>
          <cell r="N303">
            <v>2812181.9139412711</v>
          </cell>
          <cell r="O303">
            <v>3362046.9932410764</v>
          </cell>
          <cell r="P303">
            <v>1591132.5558485822</v>
          </cell>
          <cell r="Q303">
            <v>4583096.3513337653</v>
          </cell>
          <cell r="R303">
            <v>6174228.907182347</v>
          </cell>
          <cell r="S303">
            <v>641692.77290357219</v>
          </cell>
          <cell r="T303">
            <v>1003416.0264592163</v>
          </cell>
          <cell r="U303">
            <v>1791772.6534186203</v>
          </cell>
          <cell r="V303">
            <v>2826172.4544009385</v>
          </cell>
          <cell r="W303">
            <v>3436881.452781409</v>
          </cell>
          <cell r="X303">
            <v>1645108.7993627884</v>
          </cell>
          <cell r="Y303">
            <v>4617945.1078195591</v>
          </cell>
          <cell r="Z303">
            <v>6263053.907182347</v>
          </cell>
          <cell r="AA303">
            <v>435773.55446067231</v>
          </cell>
          <cell r="AB303">
            <v>899365.4306956837</v>
          </cell>
          <cell r="AC303">
            <v>1618375.5283589324</v>
          </cell>
          <cell r="AD303">
            <v>2444698.2494403073</v>
          </cell>
          <cell r="AE303">
            <v>2953514.513515288</v>
          </cell>
          <cell r="AF303">
            <v>1335138.9851563559</v>
          </cell>
          <cell r="AG303">
            <v>4063073.7777992394</v>
          </cell>
          <cell r="AH303">
            <v>5398212.7629555948</v>
          </cell>
          <cell r="AI303">
            <v>568766.58985433134</v>
          </cell>
          <cell r="AJ303">
            <v>971861.63419974584</v>
          </cell>
          <cell r="AK303">
            <v>1737994.2641406353</v>
          </cell>
          <cell r="AL303">
            <v>2723808.632930947</v>
          </cell>
          <cell r="AM303">
            <v>3278622.4881947124</v>
          </cell>
          <cell r="AN303">
            <v>1540628.2240540772</v>
          </cell>
          <cell r="AO303">
            <v>4461802.8970715823</v>
          </cell>
          <cell r="AP303">
            <v>6002431.121125659</v>
          </cell>
          <cell r="AQ303">
            <v>568766.58985433134</v>
          </cell>
          <cell r="AR303">
            <v>971861.63419974584</v>
          </cell>
          <cell r="AS303">
            <v>1737994.2641406353</v>
          </cell>
          <cell r="AT303">
            <v>2723808.632930947</v>
          </cell>
          <cell r="AU303">
            <v>3278622.4881947124</v>
          </cell>
          <cell r="AV303">
            <v>1540628.2240540772</v>
          </cell>
          <cell r="AW303">
            <v>4461802.8970715823</v>
          </cell>
          <cell r="AX303">
            <v>6002431.121125659</v>
          </cell>
          <cell r="AY303">
            <v>568766.58985433134</v>
          </cell>
          <cell r="AZ303">
            <v>971861.63419974584</v>
          </cell>
          <cell r="BA303">
            <v>1737994.2641406353</v>
          </cell>
          <cell r="BB303">
            <v>2723808.632930947</v>
          </cell>
          <cell r="BC303">
            <v>3278622.4881947124</v>
          </cell>
          <cell r="BD303">
            <v>1540628.2240540772</v>
          </cell>
          <cell r="BE303">
            <v>4461802.8970715823</v>
          </cell>
          <cell r="BF303">
            <v>6002431.121125659</v>
          </cell>
          <cell r="BG303">
            <v>568766.58985433134</v>
          </cell>
          <cell r="BH303">
            <v>971861.63419974584</v>
          </cell>
          <cell r="BI303">
            <v>1737994.2641406353</v>
          </cell>
          <cell r="BJ303">
            <v>2723808.632930947</v>
          </cell>
          <cell r="BK303">
            <v>3278622.4881947124</v>
          </cell>
          <cell r="BL303">
            <v>1540628.2240540772</v>
          </cell>
          <cell r="BM303">
            <v>4461802.8970715823</v>
          </cell>
          <cell r="BN303">
            <v>6002431.121125659</v>
          </cell>
          <cell r="BO303">
            <v>568766.58985433134</v>
          </cell>
          <cell r="BP303">
            <v>971861.63419974584</v>
          </cell>
          <cell r="BQ303">
            <v>1737994.2641406353</v>
          </cell>
          <cell r="BR303">
            <v>2723808.632930947</v>
          </cell>
          <cell r="BS303">
            <v>3278622.4881947124</v>
          </cell>
          <cell r="BT303">
            <v>1540628.2240540772</v>
          </cell>
          <cell r="BU303">
            <v>4461802.8970715823</v>
          </cell>
          <cell r="BV303">
            <v>6002431.121125659</v>
          </cell>
          <cell r="BW303">
            <v>568766.58985433134</v>
          </cell>
          <cell r="BX303">
            <v>971861.63419974584</v>
          </cell>
          <cell r="BY303">
            <v>1737994.2641406353</v>
          </cell>
          <cell r="BZ303">
            <v>2723808.632930947</v>
          </cell>
          <cell r="CA303">
            <v>3278622.4881947124</v>
          </cell>
          <cell r="CB303">
            <v>1540628.2240540772</v>
          </cell>
          <cell r="CC303">
            <v>4461802.8970715823</v>
          </cell>
          <cell r="CD303">
            <v>6002431.121125659</v>
          </cell>
          <cell r="CE303">
            <v>568766.58985433134</v>
          </cell>
          <cell r="CF303">
            <v>971861.63419974584</v>
          </cell>
          <cell r="CG303">
            <v>1737994.2641406353</v>
          </cell>
          <cell r="CH303">
            <v>2723808.632930947</v>
          </cell>
          <cell r="CI303">
            <v>3278622.4881947124</v>
          </cell>
          <cell r="CJ303">
            <v>1540628.2240540772</v>
          </cell>
          <cell r="CK303">
            <v>4461802.8970715823</v>
          </cell>
          <cell r="CL303">
            <v>6002431.121125659</v>
          </cell>
          <cell r="CM303">
            <v>568766.58985433134</v>
          </cell>
          <cell r="CN303">
            <v>971861.63419974584</v>
          </cell>
          <cell r="CO303">
            <v>1737994.2641406353</v>
          </cell>
          <cell r="CP303">
            <v>2723808.632930947</v>
          </cell>
          <cell r="CQ303">
            <v>3278622.4881947124</v>
          </cell>
          <cell r="CR303">
            <v>1540628.2240540772</v>
          </cell>
          <cell r="CS303">
            <v>4461802.8970715823</v>
          </cell>
          <cell r="CT303">
            <v>6002431.121125659</v>
          </cell>
        </row>
        <row r="304">
          <cell r="A304">
            <v>306</v>
          </cell>
          <cell r="B304" t="str">
            <v>Acquisition Cost</v>
          </cell>
          <cell r="C304">
            <v>3800626.6957526552</v>
          </cell>
          <cell r="D304">
            <v>3724626.3219755227</v>
          </cell>
          <cell r="E304">
            <v>13507043.152867535</v>
          </cell>
          <cell r="F304">
            <v>28412521.821100749</v>
          </cell>
          <cell r="G304">
            <v>21032296.170595713</v>
          </cell>
          <cell r="H304">
            <v>7525253.0177281778</v>
          </cell>
          <cell r="I304">
            <v>41919564.973968282</v>
          </cell>
          <cell r="J304">
            <v>49444817.991696469</v>
          </cell>
          <cell r="K304">
            <v>3799623.5350231174</v>
          </cell>
          <cell r="L304">
            <v>3795646.5410405863</v>
          </cell>
          <cell r="M304">
            <v>13320201.761492644</v>
          </cell>
          <cell r="N304">
            <v>20097005.697822597</v>
          </cell>
          <cell r="O304">
            <v>20915471.837556351</v>
          </cell>
          <cell r="P304">
            <v>7595270.0760637037</v>
          </cell>
          <cell r="Q304">
            <v>33417207.459315244</v>
          </cell>
          <cell r="R304">
            <v>41012477.535378948</v>
          </cell>
          <cell r="S304">
            <v>3703266.6189108305</v>
          </cell>
          <cell r="T304">
            <v>3866558.8791675242</v>
          </cell>
          <cell r="U304">
            <v>15286806.661835469</v>
          </cell>
          <cell r="V304">
            <v>18830304.278767843</v>
          </cell>
          <cell r="W304">
            <v>22856632.159913823</v>
          </cell>
          <cell r="X304">
            <v>7569825.4980783546</v>
          </cell>
          <cell r="Y304">
            <v>34117110.940603316</v>
          </cell>
          <cell r="Z304">
            <v>41686936.438681662</v>
          </cell>
          <cell r="AA304">
            <v>3125259.736107179</v>
          </cell>
          <cell r="AB304">
            <v>3999749.1686326275</v>
          </cell>
          <cell r="AC304">
            <v>17314123.34634909</v>
          </cell>
          <cell r="AD304">
            <v>14592042.464990182</v>
          </cell>
          <cell r="AE304">
            <v>24439132.251088895</v>
          </cell>
          <cell r="AF304">
            <v>7125008.9047398074</v>
          </cell>
          <cell r="AG304">
            <v>31906165.81133927</v>
          </cell>
          <cell r="AH304">
            <v>39031174.716079079</v>
          </cell>
          <cell r="AI304">
            <v>3250813.0436619674</v>
          </cell>
          <cell r="AJ304">
            <v>4090940.7024014876</v>
          </cell>
          <cell r="AK304">
            <v>15953773.246806923</v>
          </cell>
          <cell r="AL304">
            <v>14287835.81373358</v>
          </cell>
          <cell r="AM304">
            <v>23295526.992870376</v>
          </cell>
          <cell r="AN304">
            <v>7341753.7460634541</v>
          </cell>
          <cell r="AO304">
            <v>30241609.060540501</v>
          </cell>
          <cell r="AP304">
            <v>37583362.806603953</v>
          </cell>
          <cell r="AQ304">
            <v>3856275.8542842325</v>
          </cell>
          <cell r="AR304">
            <v>4376892.1272415565</v>
          </cell>
          <cell r="AS304">
            <v>16258382.854500785</v>
          </cell>
          <cell r="AT304">
            <v>14797157.485729804</v>
          </cell>
          <cell r="AU304">
            <v>24491550.836026575</v>
          </cell>
          <cell r="AV304">
            <v>8233167.981525789</v>
          </cell>
          <cell r="AW304">
            <v>31055540.340230592</v>
          </cell>
          <cell r="AX304">
            <v>39288708.321756378</v>
          </cell>
          <cell r="AY304">
            <v>3889946.2192432429</v>
          </cell>
          <cell r="AZ304">
            <v>5551454.770238786</v>
          </cell>
          <cell r="BA304">
            <v>17209889.367134534</v>
          </cell>
          <cell r="BB304">
            <v>18425902.349429365</v>
          </cell>
          <cell r="BC304">
            <v>26651290.356616564</v>
          </cell>
          <cell r="BD304">
            <v>9441400.9894820284</v>
          </cell>
          <cell r="BE304">
            <v>35635791.716563895</v>
          </cell>
          <cell r="BF304">
            <v>45077192.706045933</v>
          </cell>
          <cell r="BG304">
            <v>4129545.2545230831</v>
          </cell>
          <cell r="BH304">
            <v>5700524.4121444607</v>
          </cell>
          <cell r="BI304">
            <v>20063715.831247319</v>
          </cell>
          <cell r="BJ304">
            <v>21543596.547454741</v>
          </cell>
          <cell r="BK304">
            <v>29893785.497914862</v>
          </cell>
          <cell r="BL304">
            <v>9830069.6666675434</v>
          </cell>
          <cell r="BM304">
            <v>41607312.378702059</v>
          </cell>
          <cell r="BN304">
            <v>51437382.045369603</v>
          </cell>
          <cell r="BO304">
            <v>4496195.5869432325</v>
          </cell>
          <cell r="BP304">
            <v>6112108.1987672839</v>
          </cell>
          <cell r="BQ304">
            <v>25281440.188245934</v>
          </cell>
          <cell r="BR304">
            <v>32246814.333643951</v>
          </cell>
          <cell r="BS304">
            <v>35889743.973956451</v>
          </cell>
          <cell r="BT304">
            <v>10608303.785710517</v>
          </cell>
          <cell r="BU304">
            <v>57528254.52188988</v>
          </cell>
          <cell r="BV304">
            <v>68136558.307600394</v>
          </cell>
          <cell r="BW304">
            <v>3953067.1256585717</v>
          </cell>
          <cell r="BX304">
            <v>4923799.4860987086</v>
          </cell>
          <cell r="BY304">
            <v>19823169.291632321</v>
          </cell>
          <cell r="BZ304">
            <v>16534041.008241892</v>
          </cell>
          <cell r="CA304">
            <v>28700035.903389599</v>
          </cell>
          <cell r="CB304">
            <v>8876866.6117572803</v>
          </cell>
          <cell r="CC304">
            <v>36357210.299874216</v>
          </cell>
          <cell r="CD304">
            <v>45234076.911631495</v>
          </cell>
          <cell r="CE304">
            <v>3646553.5218307553</v>
          </cell>
          <cell r="CF304">
            <v>4779984.8801006172</v>
          </cell>
          <cell r="CG304">
            <v>18068979.344070978</v>
          </cell>
          <cell r="CH304">
            <v>11541066.387740808</v>
          </cell>
          <cell r="CI304">
            <v>26495517.74600235</v>
          </cell>
          <cell r="CJ304">
            <v>8426538.4019313715</v>
          </cell>
          <cell r="CK304">
            <v>29610045.731811788</v>
          </cell>
          <cell r="CL304">
            <v>38036584.133743167</v>
          </cell>
          <cell r="CM304">
            <v>3609276.6735957265</v>
          </cell>
          <cell r="CN304">
            <v>4760206.0046503702</v>
          </cell>
          <cell r="CO304">
            <v>17278168.844184253</v>
          </cell>
          <cell r="CP304">
            <v>11669580.422117943</v>
          </cell>
          <cell r="CQ304">
            <v>25647651.522430349</v>
          </cell>
          <cell r="CR304">
            <v>8369482.6782460958</v>
          </cell>
          <cell r="CS304">
            <v>28947749.266302194</v>
          </cell>
          <cell r="CT304">
            <v>37317231.944548286</v>
          </cell>
        </row>
        <row r="305">
          <cell r="A305">
            <v>307</v>
          </cell>
          <cell r="B305" t="str">
            <v>Customer Care Cost</v>
          </cell>
          <cell r="C305">
            <v>1493451.0579617461</v>
          </cell>
          <cell r="D305">
            <v>1040857.2770564978</v>
          </cell>
          <cell r="E305">
            <v>6540741.7197859986</v>
          </cell>
          <cell r="F305">
            <v>4006399.7033867929</v>
          </cell>
          <cell r="G305">
            <v>9075050.0548042431</v>
          </cell>
          <cell r="H305">
            <v>2534308.3350182436</v>
          </cell>
          <cell r="I305">
            <v>10547141.423172791</v>
          </cell>
          <cell r="J305">
            <v>13081449.758191034</v>
          </cell>
          <cell r="K305">
            <v>1504219.9440455283</v>
          </cell>
          <cell r="L305">
            <v>1080234.1353229724</v>
          </cell>
          <cell r="M305">
            <v>6455564.5643600645</v>
          </cell>
          <cell r="N305">
            <v>3890621.6729647275</v>
          </cell>
          <cell r="O305">
            <v>9040018.6437285654</v>
          </cell>
          <cell r="P305">
            <v>2584454.079368501</v>
          </cell>
          <cell r="Q305">
            <v>10346186.237324793</v>
          </cell>
          <cell r="R305">
            <v>12930640.316693293</v>
          </cell>
          <cell r="S305">
            <v>1645023.6779769724</v>
          </cell>
          <cell r="T305">
            <v>1284508.4916172568</v>
          </cell>
          <cell r="U305">
            <v>6651471.6303469194</v>
          </cell>
          <cell r="V305">
            <v>4488953.5868090987</v>
          </cell>
          <cell r="W305">
            <v>9581003.7999411486</v>
          </cell>
          <cell r="X305">
            <v>2929532.1695942292</v>
          </cell>
          <cell r="Y305">
            <v>11140425.217156017</v>
          </cell>
          <cell r="Z305">
            <v>14069957.386750247</v>
          </cell>
          <cell r="AA305">
            <v>1502812.6893157398</v>
          </cell>
          <cell r="AB305">
            <v>1138551.3809407912</v>
          </cell>
          <cell r="AC305">
            <v>6341828.4839520082</v>
          </cell>
          <cell r="AD305">
            <v>4259320.9935435476</v>
          </cell>
          <cell r="AE305">
            <v>8983192.5542085394</v>
          </cell>
          <cell r="AF305">
            <v>2641364.0702565312</v>
          </cell>
          <cell r="AG305">
            <v>10601149.477495557</v>
          </cell>
          <cell r="AH305">
            <v>13242513.547752086</v>
          </cell>
          <cell r="AI305">
            <v>1489381.5407213345</v>
          </cell>
          <cell r="AJ305">
            <v>1151346.2620495134</v>
          </cell>
          <cell r="AK305">
            <v>6259776.9761018213</v>
          </cell>
          <cell r="AL305">
            <v>3995111.6780423555</v>
          </cell>
          <cell r="AM305">
            <v>8900504.7788726687</v>
          </cell>
          <cell r="AN305">
            <v>2640727.8027708479</v>
          </cell>
          <cell r="AO305">
            <v>10254888.654144175</v>
          </cell>
          <cell r="AP305">
            <v>12895616.456915025</v>
          </cell>
          <cell r="AQ305">
            <v>1511393.7070793835</v>
          </cell>
          <cell r="AR305">
            <v>1176054.007920149</v>
          </cell>
          <cell r="AS305">
            <v>6155494.6240990367</v>
          </cell>
          <cell r="AT305">
            <v>3955995.8725429294</v>
          </cell>
          <cell r="AU305">
            <v>8842942.339098569</v>
          </cell>
          <cell r="AV305">
            <v>2687447.7149995323</v>
          </cell>
          <cell r="AW305">
            <v>10111490.496641967</v>
          </cell>
          <cell r="AX305">
            <v>12798938.211641498</v>
          </cell>
          <cell r="AY305">
            <v>1538669.63649088</v>
          </cell>
          <cell r="AZ305">
            <v>1236431.1324569958</v>
          </cell>
          <cell r="BA305">
            <v>6131276.2544580065</v>
          </cell>
          <cell r="BB305">
            <v>4078268.0171103673</v>
          </cell>
          <cell r="BC305">
            <v>8906377.0234058835</v>
          </cell>
          <cell r="BD305">
            <v>2775100.7689478761</v>
          </cell>
          <cell r="BE305">
            <v>10209544.271568375</v>
          </cell>
          <cell r="BF305">
            <v>12984645.04051625</v>
          </cell>
          <cell r="BG305">
            <v>1560360.679235795</v>
          </cell>
          <cell r="BH305">
            <v>1285602.4097086843</v>
          </cell>
          <cell r="BI305">
            <v>6185087.743602287</v>
          </cell>
          <cell r="BJ305">
            <v>4194534.5948691424</v>
          </cell>
          <cell r="BK305">
            <v>9031050.8325467668</v>
          </cell>
          <cell r="BL305">
            <v>2845963.0889444794</v>
          </cell>
          <cell r="BM305">
            <v>10379622.338471429</v>
          </cell>
          <cell r="BN305">
            <v>13225585.427415909</v>
          </cell>
          <cell r="BO305">
            <v>1553833.6059062008</v>
          </cell>
          <cell r="BP305">
            <v>1310601.7682539846</v>
          </cell>
          <cell r="BQ305">
            <v>6306937.0272872299</v>
          </cell>
          <cell r="BR305">
            <v>4324232.0418801419</v>
          </cell>
          <cell r="BS305">
            <v>9171372.4014474154</v>
          </cell>
          <cell r="BT305">
            <v>2864435.3741601855</v>
          </cell>
          <cell r="BU305">
            <v>10631169.069167372</v>
          </cell>
          <cell r="BV305">
            <v>13495604.443327557</v>
          </cell>
          <cell r="BW305">
            <v>1529465.1618511621</v>
          </cell>
          <cell r="BX305">
            <v>1290947.6227786276</v>
          </cell>
          <cell r="BY305">
            <v>6146727.7258526105</v>
          </cell>
          <cell r="BZ305">
            <v>4369976.8350395411</v>
          </cell>
          <cell r="CA305">
            <v>8967140.5104824007</v>
          </cell>
          <cell r="CB305">
            <v>2820412.7846297896</v>
          </cell>
          <cell r="CC305">
            <v>10516704.560892152</v>
          </cell>
          <cell r="CD305">
            <v>13337117.345521942</v>
          </cell>
          <cell r="CE305">
            <v>1533785.833484099</v>
          </cell>
          <cell r="CF305">
            <v>1307665.8407306334</v>
          </cell>
          <cell r="CG305">
            <v>6014746.0785073172</v>
          </cell>
          <cell r="CH305">
            <v>3792808.3372684978</v>
          </cell>
          <cell r="CI305">
            <v>8856197.752722051</v>
          </cell>
          <cell r="CJ305">
            <v>2841451.6742147324</v>
          </cell>
          <cell r="CK305">
            <v>9807554.415775815</v>
          </cell>
          <cell r="CL305">
            <v>12649006.089990549</v>
          </cell>
          <cell r="CM305">
            <v>1534289.9325168009</v>
          </cell>
          <cell r="CN305">
            <v>1322644.1043259741</v>
          </cell>
          <cell r="CO305">
            <v>5928671.5218128506</v>
          </cell>
          <cell r="CP305">
            <v>3841115.4551061015</v>
          </cell>
          <cell r="CQ305">
            <v>8785605.5586556271</v>
          </cell>
          <cell r="CR305">
            <v>2856934.0368427751</v>
          </cell>
          <cell r="CS305">
            <v>9769786.9769189525</v>
          </cell>
          <cell r="CT305">
            <v>12626721.013761729</v>
          </cell>
        </row>
        <row r="306">
          <cell r="A306">
            <v>308</v>
          </cell>
          <cell r="B306" t="str">
            <v>Other Overheads</v>
          </cell>
          <cell r="C306">
            <v>6378954.203834598</v>
          </cell>
          <cell r="D306">
            <v>7512033.9318571603</v>
          </cell>
          <cell r="E306">
            <v>4670374.9829764133</v>
          </cell>
          <cell r="F306">
            <v>7028932.6146336589</v>
          </cell>
          <cell r="G306">
            <v>18561363.118668169</v>
          </cell>
          <cell r="H306">
            <v>13890988.13569176</v>
          </cell>
          <cell r="I306">
            <v>11699307.597610079</v>
          </cell>
          <cell r="J306">
            <v>25590295.733301833</v>
          </cell>
          <cell r="K306">
            <v>6103619.4271159247</v>
          </cell>
          <cell r="L306">
            <v>7259536.8632597895</v>
          </cell>
          <cell r="M306">
            <v>4136058.0510593997</v>
          </cell>
          <cell r="N306">
            <v>6089407.9673542827</v>
          </cell>
          <cell r="O306">
            <v>17499214.34143512</v>
          </cell>
          <cell r="P306">
            <v>13363156.290375717</v>
          </cell>
          <cell r="Q306">
            <v>10225466.018413685</v>
          </cell>
          <cell r="R306">
            <v>23588622.308789402</v>
          </cell>
          <cell r="S306">
            <v>6084952.4211717751</v>
          </cell>
          <cell r="T306">
            <v>7316019.9688192699</v>
          </cell>
          <cell r="U306">
            <v>3778834.9514196971</v>
          </cell>
          <cell r="V306">
            <v>7132308.8763044234</v>
          </cell>
          <cell r="W306">
            <v>17179807.341410741</v>
          </cell>
          <cell r="X306">
            <v>13400972.389991045</v>
          </cell>
          <cell r="Y306">
            <v>10911143.827724122</v>
          </cell>
          <cell r="Z306">
            <v>24312116.217715167</v>
          </cell>
          <cell r="AA306">
            <v>6137037.7175484868</v>
          </cell>
          <cell r="AB306">
            <v>3647206.4265401848</v>
          </cell>
          <cell r="AC306">
            <v>9058410.0436495505</v>
          </cell>
          <cell r="AD306">
            <v>7316591.4116194686</v>
          </cell>
          <cell r="AE306">
            <v>18842654.187738221</v>
          </cell>
          <cell r="AF306">
            <v>9784244.1440886706</v>
          </cell>
          <cell r="AG306">
            <v>16375001.455269022</v>
          </cell>
          <cell r="AH306">
            <v>26159245.599357691</v>
          </cell>
          <cell r="AI306">
            <v>5867755.137696879</v>
          </cell>
          <cell r="AJ306">
            <v>3399643.6942633945</v>
          </cell>
          <cell r="AK306">
            <v>8455253.1189912278</v>
          </cell>
          <cell r="AL306">
            <v>6758496.7190186121</v>
          </cell>
          <cell r="AM306">
            <v>17722651.950951502</v>
          </cell>
          <cell r="AN306">
            <v>9267398.8319602739</v>
          </cell>
          <cell r="AO306">
            <v>15213749.838009842</v>
          </cell>
          <cell r="AP306">
            <v>24481148.66997011</v>
          </cell>
          <cell r="AQ306">
            <v>7129157.0051123099</v>
          </cell>
          <cell r="AR306">
            <v>4817817.8864809582</v>
          </cell>
          <cell r="AS306">
            <v>10471674.446505552</v>
          </cell>
          <cell r="AT306">
            <v>8118681.6413843874</v>
          </cell>
          <cell r="AU306">
            <v>22418649.338098817</v>
          </cell>
          <cell r="AV306">
            <v>11946974.891593268</v>
          </cell>
          <cell r="AW306">
            <v>18590356.087889932</v>
          </cell>
          <cell r="AX306">
            <v>30537330.979483202</v>
          </cell>
          <cell r="AY306">
            <v>7338484.8198657911</v>
          </cell>
          <cell r="AZ306">
            <v>7211941.0197114088</v>
          </cell>
          <cell r="BA306">
            <v>17824677.27722571</v>
          </cell>
          <cell r="BB306">
            <v>9491835.2352829762</v>
          </cell>
          <cell r="BC306">
            <v>32375103.116802916</v>
          </cell>
          <cell r="BD306">
            <v>14550425.839577198</v>
          </cell>
          <cell r="BE306">
            <v>27316512.51250869</v>
          </cell>
          <cell r="BF306">
            <v>41866938.352085888</v>
          </cell>
          <cell r="BG306">
            <v>5252967.9561851248</v>
          </cell>
          <cell r="BH306">
            <v>4808713.5269137025</v>
          </cell>
          <cell r="BI306">
            <v>14304981.0078783</v>
          </cell>
          <cell r="BJ306">
            <v>6661559.748407213</v>
          </cell>
          <cell r="BK306">
            <v>24366662.490977123</v>
          </cell>
          <cell r="BL306">
            <v>10061681.483098825</v>
          </cell>
          <cell r="BM306">
            <v>20966540.756285511</v>
          </cell>
          <cell r="BN306">
            <v>31028222.239384338</v>
          </cell>
          <cell r="BO306">
            <v>4549476.6459302194</v>
          </cell>
          <cell r="BP306">
            <v>4959661.5419815378</v>
          </cell>
          <cell r="BQ306">
            <v>14493209.696063215</v>
          </cell>
          <cell r="BR306">
            <v>6811562.5609263852</v>
          </cell>
          <cell r="BS306">
            <v>24002347.883974977</v>
          </cell>
          <cell r="BT306">
            <v>9509138.1879117582</v>
          </cell>
          <cell r="BU306">
            <v>21304772.256989598</v>
          </cell>
          <cell r="BV306">
            <v>30813910.444901347</v>
          </cell>
          <cell r="BW306">
            <v>5388172.6526413895</v>
          </cell>
          <cell r="BX306">
            <v>8018840.6862316318</v>
          </cell>
          <cell r="BY306">
            <v>8590355.902521994</v>
          </cell>
          <cell r="BZ306">
            <v>7424768.8631620537</v>
          </cell>
          <cell r="CA306">
            <v>21997369.241395019</v>
          </cell>
          <cell r="CB306">
            <v>13407013.338873019</v>
          </cell>
          <cell r="CC306">
            <v>16015124.765684053</v>
          </cell>
          <cell r="CD306">
            <v>29422138.104557067</v>
          </cell>
          <cell r="CE306">
            <v>5849607.6683042813</v>
          </cell>
          <cell r="CF306">
            <v>7663340.7670789585</v>
          </cell>
          <cell r="CG306">
            <v>8153834.5685604336</v>
          </cell>
          <cell r="CH306">
            <v>6459196.5366158942</v>
          </cell>
          <cell r="CI306">
            <v>21666783.003943674</v>
          </cell>
          <cell r="CJ306">
            <v>13512948.435383242</v>
          </cell>
          <cell r="CK306">
            <v>14613031.105176331</v>
          </cell>
          <cell r="CL306">
            <v>28125979.540559564</v>
          </cell>
          <cell r="CM306">
            <v>5858968.2488081688</v>
          </cell>
          <cell r="CN306">
            <v>7710001.4913493972</v>
          </cell>
          <cell r="CO306">
            <v>8192425.8538421243</v>
          </cell>
          <cell r="CP306">
            <v>6484449.5310432035</v>
          </cell>
          <cell r="CQ306">
            <v>21761395.593999691</v>
          </cell>
          <cell r="CR306">
            <v>13568969.740157567</v>
          </cell>
          <cell r="CS306">
            <v>14676875.38488533</v>
          </cell>
          <cell r="CT306">
            <v>28245845.125042897</v>
          </cell>
        </row>
        <row r="307">
          <cell r="A307">
            <v>309</v>
          </cell>
          <cell r="B307" t="str">
            <v>Trading Profit per customer</v>
          </cell>
          <cell r="C307">
            <v>21.592193382737573</v>
          </cell>
          <cell r="D307">
            <v>10.582820287090527</v>
          </cell>
          <cell r="E307">
            <v>5.8060230039273648</v>
          </cell>
          <cell r="F307">
            <v>-0.42657706163972259</v>
          </cell>
          <cell r="G307">
            <v>9.5988077657083828</v>
          </cell>
          <cell r="H307">
            <v>15.718658194244826</v>
          </cell>
          <cell r="I307">
            <v>0.91393994615437235</v>
          </cell>
          <cell r="J307">
            <v>2.6552530003391257</v>
          </cell>
          <cell r="K307">
            <v>25.525866850191804</v>
          </cell>
          <cell r="L307">
            <v>13.207023937938031</v>
          </cell>
          <cell r="M307">
            <v>8.7999338322816243</v>
          </cell>
          <cell r="N307">
            <v>-0.15533463089036312</v>
          </cell>
          <cell r="O307">
            <v>12.770426545673333</v>
          </cell>
          <cell r="P307">
            <v>18.995928707931547</v>
          </cell>
          <cell r="Q307">
            <v>1.7161721937674888</v>
          </cell>
          <cell r="R307">
            <v>3.7484408399189535</v>
          </cell>
          <cell r="S307">
            <v>23.326078646226346</v>
          </cell>
          <cell r="T307">
            <v>10.606187289797562</v>
          </cell>
          <cell r="U307">
            <v>7.8414816936416889</v>
          </cell>
          <cell r="V307">
            <v>-0.16349732699005129</v>
          </cell>
          <cell r="W307">
            <v>11.317813809298929</v>
          </cell>
          <cell r="X307">
            <v>16.623821053597563</v>
          </cell>
          <cell r="Y307">
            <v>1.4793092042330527</v>
          </cell>
          <cell r="Z307">
            <v>3.2742384424350743</v>
          </cell>
          <cell r="AA307">
            <v>26.943829428715421</v>
          </cell>
          <cell r="AB307">
            <v>17.382346419782138</v>
          </cell>
          <cell r="AC307">
            <v>3.6157026477376966</v>
          </cell>
          <cell r="AD307">
            <v>1.3565895570114028</v>
          </cell>
          <cell r="AE307">
            <v>10.961082878875963</v>
          </cell>
          <cell r="AF307">
            <v>21.928623344503542</v>
          </cell>
          <cell r="AG307">
            <v>1.8167080812929564</v>
          </cell>
          <cell r="AH307">
            <v>4.2308138720352808</v>
          </cell>
          <cell r="AI307">
            <v>26.15136845647509</v>
          </cell>
          <cell r="AJ307">
            <v>16.978623565115178</v>
          </cell>
          <cell r="AK307">
            <v>4.9088066449708663</v>
          </cell>
          <cell r="AL307">
            <v>1.70509815170132</v>
          </cell>
          <cell r="AM307">
            <v>11.592160308324027</v>
          </cell>
          <cell r="AN307">
            <v>21.359702738583358</v>
          </cell>
          <cell r="AO307">
            <v>2.354615031962989</v>
          </cell>
          <cell r="AP307">
            <v>4.6698688118060856</v>
          </cell>
          <cell r="AQ307">
            <v>25.320199521299521</v>
          </cell>
          <cell r="AR307">
            <v>16.328121223434245</v>
          </cell>
          <cell r="AS307">
            <v>3.1792037643609308</v>
          </cell>
          <cell r="AT307">
            <v>1.5645137028196736</v>
          </cell>
          <cell r="AU307">
            <v>10.376219392213439</v>
          </cell>
          <cell r="AV307">
            <v>20.648063148987106</v>
          </cell>
          <cell r="AW307">
            <v>1.8895133644856013</v>
          </cell>
          <cell r="AX307">
            <v>4.2079843834296744</v>
          </cell>
          <cell r="AY307">
            <v>19.019488838158214</v>
          </cell>
          <cell r="AZ307">
            <v>9.5072211110549674</v>
          </cell>
          <cell r="BA307">
            <v>-0.6507477351158083</v>
          </cell>
          <cell r="BB307">
            <v>1.0186371174798361</v>
          </cell>
          <cell r="BC307">
            <v>5.5134183896055431</v>
          </cell>
          <cell r="BD307">
            <v>14.096705195712644</v>
          </cell>
          <cell r="BE307">
            <v>0.68634746768874944</v>
          </cell>
          <cell r="BF307">
            <v>2.3635850096904294</v>
          </cell>
          <cell r="BG307">
            <v>22.93465117179727</v>
          </cell>
          <cell r="BH307">
            <v>12.705256402884945</v>
          </cell>
          <cell r="BI307">
            <v>-1.4192382499578209</v>
          </cell>
          <cell r="BJ307">
            <v>1.1660804733035903</v>
          </cell>
          <cell r="BK307">
            <v>6.6571074234834162</v>
          </cell>
          <cell r="BL307">
            <v>17.65246085343831</v>
          </cell>
          <cell r="BM307">
            <v>0.65881843504626614</v>
          </cell>
          <cell r="BN307">
            <v>2.7994351345904294</v>
          </cell>
          <cell r="BO307">
            <v>20.979042625986015</v>
          </cell>
          <cell r="BP307">
            <v>9.8035397864841922</v>
          </cell>
          <cell r="BQ307">
            <v>-2.844806285971794</v>
          </cell>
          <cell r="BR307">
            <v>-0.24149600921977232</v>
          </cell>
          <cell r="BS307">
            <v>4.8568505719861692</v>
          </cell>
          <cell r="BT307">
            <v>15.215740196053009</v>
          </cell>
          <cell r="BU307">
            <v>-0.74337913871574424</v>
          </cell>
          <cell r="BV307">
            <v>1.2573284887119771</v>
          </cell>
          <cell r="BW307">
            <v>21.048789581691128</v>
          </cell>
          <cell r="BX307">
            <v>8.6345839917670659</v>
          </cell>
          <cell r="BY307">
            <v>2.7756261245179483</v>
          </cell>
          <cell r="BZ307">
            <v>1.9830236268853909</v>
          </cell>
          <cell r="CA307">
            <v>7.875193787629585</v>
          </cell>
          <cell r="CB307">
            <v>14.663747461909143</v>
          </cell>
          <cell r="CC307">
            <v>2.1335590411747742</v>
          </cell>
          <cell r="CD307">
            <v>3.6980580392575413</v>
          </cell>
          <cell r="CE307">
            <v>21.219181082652661</v>
          </cell>
          <cell r="CF307">
            <v>10.870948907865555</v>
          </cell>
          <cell r="CG307">
            <v>4.2956040336426344</v>
          </cell>
          <cell r="CH307">
            <v>2.8946773993449693</v>
          </cell>
          <cell r="CI307">
            <v>9.3383626717187429</v>
          </cell>
          <cell r="CJ307">
            <v>15.927381549525679</v>
          </cell>
          <cell r="CK307">
            <v>3.1589314744741652</v>
          </cell>
          <cell r="CL307">
            <v>4.7696823643704418</v>
          </cell>
          <cell r="CM307">
            <v>24.157106917403592</v>
          </cell>
          <cell r="CN307">
            <v>13.815743571496716</v>
          </cell>
          <cell r="CO307">
            <v>7.5717327069841307</v>
          </cell>
          <cell r="CP307">
            <v>2.9269727729782367</v>
          </cell>
          <cell r="CQ307">
            <v>12.547601087717716</v>
          </cell>
          <cell r="CR307">
            <v>18.904140074724562</v>
          </cell>
          <cell r="CS307">
            <v>3.7985124643446464</v>
          </cell>
          <cell r="CT307">
            <v>5.7331145769986422</v>
          </cell>
        </row>
        <row r="308">
          <cell r="A308">
            <v>310</v>
          </cell>
          <cell r="B308" t="str">
            <v>Gross Profit per customer</v>
          </cell>
          <cell r="C308">
            <v>41.830965084097627</v>
          </cell>
          <cell r="D308">
            <v>30.857473630458227</v>
          </cell>
          <cell r="E308">
            <v>18.470401374349191</v>
          </cell>
          <cell r="F308">
            <v>4.8348275539051198</v>
          </cell>
          <cell r="G308">
            <v>25.168634406258171</v>
          </cell>
          <cell r="H308">
            <v>35.976572864520712</v>
          </cell>
          <cell r="I308">
            <v>7.7675873050594832</v>
          </cell>
          <cell r="J308">
            <v>11.08549406808314</v>
          </cell>
          <cell r="K308">
            <v>44.870277517441849</v>
          </cell>
          <cell r="L308">
            <v>33.097424769361901</v>
          </cell>
          <cell r="M308">
            <v>21.28466448668744</v>
          </cell>
          <cell r="N308">
            <v>3.8037758385167049</v>
          </cell>
          <cell r="O308">
            <v>28.03913637643862</v>
          </cell>
          <cell r="P308">
            <v>38.629756329657994</v>
          </cell>
          <cell r="Q308">
            <v>7.4569999200365924</v>
          </cell>
          <cell r="R308">
            <v>11.123221455823982</v>
          </cell>
          <cell r="S308">
            <v>42.338416208717533</v>
          </cell>
          <cell r="T308">
            <v>30.786816964744901</v>
          </cell>
          <cell r="U308">
            <v>21.386229840193078</v>
          </cell>
          <cell r="V308">
            <v>3.7988945433223886</v>
          </cell>
          <cell r="W308">
            <v>27.270478489819929</v>
          </cell>
          <cell r="X308">
            <v>36.25174521676832</v>
          </cell>
          <cell r="Y308">
            <v>7.4082218405011933</v>
          </cell>
          <cell r="Z308">
            <v>10.826759457017227</v>
          </cell>
          <cell r="AA308">
            <v>44.205924641070183</v>
          </cell>
          <cell r="AB308">
            <v>32.09721656518461</v>
          </cell>
          <cell r="AC308">
            <v>20.603006370841804</v>
          </cell>
          <cell r="AD308">
            <v>4.728552108719323</v>
          </cell>
          <cell r="AE308">
            <v>27.522701849949005</v>
          </cell>
          <cell r="AF308">
            <v>37.854643531498674</v>
          </cell>
          <cell r="AG308">
            <v>7.9617370691564355</v>
          </cell>
          <cell r="AH308">
            <v>11.54989054178294</v>
          </cell>
          <cell r="AI308">
            <v>43.044634971561599</v>
          </cell>
          <cell r="AJ308">
            <v>31.422564271462672</v>
          </cell>
          <cell r="AK308">
            <v>21.088268602849706</v>
          </cell>
          <cell r="AL308">
            <v>5.0081852503588831</v>
          </cell>
          <cell r="AM308">
            <v>27.541810222449989</v>
          </cell>
          <cell r="AN308">
            <v>36.973488504048561</v>
          </cell>
          <cell r="AO308">
            <v>8.268246393686713</v>
          </cell>
          <cell r="AP308">
            <v>11.765200542136942</v>
          </cell>
          <cell r="AQ308">
            <v>44.59982598192255</v>
          </cell>
          <cell r="AR308">
            <v>32.934977328646447</v>
          </cell>
          <cell r="AS308">
            <v>20.593290825264365</v>
          </cell>
          <cell r="AT308">
            <v>5.085566993728591</v>
          </cell>
          <cell r="AU308">
            <v>27.98674868643435</v>
          </cell>
          <cell r="AV308">
            <v>38.538961978610985</v>
          </cell>
          <cell r="AW308">
            <v>8.2069121475143252</v>
          </cell>
          <cell r="AX308">
            <v>11.955814876480474</v>
          </cell>
          <cell r="AY308">
            <v>38.220104337779603</v>
          </cell>
          <cell r="AZ308">
            <v>30.806531036468961</v>
          </cell>
          <cell r="BA308">
            <v>20.966963497466484</v>
          </cell>
          <cell r="BB308">
            <v>5.1344871853319454</v>
          </cell>
          <cell r="BC308">
            <v>26.574804056255704</v>
          </cell>
          <cell r="BD308">
            <v>34.383435897952474</v>
          </cell>
          <cell r="BE308">
            <v>8.2859282690969245</v>
          </cell>
          <cell r="BF308">
            <v>11.549951528992604</v>
          </cell>
          <cell r="BG308">
            <v>39.12980797641621</v>
          </cell>
          <cell r="BH308">
            <v>30.701544213873813</v>
          </cell>
          <cell r="BI308">
            <v>19.895732768560574</v>
          </cell>
          <cell r="BJ308">
            <v>5.2563526728851446</v>
          </cell>
          <cell r="BK308">
            <v>26.197830112841217</v>
          </cell>
          <cell r="BL308">
            <v>34.777674321121694</v>
          </cell>
          <cell r="BM308">
            <v>8.12872648093464</v>
          </cell>
          <cell r="BN308">
            <v>11.485580848438948</v>
          </cell>
          <cell r="BO308">
            <v>36.321036484398753</v>
          </cell>
          <cell r="BP308">
            <v>28.190887076564842</v>
          </cell>
          <cell r="BQ308">
            <v>20.961942356864341</v>
          </cell>
          <cell r="BR308">
            <v>5.0060524161074413</v>
          </cell>
          <cell r="BS308">
            <v>25.72365104915421</v>
          </cell>
          <cell r="BT308">
            <v>32.128248874675741</v>
          </cell>
          <cell r="BU308">
            <v>8.082132915951421</v>
          </cell>
          <cell r="BV308">
            <v>11.096663141552254</v>
          </cell>
          <cell r="BW308">
            <v>36.450795415733779</v>
          </cell>
          <cell r="BX308">
            <v>29.048588819199715</v>
          </cell>
          <cell r="BY308">
            <v>20.843558705363321</v>
          </cell>
          <cell r="BZ308">
            <v>5.3786468425011593</v>
          </cell>
          <cell r="CA308">
            <v>25.905340005397363</v>
          </cell>
          <cell r="CB308">
            <v>32.643592404970107</v>
          </cell>
          <cell r="CC308">
            <v>8.3158277385724126</v>
          </cell>
          <cell r="CD308">
            <v>11.353352967099021</v>
          </cell>
          <cell r="CE308">
            <v>36.457458852883875</v>
          </cell>
          <cell r="CF308">
            <v>30.421491835767227</v>
          </cell>
          <cell r="CG308">
            <v>21.282388134520858</v>
          </cell>
          <cell r="CH308">
            <v>5.5935289451024746</v>
          </cell>
          <cell r="CI308">
            <v>26.523126837176218</v>
          </cell>
          <cell r="CJ308">
            <v>33.370832373728284</v>
          </cell>
          <cell r="CK308">
            <v>8.5528880388857402</v>
          </cell>
          <cell r="CL308">
            <v>11.683692928106611</v>
          </cell>
          <cell r="CM308">
            <v>38.966427020219918</v>
          </cell>
          <cell r="CN308">
            <v>33.161172173508781</v>
          </cell>
          <cell r="CO308">
            <v>24.237693014747652</v>
          </cell>
          <cell r="CP308">
            <v>5.6334375673159709</v>
          </cell>
          <cell r="CQ308">
            <v>29.410054323085671</v>
          </cell>
          <cell r="CR308">
            <v>36.017607778205253</v>
          </cell>
          <cell r="CS308">
            <v>9.1243277922435464</v>
          </cell>
          <cell r="CT308">
            <v>12.568593573116216</v>
          </cell>
        </row>
        <row r="309">
          <cell r="A309">
            <v>311</v>
          </cell>
          <cell r="B309" t="str">
            <v>Marketing Cost per customer</v>
          </cell>
          <cell r="C309">
            <v>0.97501773899872846</v>
          </cell>
          <cell r="D309">
            <v>1.4128617896717661</v>
          </cell>
          <cell r="E309">
            <v>0.83367043591626899</v>
          </cell>
          <cell r="F309">
            <v>0.36275945390285458</v>
          </cell>
          <cell r="G309">
            <v>0.97712986251606104</v>
          </cell>
          <cell r="H309">
            <v>1.2086089177477797</v>
          </cell>
          <cell r="I309">
            <v>0.46404369706062004</v>
          </cell>
          <cell r="J309">
            <v>0.55161855777380719</v>
          </cell>
          <cell r="K309">
            <v>0.95300694584084022</v>
          </cell>
          <cell r="L309">
            <v>1.400099283431945</v>
          </cell>
          <cell r="M309">
            <v>0.84471137854730205</v>
          </cell>
          <cell r="N309">
            <v>0.35439015820737957</v>
          </cell>
          <cell r="O309">
            <v>0.97917276430934552</v>
          </cell>
          <cell r="P309">
            <v>1.1900004142326144</v>
          </cell>
          <cell r="Q309">
            <v>0.45685939337486442</v>
          </cell>
          <cell r="R309">
            <v>0.54308395959924349</v>
          </cell>
          <cell r="S309">
            <v>0.99887365630252656</v>
          </cell>
          <cell r="T309">
            <v>1.4023908907082141</v>
          </cell>
          <cell r="U309">
            <v>0.86449420880828542</v>
          </cell>
          <cell r="V309">
            <v>0.35209416258551546</v>
          </cell>
          <cell r="W309">
            <v>1.0018469044097094</v>
          </cell>
          <cell r="X309">
            <v>1.2114915452662729</v>
          </cell>
          <cell r="Y309">
            <v>0.45725048346583624</v>
          </cell>
          <cell r="Z309">
            <v>0.54664321846739061</v>
          </cell>
          <cell r="AA309">
            <v>0.66474861113184303</v>
          </cell>
          <cell r="AB309">
            <v>1.2436548289326348</v>
          </cell>
          <cell r="AC309">
            <v>0.7861610722306609</v>
          </cell>
          <cell r="AD309">
            <v>0.30373676332167449</v>
          </cell>
          <cell r="AE309">
            <v>0.85925678984102538</v>
          </cell>
          <cell r="AF309">
            <v>0.96839753075969204</v>
          </cell>
          <cell r="AG309">
            <v>0.40199318173824411</v>
          </cell>
          <cell r="AH309">
            <v>0.46998074040579346</v>
          </cell>
          <cell r="AI309">
            <v>0.85008939554545482</v>
          </cell>
          <cell r="AJ309">
            <v>1.3280962432239398</v>
          </cell>
          <cell r="AK309">
            <v>0.84892589910488447</v>
          </cell>
          <cell r="AL309">
            <v>0.33832571193842986</v>
          </cell>
          <cell r="AM309">
            <v>0.95084254332478568</v>
          </cell>
          <cell r="AN309">
            <v>1.0997909900044849</v>
          </cell>
          <cell r="AO309">
            <v>0.44184431899213206</v>
          </cell>
          <cell r="AP309">
            <v>0.52199725174949518</v>
          </cell>
          <cell r="AQ309">
            <v>0.8306476292129773</v>
          </cell>
          <cell r="AR309">
            <v>1.3123497361750123</v>
          </cell>
          <cell r="AS309">
            <v>0.85438371302278338</v>
          </cell>
          <cell r="AT309">
            <v>0.33742608719199374</v>
          </cell>
          <cell r="AU309">
            <v>0.94771966283959053</v>
          </cell>
          <cell r="AV309">
            <v>1.0809321418702056</v>
          </cell>
          <cell r="AW309">
            <v>0.44147766804476646</v>
          </cell>
          <cell r="AX309">
            <v>0.5205113184351241</v>
          </cell>
          <cell r="AY309">
            <v>0.81036785432811054</v>
          </cell>
          <cell r="AZ309">
            <v>1.2909388921478777</v>
          </cell>
          <cell r="BA309">
            <v>0.85801914712486682</v>
          </cell>
          <cell r="BB309">
            <v>0.33417943160266622</v>
          </cell>
          <cell r="BC309">
            <v>0.94205586952637421</v>
          </cell>
          <cell r="BD309">
            <v>1.0590727175513697</v>
          </cell>
          <cell r="BE309">
            <v>0.43844928606246131</v>
          </cell>
          <cell r="BF309">
            <v>0.51607084842867967</v>
          </cell>
          <cell r="BG309">
            <v>0.79021350053739881</v>
          </cell>
          <cell r="BH309">
            <v>1.2646216702396191</v>
          </cell>
          <cell r="BI309">
            <v>0.85777686989562185</v>
          </cell>
          <cell r="BJ309">
            <v>0.32815389000023026</v>
          </cell>
          <cell r="BK309">
            <v>0.9329045544448854</v>
          </cell>
          <cell r="BL309">
            <v>1.035185397463996</v>
          </cell>
          <cell r="BM309">
            <v>0.4320705289323693</v>
          </cell>
          <cell r="BN309">
            <v>0.50804233812643029</v>
          </cell>
          <cell r="BO309">
            <v>0.77241594388100765</v>
          </cell>
          <cell r="BP309">
            <v>1.2394358401910315</v>
          </cell>
          <cell r="BQ309">
            <v>0.84985189499092506</v>
          </cell>
          <cell r="BR309">
            <v>0.3180971362772862</v>
          </cell>
          <cell r="BS309">
            <v>0.91953579566641486</v>
          </cell>
          <cell r="BT309">
            <v>1.013262100146725</v>
          </cell>
          <cell r="BU309">
            <v>0.42061228585851168</v>
          </cell>
          <cell r="BV309">
            <v>0.49490955621332544</v>
          </cell>
          <cell r="BW309">
            <v>0.75564982595988783</v>
          </cell>
          <cell r="BX309">
            <v>1.2192260687313792</v>
          </cell>
          <cell r="BY309">
            <v>0.84242079007014226</v>
          </cell>
          <cell r="BZ309">
            <v>0.30953916442877527</v>
          </cell>
          <cell r="CA309">
            <v>0.907478151732376</v>
          </cell>
          <cell r="CB309">
            <v>0.99408262896008015</v>
          </cell>
          <cell r="CC309">
            <v>0.4107469659720776</v>
          </cell>
          <cell r="CD309">
            <v>0.48358131048843822</v>
          </cell>
          <cell r="CE309">
            <v>0.73699440572574904</v>
          </cell>
          <cell r="CF309">
            <v>1.2033040944695728</v>
          </cell>
          <cell r="CG309">
            <v>0.84217810236024981</v>
          </cell>
          <cell r="CH309">
            <v>0.30684462205857965</v>
          </cell>
          <cell r="CI309">
            <v>0.8999568454143454</v>
          </cell>
          <cell r="CJ309">
            <v>0.97545227480983931</v>
          </cell>
          <cell r="CK309">
            <v>0.407823538626708</v>
          </cell>
          <cell r="CL309">
            <v>0.4794303888366766</v>
          </cell>
          <cell r="CM309">
            <v>0.71743878893030411</v>
          </cell>
          <cell r="CN309">
            <v>1.1874942080701376</v>
          </cell>
          <cell r="CO309">
            <v>0.84440429185144927</v>
          </cell>
          <cell r="CP309">
            <v>0.30567062145821805</v>
          </cell>
          <cell r="CQ309">
            <v>0.89349482988091578</v>
          </cell>
          <cell r="CR309">
            <v>0.95620668136108744</v>
          </cell>
          <cell r="CS309">
            <v>0.40675825214191258</v>
          </cell>
          <cell r="CT309">
            <v>0.47712699943126136</v>
          </cell>
        </row>
        <row r="310">
          <cell r="A310">
            <v>312</v>
          </cell>
          <cell r="B310" t="str">
            <v>Customer Care Cost per customer</v>
          </cell>
          <cell r="C310">
            <v>2.4317655892891303</v>
          </cell>
          <cell r="D310">
            <v>1.4819502699353686</v>
          </cell>
          <cell r="E310">
            <v>3.0791002013504913</v>
          </cell>
          <cell r="F310">
            <v>0.51680844731707598</v>
          </cell>
          <cell r="G310">
            <v>2.6375307752104926</v>
          </cell>
          <cell r="H310">
            <v>1.9250361277360863</v>
          </cell>
          <cell r="I310">
            <v>1.0679100163377473</v>
          </cell>
          <cell r="J310">
            <v>1.1687241528751349</v>
          </cell>
          <cell r="K310">
            <v>2.3940080433868434</v>
          </cell>
          <cell r="L310">
            <v>1.5241211772372698</v>
          </cell>
          <cell r="M310">
            <v>3.079250316853742</v>
          </cell>
          <cell r="N310">
            <v>0.49029475062466527</v>
          </cell>
          <cell r="O310">
            <v>2.6328424506209762</v>
          </cell>
          <cell r="P310">
            <v>1.9329008219390376</v>
          </cell>
          <cell r="Q310">
            <v>1.0313447516223402</v>
          </cell>
          <cell r="R310">
            <v>1.1373765775309004</v>
          </cell>
          <cell r="S310">
            <v>2.5606815057148999</v>
          </cell>
          <cell r="T310">
            <v>1.7952503848657697</v>
          </cell>
          <cell r="U310">
            <v>3.2092010632690906</v>
          </cell>
          <cell r="V310">
            <v>0.55924908318017708</v>
          </cell>
          <cell r="W310">
            <v>2.7928513479394641</v>
          </cell>
          <cell r="X310">
            <v>2.157367012092859</v>
          </cell>
          <cell r="Y310">
            <v>1.1030804172907946</v>
          </cell>
          <cell r="Z310">
            <v>1.228034582421847</v>
          </cell>
          <cell r="AA310">
            <v>2.292458176472719</v>
          </cell>
          <cell r="AB310">
            <v>1.5744044351356123</v>
          </cell>
          <cell r="AC310">
            <v>3.0806809627814027</v>
          </cell>
          <cell r="AD310">
            <v>0.5291910250367956</v>
          </cell>
          <cell r="AE310">
            <v>2.6134522655404164</v>
          </cell>
          <cell r="AF310">
            <v>1.9158233501617394</v>
          </cell>
          <cell r="AG310">
            <v>1.0488585838206093</v>
          </cell>
          <cell r="AH310">
            <v>1.1529234943675508</v>
          </cell>
          <cell r="AI310">
            <v>2.2260580636647878</v>
          </cell>
          <cell r="AJ310">
            <v>1.5733707263143288</v>
          </cell>
          <cell r="AK310">
            <v>3.0575974312900764</v>
          </cell>
          <cell r="AL310">
            <v>0.49623493603982627</v>
          </cell>
          <cell r="AM310">
            <v>2.5812604626760844</v>
          </cell>
          <cell r="AN310">
            <v>1.8851067371071204</v>
          </cell>
          <cell r="AO310">
            <v>1.0155231860879268</v>
          </cell>
          <cell r="AP310">
            <v>1.1214583248500194</v>
          </cell>
          <cell r="AQ310">
            <v>2.2072949114582077</v>
          </cell>
          <cell r="AR310">
            <v>1.5880801471213968</v>
          </cell>
          <cell r="AS310">
            <v>3.0259906266318706</v>
          </cell>
          <cell r="AT310">
            <v>0.49006974722136382</v>
          </cell>
          <cell r="AU310">
            <v>2.556143734844877</v>
          </cell>
          <cell r="AV310">
            <v>1.8855610778662903</v>
          </cell>
          <cell r="AW310">
            <v>1.0004918074359965</v>
          </cell>
          <cell r="AX310">
            <v>1.1098823241243385</v>
          </cell>
          <cell r="AY310">
            <v>2.1922673273798887</v>
          </cell>
          <cell r="AZ310">
            <v>1.6423706628418293</v>
          </cell>
          <cell r="BA310">
            <v>3.0269101177029643</v>
          </cell>
          <cell r="BB310">
            <v>0.50035574137040562</v>
          </cell>
          <cell r="BC310">
            <v>2.5590944920695189</v>
          </cell>
          <cell r="BD310">
            <v>1.9076851033629776</v>
          </cell>
          <cell r="BE310">
            <v>1.0032642633833562</v>
          </cell>
          <cell r="BF310">
            <v>1.1163804544162441</v>
          </cell>
          <cell r="BG310">
            <v>2.1678806322917512</v>
          </cell>
          <cell r="BH310">
            <v>1.6728725668532012</v>
          </cell>
          <cell r="BI310">
            <v>3.0526137595513023</v>
          </cell>
          <cell r="BJ310">
            <v>0.50534124439047701</v>
          </cell>
          <cell r="BK310">
            <v>2.5697098349817082</v>
          </cell>
          <cell r="BL310">
            <v>1.9122714912001004</v>
          </cell>
          <cell r="BM310">
            <v>1.0051382854327902</v>
          </cell>
          <cell r="BN310">
            <v>1.119405988681325</v>
          </cell>
          <cell r="BO310">
            <v>2.1101904942191778</v>
          </cell>
          <cell r="BP310">
            <v>1.671438347424121</v>
          </cell>
          <cell r="BQ310">
            <v>3.083993137847759</v>
          </cell>
          <cell r="BR310">
            <v>0.50500090663139729</v>
          </cell>
          <cell r="BS310">
            <v>2.5722403994006582</v>
          </cell>
          <cell r="BT310">
            <v>1.8839222582321342</v>
          </cell>
          <cell r="BU310">
            <v>1.0021958447482391</v>
          </cell>
          <cell r="BV310">
            <v>1.1127330695008901</v>
          </cell>
          <cell r="BW310">
            <v>2.0320112045620378</v>
          </cell>
          <cell r="BX310">
            <v>1.6195278624765752</v>
          </cell>
          <cell r="BY310">
            <v>2.9793718736575761</v>
          </cell>
          <cell r="BZ310">
            <v>0.49661307396463339</v>
          </cell>
          <cell r="CA310">
            <v>2.4819826393790692</v>
          </cell>
          <cell r="CB310">
            <v>1.8198571932685748</v>
          </cell>
          <cell r="CC310">
            <v>0.96815224474535078</v>
          </cell>
          <cell r="CD310">
            <v>1.0744947428694636</v>
          </cell>
          <cell r="CE310">
            <v>1.9874437054199938</v>
          </cell>
          <cell r="CF310">
            <v>1.6190778655902403</v>
          </cell>
          <cell r="CG310">
            <v>2.9145593533248606</v>
          </cell>
          <cell r="CH310">
            <v>0.42727041346420697</v>
          </cell>
          <cell r="CI310">
            <v>2.4309586787144655</v>
          </cell>
          <cell r="CJ310">
            <v>1.7990716099445536</v>
          </cell>
          <cell r="CK310">
            <v>0.89644290422171002</v>
          </cell>
          <cell r="CL310">
            <v>1.010310286906615</v>
          </cell>
          <cell r="CM310">
            <v>1.935344182812726</v>
          </cell>
          <cell r="CN310">
            <v>1.6161068180436049</v>
          </cell>
          <cell r="CO310">
            <v>2.88044430369371</v>
          </cell>
          <cell r="CP310">
            <v>0.4310567688419592</v>
          </cell>
          <cell r="CQ310">
            <v>2.3942656320746996</v>
          </cell>
          <cell r="CR310">
            <v>1.7731853613900013</v>
          </cell>
          <cell r="CS310">
            <v>0.89065823081037321</v>
          </cell>
          <cell r="CT310">
            <v>1.0036849050625976</v>
          </cell>
        </row>
        <row r="311">
          <cell r="A311">
            <v>313</v>
          </cell>
          <cell r="B311" t="str">
            <v>Other Overheads per customer</v>
          </cell>
          <cell r="C311">
            <v>10.386762422403768</v>
          </cell>
          <cell r="D311">
            <v>10.695472816947118</v>
          </cell>
          <cell r="E311">
            <v>2.1986118954924088</v>
          </cell>
          <cell r="F311">
            <v>0.90670228130118025</v>
          </cell>
          <cell r="G311">
            <v>5.3945891383185689</v>
          </cell>
          <cell r="H311">
            <v>10.551460389277175</v>
          </cell>
          <cell r="I311">
            <v>1.184568146612158</v>
          </cell>
          <cell r="J311">
            <v>2.2862906830338341</v>
          </cell>
          <cell r="K311">
            <v>9.7140807500458557</v>
          </cell>
          <cell r="L311">
            <v>10.242607142682811</v>
          </cell>
          <cell r="M311">
            <v>1.9728651053329886</v>
          </cell>
          <cell r="N311">
            <v>0.767385012413898</v>
          </cell>
          <cell r="O311">
            <v>5.0965242646494193</v>
          </cell>
          <cell r="P311">
            <v>9.9942405568600385</v>
          </cell>
          <cell r="Q311">
            <v>1.0193109295614622</v>
          </cell>
          <cell r="R311">
            <v>2.0748505760850717</v>
          </cell>
          <cell r="S311">
            <v>9.4719762011035229</v>
          </cell>
          <cell r="T311">
            <v>10.224990920980222</v>
          </cell>
          <cell r="U311">
            <v>1.8232117368862606</v>
          </cell>
          <cell r="V311">
            <v>0.888567262480078</v>
          </cell>
          <cell r="W311">
            <v>5.0078936500467739</v>
          </cell>
          <cell r="X311">
            <v>9.8687483497197199</v>
          </cell>
          <cell r="Y311">
            <v>1.0803778897120391</v>
          </cell>
          <cell r="Z311">
            <v>2.1219765395543364</v>
          </cell>
          <cell r="AA311">
            <v>9.3617138016856583</v>
          </cell>
          <cell r="AB311">
            <v>5.043406973039005</v>
          </cell>
          <cell r="AC311">
            <v>4.4003194733435818</v>
          </cell>
          <cell r="AD311">
            <v>0.90903562205324917</v>
          </cell>
          <cell r="AE311">
            <v>5.4818347684942532</v>
          </cell>
          <cell r="AF311">
            <v>7.0966678187258827</v>
          </cell>
          <cell r="AG311">
            <v>1.6201130710300449</v>
          </cell>
          <cell r="AH311">
            <v>2.2774837071282463</v>
          </cell>
          <cell r="AI311">
            <v>8.7700587678523796</v>
          </cell>
          <cell r="AJ311">
            <v>4.6457786373766821</v>
          </cell>
          <cell r="AK311">
            <v>4.1299810386590465</v>
          </cell>
          <cell r="AL311">
            <v>0.83947645456834219</v>
          </cell>
          <cell r="AM311">
            <v>5.139796215081021</v>
          </cell>
          <cell r="AN311">
            <v>6.615614057327722</v>
          </cell>
          <cell r="AO311">
            <v>1.5065902935569035</v>
          </cell>
          <cell r="AP311">
            <v>2.1289860837251382</v>
          </cell>
          <cell r="AQ311">
            <v>10.41168287697821</v>
          </cell>
          <cell r="AR311">
            <v>6.5057224297868004</v>
          </cell>
          <cell r="AS311">
            <v>5.1477891957227158</v>
          </cell>
          <cell r="AT311">
            <v>1.0057442899217277</v>
          </cell>
          <cell r="AU311">
            <v>6.4803419327855893</v>
          </cell>
          <cell r="AV311">
            <v>8.3822099042540934</v>
          </cell>
          <cell r="AW311">
            <v>1.8394418675890252</v>
          </cell>
          <cell r="AX311">
            <v>2.6480980937336782</v>
          </cell>
          <cell r="AY311">
            <v>10.455734045519666</v>
          </cell>
          <cell r="AZ311">
            <v>9.5797331869040221</v>
          </cell>
          <cell r="BA311">
            <v>8.7997496371159727</v>
          </cell>
          <cell r="BB311">
            <v>1.1645370623485498</v>
          </cell>
          <cell r="BC311">
            <v>9.3024299160771502</v>
          </cell>
          <cell r="BD311">
            <v>10.002386555596292</v>
          </cell>
          <cell r="BE311">
            <v>2.6843196988120064</v>
          </cell>
          <cell r="BF311">
            <v>3.5995925584932453</v>
          </cell>
          <cell r="BG311">
            <v>7.2981892236865571</v>
          </cell>
          <cell r="BH311">
            <v>6.2572727619985384</v>
          </cell>
          <cell r="BI311">
            <v>7.0601394297013975</v>
          </cell>
          <cell r="BJ311">
            <v>0.8025588576523911</v>
          </cell>
          <cell r="BK311">
            <v>6.9333296212979274</v>
          </cell>
          <cell r="BL311">
            <v>6.7606873498847362</v>
          </cell>
          <cell r="BM311">
            <v>2.0303506370476549</v>
          </cell>
          <cell r="BN311">
            <v>2.6262109895643593</v>
          </cell>
          <cell r="BO311">
            <v>6.1784365683835185</v>
          </cell>
          <cell r="BP311">
            <v>6.3251619922323314</v>
          </cell>
          <cell r="BQ311">
            <v>7.0869518840388404</v>
          </cell>
          <cell r="BR311">
            <v>0.79548119423968044</v>
          </cell>
          <cell r="BS311">
            <v>6.7317960938851016</v>
          </cell>
          <cell r="BT311">
            <v>6.2541041248188156</v>
          </cell>
          <cell r="BU311">
            <v>2.0083919360464821</v>
          </cell>
          <cell r="BV311">
            <v>2.5406536844396759</v>
          </cell>
          <cell r="BW311">
            <v>7.1585986234758909</v>
          </cell>
          <cell r="BX311">
            <v>10.059847267978494</v>
          </cell>
          <cell r="BY311">
            <v>4.1638194991193069</v>
          </cell>
          <cell r="BZ311">
            <v>0.84376586599879322</v>
          </cell>
          <cell r="CA311">
            <v>6.0885728851165766</v>
          </cell>
          <cell r="CB311">
            <v>8.650808065386931</v>
          </cell>
          <cell r="CC311">
            <v>1.4743286646495424</v>
          </cell>
          <cell r="CD311">
            <v>2.3703722399908669</v>
          </cell>
          <cell r="CE311">
            <v>7.5797844038884827</v>
          </cell>
          <cell r="CF311">
            <v>9.4883150006582682</v>
          </cell>
          <cell r="CG311">
            <v>3.9510952743592997</v>
          </cell>
          <cell r="CH311">
            <v>0.72764646389540866</v>
          </cell>
          <cell r="CI311">
            <v>5.9473665396722781</v>
          </cell>
          <cell r="CJ311">
            <v>8.5557541299593698</v>
          </cell>
          <cell r="CK311">
            <v>1.3356793638926974</v>
          </cell>
          <cell r="CL311">
            <v>2.2464979664796374</v>
          </cell>
          <cell r="CM311">
            <v>7.3904676536689626</v>
          </cell>
          <cell r="CN311">
            <v>9.4206642108353797</v>
          </cell>
          <cell r="CO311">
            <v>3.9802890575588776</v>
          </cell>
          <cell r="CP311">
            <v>0.72769639320644453</v>
          </cell>
          <cell r="CQ311">
            <v>5.9304462542554646</v>
          </cell>
          <cell r="CR311">
            <v>8.4217199984710014</v>
          </cell>
          <cell r="CS311">
            <v>1.3380107360589306</v>
          </cell>
          <cell r="CT311">
            <v>2.2452328163300059</v>
          </cell>
        </row>
        <row r="312">
          <cell r="A312">
            <v>314</v>
          </cell>
          <cell r="B312" t="str">
            <v>Retention Cost per customer</v>
          </cell>
          <cell r="C312">
            <v>0.25671835465874232</v>
          </cell>
          <cell r="D312">
            <v>1.3813253840292956</v>
          </cell>
          <cell r="E312">
            <v>2.2690627466903224</v>
          </cell>
          <cell r="F312">
            <v>7.4481732743152979E-2</v>
          </cell>
          <cell r="G312">
            <v>1.7286626639934977</v>
          </cell>
          <cell r="H312">
            <v>0.85669974350330114</v>
          </cell>
          <cell r="I312">
            <v>0.54649552204932128</v>
          </cell>
          <cell r="J312">
            <v>0.58298136738789796</v>
          </cell>
          <cell r="K312">
            <v>0.23610797483430634</v>
          </cell>
          <cell r="L312">
            <v>1.3682293397973619</v>
          </cell>
          <cell r="M312">
            <v>2.2989342346807273</v>
          </cell>
          <cell r="N312">
            <v>7.2763349835327451E-2</v>
          </cell>
          <cell r="O312">
            <v>1.7293284884828688</v>
          </cell>
          <cell r="P312">
            <v>0.83621973333285449</v>
          </cell>
          <cell r="Q312">
            <v>0.53799719748338093</v>
          </cell>
          <cell r="R312">
            <v>0.57307108921824867</v>
          </cell>
          <cell r="S312">
            <v>0.21621662614401296</v>
          </cell>
          <cell r="T312">
            <v>1.3540306216290636</v>
          </cell>
          <cell r="U312">
            <v>2.3257675762301968</v>
          </cell>
          <cell r="V312">
            <v>7.1934065930322269E-2</v>
          </cell>
          <cell r="W312">
            <v>1.728051706438462</v>
          </cell>
          <cell r="X312">
            <v>0.81574395515573039</v>
          </cell>
          <cell r="Y312">
            <v>0.53447274360419894</v>
          </cell>
          <cell r="Z312">
            <v>0.5678090390556455</v>
          </cell>
          <cell r="AA312">
            <v>0.17576263181896609</v>
          </cell>
          <cell r="AB312">
            <v>1.3224960055515125</v>
          </cell>
          <cell r="AC312">
            <v>2.3413010791159845</v>
          </cell>
          <cell r="AD312">
            <v>7.1737550267019071E-2</v>
          </cell>
          <cell r="AE312">
            <v>1.7139541097586026</v>
          </cell>
          <cell r="AF312">
            <v>0.77724926182594833</v>
          </cell>
          <cell r="AG312">
            <v>0.53398453823055669</v>
          </cell>
          <cell r="AH312">
            <v>0.5631844811613631</v>
          </cell>
          <cell r="AI312">
            <v>0.18833309726950911</v>
          </cell>
          <cell r="AJ312">
            <v>1.3062254410792524</v>
          </cell>
          <cell r="AK312">
            <v>2.3543144488850754</v>
          </cell>
          <cell r="AL312">
            <v>7.1718773732063437E-2</v>
          </cell>
          <cell r="AM312">
            <v>1.7116034696877269</v>
          </cell>
          <cell r="AN312">
            <v>0.7722985823635401</v>
          </cell>
          <cell r="AO312">
            <v>0.53449009794549207</v>
          </cell>
          <cell r="AP312">
            <v>0.56346060315583357</v>
          </cell>
          <cell r="AQ312">
            <v>0.19815407254446146</v>
          </cell>
          <cell r="AR312">
            <v>1.2903838182556522</v>
          </cell>
          <cell r="AS312">
            <v>2.3692344252376589</v>
          </cell>
          <cell r="AT312">
            <v>7.1528069977200265E-2</v>
          </cell>
          <cell r="AU312">
            <v>1.7085754160334528</v>
          </cell>
          <cell r="AV312">
            <v>0.76565873084689884</v>
          </cell>
          <cell r="AW312">
            <v>0.53400307112665402</v>
          </cell>
          <cell r="AX312">
            <v>0.56263465190479622</v>
          </cell>
          <cell r="AY312">
            <v>0.19992464631643223</v>
          </cell>
          <cell r="AZ312">
            <v>1.4121836527898393</v>
          </cell>
          <cell r="BA312">
            <v>2.3797184384923451</v>
          </cell>
          <cell r="BB312">
            <v>7.0839839229785775E-2</v>
          </cell>
          <cell r="BC312">
            <v>1.7308326384250983</v>
          </cell>
          <cell r="BD312">
            <v>0.82729227080737178</v>
          </cell>
          <cell r="BE312">
            <v>0.53042018103424327</v>
          </cell>
          <cell r="BF312">
            <v>0.56755006408721065</v>
          </cell>
          <cell r="BG312">
            <v>0.20150689139313765</v>
          </cell>
          <cell r="BH312">
            <v>1.3837913227980376</v>
          </cell>
          <cell r="BI312">
            <v>2.3793703738305765</v>
          </cell>
          <cell r="BJ312">
            <v>6.9562536206251815E-2</v>
          </cell>
          <cell r="BK312">
            <v>1.7156348263884162</v>
          </cell>
          <cell r="BL312">
            <v>0.81200746529732704</v>
          </cell>
          <cell r="BM312">
            <v>0.52276694042685579</v>
          </cell>
          <cell r="BN312">
            <v>0.55920133644854364</v>
          </cell>
          <cell r="BO312">
            <v>0.17487285769973063</v>
          </cell>
          <cell r="BP312">
            <v>1.3564093525199623</v>
          </cell>
          <cell r="BQ312">
            <v>2.3583234016843693</v>
          </cell>
          <cell r="BR312">
            <v>6.7430691007131477E-2</v>
          </cell>
          <cell r="BS312">
            <v>1.6870619863065477</v>
          </cell>
          <cell r="BT312">
            <v>0.78420133709328321</v>
          </cell>
          <cell r="BU312">
            <v>0.50908392506138178</v>
          </cell>
          <cell r="BV312">
            <v>0.54357389240508269</v>
          </cell>
          <cell r="BW312">
            <v>0.20379478417135932</v>
          </cell>
          <cell r="BX312">
            <v>1.3383672277909913</v>
          </cell>
          <cell r="BY312">
            <v>2.3383221803856737</v>
          </cell>
          <cell r="BZ312">
            <v>6.5616559757419007E-2</v>
          </cell>
          <cell r="CA312">
            <v>1.6730092292788814</v>
          </cell>
          <cell r="CB312">
            <v>0.78734342834196347</v>
          </cell>
          <cell r="CC312">
            <v>0.49726127849218399</v>
          </cell>
          <cell r="CD312">
            <v>0.53348046511276948</v>
          </cell>
          <cell r="CE312">
            <v>0.20893673785036385</v>
          </cell>
          <cell r="CF312">
            <v>1.3215391060799768</v>
          </cell>
          <cell r="CG312">
            <v>2.3378027522323017</v>
          </cell>
          <cell r="CH312">
            <v>6.5045366768709104E-2</v>
          </cell>
          <cell r="CI312">
            <v>1.6615295446250486</v>
          </cell>
          <cell r="CJ312">
            <v>0.77789079621585155</v>
          </cell>
          <cell r="CK312">
            <v>0.49375118632065979</v>
          </cell>
          <cell r="CL312">
            <v>0.52959564095714895</v>
          </cell>
          <cell r="CM312">
            <v>0.21334937778999236</v>
          </cell>
          <cell r="CN312">
            <v>1.3047828631228844</v>
          </cell>
          <cell r="CO312">
            <v>2.3442394683947447</v>
          </cell>
          <cell r="CP312">
            <v>6.4796500423505168E-2</v>
          </cell>
          <cell r="CQ312">
            <v>1.6520298493811507</v>
          </cell>
          <cell r="CR312">
            <v>0.76775054499320472</v>
          </cell>
          <cell r="CS312">
            <v>0.4925096759200932</v>
          </cell>
          <cell r="CT312">
            <v>0.52776021833593201</v>
          </cell>
        </row>
        <row r="313">
          <cell r="A313">
            <v>315</v>
          </cell>
          <cell r="B313" t="str">
            <v>Acquisition Cost per connection</v>
          </cell>
          <cell r="C313">
            <v>164.16807851710047</v>
          </cell>
          <cell r="D313">
            <v>142.91926632112475</v>
          </cell>
          <cell r="E313">
            <v>270.14206789097346</v>
          </cell>
          <cell r="F313">
            <v>71.031304517218459</v>
          </cell>
          <cell r="G313">
            <v>211.99420809713271</v>
          </cell>
          <cell r="H313">
            <v>152.91538080931258</v>
          </cell>
          <cell r="I313">
            <v>93.154634952914734</v>
          </cell>
          <cell r="J313">
            <v>99.04580052785272</v>
          </cell>
          <cell r="K313">
            <v>159.89986621433448</v>
          </cell>
          <cell r="L313">
            <v>146.30743459887623</v>
          </cell>
          <cell r="M313">
            <v>266.40717883456313</v>
          </cell>
          <cell r="N313">
            <v>66.990018974453719</v>
          </cell>
          <cell r="O313">
            <v>209.77380474073607</v>
          </cell>
          <cell r="P313">
            <v>152.80552050679321</v>
          </cell>
          <cell r="Q313">
            <v>95.477896524155881</v>
          </cell>
          <cell r="R313">
            <v>102.60689742023597</v>
          </cell>
          <cell r="S313">
            <v>161.42361278411011</v>
          </cell>
          <cell r="T313">
            <v>149.39853615849671</v>
          </cell>
          <cell r="U313">
            <v>263.56883128090846</v>
          </cell>
          <cell r="V313">
            <v>67.251086737938451</v>
          </cell>
          <cell r="W313">
            <v>213.97048446701376</v>
          </cell>
          <cell r="X313">
            <v>155.04906442611028</v>
          </cell>
          <cell r="Y313">
            <v>100.938408322581</v>
          </cell>
          <cell r="Z313">
            <v>107.76790970224887</v>
          </cell>
          <cell r="AA313">
            <v>142.50068121538561</v>
          </cell>
          <cell r="AB313">
            <v>143.89940920549168</v>
          </cell>
          <cell r="AC313">
            <v>249.58889764226791</v>
          </cell>
          <cell r="AD313">
            <v>62.093797748649195</v>
          </cell>
          <cell r="AE313">
            <v>205.2026245599472</v>
          </cell>
          <cell r="AF313">
            <v>143.28251565681276</v>
          </cell>
          <cell r="AG313">
            <v>104.82671217473924</v>
          </cell>
          <cell r="AH313">
            <v>110.2271773152934</v>
          </cell>
          <cell r="AI313">
            <v>137.43052020834631</v>
          </cell>
          <cell r="AJ313">
            <v>146.32995363944283</v>
          </cell>
          <cell r="AK313">
            <v>254.44089720457478</v>
          </cell>
          <cell r="AL313">
            <v>60.799301306163315</v>
          </cell>
          <cell r="AM313">
            <v>203.78812932260934</v>
          </cell>
          <cell r="AN313">
            <v>142.25120170761019</v>
          </cell>
          <cell r="AO313">
            <v>101.58373430109273</v>
          </cell>
          <cell r="AP313">
            <v>107.59238407944522</v>
          </cell>
          <cell r="AQ313">
            <v>149.55053512959987</v>
          </cell>
          <cell r="AR313">
            <v>156.15645161818188</v>
          </cell>
          <cell r="AS313">
            <v>243.2483360331066</v>
          </cell>
          <cell r="AT313">
            <v>60.644088076550666</v>
          </cell>
          <cell r="AU313">
            <v>202.99117167786335</v>
          </cell>
          <cell r="AV313">
            <v>152.99116832477827</v>
          </cell>
          <cell r="AW313">
            <v>99.908886637998975</v>
          </cell>
          <cell r="AX313">
            <v>107.74264321586926</v>
          </cell>
          <cell r="AY313">
            <v>148.02765340197115</v>
          </cell>
          <cell r="AZ313">
            <v>157.94521131191522</v>
          </cell>
          <cell r="BA313">
            <v>242.88325084730647</v>
          </cell>
          <cell r="BB313">
            <v>70.060465170939892</v>
          </cell>
          <cell r="BC313">
            <v>201.47158716978416</v>
          </cell>
          <cell r="BD313">
            <v>153.70243826383518</v>
          </cell>
          <cell r="BE313">
            <v>106.73980439421933</v>
          </cell>
          <cell r="BF313">
            <v>114.03773722805752</v>
          </cell>
          <cell r="BG313">
            <v>151.81576449493841</v>
          </cell>
          <cell r="BH313">
            <v>162.33749156925361</v>
          </cell>
          <cell r="BI313">
            <v>240.41359478147626</v>
          </cell>
          <cell r="BJ313">
            <v>68.610180034207971</v>
          </cell>
          <cell r="BK313">
            <v>205.07319713545721</v>
          </cell>
          <cell r="BL313">
            <v>157.7447633483074</v>
          </cell>
          <cell r="BM313">
            <v>104.68433575437211</v>
          </cell>
          <cell r="BN313">
            <v>111.87601876734395</v>
          </cell>
          <cell r="BO313">
            <v>188.60327926026756</v>
          </cell>
          <cell r="BP313">
            <v>173.63868896469594</v>
          </cell>
          <cell r="BQ313">
            <v>230.02349043169468</v>
          </cell>
          <cell r="BR313">
            <v>65.809825206252668</v>
          </cell>
          <cell r="BS313">
            <v>212.43113149117841</v>
          </cell>
          <cell r="BT313">
            <v>179.68120037049113</v>
          </cell>
          <cell r="BU313">
            <v>95.895115377131305</v>
          </cell>
          <cell r="BV313">
            <v>103.40207848191346</v>
          </cell>
          <cell r="BW313">
            <v>147.87256053103187</v>
          </cell>
          <cell r="BX313">
            <v>163.07055713437995</v>
          </cell>
          <cell r="BY313">
            <v>240.28098261091478</v>
          </cell>
          <cell r="BZ313">
            <v>60.123785455481645</v>
          </cell>
          <cell r="CA313">
            <v>205.84248764581969</v>
          </cell>
          <cell r="CB313">
            <v>155.9336021661961</v>
          </cell>
          <cell r="CC313">
            <v>101.69850425061639</v>
          </cell>
          <cell r="CD313">
            <v>109.14843419387233</v>
          </cell>
          <cell r="CE313">
            <v>125.80031243302949</v>
          </cell>
          <cell r="CF313">
            <v>156.81987181753968</v>
          </cell>
          <cell r="CG313">
            <v>248.88501402885774</v>
          </cell>
          <cell r="CH313">
            <v>60.742454597830601</v>
          </cell>
          <cell r="CI313">
            <v>200.62135944104531</v>
          </cell>
          <cell r="CJ313">
            <v>141.69971581331276</v>
          </cell>
          <cell r="CK313">
            <v>112.75734436665606</v>
          </cell>
          <cell r="CL313">
            <v>118.10136011020471</v>
          </cell>
          <cell r="CM313">
            <v>118.24226602996272</v>
          </cell>
          <cell r="CN313">
            <v>156.09082092450581</v>
          </cell>
          <cell r="CO313">
            <v>251.25556162426324</v>
          </cell>
          <cell r="CP313">
            <v>60.464147308688489</v>
          </cell>
          <cell r="CQ313">
            <v>197.61170954055851</v>
          </cell>
          <cell r="CR313">
            <v>137.15784927847935</v>
          </cell>
          <cell r="CS313">
            <v>110.58580764862869</v>
          </cell>
          <cell r="CT313">
            <v>115.60906392344317</v>
          </cell>
        </row>
        <row r="314">
          <cell r="A314">
            <v>316</v>
          </cell>
          <cell r="B314" t="str">
            <v>Average Subscriptions per customer</v>
          </cell>
          <cell r="C314">
            <v>151.63802088009103</v>
          </cell>
          <cell r="D314">
            <v>123.86978905700089</v>
          </cell>
          <cell r="E314">
            <v>270.14206789097346</v>
          </cell>
          <cell r="F314">
            <v>71.031304517218459</v>
          </cell>
          <cell r="G314">
            <v>0</v>
          </cell>
          <cell r="H314">
            <v>0</v>
          </cell>
          <cell r="I314">
            <v>0</v>
          </cell>
          <cell r="J314">
            <v>0</v>
          </cell>
          <cell r="K314">
            <v>148.13674575274698</v>
          </cell>
          <cell r="L314">
            <v>126.75181708455526</v>
          </cell>
          <cell r="M314">
            <v>266.40717883456313</v>
          </cell>
          <cell r="N314">
            <v>66.990018974453719</v>
          </cell>
          <cell r="O314">
            <v>0</v>
          </cell>
          <cell r="P314">
            <v>0</v>
          </cell>
          <cell r="Q314">
            <v>0</v>
          </cell>
          <cell r="R314">
            <v>0</v>
          </cell>
          <cell r="S314">
            <v>149.61778776557338</v>
          </cell>
          <cell r="T314">
            <v>129.14191110878764</v>
          </cell>
          <cell r="U314">
            <v>263.56883128090846</v>
          </cell>
          <cell r="V314">
            <v>67.251086737938451</v>
          </cell>
          <cell r="W314">
            <v>0</v>
          </cell>
          <cell r="X314">
            <v>0</v>
          </cell>
          <cell r="Y314">
            <v>0</v>
          </cell>
          <cell r="Z314">
            <v>0</v>
          </cell>
          <cell r="AA314">
            <v>132.17873429442713</v>
          </cell>
          <cell r="AB314">
            <v>123.85982503559126</v>
          </cell>
          <cell r="AC314">
            <v>249.58889764226791</v>
          </cell>
          <cell r="AD314">
            <v>62.093797748649195</v>
          </cell>
          <cell r="AE314">
            <v>0</v>
          </cell>
          <cell r="AF314">
            <v>0</v>
          </cell>
          <cell r="AG314">
            <v>0</v>
          </cell>
          <cell r="AH314">
            <v>0</v>
          </cell>
          <cell r="AI314">
            <v>127.49620929034575</v>
          </cell>
          <cell r="AJ314">
            <v>126.01301472951455</v>
          </cell>
          <cell r="AK314">
            <v>254.44089720457478</v>
          </cell>
          <cell r="AL314">
            <v>60.799301306163315</v>
          </cell>
          <cell r="AM314">
            <v>0</v>
          </cell>
          <cell r="AN314">
            <v>0</v>
          </cell>
          <cell r="AO314">
            <v>0</v>
          </cell>
          <cell r="AP314">
            <v>0</v>
          </cell>
          <cell r="AQ314">
            <v>138.9371057493764</v>
          </cell>
          <cell r="AR314">
            <v>134.49681293221235</v>
          </cell>
          <cell r="AS314">
            <v>243.2483360331066</v>
          </cell>
          <cell r="AT314">
            <v>60.644088076550666</v>
          </cell>
          <cell r="AU314">
            <v>0</v>
          </cell>
          <cell r="AV314">
            <v>0</v>
          </cell>
          <cell r="AW314">
            <v>0</v>
          </cell>
          <cell r="AX314">
            <v>0</v>
          </cell>
          <cell r="AY314">
            <v>137.47809260493108</v>
          </cell>
          <cell r="AZ314">
            <v>135.89333108935489</v>
          </cell>
          <cell r="BA314">
            <v>242.88325084730647</v>
          </cell>
          <cell r="BB314">
            <v>70.060465170939892</v>
          </cell>
          <cell r="BC314">
            <v>0</v>
          </cell>
          <cell r="BD314">
            <v>0</v>
          </cell>
          <cell r="BE314">
            <v>0</v>
          </cell>
          <cell r="BF314">
            <v>0</v>
          </cell>
          <cell r="BG314">
            <v>141.05037615251103</v>
          </cell>
          <cell r="BH314">
            <v>139.65919581749</v>
          </cell>
          <cell r="BI314">
            <v>240.41359478147626</v>
          </cell>
          <cell r="BJ314">
            <v>68.610180034207971</v>
          </cell>
          <cell r="BK314">
            <v>0</v>
          </cell>
          <cell r="BL314">
            <v>0</v>
          </cell>
          <cell r="BM314">
            <v>0</v>
          </cell>
          <cell r="BN314">
            <v>0</v>
          </cell>
          <cell r="BO314">
            <v>175.03120267451879</v>
          </cell>
          <cell r="BP314">
            <v>149.43474953748392</v>
          </cell>
          <cell r="BQ314">
            <v>230.02349043169468</v>
          </cell>
          <cell r="BR314">
            <v>65.809825206252668</v>
          </cell>
          <cell r="BS314">
            <v>0</v>
          </cell>
          <cell r="BT314">
            <v>0</v>
          </cell>
          <cell r="BU314">
            <v>0</v>
          </cell>
          <cell r="BV314">
            <v>0</v>
          </cell>
          <cell r="BW314">
            <v>137.06042770507031</v>
          </cell>
          <cell r="BX314">
            <v>140.57635337226415</v>
          </cell>
          <cell r="BY314">
            <v>240.28098261091478</v>
          </cell>
          <cell r="BZ314">
            <v>60.123785455481645</v>
          </cell>
          <cell r="CA314">
            <v>0</v>
          </cell>
          <cell r="CB314">
            <v>0</v>
          </cell>
          <cell r="CC314">
            <v>0</v>
          </cell>
          <cell r="CD314">
            <v>0</v>
          </cell>
          <cell r="CE314">
            <v>116.74473136745532</v>
          </cell>
          <cell r="CF314">
            <v>135.30998232378184</v>
          </cell>
          <cell r="CG314">
            <v>248.88501402885774</v>
          </cell>
          <cell r="CH314">
            <v>60.742454597830601</v>
          </cell>
          <cell r="CI314">
            <v>0</v>
          </cell>
          <cell r="CJ314">
            <v>0</v>
          </cell>
          <cell r="CK314">
            <v>0</v>
          </cell>
          <cell r="CL314">
            <v>0</v>
          </cell>
          <cell r="CM314">
            <v>109.77079448670139</v>
          </cell>
          <cell r="CN314">
            <v>134.73183308860808</v>
          </cell>
          <cell r="CO314">
            <v>251.25556162426324</v>
          </cell>
          <cell r="CP314">
            <v>60.464147308688489</v>
          </cell>
          <cell r="CQ314">
            <v>0</v>
          </cell>
          <cell r="CR314">
            <v>0</v>
          </cell>
          <cell r="CS314">
            <v>0</v>
          </cell>
          <cell r="CT314">
            <v>0</v>
          </cell>
        </row>
        <row r="315">
          <cell r="A315">
            <v>317</v>
          </cell>
          <cell r="B315" t="str">
            <v>Corporate Jupiter Base</v>
          </cell>
          <cell r="C315">
            <v>12.661363512600996</v>
          </cell>
          <cell r="D315">
            <v>12.29123993149118</v>
          </cell>
          <cell r="E315">
            <v>7.434444509974413</v>
          </cell>
          <cell r="F315" t="str">
            <v xml:space="preserve"> -</v>
          </cell>
          <cell r="G315">
            <v>12.464587010695125</v>
          </cell>
          <cell r="H315">
            <v>12.551159318916479</v>
          </cell>
          <cell r="I315">
            <v>7.4344484589522368</v>
          </cell>
          <cell r="J315">
            <v>12.464587077509895</v>
          </cell>
          <cell r="K315">
            <v>12.320418225371725</v>
          </cell>
          <cell r="L315">
            <v>12.210489590552376</v>
          </cell>
          <cell r="M315">
            <v>7.399507078242606</v>
          </cell>
          <cell r="N315" t="str">
            <v xml:space="preserve"> -</v>
          </cell>
          <cell r="O315">
            <v>12.210158713129511</v>
          </cell>
          <cell r="P315">
            <v>12.288255954165988</v>
          </cell>
          <cell r="Q315">
            <v>7.3995111560244773</v>
          </cell>
          <cell r="R315">
            <v>12.210158778271639</v>
          </cell>
          <cell r="S315">
            <v>11.998873182950335</v>
          </cell>
          <cell r="T315">
            <v>12.145154871187424</v>
          </cell>
          <cell r="U315">
            <v>7.3752760201044731</v>
          </cell>
          <cell r="V315" t="str">
            <v xml:space="preserve"> -</v>
          </cell>
          <cell r="W315">
            <v>11.97055037112689</v>
          </cell>
          <cell r="X315">
            <v>12.040946295882691</v>
          </cell>
          <cell r="Y315">
            <v>7.3752802357611076</v>
          </cell>
          <cell r="Z315">
            <v>11.970550434732981</v>
          </cell>
          <cell r="AA315">
            <v>11.597449575198572</v>
          </cell>
          <cell r="AB315">
            <v>11.990826475627172</v>
          </cell>
          <cell r="AC315">
            <v>7.298099719675835</v>
          </cell>
          <cell r="AD315" t="str">
            <v xml:space="preserve"> -</v>
          </cell>
          <cell r="AE315">
            <v>11.645938527504699</v>
          </cell>
          <cell r="AF315">
            <v>11.708885656431557</v>
          </cell>
          <cell r="AG315">
            <v>7.298104043741267</v>
          </cell>
          <cell r="AH315">
            <v>11.645938589214223</v>
          </cell>
          <cell r="AI315">
            <v>11.206424045938968</v>
          </cell>
          <cell r="AJ315">
            <v>11.846030910612846</v>
          </cell>
          <cell r="AK315">
            <v>7.2267263269224857</v>
          </cell>
          <cell r="AL315" t="str">
            <v xml:space="preserve"> -</v>
          </cell>
          <cell r="AM315">
            <v>11.328799561382477</v>
          </cell>
          <cell r="AN315">
            <v>11.384926709563828</v>
          </cell>
          <cell r="AO315">
            <v>7.2267307628347606</v>
          </cell>
          <cell r="AP315">
            <v>11.328799621258163</v>
          </cell>
          <cell r="AQ315">
            <v>11.02656976919814</v>
          </cell>
          <cell r="AR315">
            <v>11.926327643613618</v>
          </cell>
          <cell r="AS315">
            <v>7.2925831623762729</v>
          </cell>
          <cell r="AT315" t="str">
            <v xml:space="preserve"> -</v>
          </cell>
          <cell r="AU315">
            <v>11.222726337667153</v>
          </cell>
          <cell r="AV315">
            <v>11.273441126524588</v>
          </cell>
          <cell r="AW315">
            <v>7.2925878001442488</v>
          </cell>
          <cell r="AX315">
            <v>11.222726396750753</v>
          </cell>
          <cell r="AY315">
            <v>10.634362035708628</v>
          </cell>
          <cell r="AZ315">
            <v>11.767906144204478</v>
          </cell>
          <cell r="BA315">
            <v>7.2132485758374472</v>
          </cell>
          <cell r="BB315" t="str">
            <v xml:space="preserve"> -</v>
          </cell>
          <cell r="BC315">
            <v>10.895769171360728</v>
          </cell>
          <cell r="BD315">
            <v>10.940510424843909</v>
          </cell>
          <cell r="BE315">
            <v>7.213253326934022</v>
          </cell>
          <cell r="BF315">
            <v>10.895769228391874</v>
          </cell>
          <cell r="BG315">
            <v>10.252847639147276</v>
          </cell>
          <cell r="BH315">
            <v>11.599275854644668</v>
          </cell>
          <cell r="BI315">
            <v>7.1281866641763658</v>
          </cell>
          <cell r="BJ315" t="str">
            <v xml:space="preserve"> -</v>
          </cell>
          <cell r="BK315">
            <v>10.572179483952096</v>
          </cell>
          <cell r="BL315">
            <v>10.611551274167979</v>
          </cell>
          <cell r="BM315">
            <v>7.1281915247776055</v>
          </cell>
          <cell r="BN315">
            <v>10.572179538890524</v>
          </cell>
          <cell r="BO315">
            <v>10.028382146038691</v>
          </cell>
          <cell r="BP315">
            <v>11.576441721038268</v>
          </cell>
          <cell r="BQ315">
            <v>7.1320667317541471</v>
          </cell>
          <cell r="BR315" t="str">
            <v xml:space="preserve"> -</v>
          </cell>
          <cell r="BS315">
            <v>10.400745386016197</v>
          </cell>
          <cell r="BT315">
            <v>10.435980405817263</v>
          </cell>
          <cell r="BU315">
            <v>7.1320717665873543</v>
          </cell>
          <cell r="BV315">
            <v>10.400745439710835</v>
          </cell>
          <cell r="BW315">
            <v>9.802211719236535</v>
          </cell>
          <cell r="BX315">
            <v>11.525602836388714</v>
          </cell>
          <cell r="BY315">
            <v>7.1177533140925568</v>
          </cell>
          <cell r="BZ315" t="str">
            <v xml:space="preserve"> -</v>
          </cell>
          <cell r="CA315">
            <v>10.218610666619362</v>
          </cell>
          <cell r="CB315">
            <v>10.250194226257456</v>
          </cell>
          <cell r="CC315">
            <v>7.1177585138805179</v>
          </cell>
          <cell r="CD315">
            <v>10.218610719047426</v>
          </cell>
          <cell r="CE315">
            <v>9.5063657036854394</v>
          </cell>
          <cell r="CF315">
            <v>11.392579852666533</v>
          </cell>
          <cell r="CG315">
            <v>7.0520074664824284</v>
          </cell>
          <cell r="CH315" t="str">
            <v xml:space="preserve"> -</v>
          </cell>
          <cell r="CI315">
            <v>9.9604540565867659</v>
          </cell>
          <cell r="CJ315">
            <v>9.9884107197832606</v>
          </cell>
          <cell r="CK315">
            <v>7.0520127954339848</v>
          </cell>
          <cell r="CL315">
            <v>9.960454107322203</v>
          </cell>
          <cell r="CM315">
            <v>9.2307101828320324</v>
          </cell>
          <cell r="CN315">
            <v>11.282982647088074</v>
          </cell>
          <cell r="CO315">
            <v>7.0001859518742808</v>
          </cell>
          <cell r="CP315" t="str">
            <v xml:space="preserve"> -</v>
          </cell>
          <cell r="CQ315">
            <v>9.7209515591211453</v>
          </cell>
          <cell r="CR315">
            <v>9.7455945626925811</v>
          </cell>
          <cell r="CS315">
            <v>7.0001914236101586</v>
          </cell>
          <cell r="CT315">
            <v>9.7209516082358753</v>
          </cell>
        </row>
        <row r="316">
          <cell r="A316">
            <v>318</v>
          </cell>
          <cell r="B316" t="str">
            <v>Consumer Jupiter Base</v>
          </cell>
          <cell r="C316">
            <v>13.397472463229759</v>
          </cell>
          <cell r="D316">
            <v>12.693222927829538</v>
          </cell>
          <cell r="E316">
            <v>34.010643016713445</v>
          </cell>
          <cell r="F316" t="str">
            <v xml:space="preserve"> -</v>
          </cell>
          <cell r="G316">
            <v>27.996495721200883</v>
          </cell>
          <cell r="H316">
            <v>12.800560831654877</v>
          </cell>
          <cell r="I316">
            <v>34.010643016713445</v>
          </cell>
          <cell r="J316">
            <v>27.996495721200883</v>
          </cell>
          <cell r="K316">
            <v>13.611598494389087</v>
          </cell>
          <cell r="L316">
            <v>12.872201370602744</v>
          </cell>
          <cell r="M316">
            <v>34.822360487715656</v>
          </cell>
          <cell r="N316" t="str">
            <v xml:space="preserve"> -</v>
          </cell>
          <cell r="O316">
            <v>28.625836276532745</v>
          </cell>
          <cell r="P316">
            <v>12.983778305346961</v>
          </cell>
          <cell r="Q316">
            <v>34.822360487715656</v>
          </cell>
          <cell r="R316">
            <v>28.625836276532745</v>
          </cell>
          <cell r="S316">
            <v>13.511975017278978</v>
          </cell>
          <cell r="T316">
            <v>12.802617019459584</v>
          </cell>
          <cell r="U316">
            <v>34.758288141395674</v>
          </cell>
          <cell r="V316" t="str">
            <v xml:space="preserve"> -</v>
          </cell>
          <cell r="W316">
            <v>28.579398356845918</v>
          </cell>
          <cell r="X316">
            <v>12.908589524324618</v>
          </cell>
          <cell r="Y316">
            <v>34.758288141395674</v>
          </cell>
          <cell r="Z316">
            <v>28.579398356845918</v>
          </cell>
          <cell r="AA316">
            <v>13.58602532480848</v>
          </cell>
          <cell r="AB316">
            <v>12.861211776992477</v>
          </cell>
          <cell r="AC316">
            <v>34.427710447655755</v>
          </cell>
          <cell r="AD316" t="str">
            <v xml:space="preserve"> -</v>
          </cell>
          <cell r="AE316">
            <v>28.387804608478877</v>
          </cell>
          <cell r="AF316">
            <v>12.968359725306556</v>
          </cell>
          <cell r="AG316">
            <v>34.427710447655755</v>
          </cell>
          <cell r="AH316">
            <v>28.387804608478877</v>
          </cell>
          <cell r="AI316">
            <v>13.536485842293436</v>
          </cell>
          <cell r="AJ316">
            <v>12.812017740511282</v>
          </cell>
          <cell r="AK316">
            <v>34.493519262838227</v>
          </cell>
          <cell r="AL316" t="str">
            <v xml:space="preserve"> -</v>
          </cell>
          <cell r="AM316">
            <v>28.440197026705999</v>
          </cell>
          <cell r="AN316">
            <v>12.917952583831321</v>
          </cell>
          <cell r="AO316">
            <v>34.493519262838227</v>
          </cell>
          <cell r="AP316">
            <v>28.440197026705999</v>
          </cell>
          <cell r="AQ316">
            <v>13.622382182450895</v>
          </cell>
          <cell r="AR316">
            <v>12.897387139895386</v>
          </cell>
          <cell r="AS316">
            <v>34.675478465799621</v>
          </cell>
          <cell r="AT316" t="str">
            <v xml:space="preserve"> -</v>
          </cell>
          <cell r="AU316">
            <v>28.611350561227297</v>
          </cell>
          <cell r="AV316">
            <v>13.002316375082914</v>
          </cell>
          <cell r="AW316">
            <v>34.675478465799621</v>
          </cell>
          <cell r="AX316">
            <v>28.611350561227297</v>
          </cell>
          <cell r="AY316">
            <v>13.495817349987899</v>
          </cell>
          <cell r="AZ316">
            <v>12.814649716022709</v>
          </cell>
          <cell r="BA316">
            <v>33.991406966479978</v>
          </cell>
          <cell r="BB316" t="str">
            <v xml:space="preserve"> -</v>
          </cell>
          <cell r="BC316">
            <v>28.112140645555485</v>
          </cell>
          <cell r="BD316">
            <v>12.912075470424341</v>
          </cell>
          <cell r="BE316">
            <v>33.991406966479978</v>
          </cell>
          <cell r="BF316">
            <v>28.112140645555485</v>
          </cell>
          <cell r="BG316">
            <v>13.379200140131083</v>
          </cell>
          <cell r="BH316">
            <v>12.738408212998026</v>
          </cell>
          <cell r="BI316">
            <v>33.620578439559893</v>
          </cell>
          <cell r="BJ316" t="str">
            <v xml:space="preserve"> -</v>
          </cell>
          <cell r="BK316">
            <v>27.857842434238552</v>
          </cell>
          <cell r="BL316">
            <v>12.828782866208517</v>
          </cell>
          <cell r="BM316">
            <v>33.620578439559893</v>
          </cell>
          <cell r="BN316">
            <v>27.857842434238552</v>
          </cell>
          <cell r="BO316">
            <v>13.395453967250754</v>
          </cell>
          <cell r="BP316">
            <v>12.737314554549609</v>
          </cell>
          <cell r="BQ316">
            <v>33.435330314003103</v>
          </cell>
          <cell r="BR316" t="str">
            <v xml:space="preserve"> -</v>
          </cell>
          <cell r="BS316">
            <v>27.810931717433441</v>
          </cell>
          <cell r="BT316">
            <v>12.828812895502358</v>
          </cell>
          <cell r="BU316">
            <v>33.435330314003103</v>
          </cell>
          <cell r="BV316">
            <v>27.810931717433441</v>
          </cell>
          <cell r="BW316">
            <v>13.29230805113116</v>
          </cell>
          <cell r="BX316">
            <v>12.674995496078115</v>
          </cell>
          <cell r="BY316">
            <v>32.878251794131799</v>
          </cell>
          <cell r="BZ316" t="str">
            <v xml:space="preserve"> -</v>
          </cell>
          <cell r="CA316">
            <v>27.477841990386811</v>
          </cell>
          <cell r="CB316">
            <v>12.759714961004098</v>
          </cell>
          <cell r="CC316">
            <v>32.878251794131799</v>
          </cell>
          <cell r="CD316">
            <v>27.477841990386811</v>
          </cell>
          <cell r="CE316">
            <v>13.374240104717771</v>
          </cell>
          <cell r="CF316">
            <v>12.737639867824649</v>
          </cell>
          <cell r="CG316">
            <v>32.857078402598702</v>
          </cell>
          <cell r="CH316" t="str">
            <v xml:space="preserve"> -</v>
          </cell>
          <cell r="CI316">
            <v>27.529234215126742</v>
          </cell>
          <cell r="CJ316">
            <v>12.824005755480666</v>
          </cell>
          <cell r="CK316">
            <v>32.857078402598702</v>
          </cell>
          <cell r="CL316">
            <v>27.529234215126742</v>
          </cell>
          <cell r="CM316">
            <v>13.462821813165046</v>
          </cell>
          <cell r="CN316">
            <v>12.79828701592224</v>
          </cell>
          <cell r="CO316">
            <v>33.109635078345072</v>
          </cell>
          <cell r="CP316" t="str">
            <v xml:space="preserve"> -</v>
          </cell>
          <cell r="CQ316">
            <v>27.762159013211281</v>
          </cell>
          <cell r="CR316">
            <v>12.887408351777085</v>
          </cell>
          <cell r="CS316">
            <v>33.109635078345072</v>
          </cell>
          <cell r="CT316">
            <v>27.762159013211281</v>
          </cell>
        </row>
        <row r="317">
          <cell r="A317">
            <v>319</v>
          </cell>
          <cell r="B317" t="str">
            <v>Ventura Base</v>
          </cell>
          <cell r="C317">
            <v>0</v>
          </cell>
          <cell r="D317">
            <v>0</v>
          </cell>
          <cell r="E317">
            <v>0</v>
          </cell>
          <cell r="F317" t="str">
            <v xml:space="preserve"> -</v>
          </cell>
          <cell r="G317">
            <v>0</v>
          </cell>
          <cell r="H317">
            <v>0</v>
          </cell>
          <cell r="I317">
            <v>0</v>
          </cell>
          <cell r="J317">
            <v>0</v>
          </cell>
          <cell r="K317">
            <v>0</v>
          </cell>
          <cell r="L317">
            <v>0</v>
          </cell>
          <cell r="M317">
            <v>0</v>
          </cell>
          <cell r="N317" t="str">
            <v xml:space="preserve"> -</v>
          </cell>
          <cell r="O317">
            <v>0</v>
          </cell>
          <cell r="P317">
            <v>0</v>
          </cell>
          <cell r="Q317">
            <v>0</v>
          </cell>
          <cell r="R317">
            <v>0</v>
          </cell>
          <cell r="S317">
            <v>0</v>
          </cell>
          <cell r="T317">
            <v>0</v>
          </cell>
          <cell r="U317">
            <v>0</v>
          </cell>
          <cell r="V317" t="str">
            <v xml:space="preserve"> -</v>
          </cell>
          <cell r="W317">
            <v>0</v>
          </cell>
          <cell r="X317">
            <v>0</v>
          </cell>
          <cell r="Y317">
            <v>0</v>
          </cell>
          <cell r="Z317">
            <v>0</v>
          </cell>
          <cell r="AA317">
            <v>0</v>
          </cell>
          <cell r="AB317">
            <v>0</v>
          </cell>
          <cell r="AC317">
            <v>0</v>
          </cell>
          <cell r="AD317" t="str">
            <v xml:space="preserve"> -</v>
          </cell>
          <cell r="AE317">
            <v>0</v>
          </cell>
          <cell r="AF317">
            <v>0</v>
          </cell>
          <cell r="AG317">
            <v>0</v>
          </cell>
          <cell r="AH317">
            <v>0</v>
          </cell>
          <cell r="AI317">
            <v>0</v>
          </cell>
          <cell r="AJ317">
            <v>0</v>
          </cell>
          <cell r="AK317">
            <v>0</v>
          </cell>
          <cell r="AL317" t="str">
            <v xml:space="preserve"> -</v>
          </cell>
          <cell r="AM317">
            <v>0</v>
          </cell>
          <cell r="AN317">
            <v>0</v>
          </cell>
          <cell r="AO317">
            <v>0</v>
          </cell>
          <cell r="AP317">
            <v>0</v>
          </cell>
          <cell r="AQ317">
            <v>0</v>
          </cell>
          <cell r="AR317">
            <v>0</v>
          </cell>
          <cell r="AS317">
            <v>0</v>
          </cell>
          <cell r="AT317" t="str">
            <v xml:space="preserve"> -</v>
          </cell>
          <cell r="AU317">
            <v>0</v>
          </cell>
          <cell r="AV317">
            <v>0</v>
          </cell>
          <cell r="AW317">
            <v>0</v>
          </cell>
          <cell r="AX317">
            <v>0</v>
          </cell>
          <cell r="AY317">
            <v>0</v>
          </cell>
          <cell r="AZ317">
            <v>0</v>
          </cell>
          <cell r="BA317">
            <v>0</v>
          </cell>
          <cell r="BB317" t="str">
            <v xml:space="preserve"> -</v>
          </cell>
          <cell r="BC317">
            <v>0</v>
          </cell>
          <cell r="BD317">
            <v>0</v>
          </cell>
          <cell r="BE317">
            <v>0</v>
          </cell>
          <cell r="BF317">
            <v>0</v>
          </cell>
          <cell r="BG317">
            <v>0</v>
          </cell>
          <cell r="BH317">
            <v>0</v>
          </cell>
          <cell r="BI317">
            <v>0</v>
          </cell>
          <cell r="BJ317" t="str">
            <v xml:space="preserve"> -</v>
          </cell>
          <cell r="BK317">
            <v>0</v>
          </cell>
          <cell r="BL317">
            <v>0</v>
          </cell>
          <cell r="BM317">
            <v>0</v>
          </cell>
          <cell r="BN317">
            <v>0</v>
          </cell>
          <cell r="BO317">
            <v>0</v>
          </cell>
          <cell r="BP317">
            <v>0</v>
          </cell>
          <cell r="BQ317">
            <v>0</v>
          </cell>
          <cell r="BR317" t="str">
            <v xml:space="preserve"> -</v>
          </cell>
          <cell r="BS317">
            <v>0</v>
          </cell>
          <cell r="BT317">
            <v>0</v>
          </cell>
          <cell r="BU317">
            <v>0</v>
          </cell>
          <cell r="BV317">
            <v>0</v>
          </cell>
          <cell r="BW317">
            <v>0</v>
          </cell>
          <cell r="BX317">
            <v>0</v>
          </cell>
          <cell r="BY317">
            <v>0</v>
          </cell>
          <cell r="BZ317" t="str">
            <v xml:space="preserve"> -</v>
          </cell>
          <cell r="CA317">
            <v>0</v>
          </cell>
          <cell r="CB317">
            <v>0</v>
          </cell>
          <cell r="CC317">
            <v>0</v>
          </cell>
          <cell r="CD317">
            <v>0</v>
          </cell>
          <cell r="CE317">
            <v>0</v>
          </cell>
          <cell r="CF317">
            <v>0</v>
          </cell>
          <cell r="CG317">
            <v>0</v>
          </cell>
          <cell r="CH317" t="str">
            <v xml:space="preserve"> -</v>
          </cell>
          <cell r="CI317">
            <v>0</v>
          </cell>
          <cell r="CJ317">
            <v>0</v>
          </cell>
          <cell r="CK317">
            <v>0</v>
          </cell>
          <cell r="CL317">
            <v>0</v>
          </cell>
          <cell r="CM317">
            <v>0</v>
          </cell>
          <cell r="CN317">
            <v>0</v>
          </cell>
          <cell r="CO317">
            <v>0</v>
          </cell>
          <cell r="CP317" t="str">
            <v xml:space="preserve"> -</v>
          </cell>
          <cell r="CQ317">
            <v>0</v>
          </cell>
          <cell r="CR317">
            <v>0</v>
          </cell>
          <cell r="CS317">
            <v>0</v>
          </cell>
          <cell r="CT317">
            <v>0</v>
          </cell>
        </row>
        <row r="318">
          <cell r="A318">
            <v>320</v>
          </cell>
          <cell r="B318" t="str">
            <v>Cellops Base</v>
          </cell>
          <cell r="C318" t="str">
            <v xml:space="preserve"> -</v>
          </cell>
          <cell r="D318">
            <v>0</v>
          </cell>
          <cell r="E318">
            <v>0</v>
          </cell>
          <cell r="F318" t="str">
            <v xml:space="preserve"> -</v>
          </cell>
          <cell r="G318">
            <v>0</v>
          </cell>
          <cell r="H318">
            <v>0</v>
          </cell>
          <cell r="I318">
            <v>0</v>
          </cell>
          <cell r="J318">
            <v>0</v>
          </cell>
          <cell r="K318" t="str">
            <v xml:space="preserve"> -</v>
          </cell>
          <cell r="L318">
            <v>0</v>
          </cell>
          <cell r="M318">
            <v>0</v>
          </cell>
          <cell r="N318" t="str">
            <v xml:space="preserve"> -</v>
          </cell>
          <cell r="O318">
            <v>0</v>
          </cell>
          <cell r="P318">
            <v>0</v>
          </cell>
          <cell r="Q318">
            <v>0</v>
          </cell>
          <cell r="R318">
            <v>0</v>
          </cell>
          <cell r="S318" t="str">
            <v xml:space="preserve"> -</v>
          </cell>
          <cell r="T318">
            <v>0</v>
          </cell>
          <cell r="U318">
            <v>0</v>
          </cell>
          <cell r="V318" t="str">
            <v xml:space="preserve"> -</v>
          </cell>
          <cell r="W318">
            <v>0</v>
          </cell>
          <cell r="X318">
            <v>0</v>
          </cell>
          <cell r="Y318">
            <v>0</v>
          </cell>
          <cell r="Z318">
            <v>0</v>
          </cell>
          <cell r="AA318" t="str">
            <v xml:space="preserve"> -</v>
          </cell>
          <cell r="AB318">
            <v>0</v>
          </cell>
          <cell r="AC318">
            <v>0</v>
          </cell>
          <cell r="AD318" t="str">
            <v xml:space="preserve"> -</v>
          </cell>
          <cell r="AE318">
            <v>0</v>
          </cell>
          <cell r="AF318">
            <v>0</v>
          </cell>
          <cell r="AG318">
            <v>0</v>
          </cell>
          <cell r="AH318">
            <v>0</v>
          </cell>
          <cell r="AI318" t="str">
            <v xml:space="preserve"> -</v>
          </cell>
          <cell r="AJ318">
            <v>0</v>
          </cell>
          <cell r="AK318">
            <v>0</v>
          </cell>
          <cell r="AL318" t="str">
            <v xml:space="preserve"> -</v>
          </cell>
          <cell r="AM318">
            <v>0</v>
          </cell>
          <cell r="AN318">
            <v>0</v>
          </cell>
          <cell r="AO318">
            <v>0</v>
          </cell>
          <cell r="AP318">
            <v>0</v>
          </cell>
          <cell r="AQ318" t="str">
            <v xml:space="preserve"> -</v>
          </cell>
          <cell r="AR318">
            <v>0</v>
          </cell>
          <cell r="AS318">
            <v>0</v>
          </cell>
          <cell r="AT318" t="str">
            <v xml:space="preserve"> -</v>
          </cell>
          <cell r="AU318">
            <v>0</v>
          </cell>
          <cell r="AV318">
            <v>0</v>
          </cell>
          <cell r="AW318">
            <v>0</v>
          </cell>
          <cell r="AX318">
            <v>0</v>
          </cell>
          <cell r="AY318" t="str">
            <v xml:space="preserve"> -</v>
          </cell>
          <cell r="AZ318">
            <v>0</v>
          </cell>
          <cell r="BA318">
            <v>0</v>
          </cell>
          <cell r="BB318" t="str">
            <v xml:space="preserve"> -</v>
          </cell>
          <cell r="BC318">
            <v>0</v>
          </cell>
          <cell r="BD318">
            <v>0</v>
          </cell>
          <cell r="BE318">
            <v>0</v>
          </cell>
          <cell r="BF318">
            <v>0</v>
          </cell>
          <cell r="BG318" t="str">
            <v xml:space="preserve"> -</v>
          </cell>
          <cell r="BH318">
            <v>0</v>
          </cell>
          <cell r="BI318">
            <v>0</v>
          </cell>
          <cell r="BJ318" t="str">
            <v xml:space="preserve"> -</v>
          </cell>
          <cell r="BK318">
            <v>0</v>
          </cell>
          <cell r="BL318">
            <v>0</v>
          </cell>
          <cell r="BM318">
            <v>0</v>
          </cell>
          <cell r="BN318">
            <v>0</v>
          </cell>
          <cell r="BO318" t="str">
            <v xml:space="preserve"> -</v>
          </cell>
          <cell r="BP318">
            <v>0</v>
          </cell>
          <cell r="BQ318">
            <v>0</v>
          </cell>
          <cell r="BR318" t="str">
            <v xml:space="preserve"> -</v>
          </cell>
          <cell r="BS318">
            <v>0</v>
          </cell>
          <cell r="BT318">
            <v>0</v>
          </cell>
          <cell r="BU318">
            <v>0</v>
          </cell>
          <cell r="BV318">
            <v>0</v>
          </cell>
          <cell r="BW318" t="str">
            <v xml:space="preserve"> -</v>
          </cell>
          <cell r="BX318">
            <v>0</v>
          </cell>
          <cell r="BY318">
            <v>0</v>
          </cell>
          <cell r="BZ318" t="str">
            <v xml:space="preserve"> -</v>
          </cell>
          <cell r="CA318">
            <v>0</v>
          </cell>
          <cell r="CB318">
            <v>0</v>
          </cell>
          <cell r="CC318">
            <v>0</v>
          </cell>
          <cell r="CD318">
            <v>0</v>
          </cell>
          <cell r="CE318" t="str">
            <v xml:space="preserve"> -</v>
          </cell>
          <cell r="CF318">
            <v>0</v>
          </cell>
          <cell r="CG318">
            <v>0</v>
          </cell>
          <cell r="CH318" t="str">
            <v xml:space="preserve"> -</v>
          </cell>
          <cell r="CI318">
            <v>0</v>
          </cell>
          <cell r="CJ318">
            <v>0</v>
          </cell>
          <cell r="CK318">
            <v>0</v>
          </cell>
          <cell r="CL318">
            <v>0</v>
          </cell>
          <cell r="CM318" t="str">
            <v xml:space="preserve"> -</v>
          </cell>
          <cell r="CN318">
            <v>0</v>
          </cell>
          <cell r="CO318">
            <v>0</v>
          </cell>
          <cell r="CP318" t="str">
            <v xml:space="preserve"> -</v>
          </cell>
          <cell r="CQ318">
            <v>0</v>
          </cell>
          <cell r="CR318">
            <v>0</v>
          </cell>
          <cell r="CS318">
            <v>0</v>
          </cell>
          <cell r="CT318">
            <v>0</v>
          </cell>
        </row>
        <row r="319">
          <cell r="A319">
            <v>321</v>
          </cell>
          <cell r="B319" t="str">
            <v>Lumina Base</v>
          </cell>
          <cell r="C319">
            <v>18.581951523220024</v>
          </cell>
          <cell r="D319">
            <v>18.095317758954195</v>
          </cell>
          <cell r="E319">
            <v>13.688398698154163</v>
          </cell>
          <cell r="F319" t="str">
            <v xml:space="preserve"> -</v>
          </cell>
          <cell r="G319">
            <v>15.648079015515115</v>
          </cell>
          <cell r="H319">
            <v>18.465899488009281</v>
          </cell>
          <cell r="I319">
            <v>13.688398698154163</v>
          </cell>
          <cell r="J319">
            <v>15.648079015515115</v>
          </cell>
          <cell r="K319">
            <v>19.009570012213938</v>
          </cell>
          <cell r="L319">
            <v>18.36020789154832</v>
          </cell>
          <cell r="M319">
            <v>14.289007666074012</v>
          </cell>
          <cell r="N319" t="str">
            <v xml:space="preserve"> -</v>
          </cell>
          <cell r="O319">
            <v>16.185750250613946</v>
          </cell>
          <cell r="P319">
            <v>18.843375660457529</v>
          </cell>
          <cell r="Q319">
            <v>14.289007666074012</v>
          </cell>
          <cell r="R319">
            <v>16.185750250613946</v>
          </cell>
          <cell r="S319">
            <v>17.467696625415972</v>
          </cell>
          <cell r="T319">
            <v>16.852834166778059</v>
          </cell>
          <cell r="U319">
            <v>14.817882595851655</v>
          </cell>
          <cell r="V319" t="str">
            <v xml:space="preserve"> -</v>
          </cell>
          <cell r="W319">
            <v>15.863968813336376</v>
          </cell>
          <cell r="X319">
            <v>17.300268850574977</v>
          </cell>
          <cell r="Y319">
            <v>14.817882595851655</v>
          </cell>
          <cell r="Z319">
            <v>15.863968813336376</v>
          </cell>
          <cell r="AA319">
            <v>18.411176716456342</v>
          </cell>
          <cell r="AB319">
            <v>17.589158935845461</v>
          </cell>
          <cell r="AC319">
            <v>15.083179988988064</v>
          </cell>
          <cell r="AD319" t="str">
            <v xml:space="preserve"> -</v>
          </cell>
          <cell r="AE319">
            <v>16.394908258176606</v>
          </cell>
          <cell r="AF319">
            <v>18.175555906646164</v>
          </cell>
          <cell r="AG319">
            <v>15.083179988988064</v>
          </cell>
          <cell r="AH319">
            <v>16.394908258176606</v>
          </cell>
          <cell r="AI319">
            <v>18.045627414015755</v>
          </cell>
          <cell r="AJ319">
            <v>17.187235130992168</v>
          </cell>
          <cell r="AK319">
            <v>15.41378959318091</v>
          </cell>
          <cell r="AL319" t="str">
            <v xml:space="preserve"> -</v>
          </cell>
          <cell r="AM319">
            <v>16.425025836960032</v>
          </cell>
          <cell r="AN319">
            <v>17.78883862374914</v>
          </cell>
          <cell r="AO319">
            <v>15.41378959318091</v>
          </cell>
          <cell r="AP319">
            <v>16.425025836960032</v>
          </cell>
          <cell r="AQ319">
            <v>18.003281244215433</v>
          </cell>
          <cell r="AR319">
            <v>16.922495060452832</v>
          </cell>
          <cell r="AS319">
            <v>14.586693220382825</v>
          </cell>
          <cell r="AT319" t="str">
            <v xml:space="preserve"> -</v>
          </cell>
          <cell r="AU319">
            <v>15.89597486261718</v>
          </cell>
          <cell r="AV319">
            <v>17.667071687689589</v>
          </cell>
          <cell r="AW319">
            <v>14.586693220382825</v>
          </cell>
          <cell r="AX319">
            <v>15.89597486261718</v>
          </cell>
          <cell r="AY319">
            <v>18.219988777033961</v>
          </cell>
          <cell r="AZ319">
            <v>17.158097043492319</v>
          </cell>
          <cell r="BA319">
            <v>15.289266559472043</v>
          </cell>
          <cell r="BB319" t="str">
            <v xml:space="preserve"> -</v>
          </cell>
          <cell r="BC319">
            <v>16.380398590158048</v>
          </cell>
          <cell r="BD319">
            <v>17.877202604332894</v>
          </cell>
          <cell r="BE319">
            <v>15.289266559472043</v>
          </cell>
          <cell r="BF319">
            <v>16.380398590158048</v>
          </cell>
          <cell r="BG319">
            <v>17.526118040302404</v>
          </cell>
          <cell r="BH319">
            <v>16.329480212581224</v>
          </cell>
          <cell r="BI319">
            <v>14.786499145954366</v>
          </cell>
          <cell r="BJ319" t="str">
            <v xml:space="preserve"> -</v>
          </cell>
          <cell r="BK319">
            <v>15.761856454325001</v>
          </cell>
          <cell r="BL319">
            <v>17.126203599080338</v>
          </cell>
          <cell r="BM319">
            <v>14.786499145954366</v>
          </cell>
          <cell r="BN319">
            <v>15.761856454325001</v>
          </cell>
          <cell r="BO319">
            <v>17.324432184083975</v>
          </cell>
          <cell r="BP319">
            <v>16.287189709181316</v>
          </cell>
          <cell r="BQ319">
            <v>15.608075800190209</v>
          </cell>
          <cell r="BR319" t="str">
            <v xml:space="preserve"> -</v>
          </cell>
          <cell r="BS319">
            <v>16.160381116679087</v>
          </cell>
          <cell r="BT319">
            <v>16.966176551999872</v>
          </cell>
          <cell r="BU319">
            <v>15.608075800190209</v>
          </cell>
          <cell r="BV319">
            <v>16.160381116679087</v>
          </cell>
          <cell r="BW319">
            <v>17.394250849607019</v>
          </cell>
          <cell r="BX319">
            <v>16.347367984806159</v>
          </cell>
          <cell r="BY319">
            <v>15.628499582800307</v>
          </cell>
          <cell r="BZ319" t="str">
            <v xml:space="preserve"> -</v>
          </cell>
          <cell r="CA319">
            <v>16.181999387412212</v>
          </cell>
          <cell r="CB319">
            <v>17.021216029660007</v>
          </cell>
          <cell r="CC319">
            <v>15.628499582800307</v>
          </cell>
          <cell r="CD319">
            <v>16.181999387412212</v>
          </cell>
          <cell r="CE319">
            <v>16.172126557140878</v>
          </cell>
          <cell r="CF319">
            <v>15.053112480327997</v>
          </cell>
          <cell r="CG319">
            <v>14.208568820500743</v>
          </cell>
          <cell r="CH319" t="str">
            <v xml:space="preserve"> -</v>
          </cell>
          <cell r="CI319">
            <v>14.823169734185443</v>
          </cell>
          <cell r="CJ319">
            <v>15.761845765261928</v>
          </cell>
          <cell r="CK319">
            <v>14.208568820500743</v>
          </cell>
          <cell r="CL319">
            <v>14.823169734185443</v>
          </cell>
          <cell r="CM319">
            <v>17.634723426136425</v>
          </cell>
          <cell r="CN319">
            <v>16.574517935635431</v>
          </cell>
          <cell r="CO319">
            <v>15.690678269605222</v>
          </cell>
          <cell r="CP319" t="str">
            <v xml:space="preserve"> -</v>
          </cell>
          <cell r="CQ319">
            <v>16.304287498219814</v>
          </cell>
          <cell r="CR319">
            <v>17.235656632700337</v>
          </cell>
          <cell r="CS319">
            <v>15.690678269605222</v>
          </cell>
          <cell r="CT319">
            <v>16.304287498219814</v>
          </cell>
        </row>
        <row r="320">
          <cell r="A320">
            <v>322</v>
          </cell>
          <cell r="B320" t="str">
            <v>ISP Base</v>
          </cell>
          <cell r="C320" t="str">
            <v xml:space="preserve"> -</v>
          </cell>
          <cell r="D320">
            <v>13.848783629903323</v>
          </cell>
          <cell r="E320">
            <v>46.522431482407278</v>
          </cell>
          <cell r="F320" t="str">
            <v xml:space="preserve"> -</v>
          </cell>
          <cell r="G320">
            <v>20.468582842976843</v>
          </cell>
          <cell r="H320">
            <v>13.848783629903323</v>
          </cell>
          <cell r="I320">
            <v>46.522431482407278</v>
          </cell>
          <cell r="J320">
            <v>20.468582842976843</v>
          </cell>
          <cell r="K320" t="str">
            <v xml:space="preserve"> -</v>
          </cell>
          <cell r="L320">
            <v>13.931889684774969</v>
          </cell>
          <cell r="M320">
            <v>46.48254435998161</v>
          </cell>
          <cell r="N320" t="str">
            <v xml:space="preserve"> -</v>
          </cell>
          <cell r="O320">
            <v>20.33408212711333</v>
          </cell>
          <cell r="P320">
            <v>13.931889684774969</v>
          </cell>
          <cell r="Q320">
            <v>46.48254435998161</v>
          </cell>
          <cell r="R320">
            <v>20.33408212711333</v>
          </cell>
          <cell r="S320" t="str">
            <v xml:space="preserve"> -</v>
          </cell>
          <cell r="T320">
            <v>14.026469497813832</v>
          </cell>
          <cell r="U320">
            <v>46.42387500749917</v>
          </cell>
          <cell r="V320" t="str">
            <v xml:space="preserve"> -</v>
          </cell>
          <cell r="W320">
            <v>20.205720708197202</v>
          </cell>
          <cell r="X320">
            <v>14.026469497813832</v>
          </cell>
          <cell r="Y320">
            <v>46.42387500749917</v>
          </cell>
          <cell r="Z320">
            <v>20.205720708197202</v>
          </cell>
          <cell r="AA320" t="str">
            <v xml:space="preserve"> -</v>
          </cell>
          <cell r="AB320">
            <v>14.145853654365562</v>
          </cell>
          <cell r="AC320">
            <v>46.340602393437379</v>
          </cell>
          <cell r="AD320" t="str">
            <v xml:space="preserve"> -</v>
          </cell>
          <cell r="AE320">
            <v>20.089329740585871</v>
          </cell>
          <cell r="AF320">
            <v>14.145853654365562</v>
          </cell>
          <cell r="AG320">
            <v>46.340602393437379</v>
          </cell>
          <cell r="AH320">
            <v>20.089329740585871</v>
          </cell>
          <cell r="AI320" t="str">
            <v xml:space="preserve"> -</v>
          </cell>
          <cell r="AJ320">
            <v>14.282501797683242</v>
          </cell>
          <cell r="AK320">
            <v>46.239530282607923</v>
          </cell>
          <cell r="AL320" t="str">
            <v xml:space="preserve"> -</v>
          </cell>
          <cell r="AM320">
            <v>19.982196487917289</v>
          </cell>
          <cell r="AN320">
            <v>14.282501797683242</v>
          </cell>
          <cell r="AO320">
            <v>46.239530282607923</v>
          </cell>
          <cell r="AP320">
            <v>19.982196487917289</v>
          </cell>
          <cell r="AQ320" t="str">
            <v xml:space="preserve"> -</v>
          </cell>
          <cell r="AR320">
            <v>14.405399216692112</v>
          </cell>
          <cell r="AS320">
            <v>46.120892811263381</v>
          </cell>
          <cell r="AT320" t="str">
            <v xml:space="preserve"> -</v>
          </cell>
          <cell r="AU320">
            <v>19.869025702829415</v>
          </cell>
          <cell r="AV320">
            <v>14.405399216692112</v>
          </cell>
          <cell r="AW320">
            <v>46.120892811263381</v>
          </cell>
          <cell r="AX320">
            <v>19.869025702829415</v>
          </cell>
          <cell r="AY320" t="str">
            <v xml:space="preserve"> -</v>
          </cell>
          <cell r="AZ320">
            <v>14.556971621395293</v>
          </cell>
          <cell r="BA320">
            <v>45.97991925579479</v>
          </cell>
          <cell r="BB320" t="str">
            <v xml:space="preserve"> -</v>
          </cell>
          <cell r="BC320">
            <v>19.763100129725931</v>
          </cell>
          <cell r="BD320">
            <v>14.556971621395293</v>
          </cell>
          <cell r="BE320">
            <v>45.97991925579479</v>
          </cell>
          <cell r="BF320">
            <v>19.763100129725931</v>
          </cell>
          <cell r="BG320" t="str">
            <v xml:space="preserve"> -</v>
          </cell>
          <cell r="BH320">
            <v>14.735359513285443</v>
          </cell>
          <cell r="BI320">
            <v>45.815496949670759</v>
          </cell>
          <cell r="BJ320" t="str">
            <v xml:space="preserve"> -</v>
          </cell>
          <cell r="BK320">
            <v>19.667479238449157</v>
          </cell>
          <cell r="BL320">
            <v>14.735359513285443</v>
          </cell>
          <cell r="BM320">
            <v>45.815496949670759</v>
          </cell>
          <cell r="BN320">
            <v>19.667479238449157</v>
          </cell>
          <cell r="BO320" t="str">
            <v xml:space="preserve"> -</v>
          </cell>
          <cell r="BP320">
            <v>14.907254806650853</v>
          </cell>
          <cell r="BQ320">
            <v>45.608313214497933</v>
          </cell>
          <cell r="BR320" t="str">
            <v xml:space="preserve"> -</v>
          </cell>
          <cell r="BS320">
            <v>19.574170503516427</v>
          </cell>
          <cell r="BT320">
            <v>14.907254806650853</v>
          </cell>
          <cell r="BU320">
            <v>45.608313214497933</v>
          </cell>
          <cell r="BV320">
            <v>19.574170503516427</v>
          </cell>
          <cell r="BW320" t="str">
            <v xml:space="preserve"> -</v>
          </cell>
          <cell r="BX320">
            <v>15.049383076678865</v>
          </cell>
          <cell r="BY320">
            <v>45.373817982304317</v>
          </cell>
          <cell r="BZ320" t="str">
            <v xml:space="preserve"> -</v>
          </cell>
          <cell r="CA320">
            <v>19.482889491279664</v>
          </cell>
          <cell r="CB320">
            <v>15.049383076678865</v>
          </cell>
          <cell r="CC320">
            <v>45.373817982304317</v>
          </cell>
          <cell r="CD320">
            <v>19.482889491279664</v>
          </cell>
          <cell r="CE320" t="str">
            <v xml:space="preserve"> -</v>
          </cell>
          <cell r="CF320">
            <v>15.164670710420289</v>
          </cell>
          <cell r="CG320">
            <v>45.141307753013059</v>
          </cell>
          <cell r="CH320" t="str">
            <v xml:space="preserve"> -</v>
          </cell>
          <cell r="CI320">
            <v>19.396223708473993</v>
          </cell>
          <cell r="CJ320">
            <v>15.164670710420289</v>
          </cell>
          <cell r="CK320">
            <v>45.141307753013059</v>
          </cell>
          <cell r="CL320">
            <v>19.396223708473993</v>
          </cell>
          <cell r="CM320" t="str">
            <v xml:space="preserve"> -</v>
          </cell>
          <cell r="CN320">
            <v>15.277879449675208</v>
          </cell>
          <cell r="CO320">
            <v>44.90367595291896</v>
          </cell>
          <cell r="CP320" t="str">
            <v xml:space="preserve"> -</v>
          </cell>
          <cell r="CQ320">
            <v>19.314918808136248</v>
          </cell>
          <cell r="CR320">
            <v>15.277879449675208</v>
          </cell>
          <cell r="CS320">
            <v>44.90367595291896</v>
          </cell>
          <cell r="CT320">
            <v>19.314918808136248</v>
          </cell>
        </row>
        <row r="321">
          <cell r="A321">
            <v>323</v>
          </cell>
          <cell r="B321" t="str">
            <v>Prepay Base</v>
          </cell>
          <cell r="C321" t="str">
            <v xml:space="preserve"> -</v>
          </cell>
          <cell r="D321" t="str">
            <v xml:space="preserve"> -</v>
          </cell>
          <cell r="E321" t="str">
            <v xml:space="preserve"> -</v>
          </cell>
          <cell r="F321">
            <v>0</v>
          </cell>
          <cell r="G321" t="str">
            <v xml:space="preserve"> -</v>
          </cell>
          <cell r="H321" t="str">
            <v xml:space="preserve"> -</v>
          </cell>
          <cell r="I321">
            <v>0</v>
          </cell>
          <cell r="J321">
            <v>0</v>
          </cell>
          <cell r="K321" t="str">
            <v xml:space="preserve"> -</v>
          </cell>
          <cell r="L321" t="str">
            <v xml:space="preserve"> -</v>
          </cell>
          <cell r="M321" t="str">
            <v xml:space="preserve"> -</v>
          </cell>
          <cell r="N321">
            <v>0</v>
          </cell>
          <cell r="O321" t="str">
            <v xml:space="preserve"> -</v>
          </cell>
          <cell r="P321" t="str">
            <v xml:space="preserve"> -</v>
          </cell>
          <cell r="Q321">
            <v>0</v>
          </cell>
          <cell r="R321">
            <v>0</v>
          </cell>
          <cell r="S321" t="str">
            <v xml:space="preserve"> -</v>
          </cell>
          <cell r="T321" t="str">
            <v xml:space="preserve"> -</v>
          </cell>
          <cell r="U321" t="str">
            <v xml:space="preserve"> -</v>
          </cell>
          <cell r="V321">
            <v>0</v>
          </cell>
          <cell r="W321" t="str">
            <v xml:space="preserve"> -</v>
          </cell>
          <cell r="X321" t="str">
            <v xml:space="preserve"> -</v>
          </cell>
          <cell r="Y321">
            <v>0</v>
          </cell>
          <cell r="Z321">
            <v>0</v>
          </cell>
          <cell r="AA321" t="str">
            <v xml:space="preserve"> -</v>
          </cell>
          <cell r="AB321" t="str">
            <v xml:space="preserve"> -</v>
          </cell>
          <cell r="AC321" t="str">
            <v xml:space="preserve"> -</v>
          </cell>
          <cell r="AD321">
            <v>0</v>
          </cell>
          <cell r="AE321" t="str">
            <v xml:space="preserve"> -</v>
          </cell>
          <cell r="AF321" t="str">
            <v xml:space="preserve"> -</v>
          </cell>
          <cell r="AG321">
            <v>0</v>
          </cell>
          <cell r="AH321">
            <v>0</v>
          </cell>
          <cell r="AI321" t="str">
            <v xml:space="preserve"> -</v>
          </cell>
          <cell r="AJ321" t="str">
            <v xml:space="preserve"> -</v>
          </cell>
          <cell r="AK321" t="str">
            <v xml:space="preserve"> -</v>
          </cell>
          <cell r="AL321">
            <v>0</v>
          </cell>
          <cell r="AM321" t="str">
            <v xml:space="preserve"> -</v>
          </cell>
          <cell r="AN321" t="str">
            <v xml:space="preserve"> -</v>
          </cell>
          <cell r="AO321">
            <v>0</v>
          </cell>
          <cell r="AP321">
            <v>0</v>
          </cell>
          <cell r="AQ321" t="str">
            <v xml:space="preserve"> -</v>
          </cell>
          <cell r="AR321" t="str">
            <v xml:space="preserve"> -</v>
          </cell>
          <cell r="AS321" t="str">
            <v xml:space="preserve"> -</v>
          </cell>
          <cell r="AT321">
            <v>0</v>
          </cell>
          <cell r="AU321" t="str">
            <v xml:space="preserve"> -</v>
          </cell>
          <cell r="AV321" t="str">
            <v xml:space="preserve"> -</v>
          </cell>
          <cell r="AW321">
            <v>0</v>
          </cell>
          <cell r="AX321">
            <v>0</v>
          </cell>
          <cell r="AY321" t="str">
            <v xml:space="preserve"> -</v>
          </cell>
          <cell r="AZ321" t="str">
            <v xml:space="preserve"> -</v>
          </cell>
          <cell r="BA321" t="str">
            <v xml:space="preserve"> -</v>
          </cell>
          <cell r="BB321">
            <v>0</v>
          </cell>
          <cell r="BC321" t="str">
            <v xml:space="preserve"> -</v>
          </cell>
          <cell r="BD321" t="str">
            <v xml:space="preserve"> -</v>
          </cell>
          <cell r="BE321">
            <v>0</v>
          </cell>
          <cell r="BF321">
            <v>0</v>
          </cell>
          <cell r="BG321" t="str">
            <v xml:space="preserve"> -</v>
          </cell>
          <cell r="BH321" t="str">
            <v xml:space="preserve"> -</v>
          </cell>
          <cell r="BI321" t="str">
            <v xml:space="preserve"> -</v>
          </cell>
          <cell r="BJ321">
            <v>0</v>
          </cell>
          <cell r="BK321" t="str">
            <v xml:space="preserve"> -</v>
          </cell>
          <cell r="BL321" t="str">
            <v xml:space="preserve"> -</v>
          </cell>
          <cell r="BM321">
            <v>0</v>
          </cell>
          <cell r="BN321">
            <v>0</v>
          </cell>
          <cell r="BO321" t="str">
            <v xml:space="preserve"> -</v>
          </cell>
          <cell r="BP321" t="str">
            <v xml:space="preserve"> -</v>
          </cell>
          <cell r="BQ321" t="str">
            <v xml:space="preserve"> -</v>
          </cell>
          <cell r="BR321">
            <v>0</v>
          </cell>
          <cell r="BS321" t="str">
            <v xml:space="preserve"> -</v>
          </cell>
          <cell r="BT321" t="str">
            <v xml:space="preserve"> -</v>
          </cell>
          <cell r="BU321">
            <v>0</v>
          </cell>
          <cell r="BV321">
            <v>0</v>
          </cell>
          <cell r="BW321" t="str">
            <v xml:space="preserve"> -</v>
          </cell>
          <cell r="BX321" t="str">
            <v xml:space="preserve"> -</v>
          </cell>
          <cell r="BY321" t="str">
            <v xml:space="preserve"> -</v>
          </cell>
          <cell r="BZ321">
            <v>0</v>
          </cell>
          <cell r="CA321" t="str">
            <v xml:space="preserve"> -</v>
          </cell>
          <cell r="CB321" t="str">
            <v xml:space="preserve"> -</v>
          </cell>
          <cell r="CC321">
            <v>0</v>
          </cell>
          <cell r="CD321">
            <v>0</v>
          </cell>
          <cell r="CE321" t="str">
            <v xml:space="preserve"> -</v>
          </cell>
          <cell r="CF321" t="str">
            <v xml:space="preserve"> -</v>
          </cell>
          <cell r="CG321" t="str">
            <v xml:space="preserve"> -</v>
          </cell>
          <cell r="CH321">
            <v>0</v>
          </cell>
          <cell r="CI321" t="str">
            <v xml:space="preserve"> -</v>
          </cell>
          <cell r="CJ321" t="str">
            <v xml:space="preserve"> -</v>
          </cell>
          <cell r="CK321">
            <v>0</v>
          </cell>
          <cell r="CL321">
            <v>0</v>
          </cell>
          <cell r="CM321" t="str">
            <v xml:space="preserve"> -</v>
          </cell>
          <cell r="CN321" t="str">
            <v xml:space="preserve"> -</v>
          </cell>
          <cell r="CO321" t="str">
            <v xml:space="preserve"> -</v>
          </cell>
          <cell r="CP321">
            <v>0</v>
          </cell>
          <cell r="CQ321" t="str">
            <v xml:space="preserve"> -</v>
          </cell>
          <cell r="CR321" t="str">
            <v xml:space="preserve"> -</v>
          </cell>
          <cell r="CS321">
            <v>0</v>
          </cell>
          <cell r="CT321">
            <v>0</v>
          </cell>
        </row>
        <row r="322">
          <cell r="A322">
            <v>324</v>
          </cell>
          <cell r="B322" t="str">
            <v>Group</v>
          </cell>
          <cell r="C322">
            <v>14.20461616996945</v>
          </cell>
          <cell r="D322">
            <v>13.36036410400869</v>
          </cell>
          <cell r="E322">
            <v>11.591188050268014</v>
          </cell>
          <cell r="F322">
            <v>0</v>
          </cell>
          <cell r="G322">
            <v>12.418804290193686</v>
          </cell>
          <cell r="H322">
            <v>13.754205036265674</v>
          </cell>
          <cell r="I322">
            <v>2.4930501810579737</v>
          </cell>
          <cell r="J322">
            <v>3.8175735948756211</v>
          </cell>
          <cell r="K322">
            <v>14.667785725484331</v>
          </cell>
          <cell r="L322">
            <v>13.549053667807208</v>
          </cell>
          <cell r="M322">
            <v>11.837713165355963</v>
          </cell>
          <cell r="N322">
            <v>0</v>
          </cell>
          <cell r="O322">
            <v>12.708861421709711</v>
          </cell>
          <cell r="P322">
            <v>14.074771333919317</v>
          </cell>
          <cell r="Q322">
            <v>2.4738913264760609</v>
          </cell>
          <cell r="R322">
            <v>3.8382684626681831</v>
          </cell>
          <cell r="S322">
            <v>14.749812799331517</v>
          </cell>
          <cell r="T322">
            <v>13.562100352166222</v>
          </cell>
          <cell r="U322">
            <v>11.899083955427216</v>
          </cell>
          <cell r="V322">
            <v>0</v>
          </cell>
          <cell r="W322">
            <v>12.779774605146144</v>
          </cell>
          <cell r="X322">
            <v>14.123993400107635</v>
          </cell>
          <cell r="Y322">
            <v>2.4419667793214512</v>
          </cell>
          <cell r="Z322">
            <v>3.8265218809758741</v>
          </cell>
          <cell r="AA322">
            <v>15.282990785454734</v>
          </cell>
          <cell r="AB322">
            <v>13.713059538283277</v>
          </cell>
          <cell r="AC322">
            <v>11.844211434997383</v>
          </cell>
          <cell r="AD322">
            <v>0</v>
          </cell>
          <cell r="AE322">
            <v>12.893224444404414</v>
          </cell>
          <cell r="AF322">
            <v>14.459527653715396</v>
          </cell>
          <cell r="AG322">
            <v>2.4123365532788208</v>
          </cell>
          <cell r="AH322">
            <v>3.8584043900374261</v>
          </cell>
          <cell r="AI322">
            <v>17.93542892376658</v>
          </cell>
          <cell r="AJ322">
            <v>13.747250666637434</v>
          </cell>
          <cell r="AK322">
            <v>11.877761777791944</v>
          </cell>
          <cell r="AL322">
            <v>0</v>
          </cell>
          <cell r="AM322">
            <v>12.993759977169532</v>
          </cell>
          <cell r="AN322">
            <v>14.624761464384648</v>
          </cell>
          <cell r="AO322">
            <v>2.4080863757143325</v>
          </cell>
          <cell r="AP322">
            <v>3.8963564438554052</v>
          </cell>
          <cell r="AQ322">
            <v>16.124914437953244</v>
          </cell>
          <cell r="AR322">
            <v>13.871334888509329</v>
          </cell>
          <cell r="AS322">
            <v>11.828514960671422</v>
          </cell>
          <cell r="AT322">
            <v>1.367781515368429</v>
          </cell>
          <cell r="AU322">
            <v>13.116183652087463</v>
          </cell>
          <cell r="AV322">
            <v>14.953991473085829</v>
          </cell>
          <cell r="AW322">
            <v>2.3808057359064687</v>
          </cell>
          <cell r="AX322">
            <v>3.934794028302921</v>
          </cell>
          <cell r="AY322">
            <v>16.530165751474701</v>
          </cell>
          <cell r="AZ322">
            <v>13.929298375471637</v>
          </cell>
          <cell r="BA322">
            <v>11.793596633662956</v>
          </cell>
          <cell r="BB322">
            <v>0</v>
          </cell>
          <cell r="BC322">
            <v>13.210792852465124</v>
          </cell>
          <cell r="BD322">
            <v>15.184166275631814</v>
          </cell>
          <cell r="BE322">
            <v>2.3475054832826059</v>
          </cell>
          <cell r="BF322">
            <v>3.9529905740999207</v>
          </cell>
          <cell r="BG322">
            <v>16.743502139947854</v>
          </cell>
          <cell r="BH322">
            <v>13.891729816227777</v>
          </cell>
          <cell r="BI322">
            <v>11.731643929094567</v>
          </cell>
          <cell r="BJ322">
            <v>0</v>
          </cell>
          <cell r="BK322">
            <v>13.230431872614721</v>
          </cell>
          <cell r="BL322">
            <v>15.270921943483319</v>
          </cell>
          <cell r="BM322">
            <v>2.3018506608246763</v>
          </cell>
          <cell r="BN322">
            <v>3.9355092892533543</v>
          </cell>
          <cell r="BO322">
            <v>17.11632147716891</v>
          </cell>
          <cell r="BP322">
            <v>13.96826775797469</v>
          </cell>
          <cell r="BQ322">
            <v>11.972568520850571</v>
          </cell>
          <cell r="BR322">
            <v>0</v>
          </cell>
          <cell r="BS322">
            <v>13.473738375239458</v>
          </cell>
          <cell r="BT322">
            <v>15.492843239996322</v>
          </cell>
          <cell r="BU322">
            <v>2.3081498240948175</v>
          </cell>
          <cell r="BV322">
            <v>3.9610428270953753</v>
          </cell>
          <cell r="BW322">
            <v>17.473043490305805</v>
          </cell>
          <cell r="BX322">
            <v>14.035787044707876</v>
          </cell>
          <cell r="BY322">
            <v>11.994196154641253</v>
          </cell>
          <cell r="BZ322">
            <v>0</v>
          </cell>
          <cell r="CA322">
            <v>13.586057959656907</v>
          </cell>
          <cell r="CB322">
            <v>15.705147266688554</v>
          </cell>
          <cell r="CC322">
            <v>2.2780035296381924</v>
          </cell>
          <cell r="CD322">
            <v>3.9544949133565472</v>
          </cell>
          <cell r="CE322">
            <v>17.55602284612382</v>
          </cell>
          <cell r="CF322">
            <v>13.978967345339921</v>
          </cell>
          <cell r="CG322">
            <v>11.836823988133494</v>
          </cell>
          <cell r="CH322">
            <v>0</v>
          </cell>
          <cell r="CI322">
            <v>13.523263493410154</v>
          </cell>
          <cell r="CJ322">
            <v>15.726815662781222</v>
          </cell>
          <cell r="CK322">
            <v>2.2327571614908073</v>
          </cell>
          <cell r="CL322">
            <v>3.9350441745195401</v>
          </cell>
          <cell r="CM322">
            <v>18.142239733575906</v>
          </cell>
          <cell r="CN322">
            <v>14.203259618810971</v>
          </cell>
          <cell r="CO322">
            <v>12.181088322736654</v>
          </cell>
          <cell r="CP322">
            <v>0</v>
          </cell>
          <cell r="CQ322">
            <v>13.919997532612404</v>
          </cell>
          <cell r="CR322">
            <v>16.141407614566969</v>
          </cell>
          <cell r="CS322">
            <v>2.2856513809420473</v>
          </cell>
          <cell r="CT322">
            <v>4.0601804487425834</v>
          </cell>
        </row>
        <row r="323">
          <cell r="A323">
            <v>325</v>
          </cell>
          <cell r="B323" t="str">
            <v>Average Calls Outgoing per customer</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row>
        <row r="324">
          <cell r="A324">
            <v>326</v>
          </cell>
          <cell r="B324" t="str">
            <v>Corporate Jupiter Base</v>
          </cell>
          <cell r="C324">
            <v>22.953492938313484</v>
          </cell>
          <cell r="D324">
            <v>18.646461825068677</v>
          </cell>
          <cell r="E324">
            <v>20.443005755304245</v>
          </cell>
          <cell r="F324" t="str">
            <v xml:space="preserve"> -</v>
          </cell>
          <cell r="G324">
            <v>21.650297277640529</v>
          </cell>
          <cell r="H324">
            <v>21.671075618168604</v>
          </cell>
          <cell r="I324">
            <v>20.443005755304245</v>
          </cell>
          <cell r="J324">
            <v>21.650297277640529</v>
          </cell>
          <cell r="K324">
            <v>23.516512167928557</v>
          </cell>
          <cell r="L324">
            <v>20.272128284293228</v>
          </cell>
          <cell r="M324">
            <v>19.912185942860763</v>
          </cell>
          <cell r="N324" t="str">
            <v xml:space="preserve"> -</v>
          </cell>
          <cell r="O324">
            <v>22.524874483403753</v>
          </cell>
          <cell r="P324">
            <v>22.567289478749561</v>
          </cell>
          <cell r="Q324">
            <v>19.912185942860763</v>
          </cell>
          <cell r="R324">
            <v>22.524874483403753</v>
          </cell>
          <cell r="S324">
            <v>21.993537337169933</v>
          </cell>
          <cell r="T324">
            <v>18.864415835780623</v>
          </cell>
          <cell r="U324">
            <v>22.475207059272158</v>
          </cell>
          <cell r="V324" t="str">
            <v xml:space="preserve"> -</v>
          </cell>
          <cell r="W324">
            <v>21.114395078907659</v>
          </cell>
          <cell r="X324">
            <v>21.09354852863472</v>
          </cell>
          <cell r="Y324">
            <v>22.475207059272158</v>
          </cell>
          <cell r="Z324">
            <v>21.114395078907659</v>
          </cell>
          <cell r="AA324">
            <v>21.19478762008907</v>
          </cell>
          <cell r="AB324">
            <v>18.73662941771331</v>
          </cell>
          <cell r="AC324">
            <v>19.74668711658148</v>
          </cell>
          <cell r="AD324" t="str">
            <v xml:space="preserve"> -</v>
          </cell>
          <cell r="AE324">
            <v>20.487710473383199</v>
          </cell>
          <cell r="AF324">
            <v>20.498438859333117</v>
          </cell>
          <cell r="AG324">
            <v>19.74668711658148</v>
          </cell>
          <cell r="AH324">
            <v>20.487710473383199</v>
          </cell>
          <cell r="AI324">
            <v>18.634074078197216</v>
          </cell>
          <cell r="AJ324">
            <v>17.091478533297362</v>
          </cell>
          <cell r="AK324">
            <v>18.299680613074113</v>
          </cell>
          <cell r="AL324" t="str">
            <v xml:space="preserve"> -</v>
          </cell>
          <cell r="AM324">
            <v>18.204861048987013</v>
          </cell>
          <cell r="AN324">
            <v>18.203563668023822</v>
          </cell>
          <cell r="AO324">
            <v>18.299680613074113</v>
          </cell>
          <cell r="AP324">
            <v>18.204861048987013</v>
          </cell>
          <cell r="AQ324">
            <v>19.180924330856545</v>
          </cell>
          <cell r="AR324">
            <v>17.512947598276611</v>
          </cell>
          <cell r="AS324">
            <v>16.728183006259254</v>
          </cell>
          <cell r="AT324" t="str">
            <v xml:space="preserve"> -</v>
          </cell>
          <cell r="AU324">
            <v>18.697855906239543</v>
          </cell>
          <cell r="AV324">
            <v>18.72327267626175</v>
          </cell>
          <cell r="AW324">
            <v>16.728183006259254</v>
          </cell>
          <cell r="AX324">
            <v>18.697855906239543</v>
          </cell>
          <cell r="AY324">
            <v>21.123594664342047</v>
          </cell>
          <cell r="AZ324">
            <v>19.997395911842744</v>
          </cell>
          <cell r="BA324">
            <v>19.326818378557551</v>
          </cell>
          <cell r="BB324" t="str">
            <v xml:space="preserve"> -</v>
          </cell>
          <cell r="BC324">
            <v>20.801513122307057</v>
          </cell>
          <cell r="BD324">
            <v>20.819430114114414</v>
          </cell>
          <cell r="BE324">
            <v>19.326818378557551</v>
          </cell>
          <cell r="BF324">
            <v>20.801513122307057</v>
          </cell>
          <cell r="BG324">
            <v>21.785265211608845</v>
          </cell>
          <cell r="BH324">
            <v>20.767496632738133</v>
          </cell>
          <cell r="BI324">
            <v>20.551578297019667</v>
          </cell>
          <cell r="BJ324" t="str">
            <v xml:space="preserve"> -</v>
          </cell>
          <cell r="BK324">
            <v>21.503240780634147</v>
          </cell>
          <cell r="BL324">
            <v>21.514120203914604</v>
          </cell>
          <cell r="BM324">
            <v>20.551578297019667</v>
          </cell>
          <cell r="BN324">
            <v>21.503240780634147</v>
          </cell>
          <cell r="BO324">
            <v>21.26144686696885</v>
          </cell>
          <cell r="BP324">
            <v>20.866765872802219</v>
          </cell>
          <cell r="BQ324">
            <v>21.811860849021571</v>
          </cell>
          <cell r="BR324" t="str">
            <v xml:space="preserve"> -</v>
          </cell>
          <cell r="BS324">
            <v>21.164507055916776</v>
          </cell>
          <cell r="BT324">
            <v>21.157528846636826</v>
          </cell>
          <cell r="BU324">
            <v>21.811860849021571</v>
          </cell>
          <cell r="BV324">
            <v>21.164507055916776</v>
          </cell>
          <cell r="BW324">
            <v>20.481742500687467</v>
          </cell>
          <cell r="BX324">
            <v>20.2516328631894</v>
          </cell>
          <cell r="BY324">
            <v>20.555094902376897</v>
          </cell>
          <cell r="BZ324" t="str">
            <v xml:space="preserve"> -</v>
          </cell>
          <cell r="CA324">
            <v>20.423269931812573</v>
          </cell>
          <cell r="CB324">
            <v>20.421927238052021</v>
          </cell>
          <cell r="CC324">
            <v>20.555094902376897</v>
          </cell>
          <cell r="CD324">
            <v>20.423269931812573</v>
          </cell>
          <cell r="CE324">
            <v>18.701771690800776</v>
          </cell>
          <cell r="CF324">
            <v>18.467695662485212</v>
          </cell>
          <cell r="CG324">
            <v>17.495744149900798</v>
          </cell>
          <cell r="CH324" t="str">
            <v xml:space="preserve"> -</v>
          </cell>
          <cell r="CI324">
            <v>18.63103800089284</v>
          </cell>
          <cell r="CJ324">
            <v>18.641950708703678</v>
          </cell>
          <cell r="CK324">
            <v>17.495744149900798</v>
          </cell>
          <cell r="CL324">
            <v>18.63103800089284</v>
          </cell>
          <cell r="CM324">
            <v>18.45791164058819</v>
          </cell>
          <cell r="CN324">
            <v>18.395380358769827</v>
          </cell>
          <cell r="CO324">
            <v>18.039143875028124</v>
          </cell>
          <cell r="CP324" t="str">
            <v xml:space="preserve"> -</v>
          </cell>
          <cell r="CQ324">
            <v>18.438605405639418</v>
          </cell>
          <cell r="CR324">
            <v>18.44222347986797</v>
          </cell>
          <cell r="CS324">
            <v>18.039143875028124</v>
          </cell>
          <cell r="CT324">
            <v>18.438605405639418</v>
          </cell>
        </row>
        <row r="325">
          <cell r="A325">
            <v>327</v>
          </cell>
          <cell r="B325" t="str">
            <v>Consumer Jupiter Base</v>
          </cell>
          <cell r="C325">
            <v>10.209375378105111</v>
          </cell>
          <cell r="D325">
            <v>12.281742929944935</v>
          </cell>
          <cell r="E325">
            <v>28.486859034525043</v>
          </cell>
          <cell r="F325" t="str">
            <v xml:space="preserve"> -</v>
          </cell>
          <cell r="G325">
            <v>23.802314336576838</v>
          </cell>
          <cell r="H325">
            <v>11.965883880291852</v>
          </cell>
          <cell r="I325">
            <v>28.486859034525043</v>
          </cell>
          <cell r="J325">
            <v>23.802314336576838</v>
          </cell>
          <cell r="K325">
            <v>11.472586399252586</v>
          </cell>
          <cell r="L325">
            <v>13.571338156132436</v>
          </cell>
          <cell r="M325">
            <v>33.90520164203182</v>
          </cell>
          <cell r="N325" t="str">
            <v xml:space="preserve"> -</v>
          </cell>
          <cell r="O325">
            <v>28.045766295822744</v>
          </cell>
          <cell r="P325">
            <v>13.254631098059862</v>
          </cell>
          <cell r="Q325">
            <v>33.90520164203182</v>
          </cell>
          <cell r="R325">
            <v>28.045766295822744</v>
          </cell>
          <cell r="S325">
            <v>10.729503130943025</v>
          </cell>
          <cell r="T325">
            <v>12.632952658329778</v>
          </cell>
          <cell r="U325">
            <v>33.962595582046575</v>
          </cell>
          <cell r="V325" t="str">
            <v xml:space="preserve"> -</v>
          </cell>
          <cell r="W325">
            <v>27.850358219134481</v>
          </cell>
          <cell r="X325">
            <v>12.348592272006623</v>
          </cell>
          <cell r="Y325">
            <v>33.962595582046575</v>
          </cell>
          <cell r="Z325">
            <v>27.850358219134481</v>
          </cell>
          <cell r="AA325">
            <v>11.678317987538282</v>
          </cell>
          <cell r="AB325">
            <v>14.15017397509143</v>
          </cell>
          <cell r="AC325">
            <v>33.280776286151806</v>
          </cell>
          <cell r="AD325" t="str">
            <v xml:space="preserve"> -</v>
          </cell>
          <cell r="AE325">
            <v>27.793467671174035</v>
          </cell>
          <cell r="AF325">
            <v>13.784763728011683</v>
          </cell>
          <cell r="AG325">
            <v>33.280776286151806</v>
          </cell>
          <cell r="AH325">
            <v>27.793467671174035</v>
          </cell>
          <cell r="AI325">
            <v>11.177328935613367</v>
          </cell>
          <cell r="AJ325">
            <v>13.462357599091362</v>
          </cell>
          <cell r="AK325">
            <v>33.410990049293858</v>
          </cell>
          <cell r="AL325" t="str">
            <v xml:space="preserve"> -</v>
          </cell>
          <cell r="AM325">
            <v>27.720382755145064</v>
          </cell>
          <cell r="AN325">
            <v>13.128230875151592</v>
          </cell>
          <cell r="AO325">
            <v>33.410990049293858</v>
          </cell>
          <cell r="AP325">
            <v>27.720382755145064</v>
          </cell>
          <cell r="AQ325">
            <v>12.155776353549051</v>
          </cell>
          <cell r="AR325">
            <v>15.01743043650848</v>
          </cell>
          <cell r="AS325">
            <v>33.554229377516052</v>
          </cell>
          <cell r="AT325" t="str">
            <v xml:space="preserve"> -</v>
          </cell>
          <cell r="AU325">
            <v>28.251768255101023</v>
          </cell>
          <cell r="AV325">
            <v>14.603260467514231</v>
          </cell>
          <cell r="AW325">
            <v>33.554229377516052</v>
          </cell>
          <cell r="AX325">
            <v>28.251768255101023</v>
          </cell>
          <cell r="AY325">
            <v>12.935105149544832</v>
          </cell>
          <cell r="AZ325">
            <v>16.019413620968145</v>
          </cell>
          <cell r="BA325">
            <v>37.077115107228501</v>
          </cell>
          <cell r="BB325" t="str">
            <v xml:space="preserve"> -</v>
          </cell>
          <cell r="BC325">
            <v>31.080842335116198</v>
          </cell>
          <cell r="BD325">
            <v>15.578272461799211</v>
          </cell>
          <cell r="BE325">
            <v>37.077115107228501</v>
          </cell>
          <cell r="BF325">
            <v>31.080842335116198</v>
          </cell>
          <cell r="BG325">
            <v>12.334428250220103</v>
          </cell>
          <cell r="BH325">
            <v>15.669885617533444</v>
          </cell>
          <cell r="BI325">
            <v>36.167918359096028</v>
          </cell>
          <cell r="BJ325" t="str">
            <v xml:space="preserve"> -</v>
          </cell>
          <cell r="BK325">
            <v>30.356219588414014</v>
          </cell>
          <cell r="BL325">
            <v>15.199466453206607</v>
          </cell>
          <cell r="BM325">
            <v>36.167918359096028</v>
          </cell>
          <cell r="BN325">
            <v>30.356219588414014</v>
          </cell>
          <cell r="BO325">
            <v>12.443994391008284</v>
          </cell>
          <cell r="BP325">
            <v>15.574304462944204</v>
          </cell>
          <cell r="BQ325">
            <v>38.200256154202577</v>
          </cell>
          <cell r="BR325" t="str">
            <v xml:space="preserve"> -</v>
          </cell>
          <cell r="BS325">
            <v>31.905884738349002</v>
          </cell>
          <cell r="BT325">
            <v>15.139110683750394</v>
          </cell>
          <cell r="BU325">
            <v>38.200256154202577</v>
          </cell>
          <cell r="BV325">
            <v>31.905884738349002</v>
          </cell>
          <cell r="BW325">
            <v>11.957061186477597</v>
          </cell>
          <cell r="BX325">
            <v>15.185302787671381</v>
          </cell>
          <cell r="BY325">
            <v>36.444995022589318</v>
          </cell>
          <cell r="BZ325" t="str">
            <v xml:space="preserve"> -</v>
          </cell>
          <cell r="CA325">
            <v>30.619340034152899</v>
          </cell>
          <cell r="CB325">
            <v>14.742261578050377</v>
          </cell>
          <cell r="CC325">
            <v>36.444995022589318</v>
          </cell>
          <cell r="CD325">
            <v>30.619340034152899</v>
          </cell>
          <cell r="CE325">
            <v>12.975867827583286</v>
          </cell>
          <cell r="CF325">
            <v>16.819791403797858</v>
          </cell>
          <cell r="CG325">
            <v>37.970665899618204</v>
          </cell>
          <cell r="CH325" t="str">
            <v xml:space="preserve"> -</v>
          </cell>
          <cell r="CI325">
            <v>32.206846732077402</v>
          </cell>
          <cell r="CJ325">
            <v>16.298296354782668</v>
          </cell>
          <cell r="CK325">
            <v>37.970665899618204</v>
          </cell>
          <cell r="CL325">
            <v>32.206846732077402</v>
          </cell>
          <cell r="CM325">
            <v>14.247884752848099</v>
          </cell>
          <cell r="CN325">
            <v>18.494751569637362</v>
          </cell>
          <cell r="CO325">
            <v>42.948012349450188</v>
          </cell>
          <cell r="CP325" t="str">
            <v xml:space="preserve"> -</v>
          </cell>
          <cell r="CQ325">
            <v>36.331090841826779</v>
          </cell>
          <cell r="CR325">
            <v>17.925200591298484</v>
          </cell>
          <cell r="CS325">
            <v>42.948012349450188</v>
          </cell>
          <cell r="CT325">
            <v>36.331090841826779</v>
          </cell>
        </row>
        <row r="326">
          <cell r="A326">
            <v>328</v>
          </cell>
          <cell r="B326" t="str">
            <v>Ventura Base</v>
          </cell>
          <cell r="C326">
            <v>0</v>
          </cell>
          <cell r="D326">
            <v>0</v>
          </cell>
          <cell r="E326">
            <v>0</v>
          </cell>
          <cell r="F326" t="str">
            <v xml:space="preserve"> -</v>
          </cell>
          <cell r="G326">
            <v>0</v>
          </cell>
          <cell r="H326">
            <v>0</v>
          </cell>
          <cell r="I326">
            <v>0</v>
          </cell>
          <cell r="J326">
            <v>0</v>
          </cell>
          <cell r="K326">
            <v>0</v>
          </cell>
          <cell r="L326">
            <v>0</v>
          </cell>
          <cell r="M326">
            <v>0</v>
          </cell>
          <cell r="N326" t="str">
            <v xml:space="preserve"> -</v>
          </cell>
          <cell r="O326">
            <v>0</v>
          </cell>
          <cell r="P326">
            <v>0</v>
          </cell>
          <cell r="Q326">
            <v>0</v>
          </cell>
          <cell r="R326">
            <v>0</v>
          </cell>
          <cell r="S326">
            <v>0</v>
          </cell>
          <cell r="T326">
            <v>0</v>
          </cell>
          <cell r="U326">
            <v>0</v>
          </cell>
          <cell r="V326" t="str">
            <v xml:space="preserve"> -</v>
          </cell>
          <cell r="W326">
            <v>0</v>
          </cell>
          <cell r="X326">
            <v>0</v>
          </cell>
          <cell r="Y326">
            <v>0</v>
          </cell>
          <cell r="Z326">
            <v>0</v>
          </cell>
          <cell r="AA326">
            <v>0</v>
          </cell>
          <cell r="AB326">
            <v>0</v>
          </cell>
          <cell r="AC326">
            <v>0</v>
          </cell>
          <cell r="AD326" t="str">
            <v xml:space="preserve"> -</v>
          </cell>
          <cell r="AE326">
            <v>0</v>
          </cell>
          <cell r="AF326">
            <v>0</v>
          </cell>
          <cell r="AG326">
            <v>0</v>
          </cell>
          <cell r="AH326">
            <v>0</v>
          </cell>
          <cell r="AI326">
            <v>0</v>
          </cell>
          <cell r="AJ326">
            <v>0</v>
          </cell>
          <cell r="AK326">
            <v>0</v>
          </cell>
          <cell r="AL326" t="str">
            <v xml:space="preserve"> -</v>
          </cell>
          <cell r="AM326">
            <v>0</v>
          </cell>
          <cell r="AN326">
            <v>0</v>
          </cell>
          <cell r="AO326">
            <v>0</v>
          </cell>
          <cell r="AP326">
            <v>0</v>
          </cell>
          <cell r="AQ326">
            <v>0</v>
          </cell>
          <cell r="AR326">
            <v>0</v>
          </cell>
          <cell r="AS326">
            <v>0</v>
          </cell>
          <cell r="AT326" t="str">
            <v xml:space="preserve"> -</v>
          </cell>
          <cell r="AU326">
            <v>0</v>
          </cell>
          <cell r="AV326">
            <v>0</v>
          </cell>
          <cell r="AW326">
            <v>0</v>
          </cell>
          <cell r="AX326">
            <v>0</v>
          </cell>
          <cell r="AY326">
            <v>0</v>
          </cell>
          <cell r="AZ326">
            <v>0</v>
          </cell>
          <cell r="BA326">
            <v>0</v>
          </cell>
          <cell r="BB326" t="str">
            <v xml:space="preserve"> -</v>
          </cell>
          <cell r="BC326">
            <v>0</v>
          </cell>
          <cell r="BD326">
            <v>0</v>
          </cell>
          <cell r="BE326">
            <v>0</v>
          </cell>
          <cell r="BF326">
            <v>0</v>
          </cell>
          <cell r="BG326">
            <v>0</v>
          </cell>
          <cell r="BH326">
            <v>0</v>
          </cell>
          <cell r="BI326">
            <v>0</v>
          </cell>
          <cell r="BJ326" t="str">
            <v xml:space="preserve"> -</v>
          </cell>
          <cell r="BK326">
            <v>0</v>
          </cell>
          <cell r="BL326">
            <v>0</v>
          </cell>
          <cell r="BM326">
            <v>0</v>
          </cell>
          <cell r="BN326">
            <v>0</v>
          </cell>
          <cell r="BO326">
            <v>0</v>
          </cell>
          <cell r="BP326">
            <v>0</v>
          </cell>
          <cell r="BQ326">
            <v>0</v>
          </cell>
          <cell r="BR326" t="str">
            <v xml:space="preserve"> -</v>
          </cell>
          <cell r="BS326">
            <v>0</v>
          </cell>
          <cell r="BT326">
            <v>0</v>
          </cell>
          <cell r="BU326">
            <v>0</v>
          </cell>
          <cell r="BV326">
            <v>0</v>
          </cell>
          <cell r="BW326">
            <v>0</v>
          </cell>
          <cell r="BX326">
            <v>0</v>
          </cell>
          <cell r="BY326">
            <v>0</v>
          </cell>
          <cell r="BZ326" t="str">
            <v xml:space="preserve"> -</v>
          </cell>
          <cell r="CA326">
            <v>0</v>
          </cell>
          <cell r="CB326">
            <v>0</v>
          </cell>
          <cell r="CC326">
            <v>0</v>
          </cell>
          <cell r="CD326">
            <v>0</v>
          </cell>
          <cell r="CE326">
            <v>0</v>
          </cell>
          <cell r="CF326">
            <v>0</v>
          </cell>
          <cell r="CG326">
            <v>0</v>
          </cell>
          <cell r="CH326" t="str">
            <v xml:space="preserve"> -</v>
          </cell>
          <cell r="CI326">
            <v>0</v>
          </cell>
          <cell r="CJ326">
            <v>0</v>
          </cell>
          <cell r="CK326">
            <v>0</v>
          </cell>
          <cell r="CL326">
            <v>0</v>
          </cell>
          <cell r="CM326">
            <v>0</v>
          </cell>
          <cell r="CN326">
            <v>0</v>
          </cell>
          <cell r="CO326">
            <v>0</v>
          </cell>
          <cell r="CP326" t="str">
            <v xml:space="preserve"> -</v>
          </cell>
          <cell r="CQ326">
            <v>0</v>
          </cell>
          <cell r="CR326">
            <v>0</v>
          </cell>
          <cell r="CS326">
            <v>0</v>
          </cell>
          <cell r="CT326">
            <v>0</v>
          </cell>
        </row>
        <row r="327">
          <cell r="A327">
            <v>329</v>
          </cell>
          <cell r="B327" t="str">
            <v>Cellops Base</v>
          </cell>
          <cell r="C327" t="str">
            <v xml:space="preserve"> -</v>
          </cell>
          <cell r="D327">
            <v>0</v>
          </cell>
          <cell r="E327">
            <v>0</v>
          </cell>
          <cell r="F327" t="str">
            <v xml:space="preserve"> -</v>
          </cell>
          <cell r="G327">
            <v>0</v>
          </cell>
          <cell r="H327">
            <v>0</v>
          </cell>
          <cell r="I327">
            <v>0</v>
          </cell>
          <cell r="J327">
            <v>0</v>
          </cell>
          <cell r="K327" t="str">
            <v xml:space="preserve"> -</v>
          </cell>
          <cell r="L327">
            <v>0</v>
          </cell>
          <cell r="M327">
            <v>0</v>
          </cell>
          <cell r="N327" t="str">
            <v xml:space="preserve"> -</v>
          </cell>
          <cell r="O327">
            <v>0</v>
          </cell>
          <cell r="P327">
            <v>0</v>
          </cell>
          <cell r="Q327">
            <v>0</v>
          </cell>
          <cell r="R327">
            <v>0</v>
          </cell>
          <cell r="S327" t="str">
            <v xml:space="preserve"> -</v>
          </cell>
          <cell r="T327">
            <v>0</v>
          </cell>
          <cell r="U327">
            <v>0</v>
          </cell>
          <cell r="V327" t="str">
            <v xml:space="preserve"> -</v>
          </cell>
          <cell r="W327">
            <v>0</v>
          </cell>
          <cell r="X327">
            <v>0</v>
          </cell>
          <cell r="Y327">
            <v>0</v>
          </cell>
          <cell r="Z327">
            <v>0</v>
          </cell>
          <cell r="AA327" t="str">
            <v xml:space="preserve"> -</v>
          </cell>
          <cell r="AB327">
            <v>0</v>
          </cell>
          <cell r="AC327">
            <v>0</v>
          </cell>
          <cell r="AD327" t="str">
            <v xml:space="preserve"> -</v>
          </cell>
          <cell r="AE327">
            <v>0</v>
          </cell>
          <cell r="AF327">
            <v>0</v>
          </cell>
          <cell r="AG327">
            <v>0</v>
          </cell>
          <cell r="AH327">
            <v>0</v>
          </cell>
          <cell r="AI327" t="str">
            <v xml:space="preserve"> -</v>
          </cell>
          <cell r="AJ327">
            <v>0</v>
          </cell>
          <cell r="AK327">
            <v>0</v>
          </cell>
          <cell r="AL327" t="str">
            <v xml:space="preserve"> -</v>
          </cell>
          <cell r="AM327">
            <v>0</v>
          </cell>
          <cell r="AN327">
            <v>0</v>
          </cell>
          <cell r="AO327">
            <v>0</v>
          </cell>
          <cell r="AP327">
            <v>0</v>
          </cell>
          <cell r="AQ327" t="str">
            <v xml:space="preserve"> -</v>
          </cell>
          <cell r="AR327">
            <v>0</v>
          </cell>
          <cell r="AS327">
            <v>0</v>
          </cell>
          <cell r="AT327" t="str">
            <v xml:space="preserve"> -</v>
          </cell>
          <cell r="AU327">
            <v>0</v>
          </cell>
          <cell r="AV327">
            <v>0</v>
          </cell>
          <cell r="AW327">
            <v>0</v>
          </cell>
          <cell r="AX327">
            <v>0</v>
          </cell>
          <cell r="AY327" t="str">
            <v xml:space="preserve"> -</v>
          </cell>
          <cell r="AZ327">
            <v>0</v>
          </cell>
          <cell r="BA327">
            <v>0</v>
          </cell>
          <cell r="BB327" t="str">
            <v xml:space="preserve"> -</v>
          </cell>
          <cell r="BC327">
            <v>0</v>
          </cell>
          <cell r="BD327">
            <v>0</v>
          </cell>
          <cell r="BE327">
            <v>0</v>
          </cell>
          <cell r="BF327">
            <v>0</v>
          </cell>
          <cell r="BG327" t="str">
            <v xml:space="preserve"> -</v>
          </cell>
          <cell r="BH327">
            <v>0</v>
          </cell>
          <cell r="BI327">
            <v>0</v>
          </cell>
          <cell r="BJ327" t="str">
            <v xml:space="preserve"> -</v>
          </cell>
          <cell r="BK327">
            <v>0</v>
          </cell>
          <cell r="BL327">
            <v>0</v>
          </cell>
          <cell r="BM327">
            <v>0</v>
          </cell>
          <cell r="BN327">
            <v>0</v>
          </cell>
          <cell r="BO327" t="str">
            <v xml:space="preserve"> -</v>
          </cell>
          <cell r="BP327">
            <v>0</v>
          </cell>
          <cell r="BQ327">
            <v>0</v>
          </cell>
          <cell r="BR327" t="str">
            <v xml:space="preserve"> -</v>
          </cell>
          <cell r="BS327">
            <v>0</v>
          </cell>
          <cell r="BT327">
            <v>0</v>
          </cell>
          <cell r="BU327">
            <v>0</v>
          </cell>
          <cell r="BV327">
            <v>0</v>
          </cell>
          <cell r="BW327" t="str">
            <v xml:space="preserve"> -</v>
          </cell>
          <cell r="BX327">
            <v>0</v>
          </cell>
          <cell r="BY327">
            <v>0</v>
          </cell>
          <cell r="BZ327" t="str">
            <v xml:space="preserve"> -</v>
          </cell>
          <cell r="CA327">
            <v>0</v>
          </cell>
          <cell r="CB327">
            <v>0</v>
          </cell>
          <cell r="CC327">
            <v>0</v>
          </cell>
          <cell r="CD327">
            <v>0</v>
          </cell>
          <cell r="CE327" t="str">
            <v xml:space="preserve"> -</v>
          </cell>
          <cell r="CF327">
            <v>0</v>
          </cell>
          <cell r="CG327">
            <v>0</v>
          </cell>
          <cell r="CH327" t="str">
            <v xml:space="preserve"> -</v>
          </cell>
          <cell r="CI327">
            <v>0</v>
          </cell>
          <cell r="CJ327">
            <v>0</v>
          </cell>
          <cell r="CK327">
            <v>0</v>
          </cell>
          <cell r="CL327">
            <v>0</v>
          </cell>
          <cell r="CM327" t="str">
            <v xml:space="preserve"> -</v>
          </cell>
          <cell r="CN327">
            <v>0</v>
          </cell>
          <cell r="CO327">
            <v>0</v>
          </cell>
          <cell r="CP327" t="str">
            <v xml:space="preserve"> -</v>
          </cell>
          <cell r="CQ327">
            <v>0</v>
          </cell>
          <cell r="CR327">
            <v>0</v>
          </cell>
          <cell r="CS327">
            <v>0</v>
          </cell>
          <cell r="CT327">
            <v>0</v>
          </cell>
        </row>
        <row r="328">
          <cell r="A328">
            <v>330</v>
          </cell>
          <cell r="B328" t="str">
            <v>Lumina Base</v>
          </cell>
          <cell r="C328">
            <v>25.371030886913147</v>
          </cell>
          <cell r="D328">
            <v>25.247981272488968</v>
          </cell>
          <cell r="E328">
            <v>18.639034345655119</v>
          </cell>
          <cell r="F328" t="str">
            <v xml:space="preserve"> -</v>
          </cell>
          <cell r="G328">
            <v>21.388391241396899</v>
          </cell>
          <cell r="H328">
            <v>25.34168611218843</v>
          </cell>
          <cell r="I328">
            <v>18.639034345655119</v>
          </cell>
          <cell r="J328">
            <v>21.388391241396899</v>
          </cell>
          <cell r="K328">
            <v>26.542858687766625</v>
          </cell>
          <cell r="L328">
            <v>27.078288142760886</v>
          </cell>
          <cell r="M328">
            <v>19.788084936194096</v>
          </cell>
          <cell r="N328" t="str">
            <v xml:space="preserve"> -</v>
          </cell>
          <cell r="O328">
            <v>22.658293754990218</v>
          </cell>
          <cell r="P328">
            <v>26.67989370775339</v>
          </cell>
          <cell r="Q328">
            <v>19.788084936194096</v>
          </cell>
          <cell r="R328">
            <v>22.658293754990218</v>
          </cell>
          <cell r="S328">
            <v>25.777569322344611</v>
          </cell>
          <cell r="T328">
            <v>27.051060496041558</v>
          </cell>
          <cell r="U328">
            <v>21.537751415367033</v>
          </cell>
          <cell r="V328" t="str">
            <v xml:space="preserve"> -</v>
          </cell>
          <cell r="W328">
            <v>23.4705568698101</v>
          </cell>
          <cell r="X328">
            <v>26.124342475423528</v>
          </cell>
          <cell r="Y328">
            <v>21.537751415367033</v>
          </cell>
          <cell r="Z328">
            <v>23.4705568698101</v>
          </cell>
          <cell r="AA328">
            <v>27.005204406535555</v>
          </cell>
          <cell r="AB328">
            <v>28.392344940625769</v>
          </cell>
          <cell r="AC328">
            <v>21.6755132126187</v>
          </cell>
          <cell r="AD328" t="str">
            <v xml:space="preserve"> -</v>
          </cell>
          <cell r="AE328">
            <v>24.104925998875409</v>
          </cell>
          <cell r="AF328">
            <v>27.402810375253125</v>
          </cell>
          <cell r="AG328">
            <v>21.6755132126187</v>
          </cell>
          <cell r="AH328">
            <v>24.104925998875409</v>
          </cell>
          <cell r="AI328">
            <v>27.239317837658781</v>
          </cell>
          <cell r="AJ328">
            <v>28.875351324349008</v>
          </cell>
          <cell r="AK328">
            <v>22.637855513930546</v>
          </cell>
          <cell r="AL328" t="str">
            <v xml:space="preserve"> -</v>
          </cell>
          <cell r="AM328">
            <v>24.805425735525834</v>
          </cell>
          <cell r="AN328">
            <v>27.728738663301634</v>
          </cell>
          <cell r="AO328">
            <v>22.637855513930546</v>
          </cell>
          <cell r="AP328">
            <v>24.805425735525834</v>
          </cell>
          <cell r="AQ328">
            <v>28.516095975352545</v>
          </cell>
          <cell r="AR328">
            <v>30.06206854285621</v>
          </cell>
          <cell r="AS328">
            <v>22.327939303418187</v>
          </cell>
          <cell r="AT328" t="str">
            <v xml:space="preserve"> -</v>
          </cell>
          <cell r="AU328">
            <v>25.162558039702908</v>
          </cell>
          <cell r="AV328">
            <v>28.997015105454693</v>
          </cell>
          <cell r="AW328">
            <v>22.327939303418187</v>
          </cell>
          <cell r="AX328">
            <v>25.162558039702908</v>
          </cell>
          <cell r="AY328">
            <v>29.435375576408706</v>
          </cell>
          <cell r="AZ328">
            <v>31.134634764791041</v>
          </cell>
          <cell r="BA328">
            <v>23.722230024013346</v>
          </cell>
          <cell r="BB328" t="str">
            <v xml:space="preserve"> -</v>
          </cell>
          <cell r="BC328">
            <v>26.362294464709926</v>
          </cell>
          <cell r="BD328">
            <v>29.983908477846786</v>
          </cell>
          <cell r="BE328">
            <v>23.722230024013346</v>
          </cell>
          <cell r="BF328">
            <v>26.362294464709926</v>
          </cell>
          <cell r="BG328">
            <v>29.020748305410851</v>
          </cell>
          <cell r="BH328">
            <v>30.56744590576637</v>
          </cell>
          <cell r="BI328">
            <v>23.323166900687639</v>
          </cell>
          <cell r="BJ328" t="str">
            <v xml:space="preserve"> -</v>
          </cell>
          <cell r="BK328">
            <v>25.913811889228207</v>
          </cell>
          <cell r="BL328">
            <v>29.537652160743274</v>
          </cell>
          <cell r="BM328">
            <v>23.323166900687639</v>
          </cell>
          <cell r="BN328">
            <v>25.913811889228207</v>
          </cell>
          <cell r="BO328">
            <v>27.745877069571609</v>
          </cell>
          <cell r="BP328">
            <v>29.449798857011789</v>
          </cell>
          <cell r="BQ328">
            <v>23.655686609659234</v>
          </cell>
          <cell r="BR328" t="str">
            <v xml:space="preserve"> -</v>
          </cell>
          <cell r="BS328">
            <v>25.558400770461677</v>
          </cell>
          <cell r="BT328">
            <v>28.33439864649463</v>
          </cell>
          <cell r="BU328">
            <v>23.655686609659234</v>
          </cell>
          <cell r="BV328">
            <v>25.558400770461677</v>
          </cell>
          <cell r="BW328">
            <v>28.956505566569842</v>
          </cell>
          <cell r="BX328">
            <v>30.710389990919413</v>
          </cell>
          <cell r="BY328">
            <v>24.488591237344515</v>
          </cell>
          <cell r="BZ328" t="str">
            <v xml:space="preserve"> -</v>
          </cell>
          <cell r="CA328">
            <v>26.512624899346825</v>
          </cell>
          <cell r="CB328">
            <v>29.581465609802155</v>
          </cell>
          <cell r="CC328">
            <v>24.488591237344515</v>
          </cell>
          <cell r="CD328">
            <v>26.512624899346825</v>
          </cell>
          <cell r="CE328">
            <v>28.353750140416928</v>
          </cell>
          <cell r="CF328">
            <v>30.092447897799371</v>
          </cell>
          <cell r="CG328">
            <v>23.195206629983414</v>
          </cell>
          <cell r="CH328" t="str">
            <v xml:space="preserve"> -</v>
          </cell>
          <cell r="CI328">
            <v>25.488580141231225</v>
          </cell>
          <cell r="CJ328">
            <v>28.991234786516078</v>
          </cell>
          <cell r="CK328">
            <v>23.195206629983414</v>
          </cell>
          <cell r="CL328">
            <v>25.488580141231225</v>
          </cell>
          <cell r="CM328">
            <v>31.510498325162114</v>
          </cell>
          <cell r="CN328">
            <v>33.368768175689553</v>
          </cell>
          <cell r="CO328">
            <v>26.094685579043013</v>
          </cell>
          <cell r="CP328" t="str">
            <v xml:space="preserve"> -</v>
          </cell>
          <cell r="CQ328">
            <v>28.52345047625311</v>
          </cell>
          <cell r="CR328">
            <v>32.209960643772185</v>
          </cell>
          <cell r="CS328">
            <v>26.094685579043013</v>
          </cell>
          <cell r="CT328">
            <v>28.52345047625311</v>
          </cell>
        </row>
        <row r="329">
          <cell r="A329">
            <v>331</v>
          </cell>
          <cell r="B329" t="str">
            <v>ISP Base</v>
          </cell>
          <cell r="C329" t="str">
            <v xml:space="preserve"> -</v>
          </cell>
          <cell r="D329">
            <v>15.513558387465457</v>
          </cell>
          <cell r="E329">
            <v>31.144455948156907</v>
          </cell>
          <cell r="F329" t="str">
            <v xml:space="preserve"> -</v>
          </cell>
          <cell r="G329">
            <v>18.680434759488559</v>
          </cell>
          <cell r="H329">
            <v>15.513558387465457</v>
          </cell>
          <cell r="I329">
            <v>31.144455948156907</v>
          </cell>
          <cell r="J329">
            <v>18.680434759488559</v>
          </cell>
          <cell r="K329" t="str">
            <v xml:space="preserve"> -</v>
          </cell>
          <cell r="L329">
            <v>16.099964254386766</v>
          </cell>
          <cell r="M329">
            <v>34.643462648798774</v>
          </cell>
          <cell r="N329" t="str">
            <v xml:space="preserve"> -</v>
          </cell>
          <cell r="O329">
            <v>19.747173395333618</v>
          </cell>
          <cell r="P329">
            <v>16.099964254386766</v>
          </cell>
          <cell r="Q329">
            <v>34.643462648798774</v>
          </cell>
          <cell r="R329">
            <v>19.747173395333618</v>
          </cell>
          <cell r="S329" t="str">
            <v xml:space="preserve"> -</v>
          </cell>
          <cell r="T329">
            <v>14.913634118927613</v>
          </cell>
          <cell r="U329">
            <v>34.92363321734183</v>
          </cell>
          <cell r="V329" t="str">
            <v xml:space="preserve"> -</v>
          </cell>
          <cell r="W329">
            <v>18.730199340845815</v>
          </cell>
          <cell r="X329">
            <v>14.913634118927613</v>
          </cell>
          <cell r="Y329">
            <v>34.92363321734183</v>
          </cell>
          <cell r="Z329">
            <v>18.730199340845815</v>
          </cell>
          <cell r="AA329" t="str">
            <v xml:space="preserve"> -</v>
          </cell>
          <cell r="AB329">
            <v>17.422150136494814</v>
          </cell>
          <cell r="AC329">
            <v>37.136923954053906</v>
          </cell>
          <cell r="AD329" t="str">
            <v xml:space="preserve"> -</v>
          </cell>
          <cell r="AE329">
            <v>21.061696687380024</v>
          </cell>
          <cell r="AF329">
            <v>17.422150136494814</v>
          </cell>
          <cell r="AG329">
            <v>37.136923954053906</v>
          </cell>
          <cell r="AH329">
            <v>21.061696687380024</v>
          </cell>
          <cell r="AI329" t="str">
            <v xml:space="preserve"> -</v>
          </cell>
          <cell r="AJ329">
            <v>16.38636300108346</v>
          </cell>
          <cell r="AK329">
            <v>36.094306556449844</v>
          </cell>
          <cell r="AL329" t="str">
            <v xml:space="preserve"> -</v>
          </cell>
          <cell r="AM329">
            <v>19.901372579991712</v>
          </cell>
          <cell r="AN329">
            <v>16.38636300108346</v>
          </cell>
          <cell r="AO329">
            <v>36.094306556449844</v>
          </cell>
          <cell r="AP329">
            <v>19.901372579991712</v>
          </cell>
          <cell r="AQ329" t="str">
            <v xml:space="preserve"> -</v>
          </cell>
          <cell r="AR329">
            <v>18.434909815707613</v>
          </cell>
          <cell r="AS329">
            <v>36.53903573904222</v>
          </cell>
          <cell r="AT329" t="str">
            <v xml:space="preserve"> -</v>
          </cell>
          <cell r="AU329">
            <v>21.553706677820045</v>
          </cell>
          <cell r="AV329">
            <v>18.434909815707613</v>
          </cell>
          <cell r="AW329">
            <v>36.53903573904222</v>
          </cell>
          <cell r="AX329">
            <v>21.553706677820045</v>
          </cell>
          <cell r="AY329" t="str">
            <v xml:space="preserve"> -</v>
          </cell>
          <cell r="AZ329">
            <v>19.536781458809291</v>
          </cell>
          <cell r="BA329">
            <v>39.797483420186808</v>
          </cell>
          <cell r="BB329" t="str">
            <v xml:space="preserve"> -</v>
          </cell>
          <cell r="BC329">
            <v>22.89355814657128</v>
          </cell>
          <cell r="BD329">
            <v>19.536781458809291</v>
          </cell>
          <cell r="BE329">
            <v>39.797483420186808</v>
          </cell>
          <cell r="BF329">
            <v>22.89355814657128</v>
          </cell>
          <cell r="BG329" t="str">
            <v xml:space="preserve"> -</v>
          </cell>
          <cell r="BH329">
            <v>19.350249236797961</v>
          </cell>
          <cell r="BI329">
            <v>39.049615033541016</v>
          </cell>
          <cell r="BJ329" t="str">
            <v xml:space="preserve"> -</v>
          </cell>
          <cell r="BK329">
            <v>22.476349654410264</v>
          </cell>
          <cell r="BL329">
            <v>19.350249236797961</v>
          </cell>
          <cell r="BM329">
            <v>39.049615033541016</v>
          </cell>
          <cell r="BN329">
            <v>22.476349654410264</v>
          </cell>
          <cell r="BO329" t="str">
            <v xml:space="preserve"> -</v>
          </cell>
          <cell r="BP329">
            <v>19.013397393723302</v>
          </cell>
          <cell r="BQ329">
            <v>40.285885091452734</v>
          </cell>
          <cell r="BR329" t="str">
            <v xml:space="preserve"> -</v>
          </cell>
          <cell r="BS329">
            <v>22.247061374589141</v>
          </cell>
          <cell r="BT329">
            <v>19.013397393723302</v>
          </cell>
          <cell r="BU329">
            <v>40.285885091452734</v>
          </cell>
          <cell r="BV329">
            <v>22.247061374589141</v>
          </cell>
          <cell r="BW329" t="str">
            <v xml:space="preserve"> -</v>
          </cell>
          <cell r="BX329">
            <v>18.549513638177459</v>
          </cell>
          <cell r="BY329">
            <v>38.334175069619299</v>
          </cell>
          <cell r="BZ329" t="str">
            <v xml:space="preserve"> -</v>
          </cell>
          <cell r="CA329">
            <v>21.442079439980098</v>
          </cell>
          <cell r="CB329">
            <v>18.549513638177459</v>
          </cell>
          <cell r="CC329">
            <v>38.334175069619299</v>
          </cell>
          <cell r="CD329">
            <v>21.442079439980098</v>
          </cell>
          <cell r="CE329" t="str">
            <v xml:space="preserve"> -</v>
          </cell>
          <cell r="CF329">
            <v>20.503250517516474</v>
          </cell>
          <cell r="CG329">
            <v>39.580324700098075</v>
          </cell>
          <cell r="CH329" t="str">
            <v xml:space="preserve"> -</v>
          </cell>
          <cell r="CI329">
            <v>23.196202710142209</v>
          </cell>
          <cell r="CJ329">
            <v>20.503250517516474</v>
          </cell>
          <cell r="CK329">
            <v>39.580324700098075</v>
          </cell>
          <cell r="CL329">
            <v>23.196202710142209</v>
          </cell>
          <cell r="CM329" t="str">
            <v xml:space="preserve"> -</v>
          </cell>
          <cell r="CN329">
            <v>22.392002841595403</v>
          </cell>
          <cell r="CO329">
            <v>43.549851328938203</v>
          </cell>
          <cell r="CP329" t="str">
            <v xml:space="preserve"> -</v>
          </cell>
          <cell r="CQ329">
            <v>25.275134340672771</v>
          </cell>
          <cell r="CR329">
            <v>22.392002841595403</v>
          </cell>
          <cell r="CS329">
            <v>43.549851328938203</v>
          </cell>
          <cell r="CT329">
            <v>25.275134340672771</v>
          </cell>
        </row>
        <row r="330">
          <cell r="A330">
            <v>332</v>
          </cell>
          <cell r="B330" t="str">
            <v>Prepay Base</v>
          </cell>
          <cell r="C330" t="str">
            <v xml:space="preserve"> -</v>
          </cell>
          <cell r="D330" t="str">
            <v xml:space="preserve"> -</v>
          </cell>
          <cell r="E330" t="str">
            <v xml:space="preserve"> -</v>
          </cell>
          <cell r="F330">
            <v>4.7697754542821773</v>
          </cell>
          <cell r="G330" t="str">
            <v xml:space="preserve"> -</v>
          </cell>
          <cell r="H330" t="str">
            <v xml:space="preserve"> -</v>
          </cell>
          <cell r="I330">
            <v>4.7697754542821773</v>
          </cell>
          <cell r="J330">
            <v>4.7697754542821773</v>
          </cell>
          <cell r="K330" t="str">
            <v xml:space="preserve"> -</v>
          </cell>
          <cell r="L330" t="str">
            <v xml:space="preserve"> -</v>
          </cell>
          <cell r="M330" t="str">
            <v xml:space="preserve"> -</v>
          </cell>
          <cell r="N330">
            <v>4.9047273444092951</v>
          </cell>
          <cell r="O330" t="str">
            <v xml:space="preserve"> -</v>
          </cell>
          <cell r="P330" t="str">
            <v xml:space="preserve"> -</v>
          </cell>
          <cell r="Q330">
            <v>4.9047273444092951</v>
          </cell>
          <cell r="R330">
            <v>4.9047273444092951</v>
          </cell>
          <cell r="S330" t="str">
            <v xml:space="preserve"> -</v>
          </cell>
          <cell r="T330" t="str">
            <v xml:space="preserve"> -</v>
          </cell>
          <cell r="U330" t="str">
            <v xml:space="preserve"> -</v>
          </cell>
          <cell r="V330">
            <v>5.0038864884212879</v>
          </cell>
          <cell r="W330" t="str">
            <v xml:space="preserve"> -</v>
          </cell>
          <cell r="X330" t="str">
            <v xml:space="preserve"> -</v>
          </cell>
          <cell r="Y330">
            <v>5.0038864884212879</v>
          </cell>
          <cell r="Z330">
            <v>5.0038864884212879</v>
          </cell>
          <cell r="AA330" t="str">
            <v xml:space="preserve"> -</v>
          </cell>
          <cell r="AB330" t="str">
            <v xml:space="preserve"> -</v>
          </cell>
          <cell r="AC330" t="str">
            <v xml:space="preserve"> -</v>
          </cell>
          <cell r="AD330">
            <v>5.1741499961174995</v>
          </cell>
          <cell r="AE330" t="str">
            <v xml:space="preserve"> -</v>
          </cell>
          <cell r="AF330" t="str">
            <v xml:space="preserve"> -</v>
          </cell>
          <cell r="AG330">
            <v>5.1741499961174995</v>
          </cell>
          <cell r="AH330">
            <v>5.1741499961174995</v>
          </cell>
          <cell r="AI330" t="str">
            <v xml:space="preserve"> -</v>
          </cell>
          <cell r="AJ330" t="str">
            <v xml:space="preserve"> -</v>
          </cell>
          <cell r="AK330" t="str">
            <v xml:space="preserve"> -</v>
          </cell>
          <cell r="AL330">
            <v>5.3274792821058892</v>
          </cell>
          <cell r="AM330" t="str">
            <v xml:space="preserve"> -</v>
          </cell>
          <cell r="AN330" t="str">
            <v xml:space="preserve"> -</v>
          </cell>
          <cell r="AO330">
            <v>5.3274792821058892</v>
          </cell>
          <cell r="AP330">
            <v>5.3274792821058892</v>
          </cell>
          <cell r="AQ330" t="str">
            <v xml:space="preserve"> -</v>
          </cell>
          <cell r="AR330" t="str">
            <v xml:space="preserve"> -</v>
          </cell>
          <cell r="AS330" t="str">
            <v xml:space="preserve"> -</v>
          </cell>
          <cell r="AT330">
            <v>5.4294302885775405</v>
          </cell>
          <cell r="AU330" t="str">
            <v xml:space="preserve"> -</v>
          </cell>
          <cell r="AV330" t="str">
            <v xml:space="preserve"> -</v>
          </cell>
          <cell r="AW330">
            <v>5.4294302885775405</v>
          </cell>
          <cell r="AX330">
            <v>5.4294302885775405</v>
          </cell>
          <cell r="AY330" t="str">
            <v xml:space="preserve"> -</v>
          </cell>
          <cell r="AZ330" t="str">
            <v xml:space="preserve"> -</v>
          </cell>
          <cell r="BA330" t="str">
            <v xml:space="preserve"> -</v>
          </cell>
          <cell r="BB330">
            <v>5.5226685071751511</v>
          </cell>
          <cell r="BC330" t="str">
            <v xml:space="preserve"> -</v>
          </cell>
          <cell r="BD330" t="str">
            <v xml:space="preserve"> -</v>
          </cell>
          <cell r="BE330">
            <v>5.5226685071751511</v>
          </cell>
          <cell r="BF330">
            <v>5.5226685071751511</v>
          </cell>
          <cell r="BG330" t="str">
            <v xml:space="preserve"> -</v>
          </cell>
          <cell r="BH330" t="str">
            <v xml:space="preserve"> -</v>
          </cell>
          <cell r="BI330" t="str">
            <v xml:space="preserve"> -</v>
          </cell>
          <cell r="BJ330">
            <v>5.5861057108056116</v>
          </cell>
          <cell r="BK330" t="str">
            <v xml:space="preserve"> -</v>
          </cell>
          <cell r="BL330" t="str">
            <v xml:space="preserve"> -</v>
          </cell>
          <cell r="BM330">
            <v>5.5861057108056116</v>
          </cell>
          <cell r="BN330">
            <v>5.5861057108056116</v>
          </cell>
          <cell r="BO330" t="str">
            <v xml:space="preserve"> -</v>
          </cell>
          <cell r="BP330" t="str">
            <v xml:space="preserve"> -</v>
          </cell>
          <cell r="BQ330" t="str">
            <v xml:space="preserve"> -</v>
          </cell>
          <cell r="BR330">
            <v>5.6185260079167856</v>
          </cell>
          <cell r="BS330" t="str">
            <v xml:space="preserve"> -</v>
          </cell>
          <cell r="BT330" t="str">
            <v xml:space="preserve"> -</v>
          </cell>
          <cell r="BU330">
            <v>5.6185260079167856</v>
          </cell>
          <cell r="BV330">
            <v>5.6185260079167856</v>
          </cell>
          <cell r="BW330" t="str">
            <v xml:space="preserve"> -</v>
          </cell>
          <cell r="BX330" t="str">
            <v xml:space="preserve"> -</v>
          </cell>
          <cell r="BY330" t="str">
            <v xml:space="preserve"> -</v>
          </cell>
          <cell r="BZ330">
            <v>5.8439293143658659</v>
          </cell>
          <cell r="CA330" t="str">
            <v xml:space="preserve"> -</v>
          </cell>
          <cell r="CB330" t="str">
            <v xml:space="preserve"> -</v>
          </cell>
          <cell r="CC330">
            <v>5.8439293143658659</v>
          </cell>
          <cell r="CD330">
            <v>5.8439293143658659</v>
          </cell>
          <cell r="CE330" t="str">
            <v xml:space="preserve"> -</v>
          </cell>
          <cell r="CF330" t="str">
            <v xml:space="preserve"> -</v>
          </cell>
          <cell r="CG330" t="str">
            <v xml:space="preserve"> -</v>
          </cell>
          <cell r="CH330">
            <v>5.9671980668100018</v>
          </cell>
          <cell r="CI330" t="str">
            <v xml:space="preserve"> -</v>
          </cell>
          <cell r="CJ330" t="str">
            <v xml:space="preserve"> -</v>
          </cell>
          <cell r="CK330">
            <v>5.9671980668100018</v>
          </cell>
          <cell r="CL330">
            <v>5.9671980668100018</v>
          </cell>
          <cell r="CM330" t="str">
            <v xml:space="preserve"> -</v>
          </cell>
          <cell r="CN330" t="str">
            <v xml:space="preserve"> -</v>
          </cell>
          <cell r="CO330" t="str">
            <v xml:space="preserve"> -</v>
          </cell>
          <cell r="CP330">
            <v>6.0068260598962127</v>
          </cell>
          <cell r="CQ330" t="str">
            <v xml:space="preserve"> -</v>
          </cell>
          <cell r="CR330" t="str">
            <v xml:space="preserve"> -</v>
          </cell>
          <cell r="CS330">
            <v>6.0068260598962127</v>
          </cell>
          <cell r="CT330">
            <v>6.0068260598962127</v>
          </cell>
        </row>
        <row r="331">
          <cell r="A331">
            <v>333</v>
          </cell>
          <cell r="B331" t="str">
            <v>Group</v>
          </cell>
          <cell r="C331">
            <v>23.95725272177534</v>
          </cell>
          <cell r="D331">
            <v>17.709619513403034</v>
          </cell>
          <cell r="E331">
            <v>10.051581276700658</v>
          </cell>
          <cell r="F331">
            <v>4.7565443926841375</v>
          </cell>
          <cell r="G331">
            <v>14.096859431705546</v>
          </cell>
          <cell r="H331">
            <v>20.624120746378889</v>
          </cell>
          <cell r="I331">
            <v>5.8954088995110112</v>
          </cell>
          <cell r="J331">
            <v>7.6277821727129318</v>
          </cell>
          <cell r="K331">
            <v>24.675272756240354</v>
          </cell>
          <cell r="L331">
            <v>18.805183552008373</v>
          </cell>
          <cell r="M331">
            <v>11.63809679335481</v>
          </cell>
          <cell r="N331">
            <v>4.8959152789234093</v>
          </cell>
          <cell r="O331">
            <v>15.503283565957499</v>
          </cell>
          <cell r="P331">
            <v>21.563672124085553</v>
          </cell>
          <cell r="Q331">
            <v>6.304922587775323</v>
          </cell>
          <cell r="R331">
            <v>8.0995010146589994</v>
          </cell>
          <cell r="S331">
            <v>23.333520936582257</v>
          </cell>
          <cell r="T331">
            <v>17.690422269708982</v>
          </cell>
          <cell r="U331">
            <v>11.913205491340038</v>
          </cell>
          <cell r="V331">
            <v>4.9987751696286953</v>
          </cell>
          <cell r="W331">
            <v>15.25676056891179</v>
          </cell>
          <cell r="X331">
            <v>20.360107105740894</v>
          </cell>
          <cell r="Y331">
            <v>6.417775926897141</v>
          </cell>
          <cell r="Z331">
            <v>8.0702225775729399</v>
          </cell>
          <cell r="AA331">
            <v>25.048427121520259</v>
          </cell>
          <cell r="AB331">
            <v>19.087536950472813</v>
          </cell>
          <cell r="AC331">
            <v>11.835464278188223</v>
          </cell>
          <cell r="AD331">
            <v>5.2129889001015837</v>
          </cell>
          <cell r="AE331">
            <v>15.881135017350099</v>
          </cell>
          <cell r="AF331">
            <v>21.921810400534081</v>
          </cell>
          <cell r="AG331">
            <v>6.5618030035498229</v>
          </cell>
          <cell r="AH331">
            <v>8.4055201392685621</v>
          </cell>
          <cell r="AI331">
            <v>23.053745809446909</v>
          </cell>
          <cell r="AJ331">
            <v>18.056982057092576</v>
          </cell>
          <cell r="AK331">
            <v>11.940472757511476</v>
          </cell>
          <cell r="AL331">
            <v>5.3694294393141719</v>
          </cell>
          <cell r="AM331">
            <v>15.394932295344315</v>
          </cell>
          <cell r="AN331">
            <v>20.44353241573171</v>
          </cell>
          <cell r="AO331">
            <v>6.701636650134426</v>
          </cell>
          <cell r="AP331">
            <v>8.3757134344486577</v>
          </cell>
          <cell r="AQ331">
            <v>23.676447706024614</v>
          </cell>
          <cell r="AR331">
            <v>19.390353358677427</v>
          </cell>
          <cell r="AS331">
            <v>11.983870816222121</v>
          </cell>
          <cell r="AT331">
            <v>5.4751355493687877</v>
          </cell>
          <cell r="AU331">
            <v>15.883611275193358</v>
          </cell>
          <cell r="AV331">
            <v>21.449463394716133</v>
          </cell>
          <cell r="AW331">
            <v>6.7851930086816292</v>
          </cell>
          <cell r="AX331">
            <v>8.5976298065449086</v>
          </cell>
          <cell r="AY331">
            <v>19.681505052389724</v>
          </cell>
          <cell r="AZ331">
            <v>20.733460852587935</v>
          </cell>
          <cell r="BA331">
            <v>13.217080782887928</v>
          </cell>
          <cell r="BB331">
            <v>5.6675392780069371</v>
          </cell>
          <cell r="BC331">
            <v>16.146644563278834</v>
          </cell>
          <cell r="BD331">
            <v>20.225912648386657</v>
          </cell>
          <cell r="BE331">
            <v>7.170269160118675</v>
          </cell>
          <cell r="BF331">
            <v>8.8031424836806096</v>
          </cell>
          <cell r="BG331">
            <v>20.156791013846266</v>
          </cell>
          <cell r="BH331">
            <v>20.649086166300201</v>
          </cell>
          <cell r="BI331">
            <v>13.027587772323551</v>
          </cell>
          <cell r="BJ331">
            <v>5.7318890972719174</v>
          </cell>
          <cell r="BK331">
            <v>16.154261659439207</v>
          </cell>
          <cell r="BL331">
            <v>20.410999278050713</v>
          </cell>
          <cell r="BM331">
            <v>7.163368685115274</v>
          </cell>
          <cell r="BN331">
            <v>8.8321162424922655</v>
          </cell>
          <cell r="BO331">
            <v>19.575775562269754</v>
          </cell>
          <cell r="BP331">
            <v>20.334407828862847</v>
          </cell>
          <cell r="BQ331">
            <v>13.791918517370146</v>
          </cell>
          <cell r="BR331">
            <v>5.7647155898068663</v>
          </cell>
          <cell r="BS331">
            <v>16.425195744061075</v>
          </cell>
          <cell r="BT331">
            <v>19.967008712873696</v>
          </cell>
          <cell r="BU331">
            <v>7.3122521098912223</v>
          </cell>
          <cell r="BV331">
            <v>8.8987098290003939</v>
          </cell>
          <cell r="BW331">
            <v>17.984504930066191</v>
          </cell>
          <cell r="BX331">
            <v>19.963586409393027</v>
          </cell>
          <cell r="BY331">
            <v>13.617630488164146</v>
          </cell>
          <cell r="BZ331">
            <v>7.0588162281382187</v>
          </cell>
          <cell r="CA331">
            <v>15.927504470450669</v>
          </cell>
          <cell r="CB331">
            <v>19.002412883374024</v>
          </cell>
          <cell r="CC331">
            <v>8.3045022117544551</v>
          </cell>
          <cell r="CD331">
            <v>9.6402259826462338</v>
          </cell>
          <cell r="CE331">
            <v>16.592415068390626</v>
          </cell>
          <cell r="CF331">
            <v>20.482620810125646</v>
          </cell>
          <cell r="CG331">
            <v>13.912801596104712</v>
          </cell>
          <cell r="CH331">
            <v>7.175507011475788</v>
          </cell>
          <cell r="CI331">
            <v>15.936948234170911</v>
          </cell>
          <cell r="CJ331">
            <v>18.581758618107106</v>
          </cell>
          <cell r="CK331">
            <v>8.4463498277569062</v>
          </cell>
          <cell r="CL331">
            <v>9.7249403091825268</v>
          </cell>
          <cell r="CM331">
            <v>17.076566603967287</v>
          </cell>
          <cell r="CN331">
            <v>21.80305753428328</v>
          </cell>
          <cell r="CO331">
            <v>15.769464173566096</v>
          </cell>
          <cell r="CP331">
            <v>7.2130649819432469</v>
          </cell>
          <cell r="CQ331">
            <v>17.397564974846922</v>
          </cell>
          <cell r="CR331">
            <v>19.477420273710944</v>
          </cell>
          <cell r="CS331">
            <v>8.8185820843617631</v>
          </cell>
          <cell r="CT331">
            <v>10.18367669753642</v>
          </cell>
        </row>
        <row r="332">
          <cell r="A332">
            <v>334</v>
          </cell>
          <cell r="B332" t="str">
            <v>Average Outbound Roaming per customer</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row>
        <row r="333">
          <cell r="A333">
            <v>335</v>
          </cell>
          <cell r="B333" t="str">
            <v>Corporate Jupiter Base</v>
          </cell>
          <cell r="C333">
            <v>10.381295563549463</v>
          </cell>
          <cell r="D333">
            <v>7.7264962237004884</v>
          </cell>
          <cell r="E333">
            <v>5.8536926224966956</v>
          </cell>
          <cell r="F333" t="str">
            <v xml:space="preserve"> -</v>
          </cell>
          <cell r="G333">
            <v>9.5275992655726789</v>
          </cell>
          <cell r="H333">
            <v>9.5908297959672506</v>
          </cell>
          <cell r="I333">
            <v>5.8536958710174334</v>
          </cell>
          <cell r="J333">
            <v>9.5275993205360585</v>
          </cell>
          <cell r="K333">
            <v>11.283260614997669</v>
          </cell>
          <cell r="L333">
            <v>8.9604923044607574</v>
          </cell>
          <cell r="M333">
            <v>6.0041315370239108</v>
          </cell>
          <cell r="N333" t="str">
            <v xml:space="preserve"> -</v>
          </cell>
          <cell r="O333">
            <v>10.530201495362309</v>
          </cell>
          <cell r="P333">
            <v>10.603678771064612</v>
          </cell>
          <cell r="Q333">
            <v>6.0041347940114171</v>
          </cell>
          <cell r="R333">
            <v>10.530201547392338</v>
          </cell>
          <cell r="S333">
            <v>11.068333493277132</v>
          </cell>
          <cell r="T333">
            <v>8.6683838091941361</v>
          </cell>
          <cell r="U333">
            <v>7.0494676838046484</v>
          </cell>
          <cell r="V333" t="str">
            <v xml:space="preserve"> -</v>
          </cell>
          <cell r="W333">
            <v>10.327844844250031</v>
          </cell>
          <cell r="X333">
            <v>10.378066958160705</v>
          </cell>
          <cell r="Y333">
            <v>7.0494713684360057</v>
          </cell>
          <cell r="Z333">
            <v>10.32784489984398</v>
          </cell>
          <cell r="AA333">
            <v>11.335665569422691</v>
          </cell>
          <cell r="AB333">
            <v>9.244242735554268</v>
          </cell>
          <cell r="AC333">
            <v>6.6747372674642262</v>
          </cell>
          <cell r="AD333" t="str">
            <v xml:space="preserve"> -</v>
          </cell>
          <cell r="AE333">
            <v>10.685144002480074</v>
          </cell>
          <cell r="AF333">
            <v>10.743205858256241</v>
          </cell>
          <cell r="AG333">
            <v>6.6747409413692651</v>
          </cell>
          <cell r="AH333">
            <v>10.685144054911042</v>
          </cell>
          <cell r="AI333">
            <v>11.89106173824811</v>
          </cell>
          <cell r="AJ333">
            <v>10.038225761421524</v>
          </cell>
          <cell r="AK333">
            <v>7.3310966142480396</v>
          </cell>
          <cell r="AL333" t="str">
            <v xml:space="preserve"> -</v>
          </cell>
          <cell r="AM333">
            <v>11.319398400447865</v>
          </cell>
          <cell r="AN333">
            <v>11.373968856056869</v>
          </cell>
          <cell r="AO333">
            <v>7.3311009162708105</v>
          </cell>
          <cell r="AP333">
            <v>11.319398458516318</v>
          </cell>
          <cell r="AQ333">
            <v>12.453537528195435</v>
          </cell>
          <cell r="AR333">
            <v>10.498679494459669</v>
          </cell>
          <cell r="AS333">
            <v>6.8646165946270781</v>
          </cell>
          <cell r="AT333" t="str">
            <v xml:space="preserve"> -</v>
          </cell>
          <cell r="AU333">
            <v>11.852804861657066</v>
          </cell>
          <cell r="AV333">
            <v>11.917172723961434</v>
          </cell>
          <cell r="AW333">
            <v>6.8646206025839644</v>
          </cell>
          <cell r="AX333">
            <v>11.852804912717087</v>
          </cell>
          <cell r="AY333">
            <v>12.100320953232643</v>
          </cell>
          <cell r="AZ333">
            <v>10.49248924689967</v>
          </cell>
          <cell r="BA333">
            <v>6.9611146069862864</v>
          </cell>
          <cell r="BB333" t="str">
            <v xml:space="preserve"> -</v>
          </cell>
          <cell r="BC333">
            <v>11.60959927929634</v>
          </cell>
          <cell r="BD333">
            <v>11.66607663648732</v>
          </cell>
          <cell r="BE333">
            <v>6.9611186829150631</v>
          </cell>
          <cell r="BF333">
            <v>11.609599328222917</v>
          </cell>
          <cell r="BG333">
            <v>11.431595998751096</v>
          </cell>
          <cell r="BH333">
            <v>9.923108812060768</v>
          </cell>
          <cell r="BI333">
            <v>6.7731999384318851</v>
          </cell>
          <cell r="BJ333" t="str">
            <v xml:space="preserve"> -</v>
          </cell>
          <cell r="BK333">
            <v>10.981607436219052</v>
          </cell>
          <cell r="BL333">
            <v>11.029718029305775</v>
          </cell>
          <cell r="BM333">
            <v>6.7732039676038411</v>
          </cell>
          <cell r="BN333">
            <v>10.981607481759996</v>
          </cell>
          <cell r="BO333">
            <v>7.4207401953987668</v>
          </cell>
          <cell r="BP333">
            <v>6.6375840190216486</v>
          </cell>
          <cell r="BQ333">
            <v>4.746477876122051</v>
          </cell>
          <cell r="BR333" t="str">
            <v xml:space="preserve"> -</v>
          </cell>
          <cell r="BS333">
            <v>7.1882171701522468</v>
          </cell>
          <cell r="BT333">
            <v>7.2145381216664051</v>
          </cell>
          <cell r="BU333">
            <v>4.7464808130013294</v>
          </cell>
          <cell r="BV333">
            <v>7.1882172014729804</v>
          </cell>
          <cell r="BW333">
            <v>10.996711109198648</v>
          </cell>
          <cell r="BX333">
            <v>9.7872995460129975</v>
          </cell>
          <cell r="BY333">
            <v>6.9127922626319105</v>
          </cell>
          <cell r="BZ333" t="str">
            <v xml:space="preserve"> -</v>
          </cell>
          <cell r="CA333">
            <v>10.644326432980204</v>
          </cell>
          <cell r="CB333">
            <v>10.682333706005757</v>
          </cell>
          <cell r="CC333">
            <v>6.9127965819351544</v>
          </cell>
          <cell r="CD333">
            <v>10.644326476530578</v>
          </cell>
          <cell r="CE333">
            <v>10.779210030024718</v>
          </cell>
          <cell r="CF333">
            <v>9.602365179313189</v>
          </cell>
          <cell r="CG333">
            <v>6.3120875688186748</v>
          </cell>
          <cell r="CH333" t="str">
            <v xml:space="preserve"> -</v>
          </cell>
          <cell r="CI333">
            <v>10.438786199953361</v>
          </cell>
          <cell r="CJ333">
            <v>10.478452984324301</v>
          </cell>
          <cell r="CK333">
            <v>6.3120915002160096</v>
          </cell>
          <cell r="CL333">
            <v>10.438786237383081</v>
          </cell>
          <cell r="CM333">
            <v>11.356652749083977</v>
          </cell>
          <cell r="CN333">
            <v>10.215014279801647</v>
          </cell>
          <cell r="CO333">
            <v>6.895602519641792</v>
          </cell>
          <cell r="CP333" t="str">
            <v xml:space="preserve"> -</v>
          </cell>
          <cell r="CQ333">
            <v>11.032760970750887</v>
          </cell>
          <cell r="CR333">
            <v>11.070232780235218</v>
          </cell>
          <cell r="CS333">
            <v>6.8956070374826295</v>
          </cell>
          <cell r="CT333">
            <v>11.03276101130338</v>
          </cell>
        </row>
        <row r="334">
          <cell r="A334">
            <v>336</v>
          </cell>
          <cell r="B334" t="str">
            <v>Consumer Jupiter Base</v>
          </cell>
          <cell r="C334">
            <v>5.8938712518141729</v>
          </cell>
          <cell r="D334">
            <v>7.3208100658713375</v>
          </cell>
          <cell r="E334">
            <v>14.542931063192798</v>
          </cell>
          <cell r="F334" t="str">
            <v xml:space="preserve"> -</v>
          </cell>
          <cell r="G334">
            <v>12.433420422089096</v>
          </cell>
          <cell r="H334">
            <v>7.1033237723221765</v>
          </cell>
          <cell r="I334">
            <v>14.542931063192798</v>
          </cell>
          <cell r="J334">
            <v>12.433420422089096</v>
          </cell>
          <cell r="K334">
            <v>6.6453459785122808</v>
          </cell>
          <cell r="L334">
            <v>8.2217257641650967</v>
          </cell>
          <cell r="M334">
            <v>17.559857623001491</v>
          </cell>
          <cell r="N334" t="str">
            <v xml:space="preserve"> -</v>
          </cell>
          <cell r="O334">
            <v>14.842740391418173</v>
          </cell>
          <cell r="P334">
            <v>7.9838459850618264</v>
          </cell>
          <cell r="Q334">
            <v>17.559857623001491</v>
          </cell>
          <cell r="R334">
            <v>14.842740391418173</v>
          </cell>
          <cell r="S334">
            <v>6.5351357688237472</v>
          </cell>
          <cell r="T334">
            <v>8.0571469422529649</v>
          </cell>
          <cell r="U334">
            <v>18.455255264436332</v>
          </cell>
          <cell r="V334" t="str">
            <v xml:space="preserve"> -</v>
          </cell>
          <cell r="W334">
            <v>15.450467841315618</v>
          </cell>
          <cell r="X334">
            <v>7.8297704455098751</v>
          </cell>
          <cell r="Y334">
            <v>18.455255264436332</v>
          </cell>
          <cell r="Z334">
            <v>15.450467841315618</v>
          </cell>
          <cell r="AA334">
            <v>7.1374701988380833</v>
          </cell>
          <cell r="AB334">
            <v>9.1432742711138921</v>
          </cell>
          <cell r="AC334">
            <v>18.038803310651375</v>
          </cell>
          <cell r="AD334" t="str">
            <v xml:space="preserve"> -</v>
          </cell>
          <cell r="AE334">
            <v>15.451629136422904</v>
          </cell>
          <cell r="AF334">
            <v>8.8467596823455583</v>
          </cell>
          <cell r="AG334">
            <v>18.038803310651375</v>
          </cell>
          <cell r="AH334">
            <v>15.451629136422904</v>
          </cell>
          <cell r="AI334">
            <v>7.6859700532731274</v>
          </cell>
          <cell r="AJ334">
            <v>9.9135959178419562</v>
          </cell>
          <cell r="AK334">
            <v>19.897991028114504</v>
          </cell>
          <cell r="AL334" t="str">
            <v xml:space="preserve"> -</v>
          </cell>
          <cell r="AM334">
            <v>17.005342648771745</v>
          </cell>
          <cell r="AN334">
            <v>9.5878628781701529</v>
          </cell>
          <cell r="AO334">
            <v>19.897991028114504</v>
          </cell>
          <cell r="AP334">
            <v>17.005342648771745</v>
          </cell>
          <cell r="AQ334">
            <v>8.5416948525399938</v>
          </cell>
          <cell r="AR334">
            <v>11.317245299199108</v>
          </cell>
          <cell r="AS334">
            <v>20.533179873791077</v>
          </cell>
          <cell r="AT334" t="str">
            <v xml:space="preserve"> -</v>
          </cell>
          <cell r="AU334">
            <v>17.842173590857531</v>
          </cell>
          <cell r="AV334">
            <v>10.915537192939823</v>
          </cell>
          <cell r="AW334">
            <v>20.533179873791077</v>
          </cell>
          <cell r="AX334">
            <v>17.842173590857531</v>
          </cell>
          <cell r="AY334">
            <v>7.8577976507859191</v>
          </cell>
          <cell r="AZ334">
            <v>10.560425722722513</v>
          </cell>
          <cell r="BA334">
            <v>19.3070460579412</v>
          </cell>
          <cell r="BB334" t="str">
            <v xml:space="preserve"> -</v>
          </cell>
          <cell r="BC334">
            <v>16.759700438884096</v>
          </cell>
          <cell r="BD334">
            <v>10.173875385263425</v>
          </cell>
          <cell r="BE334">
            <v>19.3070460579412</v>
          </cell>
          <cell r="BF334">
            <v>16.759700438884096</v>
          </cell>
          <cell r="BG334">
            <v>7.0594296381775257</v>
          </cell>
          <cell r="BH334">
            <v>9.7612053643923335</v>
          </cell>
          <cell r="BI334">
            <v>17.511936730253606</v>
          </cell>
          <cell r="BJ334" t="str">
            <v xml:space="preserve"> -</v>
          </cell>
          <cell r="BK334">
            <v>15.258100901828493</v>
          </cell>
          <cell r="BL334">
            <v>9.3801580478294948</v>
          </cell>
          <cell r="BM334">
            <v>17.511936730253606</v>
          </cell>
          <cell r="BN334">
            <v>15.258100901828493</v>
          </cell>
          <cell r="BO334">
            <v>5.209609978707336</v>
          </cell>
          <cell r="BP334">
            <v>7.1813356288812757</v>
          </cell>
          <cell r="BQ334">
            <v>13.529650411742628</v>
          </cell>
          <cell r="BR334" t="str">
            <v xml:space="preserve"> -</v>
          </cell>
          <cell r="BS334">
            <v>11.722104964457277</v>
          </cell>
          <cell r="BT334">
            <v>6.9072149451427816</v>
          </cell>
          <cell r="BU334">
            <v>13.529650411742628</v>
          </cell>
          <cell r="BV334">
            <v>11.722104964457277</v>
          </cell>
          <cell r="BW334">
            <v>6.5144243162066511</v>
          </cell>
          <cell r="BX334">
            <v>9.1661030169139845</v>
          </cell>
          <cell r="BY334">
            <v>16.573464961157875</v>
          </cell>
          <cell r="BZ334" t="str">
            <v xml:space="preserve"> -</v>
          </cell>
          <cell r="CA334">
            <v>14.487424798764543</v>
          </cell>
          <cell r="CB334">
            <v>8.8021888233005967</v>
          </cell>
          <cell r="CC334">
            <v>16.573464961157875</v>
          </cell>
          <cell r="CD334">
            <v>14.487424798764543</v>
          </cell>
          <cell r="CE334">
            <v>7.2927557492094595</v>
          </cell>
          <cell r="CF334">
            <v>10.615421273909387</v>
          </cell>
          <cell r="CG334">
            <v>17.52914573160346</v>
          </cell>
          <cell r="CH334" t="str">
            <v xml:space="preserve"> -</v>
          </cell>
          <cell r="CI334">
            <v>15.570538644507682</v>
          </cell>
          <cell r="CJ334">
            <v>10.164643940201088</v>
          </cell>
          <cell r="CK334">
            <v>17.52914573160346</v>
          </cell>
          <cell r="CL334">
            <v>15.570538644507682</v>
          </cell>
          <cell r="CM334">
            <v>8.485684377517968</v>
          </cell>
          <cell r="CN334">
            <v>12.544881104416872</v>
          </cell>
          <cell r="CO334">
            <v>20.997212611154545</v>
          </cell>
          <cell r="CP334" t="str">
            <v xml:space="preserve"> -</v>
          </cell>
          <cell r="CQ334">
            <v>18.618161440036133</v>
          </cell>
          <cell r="CR334">
            <v>12.000498723991038</v>
          </cell>
          <cell r="CS334">
            <v>20.997212611154545</v>
          </cell>
          <cell r="CT334">
            <v>18.618161440036133</v>
          </cell>
        </row>
        <row r="335">
          <cell r="A335">
            <v>337</v>
          </cell>
          <cell r="B335" t="str">
            <v>Ventura Base</v>
          </cell>
          <cell r="C335">
            <v>0</v>
          </cell>
          <cell r="D335">
            <v>0</v>
          </cell>
          <cell r="E335">
            <v>0</v>
          </cell>
          <cell r="F335" t="str">
            <v xml:space="preserve"> -</v>
          </cell>
          <cell r="G335">
            <v>0</v>
          </cell>
          <cell r="H335">
            <v>0</v>
          </cell>
          <cell r="I335">
            <v>0</v>
          </cell>
          <cell r="J335">
            <v>0</v>
          </cell>
          <cell r="K335">
            <v>0</v>
          </cell>
          <cell r="L335">
            <v>0</v>
          </cell>
          <cell r="M335">
            <v>0</v>
          </cell>
          <cell r="N335" t="str">
            <v xml:space="preserve"> -</v>
          </cell>
          <cell r="O335">
            <v>0</v>
          </cell>
          <cell r="P335">
            <v>0</v>
          </cell>
          <cell r="Q335">
            <v>0</v>
          </cell>
          <cell r="R335">
            <v>0</v>
          </cell>
          <cell r="S335">
            <v>0</v>
          </cell>
          <cell r="T335">
            <v>0</v>
          </cell>
          <cell r="U335">
            <v>0</v>
          </cell>
          <cell r="V335" t="str">
            <v xml:space="preserve"> -</v>
          </cell>
          <cell r="W335">
            <v>0</v>
          </cell>
          <cell r="X335">
            <v>0</v>
          </cell>
          <cell r="Y335">
            <v>0</v>
          </cell>
          <cell r="Z335">
            <v>0</v>
          </cell>
          <cell r="AA335">
            <v>0</v>
          </cell>
          <cell r="AB335">
            <v>0</v>
          </cell>
          <cell r="AC335">
            <v>0</v>
          </cell>
          <cell r="AD335" t="str">
            <v xml:space="preserve"> -</v>
          </cell>
          <cell r="AE335">
            <v>0</v>
          </cell>
          <cell r="AF335">
            <v>0</v>
          </cell>
          <cell r="AG335">
            <v>0</v>
          </cell>
          <cell r="AH335">
            <v>0</v>
          </cell>
          <cell r="AI335">
            <v>0</v>
          </cell>
          <cell r="AJ335">
            <v>0</v>
          </cell>
          <cell r="AK335">
            <v>0</v>
          </cell>
          <cell r="AL335" t="str">
            <v xml:space="preserve"> -</v>
          </cell>
          <cell r="AM335">
            <v>0</v>
          </cell>
          <cell r="AN335">
            <v>0</v>
          </cell>
          <cell r="AO335">
            <v>0</v>
          </cell>
          <cell r="AP335">
            <v>0</v>
          </cell>
          <cell r="AQ335">
            <v>0</v>
          </cell>
          <cell r="AR335">
            <v>0</v>
          </cell>
          <cell r="AS335">
            <v>0</v>
          </cell>
          <cell r="AT335" t="str">
            <v xml:space="preserve"> -</v>
          </cell>
          <cell r="AU335">
            <v>0</v>
          </cell>
          <cell r="AV335">
            <v>0</v>
          </cell>
          <cell r="AW335">
            <v>0</v>
          </cell>
          <cell r="AX335">
            <v>0</v>
          </cell>
          <cell r="AY335">
            <v>0</v>
          </cell>
          <cell r="AZ335">
            <v>0</v>
          </cell>
          <cell r="BA335">
            <v>0</v>
          </cell>
          <cell r="BB335" t="str">
            <v xml:space="preserve"> -</v>
          </cell>
          <cell r="BC335">
            <v>0</v>
          </cell>
          <cell r="BD335">
            <v>0</v>
          </cell>
          <cell r="BE335">
            <v>0</v>
          </cell>
          <cell r="BF335">
            <v>0</v>
          </cell>
          <cell r="BG335">
            <v>0</v>
          </cell>
          <cell r="BH335">
            <v>0</v>
          </cell>
          <cell r="BI335">
            <v>0</v>
          </cell>
          <cell r="BJ335" t="str">
            <v xml:space="preserve"> -</v>
          </cell>
          <cell r="BK335">
            <v>0</v>
          </cell>
          <cell r="BL335">
            <v>0</v>
          </cell>
          <cell r="BM335">
            <v>0</v>
          </cell>
          <cell r="BN335">
            <v>0</v>
          </cell>
          <cell r="BO335">
            <v>0</v>
          </cell>
          <cell r="BP335">
            <v>0</v>
          </cell>
          <cell r="BQ335">
            <v>0</v>
          </cell>
          <cell r="BR335" t="str">
            <v xml:space="preserve"> -</v>
          </cell>
          <cell r="BS335">
            <v>0</v>
          </cell>
          <cell r="BT335">
            <v>0</v>
          </cell>
          <cell r="BU335">
            <v>0</v>
          </cell>
          <cell r="BV335">
            <v>0</v>
          </cell>
          <cell r="BW335">
            <v>0</v>
          </cell>
          <cell r="BX335">
            <v>0</v>
          </cell>
          <cell r="BY335">
            <v>0</v>
          </cell>
          <cell r="BZ335" t="str">
            <v xml:space="preserve"> -</v>
          </cell>
          <cell r="CA335">
            <v>0</v>
          </cell>
          <cell r="CB335">
            <v>0</v>
          </cell>
          <cell r="CC335">
            <v>0</v>
          </cell>
          <cell r="CD335">
            <v>0</v>
          </cell>
          <cell r="CE335">
            <v>0</v>
          </cell>
          <cell r="CF335">
            <v>0</v>
          </cell>
          <cell r="CG335">
            <v>0</v>
          </cell>
          <cell r="CH335" t="str">
            <v xml:space="preserve"> -</v>
          </cell>
          <cell r="CI335">
            <v>0</v>
          </cell>
          <cell r="CJ335">
            <v>0</v>
          </cell>
          <cell r="CK335">
            <v>0</v>
          </cell>
          <cell r="CL335">
            <v>0</v>
          </cell>
          <cell r="CM335">
            <v>0</v>
          </cell>
          <cell r="CN335">
            <v>0</v>
          </cell>
          <cell r="CO335">
            <v>0</v>
          </cell>
          <cell r="CP335" t="str">
            <v xml:space="preserve"> -</v>
          </cell>
          <cell r="CQ335">
            <v>0</v>
          </cell>
          <cell r="CR335">
            <v>0</v>
          </cell>
          <cell r="CS335">
            <v>0</v>
          </cell>
          <cell r="CT335">
            <v>0</v>
          </cell>
        </row>
        <row r="336">
          <cell r="A336">
            <v>338</v>
          </cell>
          <cell r="B336" t="str">
            <v>Cellops Base</v>
          </cell>
          <cell r="C336" t="str">
            <v xml:space="preserve"> -</v>
          </cell>
          <cell r="D336">
            <v>0</v>
          </cell>
          <cell r="E336">
            <v>0</v>
          </cell>
          <cell r="F336" t="str">
            <v xml:space="preserve"> -</v>
          </cell>
          <cell r="G336">
            <v>0</v>
          </cell>
          <cell r="H336">
            <v>0</v>
          </cell>
          <cell r="I336">
            <v>0</v>
          </cell>
          <cell r="J336">
            <v>0</v>
          </cell>
          <cell r="K336" t="str">
            <v xml:space="preserve"> -</v>
          </cell>
          <cell r="L336">
            <v>0</v>
          </cell>
          <cell r="M336">
            <v>0</v>
          </cell>
          <cell r="N336" t="str">
            <v xml:space="preserve"> -</v>
          </cell>
          <cell r="O336">
            <v>0</v>
          </cell>
          <cell r="P336">
            <v>0</v>
          </cell>
          <cell r="Q336">
            <v>0</v>
          </cell>
          <cell r="R336">
            <v>0</v>
          </cell>
          <cell r="S336" t="str">
            <v xml:space="preserve"> -</v>
          </cell>
          <cell r="T336">
            <v>0</v>
          </cell>
          <cell r="U336">
            <v>0</v>
          </cell>
          <cell r="V336" t="str">
            <v xml:space="preserve"> -</v>
          </cell>
          <cell r="W336">
            <v>0</v>
          </cell>
          <cell r="X336">
            <v>0</v>
          </cell>
          <cell r="Y336">
            <v>0</v>
          </cell>
          <cell r="Z336">
            <v>0</v>
          </cell>
          <cell r="AA336" t="str">
            <v xml:space="preserve"> -</v>
          </cell>
          <cell r="AB336">
            <v>0</v>
          </cell>
          <cell r="AC336">
            <v>0</v>
          </cell>
          <cell r="AD336" t="str">
            <v xml:space="preserve"> -</v>
          </cell>
          <cell r="AE336">
            <v>0</v>
          </cell>
          <cell r="AF336">
            <v>0</v>
          </cell>
          <cell r="AG336">
            <v>0</v>
          </cell>
          <cell r="AH336">
            <v>0</v>
          </cell>
          <cell r="AI336" t="str">
            <v xml:space="preserve"> -</v>
          </cell>
          <cell r="AJ336">
            <v>0</v>
          </cell>
          <cell r="AK336">
            <v>0</v>
          </cell>
          <cell r="AL336" t="str">
            <v xml:space="preserve"> -</v>
          </cell>
          <cell r="AM336">
            <v>0</v>
          </cell>
          <cell r="AN336">
            <v>0</v>
          </cell>
          <cell r="AO336">
            <v>0</v>
          </cell>
          <cell r="AP336">
            <v>0</v>
          </cell>
          <cell r="AQ336" t="str">
            <v xml:space="preserve"> -</v>
          </cell>
          <cell r="AR336">
            <v>0</v>
          </cell>
          <cell r="AS336">
            <v>0</v>
          </cell>
          <cell r="AT336" t="str">
            <v xml:space="preserve"> -</v>
          </cell>
          <cell r="AU336">
            <v>0</v>
          </cell>
          <cell r="AV336">
            <v>0</v>
          </cell>
          <cell r="AW336">
            <v>0</v>
          </cell>
          <cell r="AX336">
            <v>0</v>
          </cell>
          <cell r="AY336" t="str">
            <v xml:space="preserve"> -</v>
          </cell>
          <cell r="AZ336">
            <v>0</v>
          </cell>
          <cell r="BA336">
            <v>0</v>
          </cell>
          <cell r="BB336" t="str">
            <v xml:space="preserve"> -</v>
          </cell>
          <cell r="BC336">
            <v>0</v>
          </cell>
          <cell r="BD336">
            <v>0</v>
          </cell>
          <cell r="BE336">
            <v>0</v>
          </cell>
          <cell r="BF336">
            <v>0</v>
          </cell>
          <cell r="BG336" t="str">
            <v xml:space="preserve"> -</v>
          </cell>
          <cell r="BH336">
            <v>0</v>
          </cell>
          <cell r="BI336">
            <v>0</v>
          </cell>
          <cell r="BJ336" t="str">
            <v xml:space="preserve"> -</v>
          </cell>
          <cell r="BK336">
            <v>0</v>
          </cell>
          <cell r="BL336">
            <v>0</v>
          </cell>
          <cell r="BM336">
            <v>0</v>
          </cell>
          <cell r="BN336">
            <v>0</v>
          </cell>
          <cell r="BO336" t="str">
            <v xml:space="preserve"> -</v>
          </cell>
          <cell r="BP336">
            <v>0</v>
          </cell>
          <cell r="BQ336">
            <v>0</v>
          </cell>
          <cell r="BR336" t="str">
            <v xml:space="preserve"> -</v>
          </cell>
          <cell r="BS336">
            <v>0</v>
          </cell>
          <cell r="BT336">
            <v>0</v>
          </cell>
          <cell r="BU336">
            <v>0</v>
          </cell>
          <cell r="BV336">
            <v>0</v>
          </cell>
          <cell r="BW336" t="str">
            <v xml:space="preserve"> -</v>
          </cell>
          <cell r="BX336">
            <v>0</v>
          </cell>
          <cell r="BY336">
            <v>0</v>
          </cell>
          <cell r="BZ336" t="str">
            <v xml:space="preserve"> -</v>
          </cell>
          <cell r="CA336">
            <v>0</v>
          </cell>
          <cell r="CB336">
            <v>0</v>
          </cell>
          <cell r="CC336">
            <v>0</v>
          </cell>
          <cell r="CD336">
            <v>0</v>
          </cell>
          <cell r="CE336" t="str">
            <v xml:space="preserve"> -</v>
          </cell>
          <cell r="CF336">
            <v>0</v>
          </cell>
          <cell r="CG336">
            <v>0</v>
          </cell>
          <cell r="CH336" t="str">
            <v xml:space="preserve"> -</v>
          </cell>
          <cell r="CI336">
            <v>0</v>
          </cell>
          <cell r="CJ336">
            <v>0</v>
          </cell>
          <cell r="CK336">
            <v>0</v>
          </cell>
          <cell r="CL336">
            <v>0</v>
          </cell>
          <cell r="CM336" t="str">
            <v xml:space="preserve"> -</v>
          </cell>
          <cell r="CN336">
            <v>0</v>
          </cell>
          <cell r="CO336">
            <v>0</v>
          </cell>
          <cell r="CP336" t="str">
            <v xml:space="preserve"> -</v>
          </cell>
          <cell r="CQ336">
            <v>0</v>
          </cell>
          <cell r="CR336">
            <v>0</v>
          </cell>
          <cell r="CS336">
            <v>0</v>
          </cell>
          <cell r="CT336">
            <v>0</v>
          </cell>
        </row>
        <row r="337">
          <cell r="A337">
            <v>339</v>
          </cell>
          <cell r="B337" t="str">
            <v>Lumina Base</v>
          </cell>
          <cell r="C337">
            <v>0</v>
          </cell>
          <cell r="D337">
            <v>0</v>
          </cell>
          <cell r="E337">
            <v>0</v>
          </cell>
          <cell r="F337" t="str">
            <v xml:space="preserve"> -</v>
          </cell>
          <cell r="G337">
            <v>0</v>
          </cell>
          <cell r="H337">
            <v>0</v>
          </cell>
          <cell r="I337">
            <v>0</v>
          </cell>
          <cell r="J337">
            <v>0</v>
          </cell>
          <cell r="K337">
            <v>0</v>
          </cell>
          <cell r="L337">
            <v>0</v>
          </cell>
          <cell r="M337">
            <v>0</v>
          </cell>
          <cell r="N337" t="str">
            <v xml:space="preserve"> -</v>
          </cell>
          <cell r="O337">
            <v>0</v>
          </cell>
          <cell r="P337">
            <v>0</v>
          </cell>
          <cell r="Q337">
            <v>0</v>
          </cell>
          <cell r="R337">
            <v>0</v>
          </cell>
          <cell r="S337">
            <v>0</v>
          </cell>
          <cell r="T337">
            <v>0</v>
          </cell>
          <cell r="U337">
            <v>0</v>
          </cell>
          <cell r="V337" t="str">
            <v xml:space="preserve"> -</v>
          </cell>
          <cell r="W337">
            <v>0</v>
          </cell>
          <cell r="X337">
            <v>0</v>
          </cell>
          <cell r="Y337">
            <v>0</v>
          </cell>
          <cell r="Z337">
            <v>0</v>
          </cell>
          <cell r="AA337">
            <v>0</v>
          </cell>
          <cell r="AB337">
            <v>0</v>
          </cell>
          <cell r="AC337">
            <v>0</v>
          </cell>
          <cell r="AD337" t="str">
            <v xml:space="preserve"> -</v>
          </cell>
          <cell r="AE337">
            <v>0</v>
          </cell>
          <cell r="AF337">
            <v>0</v>
          </cell>
          <cell r="AG337">
            <v>0</v>
          </cell>
          <cell r="AH337">
            <v>0</v>
          </cell>
          <cell r="AI337">
            <v>0</v>
          </cell>
          <cell r="AJ337">
            <v>0</v>
          </cell>
          <cell r="AK337">
            <v>0</v>
          </cell>
          <cell r="AL337" t="str">
            <v xml:space="preserve"> -</v>
          </cell>
          <cell r="AM337">
            <v>0</v>
          </cell>
          <cell r="AN337">
            <v>0</v>
          </cell>
          <cell r="AO337">
            <v>0</v>
          </cell>
          <cell r="AP337">
            <v>0</v>
          </cell>
          <cell r="AQ337">
            <v>0</v>
          </cell>
          <cell r="AR337">
            <v>0</v>
          </cell>
          <cell r="AS337">
            <v>0</v>
          </cell>
          <cell r="AT337" t="str">
            <v xml:space="preserve"> -</v>
          </cell>
          <cell r="AU337">
            <v>0</v>
          </cell>
          <cell r="AV337">
            <v>0</v>
          </cell>
          <cell r="AW337">
            <v>0</v>
          </cell>
          <cell r="AX337">
            <v>0</v>
          </cell>
          <cell r="AY337">
            <v>0</v>
          </cell>
          <cell r="AZ337">
            <v>0</v>
          </cell>
          <cell r="BA337">
            <v>0</v>
          </cell>
          <cell r="BB337" t="str">
            <v xml:space="preserve"> -</v>
          </cell>
          <cell r="BC337">
            <v>0</v>
          </cell>
          <cell r="BD337">
            <v>0</v>
          </cell>
          <cell r="BE337">
            <v>0</v>
          </cell>
          <cell r="BF337">
            <v>0</v>
          </cell>
          <cell r="BG337">
            <v>0</v>
          </cell>
          <cell r="BH337">
            <v>0</v>
          </cell>
          <cell r="BI337">
            <v>0</v>
          </cell>
          <cell r="BJ337" t="str">
            <v xml:space="preserve"> -</v>
          </cell>
          <cell r="BK337">
            <v>0</v>
          </cell>
          <cell r="BL337">
            <v>0</v>
          </cell>
          <cell r="BM337">
            <v>0</v>
          </cell>
          <cell r="BN337">
            <v>0</v>
          </cell>
          <cell r="BO337">
            <v>0</v>
          </cell>
          <cell r="BP337">
            <v>0</v>
          </cell>
          <cell r="BQ337">
            <v>0</v>
          </cell>
          <cell r="BR337" t="str">
            <v xml:space="preserve"> -</v>
          </cell>
          <cell r="BS337">
            <v>0</v>
          </cell>
          <cell r="BT337">
            <v>0</v>
          </cell>
          <cell r="BU337">
            <v>0</v>
          </cell>
          <cell r="BV337">
            <v>0</v>
          </cell>
          <cell r="BW337">
            <v>0</v>
          </cell>
          <cell r="BX337">
            <v>0</v>
          </cell>
          <cell r="BY337">
            <v>0</v>
          </cell>
          <cell r="BZ337" t="str">
            <v xml:space="preserve"> -</v>
          </cell>
          <cell r="CA337">
            <v>0</v>
          </cell>
          <cell r="CB337">
            <v>0</v>
          </cell>
          <cell r="CC337">
            <v>0</v>
          </cell>
          <cell r="CD337">
            <v>0</v>
          </cell>
          <cell r="CE337">
            <v>0</v>
          </cell>
          <cell r="CF337">
            <v>0</v>
          </cell>
          <cell r="CG337">
            <v>0</v>
          </cell>
          <cell r="CH337" t="str">
            <v xml:space="preserve"> -</v>
          </cell>
          <cell r="CI337">
            <v>0</v>
          </cell>
          <cell r="CJ337">
            <v>0</v>
          </cell>
          <cell r="CK337">
            <v>0</v>
          </cell>
          <cell r="CL337">
            <v>0</v>
          </cell>
          <cell r="CM337">
            <v>0</v>
          </cell>
          <cell r="CN337">
            <v>0</v>
          </cell>
          <cell r="CO337">
            <v>0</v>
          </cell>
          <cell r="CP337" t="str">
            <v xml:space="preserve"> -</v>
          </cell>
          <cell r="CQ337">
            <v>0</v>
          </cell>
          <cell r="CR337">
            <v>0</v>
          </cell>
          <cell r="CS337">
            <v>0</v>
          </cell>
          <cell r="CT337">
            <v>0</v>
          </cell>
        </row>
        <row r="338">
          <cell r="A338">
            <v>340</v>
          </cell>
          <cell r="B338" t="str">
            <v>ISP Base</v>
          </cell>
          <cell r="C338" t="str">
            <v xml:space="preserve"> -</v>
          </cell>
          <cell r="D338">
            <v>7.4299825801559685</v>
          </cell>
          <cell r="E338">
            <v>14.614628753062478</v>
          </cell>
          <cell r="F338" t="str">
            <v xml:space="preserve"> -</v>
          </cell>
          <cell r="G338">
            <v>8.8856178767203016</v>
          </cell>
          <cell r="H338">
            <v>7.4299825801559685</v>
          </cell>
          <cell r="I338">
            <v>14.614628753062478</v>
          </cell>
          <cell r="J338">
            <v>8.8856178767203016</v>
          </cell>
          <cell r="K338" t="str">
            <v xml:space="preserve"> -</v>
          </cell>
          <cell r="L338">
            <v>8.0638946511030092</v>
          </cell>
          <cell r="M338">
            <v>16.899057079477757</v>
          </cell>
          <cell r="N338" t="str">
            <v xml:space="preserve"> -</v>
          </cell>
          <cell r="O338">
            <v>9.8016295965342888</v>
          </cell>
          <cell r="P338">
            <v>8.0638946511030092</v>
          </cell>
          <cell r="Q338">
            <v>16.899057079477757</v>
          </cell>
          <cell r="R338">
            <v>9.8016295965342888</v>
          </cell>
          <cell r="S338" t="str">
            <v xml:space="preserve"> -</v>
          </cell>
          <cell r="T338">
            <v>7.8392146020236098</v>
          </cell>
          <cell r="U338">
            <v>17.892000150836665</v>
          </cell>
          <cell r="V338" t="str">
            <v xml:space="preserve"> -</v>
          </cell>
          <cell r="W338">
            <v>9.7566115754218927</v>
          </cell>
          <cell r="X338">
            <v>7.8392146020236098</v>
          </cell>
          <cell r="Y338">
            <v>17.892000150836665</v>
          </cell>
          <cell r="Z338">
            <v>9.7566115754218927</v>
          </cell>
          <cell r="AA338" t="str">
            <v xml:space="preserve"> -</v>
          </cell>
          <cell r="AB338">
            <v>9.5886345811431202</v>
          </cell>
          <cell r="AC338">
            <v>19.123044872896696</v>
          </cell>
          <cell r="AD338" t="str">
            <v xml:space="preserve"> -</v>
          </cell>
          <cell r="AE338">
            <v>11.348783107988989</v>
          </cell>
          <cell r="AF338">
            <v>9.5886345811431202</v>
          </cell>
          <cell r="AG338">
            <v>19.123044872896696</v>
          </cell>
          <cell r="AH338">
            <v>11.348783107988989</v>
          </cell>
          <cell r="AI338" t="str">
            <v xml:space="preserve"> -</v>
          </cell>
          <cell r="AJ338">
            <v>10.378929231378693</v>
          </cell>
          <cell r="AK338">
            <v>20.818517126084359</v>
          </cell>
          <cell r="AL338" t="str">
            <v xml:space="preserve"> -</v>
          </cell>
          <cell r="AM338">
            <v>12.240881562765042</v>
          </cell>
          <cell r="AN338">
            <v>10.378929231378693</v>
          </cell>
          <cell r="AO338">
            <v>20.818517126084359</v>
          </cell>
          <cell r="AP338">
            <v>12.240881562765042</v>
          </cell>
          <cell r="AQ338" t="str">
            <v xml:space="preserve"> -</v>
          </cell>
          <cell r="AR338">
            <v>12.071285193090162</v>
          </cell>
          <cell r="AS338">
            <v>21.84094023155761</v>
          </cell>
          <cell r="AT338" t="str">
            <v xml:space="preserve"> -</v>
          </cell>
          <cell r="AU338">
            <v>13.754303175119366</v>
          </cell>
          <cell r="AV338">
            <v>12.071285193090162</v>
          </cell>
          <cell r="AW338">
            <v>21.84094023155761</v>
          </cell>
          <cell r="AX338">
            <v>13.754303175119366</v>
          </cell>
          <cell r="AY338" t="str">
            <v xml:space="preserve"> -</v>
          </cell>
          <cell r="AZ338">
            <v>11.269432621781588</v>
          </cell>
          <cell r="BA338">
            <v>20.383715676516751</v>
          </cell>
          <cell r="BB338" t="str">
            <v xml:space="preserve"> -</v>
          </cell>
          <cell r="BC338">
            <v>12.779479654807437</v>
          </cell>
          <cell r="BD338">
            <v>11.269432621781588</v>
          </cell>
          <cell r="BE338">
            <v>20.383715676516751</v>
          </cell>
          <cell r="BF338">
            <v>12.779479654807437</v>
          </cell>
          <cell r="BG338" t="str">
            <v xml:space="preserve"> -</v>
          </cell>
          <cell r="BH338">
            <v>10.514377536367903</v>
          </cell>
          <cell r="BI338">
            <v>18.687723579258265</v>
          </cell>
          <cell r="BJ338" t="str">
            <v xml:space="preserve"> -</v>
          </cell>
          <cell r="BK338">
            <v>11.811409163761398</v>
          </cell>
          <cell r="BL338">
            <v>10.514377536367903</v>
          </cell>
          <cell r="BM338">
            <v>18.687723579258265</v>
          </cell>
          <cell r="BN338">
            <v>11.811409163761398</v>
          </cell>
          <cell r="BO338" t="str">
            <v xml:space="preserve"> -</v>
          </cell>
          <cell r="BP338">
            <v>7.6746220287927587</v>
          </cell>
          <cell r="BQ338">
            <v>14.143425897077842</v>
          </cell>
          <cell r="BR338" t="str">
            <v xml:space="preserve"> -</v>
          </cell>
          <cell r="BS338">
            <v>8.6579549781587044</v>
          </cell>
          <cell r="BT338">
            <v>7.6746220287927587</v>
          </cell>
          <cell r="BU338">
            <v>14.143425897077842</v>
          </cell>
          <cell r="BV338">
            <v>8.6579549781587044</v>
          </cell>
          <cell r="BW338" t="str">
            <v xml:space="preserve"> -</v>
          </cell>
          <cell r="BX338">
            <v>9.8599896751311835</v>
          </cell>
          <cell r="BY338">
            <v>17.470172641366329</v>
          </cell>
          <cell r="BZ338" t="str">
            <v xml:space="preserve"> -</v>
          </cell>
          <cell r="CA338">
            <v>10.972617003623634</v>
          </cell>
          <cell r="CB338">
            <v>9.8599896751311835</v>
          </cell>
          <cell r="CC338">
            <v>17.470172641366329</v>
          </cell>
          <cell r="CD338">
            <v>10.972617003623634</v>
          </cell>
          <cell r="CE338" t="str">
            <v xml:space="preserve"> -</v>
          </cell>
          <cell r="CF338">
            <v>11.58407224224405</v>
          </cell>
          <cell r="CG338">
            <v>18.819742667336598</v>
          </cell>
          <cell r="CH338" t="str">
            <v xml:space="preserve"> -</v>
          </cell>
          <cell r="CI338">
            <v>12.605471768706096</v>
          </cell>
          <cell r="CJ338">
            <v>11.58407224224405</v>
          </cell>
          <cell r="CK338">
            <v>18.819742667336598</v>
          </cell>
          <cell r="CL338">
            <v>12.605471768706096</v>
          </cell>
          <cell r="CM338" t="str">
            <v xml:space="preserve"> -</v>
          </cell>
          <cell r="CN338">
            <v>13.783581274744646</v>
          </cell>
          <cell r="CO338">
            <v>22.311445236972411</v>
          </cell>
          <cell r="CP338" t="str">
            <v xml:space="preserve"> -</v>
          </cell>
          <cell r="CQ338">
            <v>14.945653742748858</v>
          </cell>
          <cell r="CR338">
            <v>13.783581274744646</v>
          </cell>
          <cell r="CS338">
            <v>22.311445236972411</v>
          </cell>
          <cell r="CT338">
            <v>14.945653742748858</v>
          </cell>
        </row>
        <row r="339">
          <cell r="A339">
            <v>341</v>
          </cell>
          <cell r="B339" t="str">
            <v>Prepay Base</v>
          </cell>
          <cell r="C339" t="str">
            <v xml:space="preserve"> -</v>
          </cell>
          <cell r="D339" t="str">
            <v xml:space="preserve"> -</v>
          </cell>
          <cell r="E339" t="str">
            <v xml:space="preserve"> -</v>
          </cell>
          <cell r="F339">
            <v>0</v>
          </cell>
          <cell r="G339" t="str">
            <v xml:space="preserve"> -</v>
          </cell>
          <cell r="H339" t="str">
            <v xml:space="preserve"> -</v>
          </cell>
          <cell r="I339">
            <v>0</v>
          </cell>
          <cell r="J339">
            <v>0</v>
          </cell>
          <cell r="K339" t="str">
            <v xml:space="preserve"> -</v>
          </cell>
          <cell r="L339" t="str">
            <v xml:space="preserve"> -</v>
          </cell>
          <cell r="M339" t="str">
            <v xml:space="preserve"> -</v>
          </cell>
          <cell r="N339">
            <v>0</v>
          </cell>
          <cell r="O339" t="str">
            <v xml:space="preserve"> -</v>
          </cell>
          <cell r="P339" t="str">
            <v xml:space="preserve"> -</v>
          </cell>
          <cell r="Q339">
            <v>0</v>
          </cell>
          <cell r="R339">
            <v>0</v>
          </cell>
          <cell r="S339" t="str">
            <v xml:space="preserve"> -</v>
          </cell>
          <cell r="T339" t="str">
            <v xml:space="preserve"> -</v>
          </cell>
          <cell r="U339" t="str">
            <v xml:space="preserve"> -</v>
          </cell>
          <cell r="V339">
            <v>0</v>
          </cell>
          <cell r="W339" t="str">
            <v xml:space="preserve"> -</v>
          </cell>
          <cell r="X339" t="str">
            <v xml:space="preserve"> -</v>
          </cell>
          <cell r="Y339">
            <v>0</v>
          </cell>
          <cell r="Z339">
            <v>0</v>
          </cell>
          <cell r="AA339" t="str">
            <v xml:space="preserve"> -</v>
          </cell>
          <cell r="AB339" t="str">
            <v xml:space="preserve"> -</v>
          </cell>
          <cell r="AC339" t="str">
            <v xml:space="preserve"> -</v>
          </cell>
          <cell r="AD339">
            <v>0</v>
          </cell>
          <cell r="AE339" t="str">
            <v xml:space="preserve"> -</v>
          </cell>
          <cell r="AF339" t="str">
            <v xml:space="preserve"> -</v>
          </cell>
          <cell r="AG339">
            <v>0</v>
          </cell>
          <cell r="AH339">
            <v>0</v>
          </cell>
          <cell r="AI339" t="str">
            <v xml:space="preserve"> -</v>
          </cell>
          <cell r="AJ339" t="str">
            <v xml:space="preserve"> -</v>
          </cell>
          <cell r="AK339" t="str">
            <v xml:space="preserve"> -</v>
          </cell>
          <cell r="AL339">
            <v>0</v>
          </cell>
          <cell r="AM339" t="str">
            <v xml:space="preserve"> -</v>
          </cell>
          <cell r="AN339" t="str">
            <v xml:space="preserve"> -</v>
          </cell>
          <cell r="AO339">
            <v>0</v>
          </cell>
          <cell r="AP339">
            <v>0</v>
          </cell>
          <cell r="AQ339" t="str">
            <v xml:space="preserve"> -</v>
          </cell>
          <cell r="AR339" t="str">
            <v xml:space="preserve"> -</v>
          </cell>
          <cell r="AS339" t="str">
            <v xml:space="preserve"> -</v>
          </cell>
          <cell r="AT339">
            <v>0</v>
          </cell>
          <cell r="AU339" t="str">
            <v xml:space="preserve"> -</v>
          </cell>
          <cell r="AV339" t="str">
            <v xml:space="preserve"> -</v>
          </cell>
          <cell r="AW339">
            <v>0</v>
          </cell>
          <cell r="AX339">
            <v>0</v>
          </cell>
          <cell r="AY339" t="str">
            <v xml:space="preserve"> -</v>
          </cell>
          <cell r="AZ339" t="str">
            <v xml:space="preserve"> -</v>
          </cell>
          <cell r="BA339" t="str">
            <v xml:space="preserve"> -</v>
          </cell>
          <cell r="BB339">
            <v>0</v>
          </cell>
          <cell r="BC339" t="str">
            <v xml:space="preserve"> -</v>
          </cell>
          <cell r="BD339" t="str">
            <v xml:space="preserve"> -</v>
          </cell>
          <cell r="BE339">
            <v>0</v>
          </cell>
          <cell r="BF339">
            <v>0</v>
          </cell>
          <cell r="BG339" t="str">
            <v xml:space="preserve"> -</v>
          </cell>
          <cell r="BH339" t="str">
            <v xml:space="preserve"> -</v>
          </cell>
          <cell r="BI339" t="str">
            <v xml:space="preserve"> -</v>
          </cell>
          <cell r="BJ339">
            <v>0</v>
          </cell>
          <cell r="BK339" t="str">
            <v xml:space="preserve"> -</v>
          </cell>
          <cell r="BL339" t="str">
            <v xml:space="preserve"> -</v>
          </cell>
          <cell r="BM339">
            <v>0</v>
          </cell>
          <cell r="BN339">
            <v>0</v>
          </cell>
          <cell r="BO339" t="str">
            <v xml:space="preserve"> -</v>
          </cell>
          <cell r="BP339" t="str">
            <v xml:space="preserve"> -</v>
          </cell>
          <cell r="BQ339" t="str">
            <v xml:space="preserve"> -</v>
          </cell>
          <cell r="BR339">
            <v>0</v>
          </cell>
          <cell r="BS339" t="str">
            <v xml:space="preserve"> -</v>
          </cell>
          <cell r="BT339" t="str">
            <v xml:space="preserve"> -</v>
          </cell>
          <cell r="BU339">
            <v>0</v>
          </cell>
          <cell r="BV339">
            <v>0</v>
          </cell>
          <cell r="BW339" t="str">
            <v xml:space="preserve"> -</v>
          </cell>
          <cell r="BX339" t="str">
            <v xml:space="preserve"> -</v>
          </cell>
          <cell r="BY339" t="str">
            <v xml:space="preserve"> -</v>
          </cell>
          <cell r="BZ339">
            <v>0</v>
          </cell>
          <cell r="CA339" t="str">
            <v xml:space="preserve"> -</v>
          </cell>
          <cell r="CB339" t="str">
            <v xml:space="preserve"> -</v>
          </cell>
          <cell r="CC339">
            <v>0</v>
          </cell>
          <cell r="CD339">
            <v>0</v>
          </cell>
          <cell r="CE339" t="str">
            <v xml:space="preserve"> -</v>
          </cell>
          <cell r="CF339" t="str">
            <v xml:space="preserve"> -</v>
          </cell>
          <cell r="CG339" t="str">
            <v xml:space="preserve"> -</v>
          </cell>
          <cell r="CH339">
            <v>0</v>
          </cell>
          <cell r="CI339" t="str">
            <v xml:space="preserve"> -</v>
          </cell>
          <cell r="CJ339" t="str">
            <v xml:space="preserve"> -</v>
          </cell>
          <cell r="CK339">
            <v>0</v>
          </cell>
          <cell r="CL339">
            <v>0</v>
          </cell>
          <cell r="CM339" t="str">
            <v xml:space="preserve"> -</v>
          </cell>
          <cell r="CN339" t="str">
            <v xml:space="preserve"> -</v>
          </cell>
          <cell r="CO339" t="str">
            <v xml:space="preserve"> -</v>
          </cell>
          <cell r="CP339">
            <v>0</v>
          </cell>
          <cell r="CQ339" t="str">
            <v xml:space="preserve"> -</v>
          </cell>
          <cell r="CR339" t="str">
            <v xml:space="preserve"> -</v>
          </cell>
          <cell r="CS339">
            <v>0</v>
          </cell>
          <cell r="CT339">
            <v>0</v>
          </cell>
        </row>
        <row r="340">
          <cell r="A340">
            <v>342</v>
          </cell>
          <cell r="B340" t="str">
            <v>Group</v>
          </cell>
          <cell r="C340">
            <v>8.0437827301254945</v>
          </cell>
          <cell r="D340">
            <v>7.0293909428004007</v>
          </cell>
          <cell r="E340">
            <v>4.1402927576740103</v>
          </cell>
          <cell r="F340">
            <v>0</v>
          </cell>
          <cell r="G340">
            <v>5.4267835032958462</v>
          </cell>
          <cell r="H340">
            <v>7.5026015197141813</v>
          </cell>
          <cell r="I340">
            <v>0.89050040120033613</v>
          </cell>
          <cell r="J340">
            <v>1.6682077374911051</v>
          </cell>
          <cell r="K340">
            <v>8.7915755699127747</v>
          </cell>
          <cell r="L340">
            <v>7.7725652286675251</v>
          </cell>
          <cell r="M340">
            <v>4.9446525565040291</v>
          </cell>
          <cell r="N340">
            <v>0</v>
          </cell>
          <cell r="O340">
            <v>6.2323642234019276</v>
          </cell>
          <cell r="P340">
            <v>8.2514213896824167</v>
          </cell>
          <cell r="Q340">
            <v>1.0333527178013158</v>
          </cell>
          <cell r="R340">
            <v>1.8822683049861257</v>
          </cell>
          <cell r="S340">
            <v>8.6619268668668568</v>
          </cell>
          <cell r="T340">
            <v>7.4797097984855307</v>
          </cell>
          <cell r="U340">
            <v>5.1987283213416564</v>
          </cell>
          <cell r="V340">
            <v>0</v>
          </cell>
          <cell r="W340">
            <v>6.3230003220575313</v>
          </cell>
          <cell r="X340">
            <v>8.0390030461622519</v>
          </cell>
          <cell r="Y340">
            <v>1.0668990909710834</v>
          </cell>
          <cell r="Z340">
            <v>1.893233631524909</v>
          </cell>
          <cell r="AA340">
            <v>8.9303132432322965</v>
          </cell>
          <cell r="AB340">
            <v>8.5173098952185669</v>
          </cell>
          <cell r="AC340">
            <v>5.1148146087535142</v>
          </cell>
          <cell r="AD340">
            <v>0</v>
          </cell>
          <cell r="AE340">
            <v>6.5583344306730043</v>
          </cell>
          <cell r="AF340">
            <v>8.713683992118936</v>
          </cell>
          <cell r="AG340">
            <v>1.0417455236810655</v>
          </cell>
          <cell r="AH340">
            <v>1.9626359928624697</v>
          </cell>
          <cell r="AI340">
            <v>9.4183353043202924</v>
          </cell>
          <cell r="AJ340">
            <v>9.1400110173439426</v>
          </cell>
          <cell r="AK340">
            <v>5.5979219984409481</v>
          </cell>
          <cell r="AL340">
            <v>0</v>
          </cell>
          <cell r="AM340">
            <v>7.0909392729045395</v>
          </cell>
          <cell r="AN340">
            <v>9.2729440435628465</v>
          </cell>
          <cell r="AO340">
            <v>1.1349174995209541</v>
          </cell>
          <cell r="AP340">
            <v>2.1263150140924361</v>
          </cell>
          <cell r="AQ340">
            <v>9.9280513509618427</v>
          </cell>
          <cell r="AR340">
            <v>10.159889148407608</v>
          </cell>
          <cell r="AS340">
            <v>5.7516186921417534</v>
          </cell>
          <cell r="AT340">
            <v>0</v>
          </cell>
          <cell r="AU340">
            <v>7.5219001155709133</v>
          </cell>
          <cell r="AV340">
            <v>10.048510467313209</v>
          </cell>
          <cell r="AW340">
            <v>1.1576674517914858</v>
          </cell>
          <cell r="AX340">
            <v>2.2565350136378308</v>
          </cell>
          <cell r="AY340">
            <v>9.670308794998931</v>
          </cell>
          <cell r="AZ340">
            <v>9.5682893205662971</v>
          </cell>
          <cell r="BA340">
            <v>5.3769802862997356</v>
          </cell>
          <cell r="BB340">
            <v>0</v>
          </cell>
          <cell r="BC340">
            <v>7.1494450237723726</v>
          </cell>
          <cell r="BD340">
            <v>9.617511731842594</v>
          </cell>
          <cell r="BE340">
            <v>1.0702834001938137</v>
          </cell>
          <cell r="BF340">
            <v>2.1392878614203812</v>
          </cell>
          <cell r="BG340">
            <v>9.1601464512183934</v>
          </cell>
          <cell r="BH340">
            <v>8.8467778783430937</v>
          </cell>
          <cell r="BI340">
            <v>4.8641235883507203</v>
          </cell>
          <cell r="BJ340">
            <v>0</v>
          </cell>
          <cell r="BK340">
            <v>6.6148480148570581</v>
          </cell>
          <cell r="BL340">
            <v>8.9983311650637994</v>
          </cell>
          <cell r="BM340">
            <v>0.95438338939103251</v>
          </cell>
          <cell r="BN340">
            <v>1.9676452031285219</v>
          </cell>
          <cell r="BO340">
            <v>5.9917192835603457</v>
          </cell>
          <cell r="BP340">
            <v>6.2425372038862461</v>
          </cell>
          <cell r="BQ340">
            <v>3.7403888968951926</v>
          </cell>
          <cell r="BR340">
            <v>0</v>
          </cell>
          <cell r="BS340">
            <v>4.7555949062234895</v>
          </cell>
          <cell r="BT340">
            <v>6.1210682310256441</v>
          </cell>
          <cell r="BU340">
            <v>0.72109655997203714</v>
          </cell>
          <cell r="BV340">
            <v>1.3980615154651228</v>
          </cell>
          <cell r="BW340">
            <v>8.8672938768956229</v>
          </cell>
          <cell r="BX340">
            <v>8.2535575723719585</v>
          </cell>
          <cell r="BY340">
            <v>4.5842644228083218</v>
          </cell>
          <cell r="BZ340">
            <v>0</v>
          </cell>
          <cell r="CA340">
            <v>6.2861180718197014</v>
          </cell>
          <cell r="CB340">
            <v>8.5516287200366481</v>
          </cell>
          <cell r="CC340">
            <v>0.8706686468447622</v>
          </cell>
          <cell r="CD340">
            <v>1.8297008605134373</v>
          </cell>
          <cell r="CE340">
            <v>8.7517685965212184</v>
          </cell>
          <cell r="CF340">
            <v>9.0769383392278353</v>
          </cell>
          <cell r="CG340">
            <v>4.8370744532099419</v>
          </cell>
          <cell r="CH340">
            <v>0</v>
          </cell>
          <cell r="CI340">
            <v>6.6063123654247446</v>
          </cell>
          <cell r="CJ340">
            <v>8.918051403437202</v>
          </cell>
          <cell r="CK340">
            <v>0.91240797674239493</v>
          </cell>
          <cell r="CL340">
            <v>1.9223267372767587</v>
          </cell>
          <cell r="CM340">
            <v>9.2760583690222873</v>
          </cell>
          <cell r="CN340">
            <v>10.360868661706418</v>
          </cell>
          <cell r="CO340">
            <v>5.758944173542826</v>
          </cell>
          <cell r="CP340">
            <v>0</v>
          </cell>
          <cell r="CQ340">
            <v>7.545200491545927</v>
          </cell>
          <cell r="CR340">
            <v>9.8270952398350833</v>
          </cell>
          <cell r="CS340">
            <v>1.0806044874050365</v>
          </cell>
          <cell r="CT340">
            <v>2.2007816772844189</v>
          </cell>
        </row>
        <row r="341">
          <cell r="A341">
            <v>343</v>
          </cell>
          <cell r="B341" t="str">
            <v>Revenue PC Revenue</v>
          </cell>
          <cell r="C341">
            <v>-1294926.7469336092</v>
          </cell>
          <cell r="D341">
            <v>-1686453.0902828053</v>
          </cell>
          <cell r="E341">
            <v>-793858.67606128752</v>
          </cell>
          <cell r="F341">
            <v>-9584985.8847708255</v>
          </cell>
          <cell r="G341">
            <v>-3775238.5132777095</v>
          </cell>
          <cell r="H341">
            <v>-2981379.8372164145</v>
          </cell>
          <cell r="I341">
            <v>-5602912.8810972124</v>
          </cell>
          <cell r="J341">
            <v>-8584292.7183136046</v>
          </cell>
          <cell r="K341">
            <v>-1757063.9561511651</v>
          </cell>
          <cell r="L341">
            <v>-1855362.3793263212</v>
          </cell>
          <cell r="M341">
            <v>-931285.1089271456</v>
          </cell>
          <cell r="N341" t="e">
            <v>#VALUE!</v>
          </cell>
          <cell r="O341">
            <v>-4543711.4444046617</v>
          </cell>
          <cell r="P341">
            <v>-3612426.3354774863</v>
          </cell>
          <cell r="Q341">
            <v>-6421023.8686316609</v>
          </cell>
          <cell r="R341">
            <v>-10033450.204109132</v>
          </cell>
          <cell r="S341">
            <v>-2226174.9768881947</v>
          </cell>
          <cell r="T341">
            <v>-1996088.5237445682</v>
          </cell>
          <cell r="U341">
            <v>-991540.57616494596</v>
          </cell>
          <cell r="V341">
            <v>-11028300.491098307</v>
          </cell>
          <cell r="W341">
            <v>-5213804.0767977238</v>
          </cell>
          <cell r="X341">
            <v>-4222263.5006327778</v>
          </cell>
          <cell r="Y341">
            <v>-6907474.1259526312</v>
          </cell>
          <cell r="Z341">
            <v>-11129737.626585394</v>
          </cell>
          <cell r="AA341">
            <v>-4064283.5879882202</v>
          </cell>
          <cell r="AB341">
            <v>-2127272.4182842821</v>
          </cell>
          <cell r="AC341">
            <v>-1063787.2440157086</v>
          </cell>
          <cell r="AD341">
            <v>-11686630.907482028</v>
          </cell>
          <cell r="AE341">
            <v>-7255343.2502881587</v>
          </cell>
          <cell r="AF341">
            <v>-6191556.0062725097</v>
          </cell>
          <cell r="AG341">
            <v>-7670526.1132835895</v>
          </cell>
          <cell r="AH341">
            <v>-13862082.119556129</v>
          </cell>
          <cell r="AI341">
            <v>-4522562.4519157261</v>
          </cell>
          <cell r="AJ341">
            <v>-2163606.627124019</v>
          </cell>
          <cell r="AK341">
            <v>-915970.31970909238</v>
          </cell>
          <cell r="AL341">
            <v>-10632175.830915079</v>
          </cell>
          <cell r="AM341">
            <v>-7602139.3987488449</v>
          </cell>
          <cell r="AN341">
            <v>-6686169.0790397525</v>
          </cell>
          <cell r="AO341">
            <v>-6887283.7468629479</v>
          </cell>
          <cell r="AP341">
            <v>-13573452.825902671</v>
          </cell>
          <cell r="AQ341">
            <v>-5102980.1185066625</v>
          </cell>
          <cell r="AR341">
            <v>-2294597.0922482014</v>
          </cell>
          <cell r="AS341">
            <v>-1024958.7166131735</v>
          </cell>
          <cell r="AT341">
            <v>-11134853.966676936</v>
          </cell>
          <cell r="AU341">
            <v>-8422535.9273680151</v>
          </cell>
          <cell r="AV341">
            <v>-7397577.2107548416</v>
          </cell>
          <cell r="AW341">
            <v>-7516350.6644248664</v>
          </cell>
          <cell r="AX341">
            <v>-14913927.875179708</v>
          </cell>
          <cell r="AY341">
            <v>-1679246.0113918632</v>
          </cell>
          <cell r="AZ341">
            <v>-2329535.6837941855</v>
          </cell>
          <cell r="BA341">
            <v>-912468.47215594351</v>
          </cell>
          <cell r="BB341">
            <v>-10970756.939375401</v>
          </cell>
          <cell r="BC341">
            <v>-4921250.1673419774</v>
          </cell>
          <cell r="BD341">
            <v>-4008781.6951860487</v>
          </cell>
          <cell r="BE341">
            <v>-7747213.0325676203</v>
          </cell>
          <cell r="BF341">
            <v>-11755994.727753669</v>
          </cell>
          <cell r="BG341">
            <v>-2312567.767157346</v>
          </cell>
          <cell r="BH341">
            <v>-2483349.7749333605</v>
          </cell>
          <cell r="BI341">
            <v>-1180595.7883938998</v>
          </cell>
          <cell r="BJ341">
            <v>-12068365.767242521</v>
          </cell>
          <cell r="BK341">
            <v>-5976513.3304846287</v>
          </cell>
          <cell r="BL341">
            <v>-4795917.5420907289</v>
          </cell>
          <cell r="BM341">
            <v>-8877972.2755869329</v>
          </cell>
          <cell r="BN341">
            <v>-13673889.817677647</v>
          </cell>
          <cell r="BO341">
            <v>-2709342.9186283424</v>
          </cell>
          <cell r="BP341">
            <v>-2412565.4969065487</v>
          </cell>
          <cell r="BQ341">
            <v>-962830.80764515698</v>
          </cell>
          <cell r="BR341">
            <v>-10871469.881459907</v>
          </cell>
          <cell r="BS341">
            <v>-6084739.2231800258</v>
          </cell>
          <cell r="BT341">
            <v>-5121908.4155348837</v>
          </cell>
          <cell r="BU341">
            <v>-7231191.7453638017</v>
          </cell>
          <cell r="BV341">
            <v>-12353100.160898656</v>
          </cell>
          <cell r="BW341">
            <v>-2291313.6477116123</v>
          </cell>
          <cell r="BX341">
            <v>-2497872.8516933769</v>
          </cell>
          <cell r="BY341">
            <v>-1073244.5028671175</v>
          </cell>
          <cell r="BZ341">
            <v>-22031384.661599644</v>
          </cell>
          <cell r="CA341">
            <v>-5862431.0022720993</v>
          </cell>
          <cell r="CB341">
            <v>-4789186.4994049966</v>
          </cell>
          <cell r="CC341">
            <v>-17053356.101627946</v>
          </cell>
          <cell r="CD341">
            <v>-21842542.601032913</v>
          </cell>
          <cell r="CE341">
            <v>-2930992.2808687687</v>
          </cell>
          <cell r="CF341">
            <v>-2678305.1420180723</v>
          </cell>
          <cell r="CG341">
            <v>-1336792.4618678242</v>
          </cell>
          <cell r="CH341">
            <v>-23458572.876174599</v>
          </cell>
          <cell r="CI341">
            <v>-6946089.8847546875</v>
          </cell>
          <cell r="CJ341">
            <v>-5609297.4228868484</v>
          </cell>
          <cell r="CK341">
            <v>-18471316.143776804</v>
          </cell>
          <cell r="CL341">
            <v>-24080613.566663593</v>
          </cell>
          <cell r="CM341">
            <v>-3626783.4501148164</v>
          </cell>
          <cell r="CN341">
            <v>-2865784.0948116779</v>
          </cell>
          <cell r="CO341">
            <v>-1599922.5179784596</v>
          </cell>
          <cell r="CP341">
            <v>-24831434.693623856</v>
          </cell>
          <cell r="CQ341">
            <v>-8092490.0629048944</v>
          </cell>
          <cell r="CR341">
            <v>-6492567.5449264944</v>
          </cell>
          <cell r="CS341">
            <v>-19882673.198986292</v>
          </cell>
          <cell r="CT341">
            <v>-26375240.743912756</v>
          </cell>
        </row>
        <row r="342">
          <cell r="A342">
            <v>344</v>
          </cell>
          <cell r="B342" t="str">
            <v>Corporate Jupiter Base - NET</v>
          </cell>
          <cell r="C342">
            <v>26157017.741174906</v>
          </cell>
          <cell r="D342">
            <v>9141210.6499001812</v>
          </cell>
          <cell r="E342">
            <v>454760.45044415118</v>
          </cell>
          <cell r="F342">
            <v>378039.09417634358</v>
          </cell>
          <cell r="G342">
            <v>35752988.841519237</v>
          </cell>
          <cell r="H342">
            <v>35298228.391075082</v>
          </cell>
          <cell r="I342">
            <v>832799.54462049482</v>
          </cell>
          <cell r="J342">
            <v>36131027.935695581</v>
          </cell>
          <cell r="K342">
            <v>28201994.051550061</v>
          </cell>
          <cell r="L342">
            <v>10080403.691860529</v>
          </cell>
          <cell r="M342">
            <v>439703.5342624645</v>
          </cell>
          <cell r="N342" t="e">
            <v>#VALUE!</v>
          </cell>
          <cell r="O342">
            <v>38722101.277673051</v>
          </cell>
          <cell r="P342">
            <v>38282397.743410587</v>
          </cell>
          <cell r="Q342">
            <v>833585.60441132623</v>
          </cell>
          <cell r="R342">
            <v>39115983.347821914</v>
          </cell>
          <cell r="S342">
            <v>27289569.576806687</v>
          </cell>
          <cell r="T342">
            <v>9516622.2449477743</v>
          </cell>
          <cell r="U342">
            <v>465812.10276371246</v>
          </cell>
          <cell r="V342">
            <v>389393.09719175682</v>
          </cell>
          <cell r="W342">
            <v>37272003.924518168</v>
          </cell>
          <cell r="X342">
            <v>36806191.821754456</v>
          </cell>
          <cell r="Y342">
            <v>855205.19995546923</v>
          </cell>
          <cell r="Z342">
            <v>37661397.021709926</v>
          </cell>
          <cell r="AA342">
            <v>27916976.014391899</v>
          </cell>
          <cell r="AB342">
            <v>9812641.8001336977</v>
          </cell>
          <cell r="AC342">
            <v>415767.09577460168</v>
          </cell>
          <cell r="AD342">
            <v>375058.09680165997</v>
          </cell>
          <cell r="AE342">
            <v>38145384.910300203</v>
          </cell>
          <cell r="AF342">
            <v>37729617.814525597</v>
          </cell>
          <cell r="AG342">
            <v>790825.1925762617</v>
          </cell>
          <cell r="AH342">
            <v>38520443.007101864</v>
          </cell>
          <cell r="AI342">
            <v>26895204.926398061</v>
          </cell>
          <cell r="AJ342">
            <v>9560048.5238705967</v>
          </cell>
          <cell r="AK342">
            <v>389409.29793483677</v>
          </cell>
          <cell r="AL342">
            <v>374897.62406592525</v>
          </cell>
          <cell r="AM342">
            <v>36844662.748203494</v>
          </cell>
          <cell r="AN342">
            <v>36455253.450268656</v>
          </cell>
          <cell r="AO342">
            <v>764306.92200076208</v>
          </cell>
          <cell r="AP342">
            <v>37219560.372269422</v>
          </cell>
          <cell r="AQ342">
            <v>28312666.789775517</v>
          </cell>
          <cell r="AR342">
            <v>9846166.1420386937</v>
          </cell>
          <cell r="AS342">
            <v>351154.59904607618</v>
          </cell>
          <cell r="AT342">
            <v>340044.01901929389</v>
          </cell>
          <cell r="AU342">
            <v>38509987.53086029</v>
          </cell>
          <cell r="AV342">
            <v>38158832.931814216</v>
          </cell>
          <cell r="AW342">
            <v>691198.61806537001</v>
          </cell>
          <cell r="AX342">
            <v>38850031.549879581</v>
          </cell>
          <cell r="AY342">
            <v>30184689.613815047</v>
          </cell>
          <cell r="AZ342">
            <v>10567293.257783923</v>
          </cell>
          <cell r="BA342">
            <v>368514.85255725658</v>
          </cell>
          <cell r="BB342">
            <v>354122.01111220644</v>
          </cell>
          <cell r="BC342">
            <v>41120497.724156223</v>
          </cell>
          <cell r="BD342">
            <v>40751982.871598966</v>
          </cell>
          <cell r="BE342">
            <v>722636.86366946297</v>
          </cell>
          <cell r="BF342">
            <v>41474619.735268429</v>
          </cell>
          <cell r="BG342">
            <v>30824358.599010408</v>
          </cell>
          <cell r="BH342">
            <v>10680891.369673619</v>
          </cell>
          <cell r="BI342">
            <v>365012.71242539264</v>
          </cell>
          <cell r="BJ342">
            <v>363019.53809880721</v>
          </cell>
          <cell r="BK342">
            <v>41870262.681109414</v>
          </cell>
          <cell r="BL342">
            <v>41505249.968684025</v>
          </cell>
          <cell r="BM342">
            <v>728032.2505241998</v>
          </cell>
          <cell r="BN342">
            <v>42233282.219208226</v>
          </cell>
          <cell r="BO342">
            <v>28183371.40937217</v>
          </cell>
          <cell r="BP342">
            <v>9964631.9391490091</v>
          </cell>
          <cell r="BQ342">
            <v>343128.05772998329</v>
          </cell>
          <cell r="BR342">
            <v>352097.47126650583</v>
          </cell>
          <cell r="BS342">
            <v>38491131.406251162</v>
          </cell>
          <cell r="BT342">
            <v>38148003.348521173</v>
          </cell>
          <cell r="BU342">
            <v>695225.52899648913</v>
          </cell>
          <cell r="BV342">
            <v>38843228.87751767</v>
          </cell>
          <cell r="BW342">
            <v>30654817.515239947</v>
          </cell>
          <cell r="BX342">
            <v>10627046.243600497</v>
          </cell>
          <cell r="BY342">
            <v>339387.74958556326</v>
          </cell>
          <cell r="BZ342">
            <v>379569.10665714205</v>
          </cell>
          <cell r="CA342">
            <v>41621251.508426011</v>
          </cell>
          <cell r="CB342">
            <v>41281863.758840442</v>
          </cell>
          <cell r="CC342">
            <v>718956.85624270537</v>
          </cell>
          <cell r="CD342">
            <v>42000820.615083143</v>
          </cell>
          <cell r="CE342">
            <v>30853054.963227354</v>
          </cell>
          <cell r="CF342">
            <v>10471985.801316638</v>
          </cell>
          <cell r="CG342">
            <v>300105.1762353736</v>
          </cell>
          <cell r="CH342">
            <v>367277.09494254104</v>
          </cell>
          <cell r="CI342">
            <v>41625145.940779366</v>
          </cell>
          <cell r="CJ342">
            <v>41325040.764543988</v>
          </cell>
          <cell r="CK342">
            <v>667382.27117791469</v>
          </cell>
          <cell r="CL342">
            <v>41992423.035721906</v>
          </cell>
          <cell r="CM342">
            <v>32383147.30630824</v>
          </cell>
          <cell r="CN342">
            <v>10812271.896485012</v>
          </cell>
          <cell r="CO342">
            <v>304139.97381764004</v>
          </cell>
          <cell r="CP342">
            <v>364899.47229572618</v>
          </cell>
          <cell r="CQ342">
            <v>43499559.176610887</v>
          </cell>
          <cell r="CR342">
            <v>43195419.202793255</v>
          </cell>
          <cell r="CS342">
            <v>669039.44611336628</v>
          </cell>
          <cell r="CT342">
            <v>43864458.648906618</v>
          </cell>
        </row>
        <row r="343">
          <cell r="A343">
            <v>345</v>
          </cell>
          <cell r="B343" t="str">
            <v>Consumer Jupiter Base - NET</v>
          </cell>
          <cell r="C343">
            <v>1200016.2433750723</v>
          </cell>
          <cell r="D343">
            <v>7548194.0494014863</v>
          </cell>
          <cell r="E343">
            <v>51081472.569131702</v>
          </cell>
          <cell r="F343">
            <v>16466263.104774786</v>
          </cell>
          <cell r="G343">
            <v>59829682.861908264</v>
          </cell>
          <cell r="H343">
            <v>8748210.2927765585</v>
          </cell>
          <cell r="I343">
            <v>67547735.67390649</v>
          </cell>
          <cell r="J343">
            <v>76295945.96668306</v>
          </cell>
          <cell r="K343">
            <v>1271920.9712847667</v>
          </cell>
          <cell r="L343">
            <v>8066940.799064477</v>
          </cell>
          <cell r="M343">
            <v>57352270.252036974</v>
          </cell>
          <cell r="N343" t="e">
            <v>#VALUE!</v>
          </cell>
          <cell r="O343">
            <v>66691132.022386201</v>
          </cell>
          <cell r="P343">
            <v>9338861.7703492437</v>
          </cell>
          <cell r="Q343">
            <v>74640454.455356807</v>
          </cell>
          <cell r="R343">
            <v>83979316.225706041</v>
          </cell>
          <cell r="S343">
            <v>1196030.4624804319</v>
          </cell>
          <cell r="T343">
            <v>7624345.806177441</v>
          </cell>
          <cell r="U343">
            <v>57327096.475386165</v>
          </cell>
          <cell r="V343">
            <v>17146611.642492935</v>
          </cell>
          <cell r="W343">
            <v>66147472.744044043</v>
          </cell>
          <cell r="X343">
            <v>8820376.2686578725</v>
          </cell>
          <cell r="Y343">
            <v>74473708.117879108</v>
          </cell>
          <cell r="Z343">
            <v>83294084.386536986</v>
          </cell>
          <cell r="AA343">
            <v>1234343.5202508613</v>
          </cell>
          <cell r="AB343">
            <v>8182753.8639422162</v>
          </cell>
          <cell r="AC343">
            <v>55712409.618599422</v>
          </cell>
          <cell r="AD343">
            <v>17335584.270938341</v>
          </cell>
          <cell r="AE343">
            <v>65129507.002792507</v>
          </cell>
          <cell r="AF343">
            <v>9417097.3841930758</v>
          </cell>
          <cell r="AG343">
            <v>73047993.889537781</v>
          </cell>
          <cell r="AH343">
            <v>82465091.273730859</v>
          </cell>
          <cell r="AI343">
            <v>1190476.1495678448</v>
          </cell>
          <cell r="AJ343">
            <v>7994435.5583995963</v>
          </cell>
          <cell r="AK343">
            <v>55951176.683551401</v>
          </cell>
          <cell r="AL343">
            <v>18060139.604090147</v>
          </cell>
          <cell r="AM343">
            <v>65136088.391518839</v>
          </cell>
          <cell r="AN343">
            <v>9184911.7079674415</v>
          </cell>
          <cell r="AO343">
            <v>74011316.287641555</v>
          </cell>
          <cell r="AP343">
            <v>83196227.995609</v>
          </cell>
          <cell r="AQ343">
            <v>1214024.9398536016</v>
          </cell>
          <cell r="AR343">
            <v>8430178.9752790052</v>
          </cell>
          <cell r="AS343">
            <v>54985304.149103127</v>
          </cell>
          <cell r="AT343">
            <v>16694740.05958263</v>
          </cell>
          <cell r="AU343">
            <v>64629508.064235739</v>
          </cell>
          <cell r="AV343">
            <v>9644203.9151326064</v>
          </cell>
          <cell r="AW343">
            <v>71680044.208685756</v>
          </cell>
          <cell r="AX343">
            <v>81324248.123818383</v>
          </cell>
          <cell r="AY343">
            <v>1204563.7903165927</v>
          </cell>
          <cell r="AZ343">
            <v>8546394.2189089023</v>
          </cell>
          <cell r="BA343">
            <v>56582988.683697984</v>
          </cell>
          <cell r="BB343">
            <v>17795313.038971543</v>
          </cell>
          <cell r="BC343">
            <v>66333946.692923494</v>
          </cell>
          <cell r="BD343">
            <v>9750958.0092254952</v>
          </cell>
          <cell r="BE343">
            <v>74378301.722669542</v>
          </cell>
          <cell r="BF343">
            <v>84129259.731895044</v>
          </cell>
          <cell r="BG343">
            <v>1124877.4242793273</v>
          </cell>
          <cell r="BH343">
            <v>8247824.8781675603</v>
          </cell>
          <cell r="BI343">
            <v>54624825.550441876</v>
          </cell>
          <cell r="BJ343">
            <v>18422538.476116035</v>
          </cell>
          <cell r="BK343">
            <v>63997527.852888763</v>
          </cell>
          <cell r="BL343">
            <v>9372702.3024468869</v>
          </cell>
          <cell r="BM343">
            <v>73047364.026557907</v>
          </cell>
          <cell r="BN343">
            <v>82420066.329004809</v>
          </cell>
          <cell r="BO343">
            <v>1034336.7615451448</v>
          </cell>
          <cell r="BP343">
            <v>7587710.8395165969</v>
          </cell>
          <cell r="BQ343">
            <v>53744165.11501158</v>
          </cell>
          <cell r="BR343">
            <v>18322229.42928689</v>
          </cell>
          <cell r="BS343">
            <v>62366212.716073327</v>
          </cell>
          <cell r="BT343">
            <v>8622047.6010617428</v>
          </cell>
          <cell r="BU343">
            <v>72066394.544298485</v>
          </cell>
          <cell r="BV343">
            <v>80688442.145360216</v>
          </cell>
          <cell r="BW343">
            <v>1030681.4374914279</v>
          </cell>
          <cell r="BX343">
            <v>7819530.3185937423</v>
          </cell>
          <cell r="BY343">
            <v>54665505.359247342</v>
          </cell>
          <cell r="BZ343">
            <v>20375857.876458444</v>
          </cell>
          <cell r="CA343">
            <v>63515717.115332499</v>
          </cell>
          <cell r="CB343">
            <v>8850211.7560851686</v>
          </cell>
          <cell r="CC343">
            <v>75041363.235705778</v>
          </cell>
          <cell r="CD343">
            <v>83891574.99179095</v>
          </cell>
          <cell r="CE343">
            <v>1068455.4339277728</v>
          </cell>
          <cell r="CF343">
            <v>8423155.0281210914</v>
          </cell>
          <cell r="CG343">
            <v>56123912.319583409</v>
          </cell>
          <cell r="CH343">
            <v>20144577.714434505</v>
          </cell>
          <cell r="CI343">
            <v>65615522.781632267</v>
          </cell>
          <cell r="CJ343">
            <v>9491610.4620488659</v>
          </cell>
          <cell r="CK343">
            <v>76268490.034017906</v>
          </cell>
          <cell r="CL343">
            <v>85760100.496066779</v>
          </cell>
          <cell r="CM343">
            <v>1120998.1181103012</v>
          </cell>
          <cell r="CN343">
            <v>9071295.8584787361</v>
          </cell>
          <cell r="CO343">
            <v>61505609.006700978</v>
          </cell>
          <cell r="CP343">
            <v>20318363.033186089</v>
          </cell>
          <cell r="CQ343">
            <v>71697902.983290032</v>
          </cell>
          <cell r="CR343">
            <v>10192293.976589037</v>
          </cell>
          <cell r="CS343">
            <v>81823972.039887071</v>
          </cell>
          <cell r="CT343">
            <v>92016266.01647611</v>
          </cell>
        </row>
        <row r="344">
          <cell r="A344">
            <v>346</v>
          </cell>
          <cell r="B344" t="str">
            <v>Ventura Base - NET</v>
          </cell>
          <cell r="C344">
            <v>0</v>
          </cell>
          <cell r="D344">
            <v>0</v>
          </cell>
          <cell r="E344">
            <v>0</v>
          </cell>
          <cell r="F344">
            <v>0</v>
          </cell>
          <cell r="G344">
            <v>0</v>
          </cell>
          <cell r="H344">
            <v>0</v>
          </cell>
          <cell r="I344">
            <v>0</v>
          </cell>
          <cell r="J344">
            <v>0</v>
          </cell>
          <cell r="K344">
            <v>0</v>
          </cell>
          <cell r="L344">
            <v>0</v>
          </cell>
          <cell r="M344">
            <v>0</v>
          </cell>
          <cell r="N344" t="e">
            <v>#VALUE!</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row>
        <row r="345">
          <cell r="A345">
            <v>347</v>
          </cell>
          <cell r="B345" t="str">
            <v>Cellops Base - NET</v>
          </cell>
          <cell r="C345">
            <v>0</v>
          </cell>
          <cell r="D345">
            <v>0</v>
          </cell>
          <cell r="E345">
            <v>0</v>
          </cell>
          <cell r="F345">
            <v>0</v>
          </cell>
          <cell r="G345">
            <v>0</v>
          </cell>
          <cell r="H345">
            <v>0</v>
          </cell>
          <cell r="I345">
            <v>0</v>
          </cell>
          <cell r="J345">
            <v>0</v>
          </cell>
          <cell r="K345">
            <v>0</v>
          </cell>
          <cell r="L345">
            <v>0</v>
          </cell>
          <cell r="M345">
            <v>0</v>
          </cell>
          <cell r="N345" t="e">
            <v>#VALUE!</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row>
        <row r="346">
          <cell r="A346">
            <v>348</v>
          </cell>
          <cell r="B346" t="str">
            <v>Lumina Base - NET</v>
          </cell>
          <cell r="C346">
            <v>6904315.6480644038</v>
          </cell>
          <cell r="D346">
            <v>2131382.3666387028</v>
          </cell>
          <cell r="E346">
            <v>9279928.2615786288</v>
          </cell>
          <cell r="F346">
            <v>17682.800300149836</v>
          </cell>
          <cell r="G346">
            <v>18315626.276281737</v>
          </cell>
          <cell r="H346">
            <v>9035698.014703108</v>
          </cell>
          <cell r="I346">
            <v>9297611.061878778</v>
          </cell>
          <cell r="J346">
            <v>18333309.076581884</v>
          </cell>
          <cell r="K346">
            <v>7444013.5182038415</v>
          </cell>
          <cell r="L346">
            <v>2559526.5112935426</v>
          </cell>
          <cell r="M346">
            <v>10212666.061594997</v>
          </cell>
          <cell r="N346" t="e">
            <v>#VALUE!</v>
          </cell>
          <cell r="O346">
            <v>20216206.091092382</v>
          </cell>
          <cell r="P346">
            <v>10003540.029497385</v>
          </cell>
          <cell r="Q346">
            <v>10228045.229301861</v>
          </cell>
          <cell r="R346">
            <v>20231585.258799247</v>
          </cell>
          <cell r="S346">
            <v>6965931.5027789762</v>
          </cell>
          <cell r="T346">
            <v>2650351.1341838785</v>
          </cell>
          <cell r="U346">
            <v>10872823.805053934</v>
          </cell>
          <cell r="V346">
            <v>16036.129670273962</v>
          </cell>
          <cell r="W346">
            <v>20489106.442016788</v>
          </cell>
          <cell r="X346">
            <v>9616282.6369628534</v>
          </cell>
          <cell r="Y346">
            <v>10888859.93472421</v>
          </cell>
          <cell r="Z346">
            <v>20505142.571687065</v>
          </cell>
          <cell r="AA346">
            <v>7418020.1751981592</v>
          </cell>
          <cell r="AB346">
            <v>3016436.8082219921</v>
          </cell>
          <cell r="AC346">
            <v>11116649.977198664</v>
          </cell>
          <cell r="AD346">
            <v>15544.907500215055</v>
          </cell>
          <cell r="AE346">
            <v>21551106.960618813</v>
          </cell>
          <cell r="AF346">
            <v>10434456.98342015</v>
          </cell>
          <cell r="AG346">
            <v>11132194.884698879</v>
          </cell>
          <cell r="AH346">
            <v>21566651.868119027</v>
          </cell>
          <cell r="AI346">
            <v>7336240.8006772855</v>
          </cell>
          <cell r="AJ346">
            <v>3183587.1395385284</v>
          </cell>
          <cell r="AK346">
            <v>11579762.311651668</v>
          </cell>
          <cell r="AL346">
            <v>13626.188822328875</v>
          </cell>
          <cell r="AM346">
            <v>22099590.251867481</v>
          </cell>
          <cell r="AN346">
            <v>10519827.940215813</v>
          </cell>
          <cell r="AO346">
            <v>11593388.500473997</v>
          </cell>
          <cell r="AP346">
            <v>22113216.44068981</v>
          </cell>
          <cell r="AQ346">
            <v>7593311.085745533</v>
          </cell>
          <cell r="AR346">
            <v>3465033.2508301949</v>
          </cell>
          <cell r="AS346">
            <v>11522746.461318607</v>
          </cell>
          <cell r="AT346">
            <v>11820.56938695031</v>
          </cell>
          <cell r="AU346">
            <v>22581090.797894336</v>
          </cell>
          <cell r="AV346">
            <v>11058344.33657573</v>
          </cell>
          <cell r="AW346">
            <v>11534567.030705558</v>
          </cell>
          <cell r="AX346">
            <v>22592911.367281284</v>
          </cell>
          <cell r="AY346">
            <v>7926661.3164582197</v>
          </cell>
          <cell r="AZ346">
            <v>3830818.918407992</v>
          </cell>
          <cell r="BA346">
            <v>12815221.870585538</v>
          </cell>
          <cell r="BB346">
            <v>11109.516697679604</v>
          </cell>
          <cell r="BC346">
            <v>24572702.105451752</v>
          </cell>
          <cell r="BD346">
            <v>11757480.234866213</v>
          </cell>
          <cell r="BE346">
            <v>12826331.387283219</v>
          </cell>
          <cell r="BF346">
            <v>24583811.62214943</v>
          </cell>
          <cell r="BG346">
            <v>7832386.0706601273</v>
          </cell>
          <cell r="BH346">
            <v>3965284.4885788816</v>
          </cell>
          <cell r="BI346">
            <v>13139797.076166572</v>
          </cell>
          <cell r="BJ346">
            <v>11040.362435424315</v>
          </cell>
          <cell r="BK346">
            <v>24937467.635405581</v>
          </cell>
          <cell r="BL346">
            <v>11797670.559239011</v>
          </cell>
          <cell r="BM346">
            <v>13150837.438601995</v>
          </cell>
          <cell r="BN346">
            <v>24948507.997841008</v>
          </cell>
          <cell r="BO346">
            <v>7534274.1779824123</v>
          </cell>
          <cell r="BP346">
            <v>4038480.4760742029</v>
          </cell>
          <cell r="BQ346">
            <v>14365123.178354317</v>
          </cell>
          <cell r="BR346">
            <v>11522.832559871651</v>
          </cell>
          <cell r="BS346">
            <v>25937877.832410932</v>
          </cell>
          <cell r="BT346">
            <v>11572754.654056614</v>
          </cell>
          <cell r="BU346">
            <v>14376646.010914188</v>
          </cell>
          <cell r="BV346">
            <v>25949400.664970804</v>
          </cell>
          <cell r="BW346">
            <v>7811956.9992660694</v>
          </cell>
          <cell r="BX346">
            <v>4392065.6759531517</v>
          </cell>
          <cell r="BY346">
            <v>15633982.077664034</v>
          </cell>
          <cell r="BZ346">
            <v>11790.514240053975</v>
          </cell>
          <cell r="CA346">
            <v>27838004.752883259</v>
          </cell>
          <cell r="CB346">
            <v>12204022.675219223</v>
          </cell>
          <cell r="CC346">
            <v>15645772.591904089</v>
          </cell>
          <cell r="CD346">
            <v>27849795.267123315</v>
          </cell>
          <cell r="CE346">
            <v>7823824.8799850633</v>
          </cell>
          <cell r="CF346">
            <v>4592444.1020346582</v>
          </cell>
          <cell r="CG346">
            <v>15436088.032874133</v>
          </cell>
          <cell r="CH346">
            <v>11611.557720745661</v>
          </cell>
          <cell r="CI346">
            <v>27852357.014893856</v>
          </cell>
          <cell r="CJ346">
            <v>12416268.982019721</v>
          </cell>
          <cell r="CK346">
            <v>15447699.590594878</v>
          </cell>
          <cell r="CL346">
            <v>27863968.572614603</v>
          </cell>
          <cell r="CM346">
            <v>8700329.6637559794</v>
          </cell>
          <cell r="CN346">
            <v>5337824.0176753514</v>
          </cell>
          <cell r="CO346">
            <v>17615182.309467848</v>
          </cell>
          <cell r="CP346">
            <v>11269.81114053177</v>
          </cell>
          <cell r="CQ346">
            <v>31653335.990899179</v>
          </cell>
          <cell r="CR346">
            <v>14038153.681431331</v>
          </cell>
          <cell r="CS346">
            <v>17626452.120608382</v>
          </cell>
          <cell r="CT346">
            <v>31664605.802039713</v>
          </cell>
        </row>
        <row r="347">
          <cell r="A347">
            <v>349</v>
          </cell>
          <cell r="B347" t="str">
            <v>ISP Base - NET</v>
          </cell>
          <cell r="C347">
            <v>0</v>
          </cell>
          <cell r="D347">
            <v>11368148.967931474</v>
          </cell>
          <cell r="E347">
            <v>6148440.3530936372</v>
          </cell>
          <cell r="F347">
            <v>825200.82632527198</v>
          </cell>
          <cell r="G347">
            <v>17516589.321025111</v>
          </cell>
          <cell r="H347">
            <v>11368148.967931474</v>
          </cell>
          <cell r="I347">
            <v>6973641.1794189084</v>
          </cell>
          <cell r="J347">
            <v>18341790.147350386</v>
          </cell>
          <cell r="K347">
            <v>0</v>
          </cell>
          <cell r="L347">
            <v>11883146.028148692</v>
          </cell>
          <cell r="M347">
            <v>6445070.5922758179</v>
          </cell>
          <cell r="N347" t="e">
            <v>#VALUE!</v>
          </cell>
          <cell r="O347">
            <v>18328216.620424509</v>
          </cell>
          <cell r="P347">
            <v>11883146.028148692</v>
          </cell>
          <cell r="Q347">
            <v>7261042.3163174083</v>
          </cell>
          <cell r="R347">
            <v>19144188.344466101</v>
          </cell>
          <cell r="S347">
            <v>0</v>
          </cell>
          <cell r="T347">
            <v>11311646.910918536</v>
          </cell>
          <cell r="U347">
            <v>6280416.4637938719</v>
          </cell>
          <cell r="V347">
            <v>804344.03306848742</v>
          </cell>
          <cell r="W347">
            <v>17592063.374712411</v>
          </cell>
          <cell r="X347">
            <v>11311646.910918536</v>
          </cell>
          <cell r="Y347">
            <v>7084760.4968623612</v>
          </cell>
          <cell r="Z347">
            <v>18396407.407780897</v>
          </cell>
          <cell r="AA347">
            <v>0</v>
          </cell>
          <cell r="AB347">
            <v>12885203.468140678</v>
          </cell>
          <cell r="AC347">
            <v>6292849.2710305043</v>
          </cell>
          <cell r="AD347">
            <v>786627.73832626396</v>
          </cell>
          <cell r="AE347">
            <v>19178052.739171185</v>
          </cell>
          <cell r="AF347">
            <v>12885203.468140678</v>
          </cell>
          <cell r="AG347">
            <v>7079477.0093567669</v>
          </cell>
          <cell r="AH347">
            <v>19964680.477497447</v>
          </cell>
          <cell r="AI347">
            <v>0</v>
          </cell>
          <cell r="AJ347">
            <v>12775251.866248192</v>
          </cell>
          <cell r="AK347">
            <v>6048192.4914375572</v>
          </cell>
          <cell r="AL347">
            <v>762869.00577961886</v>
          </cell>
          <cell r="AM347">
            <v>18823444.357685748</v>
          </cell>
          <cell r="AN347">
            <v>12775251.866248192</v>
          </cell>
          <cell r="AO347">
            <v>6811061.4972171765</v>
          </cell>
          <cell r="AP347">
            <v>19586313.363465365</v>
          </cell>
          <cell r="AQ347">
            <v>0</v>
          </cell>
          <cell r="AR347">
            <v>13807837.225815888</v>
          </cell>
          <cell r="AS347">
            <v>5792041.2182286195</v>
          </cell>
          <cell r="AT347">
            <v>680410.32406848541</v>
          </cell>
          <cell r="AU347">
            <v>19599878.444044508</v>
          </cell>
          <cell r="AV347">
            <v>13807837.225815888</v>
          </cell>
          <cell r="AW347">
            <v>6472451.5422971044</v>
          </cell>
          <cell r="AX347">
            <v>20280288.768112995</v>
          </cell>
          <cell r="AY347">
            <v>0</v>
          </cell>
          <cell r="AZ347">
            <v>14216981.126868401</v>
          </cell>
          <cell r="BA347">
            <v>5721295.7568368884</v>
          </cell>
          <cell r="BB347">
            <v>688676.83132561448</v>
          </cell>
          <cell r="BC347">
            <v>19938276.883705288</v>
          </cell>
          <cell r="BD347">
            <v>14216981.126868401</v>
          </cell>
          <cell r="BE347">
            <v>6409972.5881625032</v>
          </cell>
          <cell r="BF347">
            <v>20626953.715030901</v>
          </cell>
          <cell r="BG347">
            <v>0</v>
          </cell>
          <cell r="BH347">
            <v>14212445.600659804</v>
          </cell>
          <cell r="BI347">
            <v>5368603.4277207199</v>
          </cell>
          <cell r="BJ347">
            <v>694221.55009312427</v>
          </cell>
          <cell r="BK347">
            <v>19581049.028380528</v>
          </cell>
          <cell r="BL347">
            <v>14212445.600659804</v>
          </cell>
          <cell r="BM347">
            <v>6062824.9778138446</v>
          </cell>
          <cell r="BN347">
            <v>20275270.57847365</v>
          </cell>
          <cell r="BO347">
            <v>0</v>
          </cell>
          <cell r="BP347">
            <v>13403560.850017359</v>
          </cell>
          <cell r="BQ347">
            <v>4946044.7728929836</v>
          </cell>
          <cell r="BR347">
            <v>683182.93547917367</v>
          </cell>
          <cell r="BS347">
            <v>18349605.622910343</v>
          </cell>
          <cell r="BT347">
            <v>13403560.850017359</v>
          </cell>
          <cell r="BU347">
            <v>5629227.7083721571</v>
          </cell>
          <cell r="BV347">
            <v>19032788.558389515</v>
          </cell>
          <cell r="BW347">
            <v>0</v>
          </cell>
          <cell r="BX347">
            <v>14222146.192796143</v>
          </cell>
          <cell r="BY347">
            <v>4868668.9055618942</v>
          </cell>
          <cell r="BZ347">
            <v>727129.650768072</v>
          </cell>
          <cell r="CA347">
            <v>19090815.098358039</v>
          </cell>
          <cell r="CB347">
            <v>14222146.192796143</v>
          </cell>
          <cell r="CC347">
            <v>5595798.5563299656</v>
          </cell>
          <cell r="CD347">
            <v>19817944.749126114</v>
          </cell>
          <cell r="CE347">
            <v>0</v>
          </cell>
          <cell r="CF347">
            <v>15545032.496763609</v>
          </cell>
          <cell r="CG347">
            <v>4797574.6738903085</v>
          </cell>
          <cell r="CH347">
            <v>706153.44232959859</v>
          </cell>
          <cell r="CI347">
            <v>20342607.170653917</v>
          </cell>
          <cell r="CJ347">
            <v>15545032.496763609</v>
          </cell>
          <cell r="CK347">
            <v>5503728.1162199071</v>
          </cell>
          <cell r="CL347">
            <v>21048760.612983517</v>
          </cell>
          <cell r="CM347">
            <v>0</v>
          </cell>
          <cell r="CN347">
            <v>17064855.078933179</v>
          </cell>
          <cell r="CO347">
            <v>5002742.5325408475</v>
          </cell>
          <cell r="CP347">
            <v>697568.79251857928</v>
          </cell>
          <cell r="CQ347">
            <v>22067597.61147403</v>
          </cell>
          <cell r="CR347">
            <v>17064855.078933179</v>
          </cell>
          <cell r="CS347">
            <v>5700311.3250594269</v>
          </cell>
          <cell r="CT347">
            <v>22765166.403992608</v>
          </cell>
        </row>
        <row r="348">
          <cell r="A348">
            <v>350</v>
          </cell>
          <cell r="B348" t="str">
            <v>Prepay Base - GROSS</v>
          </cell>
          <cell r="C348">
            <v>0</v>
          </cell>
          <cell r="D348">
            <v>0</v>
          </cell>
          <cell r="E348">
            <v>0</v>
          </cell>
          <cell r="F348">
            <v>32156992.898270529</v>
          </cell>
          <cell r="G348">
            <v>0</v>
          </cell>
          <cell r="H348">
            <v>0</v>
          </cell>
          <cell r="I348">
            <v>32156992.898270529</v>
          </cell>
          <cell r="J348">
            <v>32156992.898270529</v>
          </cell>
          <cell r="K348">
            <v>0</v>
          </cell>
          <cell r="L348">
            <v>0</v>
          </cell>
          <cell r="M348">
            <v>0</v>
          </cell>
          <cell r="N348">
            <v>34147794.840234585</v>
          </cell>
          <cell r="O348">
            <v>0</v>
          </cell>
          <cell r="P348">
            <v>0</v>
          </cell>
          <cell r="Q348">
            <v>34147794.840234585</v>
          </cell>
          <cell r="R348">
            <v>34147794.840234585</v>
          </cell>
          <cell r="S348">
            <v>0</v>
          </cell>
          <cell r="T348">
            <v>0</v>
          </cell>
          <cell r="U348">
            <v>0</v>
          </cell>
          <cell r="V348">
            <v>35015752.288773291</v>
          </cell>
          <cell r="W348">
            <v>0</v>
          </cell>
          <cell r="X348">
            <v>0</v>
          </cell>
          <cell r="Y348">
            <v>35015752.288773291</v>
          </cell>
          <cell r="Z348">
            <v>35015752.288773291</v>
          </cell>
          <cell r="AA348">
            <v>0</v>
          </cell>
          <cell r="AB348">
            <v>0</v>
          </cell>
          <cell r="AC348">
            <v>0</v>
          </cell>
          <cell r="AD348">
            <v>36489868.659958005</v>
          </cell>
          <cell r="AE348">
            <v>0</v>
          </cell>
          <cell r="AF348">
            <v>0</v>
          </cell>
          <cell r="AG348">
            <v>36489868.659958005</v>
          </cell>
          <cell r="AH348">
            <v>36489868.659958005</v>
          </cell>
          <cell r="AI348">
            <v>0</v>
          </cell>
          <cell r="AJ348">
            <v>0</v>
          </cell>
          <cell r="AK348">
            <v>0</v>
          </cell>
          <cell r="AL348">
            <v>38248427.798441149</v>
          </cell>
          <cell r="AM348">
            <v>0</v>
          </cell>
          <cell r="AN348">
            <v>0</v>
          </cell>
          <cell r="AO348">
            <v>38248427.798441149</v>
          </cell>
          <cell r="AP348">
            <v>38248427.798441149</v>
          </cell>
          <cell r="AQ348">
            <v>0</v>
          </cell>
          <cell r="AR348">
            <v>0</v>
          </cell>
          <cell r="AS348">
            <v>0</v>
          </cell>
          <cell r="AT348">
            <v>39222889.841630414</v>
          </cell>
          <cell r="AU348">
            <v>0</v>
          </cell>
          <cell r="AV348">
            <v>0</v>
          </cell>
          <cell r="AW348">
            <v>39222889.841630414</v>
          </cell>
          <cell r="AX348">
            <v>39222889.841630414</v>
          </cell>
          <cell r="AY348">
            <v>0</v>
          </cell>
          <cell r="AZ348">
            <v>0</v>
          </cell>
          <cell r="BA348">
            <v>0</v>
          </cell>
          <cell r="BB348">
            <v>40892702.83680357</v>
          </cell>
          <cell r="BC348">
            <v>0</v>
          </cell>
          <cell r="BD348">
            <v>0</v>
          </cell>
          <cell r="BE348">
            <v>40892702.83680357</v>
          </cell>
          <cell r="BF348">
            <v>40892702.83680357</v>
          </cell>
          <cell r="BG348">
            <v>0</v>
          </cell>
          <cell r="BH348">
            <v>0</v>
          </cell>
          <cell r="BI348">
            <v>0</v>
          </cell>
          <cell r="BJ348">
            <v>41987085.008977711</v>
          </cell>
          <cell r="BK348">
            <v>0</v>
          </cell>
          <cell r="BL348">
            <v>0</v>
          </cell>
          <cell r="BM348">
            <v>41987085.008977711</v>
          </cell>
          <cell r="BN348">
            <v>41987085.008977711</v>
          </cell>
          <cell r="BO348">
            <v>0</v>
          </cell>
          <cell r="BP348">
            <v>0</v>
          </cell>
          <cell r="BQ348">
            <v>0</v>
          </cell>
          <cell r="BR348">
            <v>43482387.645718753</v>
          </cell>
          <cell r="BS348">
            <v>0</v>
          </cell>
          <cell r="BT348">
            <v>0</v>
          </cell>
          <cell r="BU348">
            <v>43482387.645718753</v>
          </cell>
          <cell r="BV348">
            <v>43482387.645718753</v>
          </cell>
          <cell r="BW348">
            <v>0</v>
          </cell>
          <cell r="BX348">
            <v>0</v>
          </cell>
          <cell r="BY348">
            <v>0</v>
          </cell>
          <cell r="BZ348">
            <v>45241615.782062434</v>
          </cell>
          <cell r="CA348">
            <v>0</v>
          </cell>
          <cell r="CB348">
            <v>0</v>
          </cell>
          <cell r="CC348">
            <v>45241615.782062434</v>
          </cell>
          <cell r="CD348">
            <v>45241615.782062434</v>
          </cell>
          <cell r="CE348">
            <v>0</v>
          </cell>
          <cell r="CF348">
            <v>0</v>
          </cell>
          <cell r="CG348">
            <v>0</v>
          </cell>
          <cell r="CH348">
            <v>46492555.123125255</v>
          </cell>
          <cell r="CI348">
            <v>0</v>
          </cell>
          <cell r="CJ348">
            <v>0</v>
          </cell>
          <cell r="CK348">
            <v>46492555.123125255</v>
          </cell>
          <cell r="CL348">
            <v>46492555.123125255</v>
          </cell>
          <cell r="CM348">
            <v>0</v>
          </cell>
          <cell r="CN348">
            <v>0</v>
          </cell>
          <cell r="CO348">
            <v>0</v>
          </cell>
          <cell r="CP348">
            <v>46793322.089572825</v>
          </cell>
          <cell r="CQ348">
            <v>0</v>
          </cell>
          <cell r="CR348">
            <v>0</v>
          </cell>
          <cell r="CS348">
            <v>46793322.089572825</v>
          </cell>
          <cell r="CT348">
            <v>46793322.089572825</v>
          </cell>
        </row>
        <row r="349">
          <cell r="A349">
            <v>351</v>
          </cell>
          <cell r="B349" t="str">
            <v>Revenue PC Revenue</v>
          </cell>
          <cell r="C349">
            <v>35556276.379547991</v>
          </cell>
          <cell r="D349">
            <v>31875389.12415465</v>
          </cell>
          <cell r="E349">
            <v>67758460.31030941</v>
          </cell>
          <cell r="F349">
            <v>59429164.608617902</v>
          </cell>
          <cell r="G349">
            <v>135190125.81401205</v>
          </cell>
          <cell r="H349">
            <v>67431665.503702641</v>
          </cell>
          <cell r="I349">
            <v>122411693.23919241</v>
          </cell>
          <cell r="J349">
            <v>189843358.74289504</v>
          </cell>
          <cell r="K349">
            <v>38674992.497189835</v>
          </cell>
          <cell r="L349">
            <v>34445379.409693561</v>
          </cell>
          <cell r="M349">
            <v>75380995.549097389</v>
          </cell>
          <cell r="N349">
            <v>62917331.96747148</v>
          </cell>
          <cell r="O349">
            <v>148501367.45598081</v>
          </cell>
          <cell r="P349">
            <v>73120371.906883389</v>
          </cell>
          <cell r="Q349">
            <v>133531946.31425363</v>
          </cell>
          <cell r="R349">
            <v>206652318.22113702</v>
          </cell>
          <cell r="S349">
            <v>37677706.518954292</v>
          </cell>
          <cell r="T349">
            <v>33099054.619972199</v>
          </cell>
          <cell r="U349">
            <v>75937689.423162624</v>
          </cell>
          <cell r="V349">
            <v>64400437.682295054</v>
          </cell>
          <cell r="W349">
            <v>146714450.56208912</v>
          </cell>
          <cell r="X349">
            <v>70776761.138926491</v>
          </cell>
          <cell r="Y349">
            <v>135225760.16414708</v>
          </cell>
          <cell r="Z349">
            <v>206002521.30307356</v>
          </cell>
          <cell r="AA349">
            <v>40633623.297829136</v>
          </cell>
          <cell r="AB349">
            <v>36024308.358722866</v>
          </cell>
          <cell r="AC349">
            <v>74601463.20661889</v>
          </cell>
          <cell r="AD349">
            <v>66689314.581006512</v>
          </cell>
          <cell r="AE349">
            <v>151259394.86317086</v>
          </cell>
          <cell r="AF349">
            <v>76657931.656552017</v>
          </cell>
          <cell r="AG349">
            <v>136210885.74941128</v>
          </cell>
          <cell r="AH349">
            <v>212868817.40596333</v>
          </cell>
          <cell r="AI349">
            <v>39944484.328558922</v>
          </cell>
          <cell r="AJ349">
            <v>35676929.715180933</v>
          </cell>
          <cell r="AK349">
            <v>74884511.104284555</v>
          </cell>
          <cell r="AL349">
            <v>68092136.052114248</v>
          </cell>
          <cell r="AM349">
            <v>150505925.14802441</v>
          </cell>
          <cell r="AN349">
            <v>75621414.043739855</v>
          </cell>
          <cell r="AO349">
            <v>138315784.75263759</v>
          </cell>
          <cell r="AP349">
            <v>213937198.79637742</v>
          </cell>
          <cell r="AQ349">
            <v>42222982.933881313</v>
          </cell>
          <cell r="AR349">
            <v>37843812.686211988</v>
          </cell>
          <cell r="AS349">
            <v>73676205.144309595</v>
          </cell>
          <cell r="AT349">
            <v>68084758.780364707</v>
          </cell>
          <cell r="AU349">
            <v>153743000.76440287</v>
          </cell>
          <cell r="AV349">
            <v>80066795.620093286</v>
          </cell>
          <cell r="AW349">
            <v>137117501.90580907</v>
          </cell>
          <cell r="AX349">
            <v>217184297.52590233</v>
          </cell>
          <cell r="AY349">
            <v>40995160.731981725</v>
          </cell>
          <cell r="AZ349">
            <v>39491023.2057634</v>
          </cell>
          <cell r="BA349">
            <v>76400489.635833606</v>
          </cell>
          <cell r="BB349">
            <v>70712681.174286008</v>
          </cell>
          <cell r="BC349">
            <v>156886673.57357875</v>
          </cell>
          <cell r="BD349">
            <v>80486183.937745124</v>
          </cell>
          <cell r="BE349">
            <v>142977158.43115592</v>
          </cell>
          <cell r="BF349">
            <v>223463342.36890104</v>
          </cell>
          <cell r="BG349">
            <v>42094189.861107208</v>
          </cell>
          <cell r="BH349">
            <v>39589796.112013228</v>
          </cell>
          <cell r="BI349">
            <v>74678834.555148467</v>
          </cell>
          <cell r="BJ349">
            <v>73546270.70296362</v>
          </cell>
          <cell r="BK349">
            <v>156362820.52826893</v>
          </cell>
          <cell r="BL349">
            <v>81683985.973120451</v>
          </cell>
          <cell r="BM349">
            <v>143854115.9780626</v>
          </cell>
          <cell r="BN349">
            <v>225538101.95118305</v>
          </cell>
          <cell r="BO349">
            <v>39461325.267528065</v>
          </cell>
          <cell r="BP349">
            <v>37406949.601663716</v>
          </cell>
          <cell r="BQ349">
            <v>74361291.931634024</v>
          </cell>
          <cell r="BR349">
            <v>73722890.195771098</v>
          </cell>
          <cell r="BS349">
            <v>151229566.8008258</v>
          </cell>
          <cell r="BT349">
            <v>76868274.869191781</v>
          </cell>
          <cell r="BU349">
            <v>143481073.18366387</v>
          </cell>
          <cell r="BV349">
            <v>220349348.05285561</v>
          </cell>
          <cell r="BW349">
            <v>41788769.599709056</v>
          </cell>
          <cell r="BX349">
            <v>39558661.282636911</v>
          </cell>
          <cell r="BY349">
            <v>76580788.594925955</v>
          </cell>
          <cell r="BZ349">
            <v>88767347.591785789</v>
          </cell>
          <cell r="CA349">
            <v>157928219.47727191</v>
          </cell>
          <cell r="CB349">
            <v>81347430.882345974</v>
          </cell>
          <cell r="CC349">
            <v>159296863.12387291</v>
          </cell>
          <cell r="CD349">
            <v>240644294.00621888</v>
          </cell>
          <cell r="CE349">
            <v>42676327.558008961</v>
          </cell>
          <cell r="CF349">
            <v>41710922.570254065</v>
          </cell>
          <cell r="CG349">
            <v>77994472.664451048</v>
          </cell>
          <cell r="CH349">
            <v>91180747.808727235</v>
          </cell>
          <cell r="CI349">
            <v>162381722.79271409</v>
          </cell>
          <cell r="CJ349">
            <v>84387250.128263026</v>
          </cell>
          <cell r="CK349">
            <v>162851171.27891266</v>
          </cell>
          <cell r="CL349">
            <v>247238421.40717566</v>
          </cell>
          <cell r="CM349">
            <v>45831258.538289338</v>
          </cell>
          <cell r="CN349">
            <v>45152030.946383953</v>
          </cell>
          <cell r="CO349">
            <v>86027596.340505764</v>
          </cell>
          <cell r="CP349">
            <v>93016857.892337605</v>
          </cell>
          <cell r="CQ349">
            <v>177010885.82517904</v>
          </cell>
          <cell r="CR349">
            <v>90983289.484673291</v>
          </cell>
          <cell r="CS349">
            <v>172495770.22022736</v>
          </cell>
          <cell r="CT349">
            <v>263479059.70490065</v>
          </cell>
        </row>
        <row r="350">
          <cell r="A350">
            <v>352</v>
          </cell>
          <cell r="B350" t="str">
            <v>Revenue Per Customer</v>
          </cell>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row>
        <row r="351">
          <cell r="A351">
            <v>353</v>
          </cell>
          <cell r="B351" t="str">
            <v>Corporate Jupiter Base</v>
          </cell>
          <cell r="C351">
            <v>685.59749328062719</v>
          </cell>
          <cell r="D351">
            <v>565.09994423401872</v>
          </cell>
          <cell r="E351">
            <v>486.35892837971852</v>
          </cell>
          <cell r="F351" t="str">
            <v>-</v>
          </cell>
          <cell r="G351">
            <v>646.95540260522534</v>
          </cell>
          <cell r="H351">
            <v>649.71938145153467</v>
          </cell>
          <cell r="I351">
            <v>890.66561017157755</v>
          </cell>
          <cell r="J351">
            <v>653.79607361758428</v>
          </cell>
          <cell r="K351">
            <v>718.04319807447712</v>
          </cell>
          <cell r="L351">
            <v>620.57426631860721</v>
          </cell>
          <cell r="M351">
            <v>487.84278475085364</v>
          </cell>
          <cell r="N351" t="str">
            <v>-</v>
          </cell>
          <cell r="O351">
            <v>686.30444043479008</v>
          </cell>
          <cell r="P351">
            <v>689.52631325718403</v>
          </cell>
          <cell r="Q351">
            <v>924.84751860444499</v>
          </cell>
          <cell r="R351">
            <v>693.28554437365824</v>
          </cell>
          <cell r="S351">
            <v>675.37767296205493</v>
          </cell>
          <cell r="T351">
            <v>583.35329676352717</v>
          </cell>
          <cell r="U351">
            <v>536.09061332232136</v>
          </cell>
          <cell r="V351" t="str">
            <v>-</v>
          </cell>
          <cell r="W351">
            <v>647.20766572344087</v>
          </cell>
          <cell r="X351">
            <v>648.90989002223068</v>
          </cell>
          <cell r="Y351">
            <v>984.23264968949934</v>
          </cell>
          <cell r="Z351">
            <v>653.96926077995238</v>
          </cell>
          <cell r="AA351">
            <v>672.91764632105139</v>
          </cell>
          <cell r="AB351">
            <v>598.42760017735395</v>
          </cell>
          <cell r="AC351">
            <v>496.12403956911714</v>
          </cell>
          <cell r="AD351" t="str">
            <v>-</v>
          </cell>
          <cell r="AE351">
            <v>649.59414529545404</v>
          </cell>
          <cell r="AF351">
            <v>651.816054376853</v>
          </cell>
          <cell r="AG351">
            <v>943.67109163121893</v>
          </cell>
          <cell r="AH351">
            <v>655.98117073512196</v>
          </cell>
          <cell r="AI351">
            <v>631.24056012972619</v>
          </cell>
          <cell r="AJ351">
            <v>579.60818985174353</v>
          </cell>
          <cell r="AK351">
            <v>481.55151316663728</v>
          </cell>
          <cell r="AL351" t="str">
            <v>-</v>
          </cell>
          <cell r="AM351">
            <v>615.00490961353955</v>
          </cell>
          <cell r="AN351">
            <v>616.83090299043886</v>
          </cell>
          <cell r="AO351">
            <v>945.15759321902874</v>
          </cell>
          <cell r="AP351">
            <v>621.26263765894657</v>
          </cell>
          <cell r="AQ351">
            <v>645.27406311904679</v>
          </cell>
          <cell r="AR351">
            <v>593.46838172833327</v>
          </cell>
          <cell r="AS351">
            <v>450.03634201169189</v>
          </cell>
          <cell r="AT351" t="str">
            <v>-</v>
          </cell>
          <cell r="AU351">
            <v>628.75368391503412</v>
          </cell>
          <cell r="AV351">
            <v>631.05986255930702</v>
          </cell>
          <cell r="AW351">
            <v>885.83347198838715</v>
          </cell>
          <cell r="AX351">
            <v>634.30559248109944</v>
          </cell>
          <cell r="AY351">
            <v>667.06189374663359</v>
          </cell>
          <cell r="AZ351">
            <v>631.1382024780155</v>
          </cell>
          <cell r="BA351">
            <v>489.26741933449534</v>
          </cell>
          <cell r="BB351" t="str">
            <v>-</v>
          </cell>
          <cell r="BC351">
            <v>655.3418554371649</v>
          </cell>
          <cell r="BD351">
            <v>657.35959797247597</v>
          </cell>
          <cell r="BE351">
            <v>959.42584389756234</v>
          </cell>
          <cell r="BF351">
            <v>660.98553653680017</v>
          </cell>
          <cell r="BG351">
            <v>660.40840259964148</v>
          </cell>
          <cell r="BH351">
            <v>630.1241490172722</v>
          </cell>
          <cell r="BI351">
            <v>501.82958878168932</v>
          </cell>
          <cell r="BJ351" t="str">
            <v>-</v>
          </cell>
          <cell r="BK351">
            <v>650.63914289694128</v>
          </cell>
          <cell r="BL351">
            <v>652.34033649789842</v>
          </cell>
          <cell r="BM351">
            <v>1000.9189062834158</v>
          </cell>
          <cell r="BN351">
            <v>656.28025202783806</v>
          </cell>
          <cell r="BO351">
            <v>587.10316464376444</v>
          </cell>
          <cell r="BP351">
            <v>580.80584280913945</v>
          </cell>
          <cell r="BQ351">
            <v>488.50420332237081</v>
          </cell>
          <cell r="BR351" t="str">
            <v>-</v>
          </cell>
          <cell r="BS351">
            <v>584.41126458762164</v>
          </cell>
          <cell r="BT351">
            <v>585.44510350547807</v>
          </cell>
          <cell r="BU351">
            <v>989.77797216181125</v>
          </cell>
          <cell r="BV351">
            <v>589.75716430330385</v>
          </cell>
          <cell r="BW351">
            <v>621.71278142519952</v>
          </cell>
          <cell r="BX351">
            <v>613.60928099150931</v>
          </cell>
          <cell r="BY351">
            <v>500.11908677778672</v>
          </cell>
          <cell r="BZ351" t="str">
            <v>-</v>
          </cell>
          <cell r="CA351">
            <v>618.40157984995926</v>
          </cell>
          <cell r="CB351">
            <v>619.60633767961008</v>
          </cell>
          <cell r="CC351">
            <v>1059.4491015536209</v>
          </cell>
          <cell r="CD351">
            <v>624.04115402690309</v>
          </cell>
          <cell r="CE351">
            <v>607.36909934186451</v>
          </cell>
          <cell r="CF351">
            <v>600.50328794591906</v>
          </cell>
          <cell r="CG351">
            <v>457.54328766475305</v>
          </cell>
          <cell r="CH351" t="str">
            <v>-</v>
          </cell>
          <cell r="CI351">
            <v>604.20471390986461</v>
          </cell>
          <cell r="CJ351">
            <v>605.61445755494378</v>
          </cell>
          <cell r="CK351">
            <v>1017.4975397439357</v>
          </cell>
          <cell r="CL351">
            <v>609.53587965258941</v>
          </cell>
          <cell r="CM351">
            <v>617.61805381047679</v>
          </cell>
          <cell r="CN351">
            <v>615.73193582070348</v>
          </cell>
          <cell r="CO351">
            <v>479.75599797325367</v>
          </cell>
          <cell r="CP351" t="str">
            <v>-</v>
          </cell>
          <cell r="CQ351">
            <v>615.91164191127859</v>
          </cell>
          <cell r="CR351">
            <v>617.1448550961627</v>
          </cell>
          <cell r="CS351">
            <v>1055.3551482385719</v>
          </cell>
          <cell r="CT351">
            <v>621.078265145361</v>
          </cell>
        </row>
        <row r="352">
          <cell r="A352">
            <v>354</v>
          </cell>
          <cell r="B352" t="str">
            <v>Consumer Jupiter Base</v>
          </cell>
          <cell r="C352">
            <v>453.36745759280666</v>
          </cell>
          <cell r="D352">
            <v>512.80156678034496</v>
          </cell>
          <cell r="E352">
            <v>1164.1255052099332</v>
          </cell>
          <cell r="F352" t="str">
            <v>-</v>
          </cell>
          <cell r="G352">
            <v>976.87314214403352</v>
          </cell>
          <cell r="H352">
            <v>503.7429414277683</v>
          </cell>
          <cell r="I352">
            <v>1539.3847898717709</v>
          </cell>
          <cell r="J352">
            <v>1245.7271525464996</v>
          </cell>
          <cell r="K352">
            <v>492.31291242100428</v>
          </cell>
          <cell r="L352">
            <v>554.91838969596017</v>
          </cell>
          <cell r="M352">
            <v>1327.0358077434869</v>
          </cell>
          <cell r="N352" t="str">
            <v>-</v>
          </cell>
          <cell r="O352">
            <v>1105.2730196695325</v>
          </cell>
          <cell r="P352">
            <v>545.4710615581829</v>
          </cell>
          <cell r="Q352">
            <v>1727.0555347368731</v>
          </cell>
          <cell r="R352">
            <v>1391.7903268370342</v>
          </cell>
          <cell r="S352">
            <v>474.21937530311635</v>
          </cell>
          <cell r="T352">
            <v>530.93086618304528</v>
          </cell>
          <cell r="U352">
            <v>1338.886507627625</v>
          </cell>
          <cell r="V352" t="str">
            <v>-</v>
          </cell>
          <cell r="W352">
            <v>1108.0083591201992</v>
          </cell>
          <cell r="X352">
            <v>522.45861555409431</v>
          </cell>
          <cell r="Y352">
            <v>1739.3492624354058</v>
          </cell>
          <cell r="Z352">
            <v>1395.224003835523</v>
          </cell>
          <cell r="AA352">
            <v>501.25209696621141</v>
          </cell>
          <cell r="AB352">
            <v>576.43467033003867</v>
          </cell>
          <cell r="AC352">
            <v>1310.059708360079</v>
          </cell>
          <cell r="AD352" t="str">
            <v>-</v>
          </cell>
          <cell r="AE352">
            <v>1100.4469201980617</v>
          </cell>
          <cell r="AF352">
            <v>565.32055897108285</v>
          </cell>
          <cell r="AG352">
            <v>1717.700494851123</v>
          </cell>
          <cell r="AH352">
            <v>1393.3539480367665</v>
          </cell>
          <cell r="AI352">
            <v>495.03915928153174</v>
          </cell>
          <cell r="AJ352">
            <v>569.35407532069394</v>
          </cell>
          <cell r="AK352">
            <v>1326.743336417024</v>
          </cell>
          <cell r="AL352" t="str">
            <v>-</v>
          </cell>
          <cell r="AM352">
            <v>1111.1985658181411</v>
          </cell>
          <cell r="AN352">
            <v>558.48742851100792</v>
          </cell>
          <cell r="AO352">
            <v>1754.9947387066909</v>
          </cell>
          <cell r="AP352">
            <v>1419.2981419841769</v>
          </cell>
          <cell r="AQ352">
            <v>516.51029119705015</v>
          </cell>
          <cell r="AR352">
            <v>606.94157772028598</v>
          </cell>
          <cell r="AS352">
            <v>1315.3816943020702</v>
          </cell>
          <cell r="AT352" t="str">
            <v>-</v>
          </cell>
          <cell r="AU352">
            <v>1113.4988298090034</v>
          </cell>
          <cell r="AV352">
            <v>593.85336997411946</v>
          </cell>
          <cell r="AW352">
            <v>1714.7603247440852</v>
          </cell>
          <cell r="AX352">
            <v>1401.1317404886647</v>
          </cell>
          <cell r="AY352">
            <v>524.09851740712975</v>
          </cell>
          <cell r="AZ352">
            <v>620.61029275453541</v>
          </cell>
          <cell r="BA352">
            <v>1361.9666295465058</v>
          </cell>
          <cell r="BB352" t="str">
            <v>-</v>
          </cell>
          <cell r="BC352">
            <v>1151.3438294228399</v>
          </cell>
          <cell r="BD352">
            <v>606.80644763182011</v>
          </cell>
          <cell r="BE352">
            <v>1790.3042462973128</v>
          </cell>
          <cell r="BF352">
            <v>1460.213192419048</v>
          </cell>
          <cell r="BG352">
            <v>500.63630837331743</v>
          </cell>
          <cell r="BH352">
            <v>602.71383774604067</v>
          </cell>
          <cell r="BI352">
            <v>1314.7214136457919</v>
          </cell>
          <cell r="BJ352" t="str">
            <v>-</v>
          </cell>
          <cell r="BK352">
            <v>1113.3883709816232</v>
          </cell>
          <cell r="BL352">
            <v>588.31724358338056</v>
          </cell>
          <cell r="BM352">
            <v>1758.1188173756668</v>
          </cell>
          <cell r="BN352">
            <v>1433.8920027846957</v>
          </cell>
          <cell r="BO352">
            <v>471.0408258396979</v>
          </cell>
          <cell r="BP352">
            <v>557.97216044455968</v>
          </cell>
          <cell r="BQ352">
            <v>1277.3975665592029</v>
          </cell>
          <cell r="BR352" t="str">
            <v>-</v>
          </cell>
          <cell r="BS352">
            <v>1077.7369478932915</v>
          </cell>
          <cell r="BT352">
            <v>545.88646440561922</v>
          </cell>
          <cell r="BU352">
            <v>1712.8824463935941</v>
          </cell>
          <cell r="BV352">
            <v>1394.3594068137627</v>
          </cell>
          <cell r="BW352">
            <v>480.45279286307635</v>
          </cell>
          <cell r="BX352">
            <v>579.82189666270926</v>
          </cell>
          <cell r="BY352">
            <v>1283.1927568385313</v>
          </cell>
          <cell r="BZ352" t="str">
            <v>-</v>
          </cell>
          <cell r="CA352">
            <v>1090.7265694793832</v>
          </cell>
          <cell r="CB352">
            <v>566.18456297304215</v>
          </cell>
          <cell r="CC352">
            <v>1761.4862084332281</v>
          </cell>
          <cell r="CD352">
            <v>1440.6319247386734</v>
          </cell>
          <cell r="CE352">
            <v>509.99717555524086</v>
          </cell>
          <cell r="CF352">
            <v>631.07459219529051</v>
          </cell>
          <cell r="CG352">
            <v>1316.7838176092382</v>
          </cell>
          <cell r="CH352" t="str">
            <v>-</v>
          </cell>
          <cell r="CI352">
            <v>1130.0491858220439</v>
          </cell>
          <cell r="CJ352">
            <v>614.64833603451757</v>
          </cell>
          <cell r="CK352">
            <v>1789.4175462754283</v>
          </cell>
          <cell r="CL352">
            <v>1476.9848297044398</v>
          </cell>
          <cell r="CM352">
            <v>547.87997136982256</v>
          </cell>
          <cell r="CN352">
            <v>686.67548414873352</v>
          </cell>
          <cell r="CO352">
            <v>1449.3002909095919</v>
          </cell>
          <cell r="CP352" t="str">
            <v>-</v>
          </cell>
          <cell r="CQ352">
            <v>1242.7129648593084</v>
          </cell>
          <cell r="CR352">
            <v>668.06149800258004</v>
          </cell>
          <cell r="CS352">
            <v>1928.0762908609954</v>
          </cell>
          <cell r="CT352">
            <v>1594.8835600292005</v>
          </cell>
        </row>
        <row r="353">
          <cell r="A353">
            <v>355</v>
          </cell>
          <cell r="B353" t="str">
            <v>Ventura Base</v>
          </cell>
          <cell r="C353">
            <v>0</v>
          </cell>
          <cell r="D353">
            <v>0</v>
          </cell>
          <cell r="E353">
            <v>0</v>
          </cell>
          <cell r="F353" t="str">
            <v>-</v>
          </cell>
          <cell r="G353">
            <v>0</v>
          </cell>
          <cell r="H353">
            <v>0</v>
          </cell>
          <cell r="I353">
            <v>0</v>
          </cell>
          <cell r="J353">
            <v>0</v>
          </cell>
          <cell r="K353">
            <v>0</v>
          </cell>
          <cell r="L353">
            <v>0</v>
          </cell>
          <cell r="M353">
            <v>0</v>
          </cell>
          <cell r="N353" t="str">
            <v>-</v>
          </cell>
          <cell r="O353">
            <v>0</v>
          </cell>
          <cell r="P353">
            <v>0</v>
          </cell>
          <cell r="Q353">
            <v>0</v>
          </cell>
          <cell r="R353">
            <v>0</v>
          </cell>
          <cell r="S353">
            <v>0</v>
          </cell>
          <cell r="T353">
            <v>0</v>
          </cell>
          <cell r="U353">
            <v>0</v>
          </cell>
          <cell r="V353" t="str">
            <v>-</v>
          </cell>
          <cell r="W353">
            <v>0</v>
          </cell>
          <cell r="X353">
            <v>0</v>
          </cell>
          <cell r="Y353">
            <v>0</v>
          </cell>
          <cell r="Z353">
            <v>0</v>
          </cell>
          <cell r="AA353">
            <v>0</v>
          </cell>
          <cell r="AB353">
            <v>0</v>
          </cell>
          <cell r="AC353">
            <v>0</v>
          </cell>
          <cell r="AD353" t="str">
            <v>-</v>
          </cell>
          <cell r="AE353">
            <v>0</v>
          </cell>
          <cell r="AF353">
            <v>0</v>
          </cell>
          <cell r="AG353">
            <v>0</v>
          </cell>
          <cell r="AH353">
            <v>0</v>
          </cell>
          <cell r="AI353">
            <v>0</v>
          </cell>
          <cell r="AJ353">
            <v>0</v>
          </cell>
          <cell r="AK353">
            <v>0</v>
          </cell>
          <cell r="AL353" t="str">
            <v>-</v>
          </cell>
          <cell r="AM353">
            <v>0</v>
          </cell>
          <cell r="AN353">
            <v>0</v>
          </cell>
          <cell r="AO353">
            <v>0</v>
          </cell>
          <cell r="AP353">
            <v>0</v>
          </cell>
          <cell r="AQ353">
            <v>0</v>
          </cell>
          <cell r="AR353">
            <v>0</v>
          </cell>
          <cell r="AS353">
            <v>0</v>
          </cell>
          <cell r="AT353" t="str">
            <v>-</v>
          </cell>
          <cell r="AU353">
            <v>0</v>
          </cell>
          <cell r="AV353">
            <v>0</v>
          </cell>
          <cell r="AW353">
            <v>0</v>
          </cell>
          <cell r="AX353">
            <v>0</v>
          </cell>
          <cell r="AY353">
            <v>0</v>
          </cell>
          <cell r="AZ353">
            <v>0</v>
          </cell>
          <cell r="BA353">
            <v>0</v>
          </cell>
          <cell r="BB353" t="str">
            <v>-</v>
          </cell>
          <cell r="BC353">
            <v>0</v>
          </cell>
          <cell r="BD353">
            <v>0</v>
          </cell>
          <cell r="BE353">
            <v>0</v>
          </cell>
          <cell r="BF353">
            <v>0</v>
          </cell>
          <cell r="BG353">
            <v>0</v>
          </cell>
          <cell r="BH353">
            <v>0</v>
          </cell>
          <cell r="BI353">
            <v>0</v>
          </cell>
          <cell r="BJ353" t="str">
            <v>-</v>
          </cell>
          <cell r="BK353">
            <v>0</v>
          </cell>
          <cell r="BL353">
            <v>0</v>
          </cell>
          <cell r="BM353">
            <v>0</v>
          </cell>
          <cell r="BN353">
            <v>0</v>
          </cell>
          <cell r="BO353">
            <v>0</v>
          </cell>
          <cell r="BP353">
            <v>0</v>
          </cell>
          <cell r="BQ353">
            <v>0</v>
          </cell>
          <cell r="BR353" t="str">
            <v>-</v>
          </cell>
          <cell r="BS353">
            <v>0</v>
          </cell>
          <cell r="BT353">
            <v>0</v>
          </cell>
          <cell r="BU353">
            <v>0</v>
          </cell>
          <cell r="BV353">
            <v>0</v>
          </cell>
          <cell r="BW353">
            <v>0</v>
          </cell>
          <cell r="BX353">
            <v>0</v>
          </cell>
          <cell r="BY353">
            <v>0</v>
          </cell>
          <cell r="BZ353" t="str">
            <v>-</v>
          </cell>
          <cell r="CA353">
            <v>0</v>
          </cell>
          <cell r="CB353">
            <v>0</v>
          </cell>
          <cell r="CC353">
            <v>0</v>
          </cell>
          <cell r="CD353">
            <v>0</v>
          </cell>
          <cell r="CE353">
            <v>0</v>
          </cell>
          <cell r="CF353">
            <v>0</v>
          </cell>
          <cell r="CG353">
            <v>0</v>
          </cell>
          <cell r="CH353" t="str">
            <v>-</v>
          </cell>
          <cell r="CI353">
            <v>0</v>
          </cell>
          <cell r="CJ353">
            <v>0</v>
          </cell>
          <cell r="CK353">
            <v>0</v>
          </cell>
          <cell r="CL353">
            <v>0</v>
          </cell>
          <cell r="CM353">
            <v>0</v>
          </cell>
          <cell r="CN353">
            <v>0</v>
          </cell>
          <cell r="CO353">
            <v>0</v>
          </cell>
          <cell r="CP353" t="str">
            <v>-</v>
          </cell>
          <cell r="CQ353">
            <v>0</v>
          </cell>
          <cell r="CR353">
            <v>0</v>
          </cell>
          <cell r="CS353">
            <v>0</v>
          </cell>
          <cell r="CT353">
            <v>0</v>
          </cell>
        </row>
        <row r="354">
          <cell r="A354">
            <v>356</v>
          </cell>
          <cell r="B354" t="str">
            <v>Cellops Base</v>
          </cell>
          <cell r="C354" t="str">
            <v>-</v>
          </cell>
          <cell r="D354">
            <v>0</v>
          </cell>
          <cell r="E354">
            <v>0</v>
          </cell>
          <cell r="F354" t="str">
            <v>-</v>
          </cell>
          <cell r="G354">
            <v>0</v>
          </cell>
          <cell r="H354">
            <v>0</v>
          </cell>
          <cell r="I354">
            <v>0</v>
          </cell>
          <cell r="J354">
            <v>0</v>
          </cell>
          <cell r="K354" t="str">
            <v>-</v>
          </cell>
          <cell r="L354">
            <v>0</v>
          </cell>
          <cell r="M354">
            <v>0</v>
          </cell>
          <cell r="N354" t="str">
            <v>-</v>
          </cell>
          <cell r="O354">
            <v>0</v>
          </cell>
          <cell r="P354">
            <v>0</v>
          </cell>
          <cell r="Q354">
            <v>0</v>
          </cell>
          <cell r="R354">
            <v>0</v>
          </cell>
          <cell r="S354" t="str">
            <v>-</v>
          </cell>
          <cell r="T354">
            <v>0</v>
          </cell>
          <cell r="U354">
            <v>0</v>
          </cell>
          <cell r="V354" t="str">
            <v>-</v>
          </cell>
          <cell r="W354">
            <v>0</v>
          </cell>
          <cell r="X354">
            <v>0</v>
          </cell>
          <cell r="Y354">
            <v>0</v>
          </cell>
          <cell r="Z354">
            <v>0</v>
          </cell>
          <cell r="AA354" t="str">
            <v>-</v>
          </cell>
          <cell r="AB354">
            <v>0</v>
          </cell>
          <cell r="AC354">
            <v>0</v>
          </cell>
          <cell r="AD354" t="str">
            <v>-</v>
          </cell>
          <cell r="AE354">
            <v>0</v>
          </cell>
          <cell r="AF354">
            <v>0</v>
          </cell>
          <cell r="AG354">
            <v>0</v>
          </cell>
          <cell r="AH354">
            <v>0</v>
          </cell>
          <cell r="AI354" t="str">
            <v>-</v>
          </cell>
          <cell r="AJ354">
            <v>0</v>
          </cell>
          <cell r="AK354">
            <v>0</v>
          </cell>
          <cell r="AL354" t="str">
            <v>-</v>
          </cell>
          <cell r="AM354">
            <v>0</v>
          </cell>
          <cell r="AN354">
            <v>0</v>
          </cell>
          <cell r="AO354">
            <v>0</v>
          </cell>
          <cell r="AP354">
            <v>0</v>
          </cell>
          <cell r="AQ354" t="str">
            <v>-</v>
          </cell>
          <cell r="AR354">
            <v>0</v>
          </cell>
          <cell r="AS354">
            <v>0</v>
          </cell>
          <cell r="AT354" t="str">
            <v>-</v>
          </cell>
          <cell r="AU354">
            <v>0</v>
          </cell>
          <cell r="AV354">
            <v>0</v>
          </cell>
          <cell r="AW354">
            <v>0</v>
          </cell>
          <cell r="AX354">
            <v>0</v>
          </cell>
          <cell r="AY354" t="str">
            <v>-</v>
          </cell>
          <cell r="AZ354">
            <v>0</v>
          </cell>
          <cell r="BA354">
            <v>0</v>
          </cell>
          <cell r="BB354" t="str">
            <v>-</v>
          </cell>
          <cell r="BC354">
            <v>0</v>
          </cell>
          <cell r="BD354">
            <v>0</v>
          </cell>
          <cell r="BE354">
            <v>0</v>
          </cell>
          <cell r="BF354">
            <v>0</v>
          </cell>
          <cell r="BG354" t="str">
            <v>-</v>
          </cell>
          <cell r="BH354">
            <v>0</v>
          </cell>
          <cell r="BI354">
            <v>0</v>
          </cell>
          <cell r="BJ354" t="str">
            <v>-</v>
          </cell>
          <cell r="BK354">
            <v>0</v>
          </cell>
          <cell r="BL354">
            <v>0</v>
          </cell>
          <cell r="BM354">
            <v>0</v>
          </cell>
          <cell r="BN354">
            <v>0</v>
          </cell>
          <cell r="BO354" t="str">
            <v>-</v>
          </cell>
          <cell r="BP354">
            <v>0</v>
          </cell>
          <cell r="BQ354">
            <v>0</v>
          </cell>
          <cell r="BR354" t="str">
            <v>-</v>
          </cell>
          <cell r="BS354">
            <v>0</v>
          </cell>
          <cell r="BT354">
            <v>0</v>
          </cell>
          <cell r="BU354">
            <v>0</v>
          </cell>
          <cell r="BV354">
            <v>0</v>
          </cell>
          <cell r="BW354" t="str">
            <v>-</v>
          </cell>
          <cell r="BX354">
            <v>0</v>
          </cell>
          <cell r="BY354">
            <v>0</v>
          </cell>
          <cell r="BZ354" t="str">
            <v>-</v>
          </cell>
          <cell r="CA354">
            <v>0</v>
          </cell>
          <cell r="CB354">
            <v>0</v>
          </cell>
          <cell r="CC354">
            <v>0</v>
          </cell>
          <cell r="CD354">
            <v>0</v>
          </cell>
          <cell r="CE354" t="str">
            <v>-</v>
          </cell>
          <cell r="CF354">
            <v>0</v>
          </cell>
          <cell r="CG354">
            <v>0</v>
          </cell>
          <cell r="CH354" t="str">
            <v>-</v>
          </cell>
          <cell r="CI354">
            <v>0</v>
          </cell>
          <cell r="CJ354">
            <v>0</v>
          </cell>
          <cell r="CK354">
            <v>0</v>
          </cell>
          <cell r="CL354">
            <v>0</v>
          </cell>
          <cell r="CM354" t="str">
            <v>-</v>
          </cell>
          <cell r="CN354">
            <v>0</v>
          </cell>
          <cell r="CO354">
            <v>0</v>
          </cell>
          <cell r="CP354" t="str">
            <v>-</v>
          </cell>
          <cell r="CQ354">
            <v>0</v>
          </cell>
          <cell r="CR354">
            <v>0</v>
          </cell>
          <cell r="CS354">
            <v>0</v>
          </cell>
          <cell r="CT354">
            <v>0</v>
          </cell>
        </row>
        <row r="355">
          <cell r="A355">
            <v>357</v>
          </cell>
          <cell r="B355" t="str">
            <v>Lumina Base</v>
          </cell>
          <cell r="C355">
            <v>665.1887419655493</v>
          </cell>
          <cell r="D355">
            <v>655.71763374845352</v>
          </cell>
          <cell r="E355">
            <v>473.50279478063624</v>
          </cell>
          <cell r="F355" t="str">
            <v>-</v>
          </cell>
          <cell r="G355">
            <v>551.20386441916446</v>
          </cell>
          <cell r="H355">
            <v>662.93007956888357</v>
          </cell>
          <cell r="I355">
            <v>474.40504910046047</v>
          </cell>
          <cell r="J355">
            <v>551.73602355542164</v>
          </cell>
          <cell r="K355">
            <v>708.89874564413822</v>
          </cell>
          <cell r="L355">
            <v>708.62812123303627</v>
          </cell>
          <cell r="M355">
            <v>516.46609710277085</v>
          </cell>
          <cell r="N355" t="str">
            <v>-</v>
          </cell>
          <cell r="O355">
            <v>596.5790407716612</v>
          </cell>
          <cell r="P355">
            <v>708.82948344491058</v>
          </cell>
          <cell r="Q355">
            <v>517.24383904344995</v>
          </cell>
          <cell r="R355">
            <v>597.03287909706648</v>
          </cell>
          <cell r="S355">
            <v>656.7804869760264</v>
          </cell>
          <cell r="T355">
            <v>667.80028220883514</v>
          </cell>
          <cell r="U355">
            <v>543.3220984595074</v>
          </cell>
          <cell r="V355" t="str">
            <v>-</v>
          </cell>
          <cell r="W355">
            <v>592.39836553721318</v>
          </cell>
          <cell r="X355">
            <v>659.78119025382887</v>
          </cell>
          <cell r="Y355">
            <v>544.12343432035095</v>
          </cell>
          <cell r="Z355">
            <v>592.86201567408455</v>
          </cell>
          <cell r="AA355">
            <v>694.5810033759783</v>
          </cell>
          <cell r="AB355">
            <v>702.92209807863469</v>
          </cell>
          <cell r="AC355">
            <v>546.99734307629819</v>
          </cell>
          <cell r="AD355" t="str">
            <v>-</v>
          </cell>
          <cell r="AE355">
            <v>610.61374445819047</v>
          </cell>
          <cell r="AF355">
            <v>696.97187074515205</v>
          </cell>
          <cell r="AG355">
            <v>547.76223385890125</v>
          </cell>
          <cell r="AH355">
            <v>611.05418281680045</v>
          </cell>
          <cell r="AI355">
            <v>682.83338426826015</v>
          </cell>
          <cell r="AJ355">
            <v>694.2121291951895</v>
          </cell>
          <cell r="AK355">
            <v>560.09697390349936</v>
          </cell>
          <cell r="AL355" t="str">
            <v>-</v>
          </cell>
          <cell r="AM355">
            <v>613.80437700474158</v>
          </cell>
          <cell r="AN355">
            <v>686.23734560659659</v>
          </cell>
          <cell r="AO355">
            <v>560.75605367731691</v>
          </cell>
          <cell r="AP355">
            <v>614.18283715923826</v>
          </cell>
          <cell r="AQ355">
            <v>700.93444114771819</v>
          </cell>
          <cell r="AR355">
            <v>708.35825503979572</v>
          </cell>
          <cell r="AS355">
            <v>541.70469865785628</v>
          </cell>
          <cell r="AT355" t="str">
            <v>-</v>
          </cell>
          <cell r="AU355">
            <v>610.36516469025219</v>
          </cell>
          <cell r="AV355">
            <v>703.2438314914184</v>
          </cell>
          <cell r="AW355">
            <v>542.26040453919438</v>
          </cell>
          <cell r="AX355">
            <v>610.6846737806311</v>
          </cell>
          <cell r="AY355">
            <v>724.56248506333532</v>
          </cell>
          <cell r="AZ355">
            <v>734.5925464350812</v>
          </cell>
          <cell r="BA355">
            <v>578.27769895280414</v>
          </cell>
          <cell r="BB355" t="str">
            <v>-</v>
          </cell>
          <cell r="BC355">
            <v>641.31977292505258</v>
          </cell>
          <cell r="BD355">
            <v>727.80025991455364</v>
          </cell>
          <cell r="BE355">
            <v>578.77900792874607</v>
          </cell>
          <cell r="BF355">
            <v>641.60971876394683</v>
          </cell>
          <cell r="BG355">
            <v>708.25883233430784</v>
          </cell>
          <cell r="BH355">
            <v>714.35278475463485</v>
          </cell>
          <cell r="BI355">
            <v>565.5490340727149</v>
          </cell>
          <cell r="BJ355" t="str">
            <v>-</v>
          </cell>
          <cell r="BK355">
            <v>625.88975214990649</v>
          </cell>
          <cell r="BL355">
            <v>710.29542145137611</v>
          </cell>
          <cell r="BM355">
            <v>566.02422149569963</v>
          </cell>
          <cell r="BN355">
            <v>626.1668472346754</v>
          </cell>
          <cell r="BO355">
            <v>674.97555825837128</v>
          </cell>
          <cell r="BP355">
            <v>685.69809998077449</v>
          </cell>
          <cell r="BQ355">
            <v>577.41952818789832</v>
          </cell>
          <cell r="BR355" t="str">
            <v>-</v>
          </cell>
          <cell r="BS355">
            <v>618.59921822162732</v>
          </cell>
          <cell r="BT355">
            <v>678.67904230887564</v>
          </cell>
          <cell r="BU355">
            <v>577.88269919294294</v>
          </cell>
          <cell r="BV355">
            <v>618.87402926281163</v>
          </cell>
          <cell r="BW355">
            <v>693.07265048742943</v>
          </cell>
          <cell r="BX355">
            <v>703.88278515804416</v>
          </cell>
          <cell r="BY355">
            <v>588.83795068422364</v>
          </cell>
          <cell r="BZ355" t="str">
            <v>-</v>
          </cell>
          <cell r="CA355">
            <v>631.79425255145054</v>
          </cell>
          <cell r="CB355">
            <v>696.92461595180157</v>
          </cell>
          <cell r="CC355">
            <v>589.28202834838737</v>
          </cell>
          <cell r="CD355">
            <v>632.06184281869923</v>
          </cell>
          <cell r="CE355">
            <v>685.1836307697846</v>
          </cell>
          <cell r="CF355">
            <v>694.757719816708</v>
          </cell>
          <cell r="CG355">
            <v>560.59582283431598</v>
          </cell>
          <cell r="CH355" t="str">
            <v>-</v>
          </cell>
          <cell r="CI355">
            <v>611.28170264399478</v>
          </cell>
          <cell r="CJ355">
            <v>688.69392158478399</v>
          </cell>
          <cell r="CK355">
            <v>561.01752234399646</v>
          </cell>
          <cell r="CL355">
            <v>611.53654401236065</v>
          </cell>
          <cell r="CM355">
            <v>750.93088621519087</v>
          </cell>
          <cell r="CN355">
            <v>763.26526071695525</v>
          </cell>
          <cell r="CO355">
            <v>624.63162827130407</v>
          </cell>
          <cell r="CP355" t="str">
            <v>-</v>
          </cell>
          <cell r="CQ355">
            <v>676.63702147496952</v>
          </cell>
          <cell r="CR355">
            <v>755.5736081455716</v>
          </cell>
          <cell r="CS355">
            <v>625.03125402364378</v>
          </cell>
          <cell r="CT355">
            <v>676.87793040933627</v>
          </cell>
        </row>
        <row r="356">
          <cell r="A356">
            <v>358</v>
          </cell>
          <cell r="B356" t="str">
            <v>ISP Base</v>
          </cell>
          <cell r="C356" t="str">
            <v>-</v>
          </cell>
          <cell r="D356">
            <v>472.70838131005644</v>
          </cell>
          <cell r="E356">
            <v>1006.2261037896346</v>
          </cell>
          <cell r="F356" t="str">
            <v>-</v>
          </cell>
          <cell r="G356">
            <v>580.80100125180047</v>
          </cell>
          <cell r="H356">
            <v>472.70838131005644</v>
          </cell>
          <cell r="I356">
            <v>1141.2747607875792</v>
          </cell>
          <cell r="J356">
            <v>608.16234753787546</v>
          </cell>
          <cell r="K356" t="str">
            <v>-</v>
          </cell>
          <cell r="L356">
            <v>493.93813275957967</v>
          </cell>
          <cell r="M356">
            <v>1094.1735929223937</v>
          </cell>
          <cell r="N356" t="str">
            <v>-</v>
          </cell>
          <cell r="O356">
            <v>611.99483438422862</v>
          </cell>
          <cell r="P356">
            <v>493.93813275957967</v>
          </cell>
          <cell r="Q356">
            <v>1232.7003476312827</v>
          </cell>
          <cell r="R356">
            <v>639.2408283867527</v>
          </cell>
          <cell r="S356" t="str">
            <v>-</v>
          </cell>
          <cell r="T356">
            <v>469.51536002962996</v>
          </cell>
          <cell r="U356">
            <v>1106.0599613902968</v>
          </cell>
          <cell r="V356" t="str">
            <v>-</v>
          </cell>
          <cell r="W356">
            <v>590.92535989042153</v>
          </cell>
          <cell r="X356">
            <v>469.51536002962996</v>
          </cell>
          <cell r="Y356">
            <v>1247.7150148869923</v>
          </cell>
          <cell r="Z356">
            <v>617.94363950280263</v>
          </cell>
          <cell r="AA356" t="str">
            <v>-</v>
          </cell>
          <cell r="AB356">
            <v>532.75743594188623</v>
          </cell>
          <cell r="AC356">
            <v>1149.1994561330876</v>
          </cell>
          <cell r="AD356" t="str">
            <v>-</v>
          </cell>
          <cell r="AE356">
            <v>646.55886471655208</v>
          </cell>
          <cell r="AF356">
            <v>532.75743594188623</v>
          </cell>
          <cell r="AG356">
            <v>1292.8533289860927</v>
          </cell>
          <cell r="AH356">
            <v>673.0788218969783</v>
          </cell>
          <cell r="AI356" t="str">
            <v>-</v>
          </cell>
          <cell r="AJ356">
            <v>524.92217567040007</v>
          </cell>
          <cell r="AK356">
            <v>1144.8539478325633</v>
          </cell>
          <cell r="AL356" t="str">
            <v>-</v>
          </cell>
          <cell r="AM356">
            <v>635.4900850668231</v>
          </cell>
          <cell r="AN356">
            <v>524.92217567040007</v>
          </cell>
          <cell r="AO356">
            <v>1289.2563613110262</v>
          </cell>
          <cell r="AP356">
            <v>661.24497243842075</v>
          </cell>
          <cell r="AQ356" t="str">
            <v>-</v>
          </cell>
          <cell r="AR356">
            <v>563.82945304022826</v>
          </cell>
          <cell r="AS356">
            <v>1136.4044850640407</v>
          </cell>
          <cell r="AT356" t="str">
            <v>-</v>
          </cell>
          <cell r="AU356">
            <v>662.46692500445749</v>
          </cell>
          <cell r="AV356">
            <v>563.82945304022826</v>
          </cell>
          <cell r="AW356">
            <v>1269.9016952568538</v>
          </cell>
          <cell r="AX356">
            <v>685.46448268900008</v>
          </cell>
          <cell r="AY356" t="str">
            <v>-</v>
          </cell>
          <cell r="AZ356">
            <v>573.90209728510126</v>
          </cell>
          <cell r="BA356">
            <v>1163.0273759377751</v>
          </cell>
          <cell r="BB356" t="str">
            <v>-</v>
          </cell>
          <cell r="BC356">
            <v>671.50789620176056</v>
          </cell>
          <cell r="BD356">
            <v>573.90209728510126</v>
          </cell>
          <cell r="BE356">
            <v>1303.021888028615</v>
          </cell>
          <cell r="BF356">
            <v>694.70207355538639</v>
          </cell>
          <cell r="BG356" t="str">
            <v>-</v>
          </cell>
          <cell r="BH356">
            <v>564.36551766113212</v>
          </cell>
          <cell r="BI356">
            <v>1130.2073826405456</v>
          </cell>
          <cell r="BJ356" t="str">
            <v>-</v>
          </cell>
          <cell r="BK356">
            <v>654.1591947097163</v>
          </cell>
          <cell r="BL356">
            <v>564.36551766113212</v>
          </cell>
          <cell r="BM356">
            <v>1276.3560657509549</v>
          </cell>
          <cell r="BN356">
            <v>677.35158902428202</v>
          </cell>
          <cell r="BO356" t="str">
            <v>-</v>
          </cell>
          <cell r="BP356">
            <v>523.84134156329515</v>
          </cell>
          <cell r="BQ356">
            <v>1078.3281640399184</v>
          </cell>
          <cell r="BR356" t="str">
            <v>-</v>
          </cell>
          <cell r="BS356">
            <v>608.12974690569365</v>
          </cell>
          <cell r="BT356">
            <v>523.84134156329515</v>
          </cell>
          <cell r="BU356">
            <v>1227.2745311565591</v>
          </cell>
          <cell r="BV356">
            <v>630.77131611329082</v>
          </cell>
          <cell r="BW356" t="str">
            <v>-</v>
          </cell>
          <cell r="BX356">
            <v>549.63875036348293</v>
          </cell>
          <cell r="BY356">
            <v>1098.8103218233964</v>
          </cell>
          <cell r="BZ356" t="str">
            <v>-</v>
          </cell>
          <cell r="CA356">
            <v>629.92897480991644</v>
          </cell>
          <cell r="CB356">
            <v>549.63875036348293</v>
          </cell>
          <cell r="CC356">
            <v>1262.9162779000271</v>
          </cell>
          <cell r="CD356">
            <v>653.92166622211403</v>
          </cell>
          <cell r="CE356" t="str">
            <v>-</v>
          </cell>
          <cell r="CF356">
            <v>596.70094329889866</v>
          </cell>
          <cell r="CG356">
            <v>1120.4213160759396</v>
          </cell>
          <cell r="CH356" t="str">
            <v>-</v>
          </cell>
          <cell r="CI356">
            <v>670.63020062078033</v>
          </cell>
          <cell r="CJ356">
            <v>596.70094329889866</v>
          </cell>
          <cell r="CK356">
            <v>1285.3357620172085</v>
          </cell>
          <cell r="CL356">
            <v>693.90980390495133</v>
          </cell>
          <cell r="CM356" t="str">
            <v>-</v>
          </cell>
          <cell r="CN356">
            <v>650.62094042032004</v>
          </cell>
          <cell r="CO356">
            <v>1208.9818862961997</v>
          </cell>
          <cell r="CP356" t="str">
            <v>-</v>
          </cell>
          <cell r="CQ356">
            <v>726.70750621042998</v>
          </cell>
          <cell r="CR356">
            <v>650.62094042032004</v>
          </cell>
          <cell r="CS356">
            <v>1377.5590275571844</v>
          </cell>
          <cell r="CT356">
            <v>749.67912670788814</v>
          </cell>
        </row>
        <row r="357">
          <cell r="A357">
            <v>359</v>
          </cell>
          <cell r="B357" t="str">
            <v>Prepay Base</v>
          </cell>
          <cell r="C357" t="str">
            <v>-</v>
          </cell>
          <cell r="D357" t="str">
            <v>-</v>
          </cell>
          <cell r="E357" t="str">
            <v>-</v>
          </cell>
          <cell r="F357">
            <v>49.777376599022695</v>
          </cell>
          <cell r="G357" t="str">
            <v>-</v>
          </cell>
          <cell r="H357" t="str">
            <v>-</v>
          </cell>
          <cell r="I357">
            <v>49.777376599022695</v>
          </cell>
          <cell r="J357">
            <v>49.777376599022695</v>
          </cell>
          <cell r="K357" t="str">
            <v>-</v>
          </cell>
          <cell r="L357" t="str">
            <v>-</v>
          </cell>
          <cell r="M357" t="str">
            <v>-</v>
          </cell>
          <cell r="N357">
            <v>51.639514595569366</v>
          </cell>
          <cell r="O357" t="str">
            <v>-</v>
          </cell>
          <cell r="P357" t="str">
            <v>-</v>
          </cell>
          <cell r="Q357">
            <v>51.639514595569366</v>
          </cell>
          <cell r="R357">
            <v>51.639514595569366</v>
          </cell>
          <cell r="S357" t="str">
            <v>-</v>
          </cell>
          <cell r="T357" t="str">
            <v>-</v>
          </cell>
          <cell r="U357" t="str">
            <v>-</v>
          </cell>
          <cell r="V357">
            <v>52.348576083043653</v>
          </cell>
          <cell r="W357" t="str">
            <v>-</v>
          </cell>
          <cell r="X357" t="str">
            <v>-</v>
          </cell>
          <cell r="Y357">
            <v>52.348576083043653</v>
          </cell>
          <cell r="Z357">
            <v>52.348576083043653</v>
          </cell>
          <cell r="AA357" t="str">
            <v>-</v>
          </cell>
          <cell r="AB357" t="str">
            <v>-</v>
          </cell>
          <cell r="AC357" t="str">
            <v>-</v>
          </cell>
          <cell r="AD357">
            <v>54.403350286749294</v>
          </cell>
          <cell r="AE357" t="str">
            <v>-</v>
          </cell>
          <cell r="AF357" t="str">
            <v>-</v>
          </cell>
          <cell r="AG357">
            <v>54.403350286749294</v>
          </cell>
          <cell r="AH357">
            <v>54.403350286749294</v>
          </cell>
          <cell r="AI357" t="str">
            <v>-</v>
          </cell>
          <cell r="AJ357" t="str">
            <v>-</v>
          </cell>
          <cell r="AK357" t="str">
            <v>-</v>
          </cell>
          <cell r="AL357">
            <v>57.010289529079245</v>
          </cell>
          <cell r="AM357" t="str">
            <v>-</v>
          </cell>
          <cell r="AN357" t="str">
            <v>-</v>
          </cell>
          <cell r="AO357">
            <v>57.010289529079245</v>
          </cell>
          <cell r="AP357">
            <v>57.010289529079245</v>
          </cell>
          <cell r="AQ357" t="str">
            <v>-</v>
          </cell>
          <cell r="AR357" t="str">
            <v>-</v>
          </cell>
          <cell r="AS357" t="str">
            <v>-</v>
          </cell>
          <cell r="AT357">
            <v>58.307295546160226</v>
          </cell>
          <cell r="AU357" t="str">
            <v>-</v>
          </cell>
          <cell r="AV357" t="str">
            <v>-</v>
          </cell>
          <cell r="AW357">
            <v>58.307295546160226</v>
          </cell>
          <cell r="AX357">
            <v>58.307295546160226</v>
          </cell>
          <cell r="AY357" t="str">
            <v>-</v>
          </cell>
          <cell r="AZ357" t="str">
            <v>-</v>
          </cell>
          <cell r="BA357" t="str">
            <v>-</v>
          </cell>
          <cell r="BB357">
            <v>60.204670880986356</v>
          </cell>
          <cell r="BC357" t="str">
            <v>-</v>
          </cell>
          <cell r="BD357" t="str">
            <v>-</v>
          </cell>
          <cell r="BE357">
            <v>60.204670880986356</v>
          </cell>
          <cell r="BF357">
            <v>60.204670880986356</v>
          </cell>
          <cell r="BG357" t="str">
            <v>-</v>
          </cell>
          <cell r="BH357" t="str">
            <v>-</v>
          </cell>
          <cell r="BI357" t="str">
            <v>-</v>
          </cell>
          <cell r="BJ357">
            <v>60.701292046234684</v>
          </cell>
          <cell r="BK357" t="str">
            <v>-</v>
          </cell>
          <cell r="BL357" t="str">
            <v>-</v>
          </cell>
          <cell r="BM357">
            <v>60.701292046234684</v>
          </cell>
          <cell r="BN357">
            <v>60.701292046234684</v>
          </cell>
          <cell r="BO357" t="str">
            <v>-</v>
          </cell>
          <cell r="BP357" t="str">
            <v>-</v>
          </cell>
          <cell r="BQ357" t="str">
            <v>-</v>
          </cell>
          <cell r="BR357">
            <v>60.936540789439398</v>
          </cell>
          <cell r="BS357" t="str">
            <v>-</v>
          </cell>
          <cell r="BT357" t="str">
            <v>-</v>
          </cell>
          <cell r="BU357">
            <v>60.936540789439398</v>
          </cell>
          <cell r="BV357">
            <v>60.936540789439398</v>
          </cell>
          <cell r="BW357" t="str">
            <v>-</v>
          </cell>
          <cell r="BX357" t="str">
            <v>-</v>
          </cell>
          <cell r="BY357" t="str">
            <v>-</v>
          </cell>
          <cell r="BZ357">
            <v>61.696193090562048</v>
          </cell>
          <cell r="CA357" t="str">
            <v>-</v>
          </cell>
          <cell r="CB357" t="str">
            <v>-</v>
          </cell>
          <cell r="CC357">
            <v>61.696193090562048</v>
          </cell>
          <cell r="CD357">
            <v>61.696193090562048</v>
          </cell>
          <cell r="CE357" t="str">
            <v>-</v>
          </cell>
          <cell r="CF357" t="str">
            <v>-</v>
          </cell>
          <cell r="CG357" t="str">
            <v>-</v>
          </cell>
          <cell r="CH357">
            <v>62.850188516843801</v>
          </cell>
          <cell r="CI357" t="str">
            <v>-</v>
          </cell>
          <cell r="CJ357" t="str">
            <v>-</v>
          </cell>
          <cell r="CK357">
            <v>62.850188516843801</v>
          </cell>
          <cell r="CL357">
            <v>62.850188516843801</v>
          </cell>
          <cell r="CM357" t="str">
            <v>-</v>
          </cell>
          <cell r="CN357" t="str">
            <v>-</v>
          </cell>
          <cell r="CO357" t="str">
            <v>-</v>
          </cell>
          <cell r="CP357">
            <v>63.014752227243861</v>
          </cell>
          <cell r="CQ357" t="str">
            <v>-</v>
          </cell>
          <cell r="CR357" t="str">
            <v>-</v>
          </cell>
          <cell r="CS357">
            <v>63.014752227243861</v>
          </cell>
          <cell r="CT357">
            <v>63.014752227243861</v>
          </cell>
        </row>
        <row r="358">
          <cell r="A358">
            <v>360</v>
          </cell>
          <cell r="B358" t="str">
            <v>Revenue Per Customer</v>
          </cell>
          <cell r="C358">
            <v>694.74948446756616</v>
          </cell>
          <cell r="D358">
            <v>544.60194562415677</v>
          </cell>
          <cell r="E358">
            <v>382.77326527701359</v>
          </cell>
          <cell r="F358">
            <v>91.993300401157356</v>
          </cell>
          <cell r="G358">
            <v>471.49243059031483</v>
          </cell>
          <cell r="H358">
            <v>614.64530004211178</v>
          </cell>
          <cell r="I358">
            <v>148.73187122317663</v>
          </cell>
          <cell r="J358">
            <v>203.53204520332201</v>
          </cell>
          <cell r="K358">
            <v>738.62796580547854</v>
          </cell>
          <cell r="L358">
            <v>583.19503707136869</v>
          </cell>
          <cell r="M358">
            <v>431.47325464443236</v>
          </cell>
          <cell r="N358">
            <v>95.145835848245568</v>
          </cell>
          <cell r="O358">
            <v>518.99986443228408</v>
          </cell>
          <cell r="P358">
            <v>656.2365093080117</v>
          </cell>
          <cell r="Q358">
            <v>159.73128901348417</v>
          </cell>
          <cell r="R358">
            <v>218.12516690337236</v>
          </cell>
          <cell r="S358">
            <v>703.79976326777626</v>
          </cell>
          <cell r="T358">
            <v>555.11745636232513</v>
          </cell>
          <cell r="U358">
            <v>439.66086396967927</v>
          </cell>
          <cell r="V358">
            <v>96.278702910342076</v>
          </cell>
          <cell r="W358">
            <v>513.20507901317649</v>
          </cell>
          <cell r="X358">
            <v>625.45733938826902</v>
          </cell>
          <cell r="Y358">
            <v>160.67417719814304</v>
          </cell>
          <cell r="Z358">
            <v>215.76032956389633</v>
          </cell>
          <cell r="AA358">
            <v>743.81231378529969</v>
          </cell>
          <cell r="AB358">
            <v>597.77888079992431</v>
          </cell>
          <cell r="AC358">
            <v>434.8713777003004</v>
          </cell>
          <cell r="AD358">
            <v>99.428204999680304</v>
          </cell>
          <cell r="AE358">
            <v>528.06510265114298</v>
          </cell>
          <cell r="AF358">
            <v>667.21459762324253</v>
          </cell>
          <cell r="AG358">
            <v>161.71750850002655</v>
          </cell>
          <cell r="AH358">
            <v>222.39414889379361</v>
          </cell>
          <cell r="AI358">
            <v>716.42145957137654</v>
          </cell>
          <cell r="AJ358">
            <v>585.05113885079516</v>
          </cell>
          <cell r="AK358">
            <v>438.9294180990949</v>
          </cell>
          <cell r="AL358">
            <v>101.4931231014599</v>
          </cell>
          <cell r="AM358">
            <v>523.78376773226751</v>
          </cell>
          <cell r="AN358">
            <v>647.79612772134544</v>
          </cell>
          <cell r="AO358">
            <v>164.36596182230056</v>
          </cell>
          <cell r="AP358">
            <v>223.25879810729424</v>
          </cell>
          <cell r="AQ358">
            <v>739.96795095811149</v>
          </cell>
          <cell r="AR358">
            <v>613.22701726570381</v>
          </cell>
          <cell r="AS358">
            <v>434.62341167448119</v>
          </cell>
          <cell r="AT358">
            <v>101.21228110485228</v>
          </cell>
          <cell r="AU358">
            <v>533.29201043313378</v>
          </cell>
          <cell r="AV358">
            <v>674.11544094318947</v>
          </cell>
          <cell r="AW358">
            <v>162.80678385653727</v>
          </cell>
          <cell r="AX358">
            <v>226.00219697797428</v>
          </cell>
          <cell r="AY358">
            <v>700.90953370633997</v>
          </cell>
          <cell r="AZ358">
            <v>629.47846837081374</v>
          </cell>
          <cell r="BA358">
            <v>452.61196294918778</v>
          </cell>
          <cell r="BB358">
            <v>104.10741775127869</v>
          </cell>
          <cell r="BC358">
            <v>540.9442980006088</v>
          </cell>
          <cell r="BD358">
            <v>663.94256745976736</v>
          </cell>
          <cell r="BE358">
            <v>168.59973732642632</v>
          </cell>
          <cell r="BF358">
            <v>230.55241656963886</v>
          </cell>
          <cell r="BG358">
            <v>701.800655294129</v>
          </cell>
          <cell r="BH358">
            <v>618.18817397617465</v>
          </cell>
          <cell r="BI358">
            <v>442.28760663148989</v>
          </cell>
          <cell r="BJ358">
            <v>106.32683016450075</v>
          </cell>
          <cell r="BK358">
            <v>533.90076329400404</v>
          </cell>
          <cell r="BL358">
            <v>658.62536982622578</v>
          </cell>
          <cell r="BM358">
            <v>167.16594277313561</v>
          </cell>
          <cell r="BN358">
            <v>229.07299193874917</v>
          </cell>
          <cell r="BO358">
            <v>643.08749522969595</v>
          </cell>
          <cell r="BP358">
            <v>572.4705539594446</v>
          </cell>
          <cell r="BQ358">
            <v>436.33804437199586</v>
          </cell>
          <cell r="BR358">
            <v>103.31580551953172</v>
          </cell>
          <cell r="BS358">
            <v>508.97351142023638</v>
          </cell>
          <cell r="BT358">
            <v>606.66973443071811</v>
          </cell>
          <cell r="BU358">
            <v>162.31080635719542</v>
          </cell>
          <cell r="BV358">
            <v>218.01765822435607</v>
          </cell>
          <cell r="BW358">
            <v>666.23483949404533</v>
          </cell>
          <cell r="BX358">
            <v>595.52861497145284</v>
          </cell>
          <cell r="BY358">
            <v>445.43241434158222</v>
          </cell>
          <cell r="BZ358">
            <v>121.05242756009702</v>
          </cell>
          <cell r="CA358">
            <v>524.54862089303788</v>
          </cell>
          <cell r="CB358">
            <v>629.86825780363563</v>
          </cell>
          <cell r="CC358">
            <v>175.97559926265043</v>
          </cell>
          <cell r="CD358">
            <v>232.64790024333104</v>
          </cell>
          <cell r="CE358">
            <v>663.58781042805379</v>
          </cell>
          <cell r="CF358">
            <v>619.72925544140992</v>
          </cell>
          <cell r="CG358">
            <v>453.52442183540347</v>
          </cell>
          <cell r="CH358">
            <v>123.2611796385192</v>
          </cell>
          <cell r="CI358">
            <v>534.87052025173148</v>
          </cell>
          <cell r="CJ358">
            <v>641.15975925160046</v>
          </cell>
          <cell r="CK358">
            <v>178.62162665426618</v>
          </cell>
          <cell r="CL358">
            <v>236.97120740313488</v>
          </cell>
          <cell r="CM358">
            <v>693.7353186504838</v>
          </cell>
          <cell r="CN358">
            <v>662.04208514416416</v>
          </cell>
          <cell r="CO358">
            <v>501.55796068870598</v>
          </cell>
          <cell r="CP358">
            <v>125.26219535818205</v>
          </cell>
          <cell r="CQ358">
            <v>578.87107852245936</v>
          </cell>
          <cell r="CR358">
            <v>677.63652208205303</v>
          </cell>
          <cell r="CS358">
            <v>188.70599069099217</v>
          </cell>
          <cell r="CT358">
            <v>251.32411311314263</v>
          </cell>
        </row>
        <row r="359">
          <cell r="A359">
            <v>360</v>
          </cell>
          <cell r="B359" t="str">
            <v>Revenue Per Minute</v>
          </cell>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S359">
            <v>0</v>
          </cell>
          <cell r="CT359">
            <v>0</v>
          </cell>
        </row>
        <row r="360">
          <cell r="A360">
            <v>361</v>
          </cell>
          <cell r="B360" t="str">
            <v>Corporate Jupiter Base - NET</v>
          </cell>
          <cell r="C360">
            <v>0.15757690707854083</v>
          </cell>
          <cell r="D360">
            <v>0.17293421673629933</v>
          </cell>
          <cell r="E360">
            <v>0.19147243514622758</v>
          </cell>
          <cell r="F360">
            <v>0</v>
          </cell>
          <cell r="G360">
            <v>0.16161019520984846</v>
          </cell>
          <cell r="H360">
            <v>0.1612861221726562</v>
          </cell>
          <cell r="I360">
            <v>0.35064209440688493</v>
          </cell>
          <cell r="J360">
            <v>0.16331900260711546</v>
          </cell>
          <cell r="K360">
            <v>0.15291884035932551</v>
          </cell>
          <cell r="L360">
            <v>0.16519303423014181</v>
          </cell>
          <cell r="M360">
            <v>0.18754669385165482</v>
          </cell>
          <cell r="N360">
            <v>0</v>
          </cell>
          <cell r="O360">
            <v>0.15626916508764355</v>
          </cell>
          <cell r="P360">
            <v>0.15597040261988121</v>
          </cell>
          <cell r="Q360">
            <v>0.35554916430659989</v>
          </cell>
          <cell r="R360">
            <v>0.15785873848924625</v>
          </cell>
          <cell r="S360">
            <v>0.15369622091796414</v>
          </cell>
          <cell r="T360">
            <v>0.16853162527009277</v>
          </cell>
          <cell r="U360">
            <v>0.18415349304294928</v>
          </cell>
          <cell r="V360">
            <v>0</v>
          </cell>
          <cell r="W360">
            <v>0.15756328783048776</v>
          </cell>
          <cell r="X360">
            <v>0.15727588321135053</v>
          </cell>
          <cell r="Y360">
            <v>0.33809560530070926</v>
          </cell>
          <cell r="Z360">
            <v>0.15920940422327098</v>
          </cell>
          <cell r="AA360">
            <v>0.15005442675382974</v>
          </cell>
          <cell r="AB360">
            <v>0.16282941907584345</v>
          </cell>
          <cell r="AC360">
            <v>0.18123372868003079</v>
          </cell>
          <cell r="AD360">
            <v>0</v>
          </cell>
          <cell r="AE360">
            <v>0.15343890493662682</v>
          </cell>
          <cell r="AF360">
            <v>0.15318002717145576</v>
          </cell>
          <cell r="AG360">
            <v>0.34472232132193342</v>
          </cell>
          <cell r="AH360">
            <v>0.15494756722424533</v>
          </cell>
          <cell r="AI360">
            <v>0.15525952768906409</v>
          </cell>
          <cell r="AJ360">
            <v>0.16775260876477138</v>
          </cell>
          <cell r="AK360">
            <v>0.18462859385152575</v>
          </cell>
          <cell r="AL360">
            <v>0</v>
          </cell>
          <cell r="AM360">
            <v>0.15859067946448449</v>
          </cell>
          <cell r="AN360">
            <v>0.15835213060815936</v>
          </cell>
          <cell r="AO360">
            <v>0.3623768436664348</v>
          </cell>
          <cell r="AP360">
            <v>0.160204353318322</v>
          </cell>
          <cell r="AQ360">
            <v>0.14907726317989362</v>
          </cell>
          <cell r="AR360">
            <v>0.1617100527298577</v>
          </cell>
          <cell r="AS360">
            <v>0.18104764873723761</v>
          </cell>
          <cell r="AT360">
            <v>0</v>
          </cell>
          <cell r="AU360">
            <v>0.15236589601780848</v>
          </cell>
          <cell r="AV360">
            <v>0.15214409110283697</v>
          </cell>
          <cell r="AW360">
            <v>0.35636692485620314</v>
          </cell>
          <cell r="AX360">
            <v>0.15371129016009044</v>
          </cell>
          <cell r="AY360">
            <v>0.14444722784524441</v>
          </cell>
          <cell r="AZ360">
            <v>0.15653601649575269</v>
          </cell>
          <cell r="BA360">
            <v>0.17686125175453629</v>
          </cell>
          <cell r="BB360">
            <v>0</v>
          </cell>
          <cell r="BC360">
            <v>0.14761934764392046</v>
          </cell>
          <cell r="BD360">
            <v>0.14739896689986576</v>
          </cell>
          <cell r="BE360">
            <v>0.34681495029483506</v>
          </cell>
          <cell r="BF360">
            <v>0.14889061776855292</v>
          </cell>
          <cell r="BG360">
            <v>0.14441982738310694</v>
          </cell>
          <cell r="BH360">
            <v>0.15738055779322596</v>
          </cell>
          <cell r="BI360">
            <v>0.17819335098736896</v>
          </cell>
          <cell r="BJ360">
            <v>0</v>
          </cell>
          <cell r="BK360">
            <v>0.14776826752847552</v>
          </cell>
          <cell r="BL360">
            <v>0.14754671598133057</v>
          </cell>
          <cell r="BM360">
            <v>0.35541366624128012</v>
          </cell>
          <cell r="BN360">
            <v>0.14904943379753863</v>
          </cell>
          <cell r="BO360">
            <v>0.14525555049004596</v>
          </cell>
          <cell r="BP360">
            <v>0.15871089184409296</v>
          </cell>
          <cell r="BQ360">
            <v>0.18143059329320671</v>
          </cell>
          <cell r="BR360">
            <v>0</v>
          </cell>
          <cell r="BS360">
            <v>0.14878550354128406</v>
          </cell>
          <cell r="BT360">
            <v>0.14854509489575374</v>
          </cell>
          <cell r="BU360">
            <v>0.3676038066746371</v>
          </cell>
          <cell r="BV360">
            <v>0.15014651834246218</v>
          </cell>
          <cell r="BW360">
            <v>0.14329103056395553</v>
          </cell>
          <cell r="BX360">
            <v>0.15695153936848114</v>
          </cell>
          <cell r="BY360">
            <v>0.17657169497880218</v>
          </cell>
          <cell r="BZ360">
            <v>0</v>
          </cell>
          <cell r="CA360">
            <v>0.14677844532632289</v>
          </cell>
          <cell r="CB360">
            <v>0.14657511886104113</v>
          </cell>
          <cell r="CC360">
            <v>0.37404835878261627</v>
          </cell>
          <cell r="CD360">
            <v>0.14811700582966952</v>
          </cell>
          <cell r="CE360">
            <v>0.14180472536060182</v>
          </cell>
          <cell r="CF360">
            <v>0.15505386383999586</v>
          </cell>
          <cell r="CG360">
            <v>0.17435068754431018</v>
          </cell>
          <cell r="CH360">
            <v>0</v>
          </cell>
          <cell r="CI360">
            <v>0.14511967316019089</v>
          </cell>
          <cell r="CJ360">
            <v>0.14494320016222467</v>
          </cell>
          <cell r="CK360">
            <v>0.38772592760443503</v>
          </cell>
          <cell r="CL360">
            <v>0.14640012829788854</v>
          </cell>
          <cell r="CM360">
            <v>0.14242788025476644</v>
          </cell>
          <cell r="CN360">
            <v>0.15519201117952808</v>
          </cell>
          <cell r="CO360">
            <v>0.17377189073359794</v>
          </cell>
          <cell r="CP360">
            <v>0</v>
          </cell>
          <cell r="CQ360">
            <v>0.14558780263275237</v>
          </cell>
          <cell r="CR360">
            <v>0.14542173324332594</v>
          </cell>
          <cell r="CS360">
            <v>0.38225902391964928</v>
          </cell>
          <cell r="CT360">
            <v>0.14680907736194435</v>
          </cell>
        </row>
        <row r="361">
          <cell r="A361">
            <v>362</v>
          </cell>
          <cell r="B361" t="str">
            <v>SPD - NET</v>
          </cell>
          <cell r="C361">
            <v>0.18103806736225309</v>
          </cell>
          <cell r="D361">
            <v>0.16669567380298814</v>
          </cell>
          <cell r="E361">
            <v>0.18286204299410824</v>
          </cell>
          <cell r="F361">
            <v>0</v>
          </cell>
          <cell r="G361">
            <v>0.18061565826029544</v>
          </cell>
          <cell r="H361">
            <v>0.16852709985776382</v>
          </cell>
          <cell r="I361">
            <v>0.241808161036077</v>
          </cell>
          <cell r="J361">
            <v>0.23032451191777675</v>
          </cell>
          <cell r="K361">
            <v>0.17837501980285689</v>
          </cell>
          <cell r="L361">
            <v>0.16535358529970728</v>
          </cell>
          <cell r="M361">
            <v>0.17593659506587203</v>
          </cell>
          <cell r="N361">
            <v>0</v>
          </cell>
          <cell r="O361">
            <v>0.17463018930635776</v>
          </cell>
          <cell r="P361">
            <v>0.16701410536846359</v>
          </cell>
          <cell r="Q361">
            <v>0.22897066416613851</v>
          </cell>
          <cell r="R361">
            <v>0.2198991596872403</v>
          </cell>
          <cell r="S361">
            <v>0.18055025126716701</v>
          </cell>
          <cell r="T361">
            <v>0.16754093159190911</v>
          </cell>
          <cell r="U361">
            <v>0.17486307420507238</v>
          </cell>
          <cell r="V361">
            <v>0</v>
          </cell>
          <cell r="W361">
            <v>0.17408528599546405</v>
          </cell>
          <cell r="X361">
            <v>0.16919402209975906</v>
          </cell>
          <cell r="Y361">
            <v>0.22716485483500801</v>
          </cell>
          <cell r="Z361">
            <v>0.21921131527230148</v>
          </cell>
          <cell r="AA361">
            <v>0.1781923613827823</v>
          </cell>
          <cell r="AB361">
            <v>0.16473192862473848</v>
          </cell>
          <cell r="AC361">
            <v>0.17559145442534668</v>
          </cell>
          <cell r="AD361">
            <v>0</v>
          </cell>
          <cell r="AE361">
            <v>0.17419687843030843</v>
          </cell>
          <cell r="AF361">
            <v>0.16637928734611002</v>
          </cell>
          <cell r="AG361">
            <v>0.2302288408942853</v>
          </cell>
          <cell r="AH361">
            <v>0.22056303111181938</v>
          </cell>
          <cell r="AI361">
            <v>0.18541847176694914</v>
          </cell>
          <cell r="AJ361">
            <v>0.17175152756158926</v>
          </cell>
          <cell r="AK361">
            <v>0.18030280663286377</v>
          </cell>
          <cell r="AL361">
            <v>0</v>
          </cell>
          <cell r="AM361">
            <v>0.17929757000603527</v>
          </cell>
          <cell r="AN361">
            <v>0.17340818890958937</v>
          </cell>
          <cell r="AO361">
            <v>0.23850165162258999</v>
          </cell>
          <cell r="AP361">
            <v>0.22901101189280282</v>
          </cell>
          <cell r="AQ361">
            <v>0.17759949991726895</v>
          </cell>
          <cell r="AR361">
            <v>0.16407372706817838</v>
          </cell>
          <cell r="AS361">
            <v>0.1759006382683195</v>
          </cell>
          <cell r="AT361">
            <v>0</v>
          </cell>
          <cell r="AU361">
            <v>0.17429318382846701</v>
          </cell>
          <cell r="AV361">
            <v>0.16566192371751814</v>
          </cell>
          <cell r="AW361">
            <v>0.22930791640651213</v>
          </cell>
          <cell r="AX361">
            <v>0.21931564315588845</v>
          </cell>
          <cell r="AY361">
            <v>0.1714598172392762</v>
          </cell>
          <cell r="AZ361">
            <v>0.15900532038769907</v>
          </cell>
          <cell r="BA361">
            <v>0.1668968313824585</v>
          </cell>
          <cell r="BB361">
            <v>0</v>
          </cell>
          <cell r="BC361">
            <v>0.16591608840903277</v>
          </cell>
          <cell r="BD361">
            <v>0.16044502234978711</v>
          </cell>
          <cell r="BE361">
            <v>0.21938577600618031</v>
          </cell>
          <cell r="BF361">
            <v>0.21042616022955049</v>
          </cell>
          <cell r="BG361">
            <v>0.17145769164871613</v>
          </cell>
          <cell r="BH361">
            <v>0.15821921742230238</v>
          </cell>
          <cell r="BI361">
            <v>0.16630399795326908</v>
          </cell>
          <cell r="BJ361">
            <v>0</v>
          </cell>
          <cell r="BK361">
            <v>0.16530273964628939</v>
          </cell>
          <cell r="BL361">
            <v>0.15969908813655165</v>
          </cell>
          <cell r="BM361">
            <v>0.22239098349790737</v>
          </cell>
          <cell r="BN361">
            <v>0.21288732898138663</v>
          </cell>
          <cell r="BO361">
            <v>0.16359187471159278</v>
          </cell>
          <cell r="BP361">
            <v>0.15011488102498893</v>
          </cell>
          <cell r="BQ361">
            <v>0.15648644667395237</v>
          </cell>
          <cell r="BR361">
            <v>0</v>
          </cell>
          <cell r="BS361">
            <v>0.1557941558171359</v>
          </cell>
          <cell r="BT361">
            <v>0.15161325426895983</v>
          </cell>
          <cell r="BU361">
            <v>0.20983513247823102</v>
          </cell>
          <cell r="BV361">
            <v>0.20156407100533139</v>
          </cell>
          <cell r="BW361">
            <v>0.17289061835037289</v>
          </cell>
          <cell r="BX361">
            <v>0.15959822598972473</v>
          </cell>
          <cell r="BY361">
            <v>0.16521218483792938</v>
          </cell>
          <cell r="BZ361">
            <v>0</v>
          </cell>
          <cell r="CA361">
            <v>0.16461794000438237</v>
          </cell>
          <cell r="CB361">
            <v>0.16104013093737268</v>
          </cell>
          <cell r="CC361">
            <v>0.22679288322522367</v>
          </cell>
          <cell r="CD361">
            <v>0.21742741617472947</v>
          </cell>
          <cell r="CE361">
            <v>0.17104408550775302</v>
          </cell>
          <cell r="CF361">
            <v>0.15791488029985765</v>
          </cell>
          <cell r="CG361">
            <v>0.16461884336525967</v>
          </cell>
          <cell r="CH361">
            <v>0</v>
          </cell>
          <cell r="CI361">
            <v>0.16382624178330701</v>
          </cell>
          <cell r="CJ361">
            <v>0.15929126182082262</v>
          </cell>
          <cell r="CK361">
            <v>0.22370554894894498</v>
          </cell>
          <cell r="CL361">
            <v>0.21412242657864317</v>
          </cell>
          <cell r="CM361">
            <v>0.16928180494408462</v>
          </cell>
          <cell r="CN361">
            <v>0.15714871096520958</v>
          </cell>
          <cell r="CO361">
            <v>0.16174513652325978</v>
          </cell>
          <cell r="CP361">
            <v>0</v>
          </cell>
          <cell r="CQ361">
            <v>0.16126062771952099</v>
          </cell>
          <cell r="CR361">
            <v>0.15839736514582164</v>
          </cell>
          <cell r="CS361">
            <v>0.21517760318453275</v>
          </cell>
          <cell r="CT361">
            <v>0.2069600392870857</v>
          </cell>
        </row>
        <row r="362">
          <cell r="A362">
            <v>365</v>
          </cell>
          <cell r="B362" t="str">
            <v>Cellops Base - NET</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S362">
            <v>0</v>
          </cell>
          <cell r="CT362">
            <v>0</v>
          </cell>
        </row>
        <row r="363">
          <cell r="A363">
            <v>366</v>
          </cell>
          <cell r="B363" t="str">
            <v>Lumina Base - NET</v>
          </cell>
          <cell r="C363">
            <v>0.20251693921929712</v>
          </cell>
          <cell r="D363">
            <v>0.20433363366950075</v>
          </cell>
          <cell r="E363">
            <v>0.24000692608507798</v>
          </cell>
          <cell r="F363">
            <v>0</v>
          </cell>
          <cell r="G363">
            <v>0.22016969609288808</v>
          </cell>
          <cell r="H363">
            <v>0.20294255214577298</v>
          </cell>
          <cell r="I363">
            <v>0.24046425661878332</v>
          </cell>
          <cell r="J363">
            <v>0.22038225867248146</v>
          </cell>
          <cell r="K363">
            <v>0.18605998500274254</v>
          </cell>
          <cell r="L363">
            <v>0.18617650420448606</v>
          </cell>
          <cell r="M363">
            <v>0.21144940119843766</v>
          </cell>
          <cell r="N363">
            <v>0</v>
          </cell>
          <cell r="O363">
            <v>0.19809144714410407</v>
          </cell>
          <cell r="P363">
            <v>0.18608978396080184</v>
          </cell>
          <cell r="Q363">
            <v>0.21176782106871775</v>
          </cell>
          <cell r="R363">
            <v>0.19824214216438621</v>
          </cell>
          <cell r="S363">
            <v>0.19951377456654479</v>
          </cell>
          <cell r="T363">
            <v>0.1999000018456274</v>
          </cell>
          <cell r="U363">
            <v>0.22032279150082382</v>
          </cell>
          <cell r="V363">
            <v>0</v>
          </cell>
          <cell r="W363">
            <v>0.21009632045281684</v>
          </cell>
          <cell r="X363">
            <v>0.19962007390328301</v>
          </cell>
          <cell r="Y363">
            <v>0.22064774157057312</v>
          </cell>
          <cell r="Z363">
            <v>0.21026075572712047</v>
          </cell>
          <cell r="AA363">
            <v>0.19473951727661865</v>
          </cell>
          <cell r="AB363">
            <v>0.19624246384332944</v>
          </cell>
          <cell r="AC363">
            <v>0.22427009663058961</v>
          </cell>
          <cell r="AD363">
            <v>0</v>
          </cell>
          <cell r="AE363">
            <v>0.20917086100175208</v>
          </cell>
          <cell r="AF363">
            <v>0.1951716245818958</v>
          </cell>
          <cell r="AG363">
            <v>0.22458370350985066</v>
          </cell>
          <cell r="AH363">
            <v>0.20932173685661903</v>
          </cell>
          <cell r="AI363">
            <v>0.20651920127871032</v>
          </cell>
          <cell r="AJ363">
            <v>0.20808365861174755</v>
          </cell>
          <cell r="AK363">
            <v>0.23440438425581234</v>
          </cell>
          <cell r="AL363">
            <v>0</v>
          </cell>
          <cell r="AM363">
            <v>0.22050278571115292</v>
          </cell>
          <cell r="AN363">
            <v>0.20699016077132529</v>
          </cell>
          <cell r="AO363">
            <v>0.23468021361350455</v>
          </cell>
          <cell r="AP363">
            <v>0.22063874355289143</v>
          </cell>
          <cell r="AQ363">
            <v>0.18787100551592087</v>
          </cell>
          <cell r="AR363">
            <v>0.18841241762810693</v>
          </cell>
          <cell r="AS363">
            <v>0.21624058036284172</v>
          </cell>
          <cell r="AT363">
            <v>0</v>
          </cell>
          <cell r="AU363">
            <v>0.201445892848336</v>
          </cell>
          <cell r="AV363">
            <v>0.18804031711736954</v>
          </cell>
          <cell r="AW363">
            <v>0.21646241001022956</v>
          </cell>
          <cell r="AX363">
            <v>0.20155134413833087</v>
          </cell>
          <cell r="AY363">
            <v>0.18710424222959912</v>
          </cell>
          <cell r="AZ363">
            <v>0.18761975616760881</v>
          </cell>
          <cell r="BA363">
            <v>0.21120448128250885</v>
          </cell>
          <cell r="BB363">
            <v>0</v>
          </cell>
          <cell r="BC363">
            <v>0.19903405599674484</v>
          </cell>
          <cell r="BD363">
            <v>0.18727189541788858</v>
          </cell>
          <cell r="BE363">
            <v>0.2113875744614743</v>
          </cell>
          <cell r="BF363">
            <v>0.19912404089783606</v>
          </cell>
          <cell r="BG363">
            <v>0.18726747070610261</v>
          </cell>
          <cell r="BH363">
            <v>0.18722250732391665</v>
          </cell>
          <cell r="BI363">
            <v>0.21034209572440657</v>
          </cell>
          <cell r="BJ363">
            <v>0</v>
          </cell>
          <cell r="BK363">
            <v>0.19874796084597413</v>
          </cell>
          <cell r="BL363">
            <v>0.18725235577084373</v>
          </cell>
          <cell r="BM363">
            <v>0.21051883003459132</v>
          </cell>
          <cell r="BN363">
            <v>0.19883595091590112</v>
          </cell>
          <cell r="BO363">
            <v>0.18803815294594253</v>
          </cell>
          <cell r="BP363">
            <v>0.18783589519222335</v>
          </cell>
          <cell r="BQ363">
            <v>0.20589104524698557</v>
          </cell>
          <cell r="BR363">
            <v>0</v>
          </cell>
          <cell r="BS363">
            <v>0.1974889861027686</v>
          </cell>
          <cell r="BT363">
            <v>0.18796752271114051</v>
          </cell>
          <cell r="BU363">
            <v>0.20605619858472601</v>
          </cell>
          <cell r="BV363">
            <v>0.1975767200544043</v>
          </cell>
          <cell r="BW363">
            <v>0.19823017086732819</v>
          </cell>
          <cell r="BX363">
            <v>0.198497885104469</v>
          </cell>
          <cell r="BY363">
            <v>0.21616172863508518</v>
          </cell>
          <cell r="BZ363">
            <v>0</v>
          </cell>
          <cell r="CA363">
            <v>0.20796292488033508</v>
          </cell>
          <cell r="CB363">
            <v>0.19832643444706219</v>
          </cell>
          <cell r="CC363">
            <v>0.21632474903046275</v>
          </cell>
          <cell r="CD363">
            <v>0.208051005540173</v>
          </cell>
          <cell r="CE363">
            <v>0.17758765157047338</v>
          </cell>
          <cell r="CF363">
            <v>0.17794907664869358</v>
          </cell>
          <cell r="CG363">
            <v>0.1962330506663986</v>
          </cell>
          <cell r="CH363">
            <v>0</v>
          </cell>
          <cell r="CI363">
            <v>0.18752540281077476</v>
          </cell>
          <cell r="CJ363">
            <v>0.17772116177305436</v>
          </cell>
          <cell r="CK363">
            <v>0.19638066393406578</v>
          </cell>
          <cell r="CL363">
            <v>0.18760358154579812</v>
          </cell>
          <cell r="CM363">
            <v>0.17975138606340815</v>
          </cell>
          <cell r="CN363">
            <v>0.18001187927651127</v>
          </cell>
          <cell r="CO363">
            <v>0.19558000813337953</v>
          </cell>
          <cell r="CP363">
            <v>0</v>
          </cell>
          <cell r="CQ363">
            <v>0.18827709555109487</v>
          </cell>
          <cell r="CR363">
            <v>0.17985034631350602</v>
          </cell>
          <cell r="CS363">
            <v>0.19570513597570349</v>
          </cell>
          <cell r="CT363">
            <v>0.18834412947477228</v>
          </cell>
        </row>
        <row r="364">
          <cell r="A364">
            <v>367</v>
          </cell>
          <cell r="B364" t="str">
            <v>ISP Base - NET</v>
          </cell>
          <cell r="C364" t="e">
            <v>#DIV/0!</v>
          </cell>
          <cell r="D364">
            <v>0.14448195734054634</v>
          </cell>
          <cell r="E364">
            <v>0.59335904487496816</v>
          </cell>
          <cell r="F364">
            <v>0</v>
          </cell>
          <cell r="G364">
            <v>0.19671785583128504</v>
          </cell>
          <cell r="H364">
            <v>0.14448195734054634</v>
          </cell>
          <cell r="I364">
            <v>0.67299556178320019</v>
          </cell>
          <cell r="J364">
            <v>0.20598517004467853</v>
          </cell>
          <cell r="K364" t="e">
            <v>#DIV/0!</v>
          </cell>
          <cell r="L364">
            <v>0.14619625275767939</v>
          </cell>
          <cell r="M364">
            <v>0.54906479466379243</v>
          </cell>
          <cell r="N364">
            <v>0</v>
          </cell>
          <cell r="O364">
            <v>0.19703433200395423</v>
          </cell>
          <cell r="P364">
            <v>0.14619625275767939</v>
          </cell>
          <cell r="Q364">
            <v>0.61857859450475838</v>
          </cell>
          <cell r="R364">
            <v>0.20580629530569125</v>
          </cell>
          <cell r="S364" t="e">
            <v>#DIV/0!</v>
          </cell>
          <cell r="T364">
            <v>0.14941487332324319</v>
          </cell>
          <cell r="U364">
            <v>0.58261409452933854</v>
          </cell>
          <cell r="V364">
            <v>0</v>
          </cell>
          <cell r="W364">
            <v>0.20340933622745835</v>
          </cell>
          <cell r="X364">
            <v>0.14941487332324319</v>
          </cell>
          <cell r="Y364">
            <v>0.6572305110071065</v>
          </cell>
          <cell r="Z364">
            <v>0.21270961456207141</v>
          </cell>
          <cell r="AA364" t="e">
            <v>#DIV/0!</v>
          </cell>
          <cell r="AB364">
            <v>0.1465291374709006</v>
          </cell>
          <cell r="AC364">
            <v>0.59136200880893319</v>
          </cell>
          <cell r="AD364">
            <v>0</v>
          </cell>
          <cell r="AE364">
            <v>0.19454817249162321</v>
          </cell>
          <cell r="AF364">
            <v>0.1465291374709006</v>
          </cell>
          <cell r="AG364">
            <v>0.6652842878094708</v>
          </cell>
          <cell r="AH364">
            <v>0.20252797059750779</v>
          </cell>
          <cell r="AI364" t="e">
            <v>#DIV/0!</v>
          </cell>
          <cell r="AJ364">
            <v>0.15504645815882762</v>
          </cell>
          <cell r="AK364">
            <v>0.61557469526879105</v>
          </cell>
          <cell r="AL364">
            <v>0</v>
          </cell>
          <cell r="AM364">
            <v>0.20411110082602113</v>
          </cell>
          <cell r="AN364">
            <v>0.15504645815882762</v>
          </cell>
          <cell r="AO364">
            <v>0.69321819891514702</v>
          </cell>
          <cell r="AP364">
            <v>0.21238323368315959</v>
          </cell>
          <cell r="AQ364" t="e">
            <v>#DIV/0!</v>
          </cell>
          <cell r="AR364">
            <v>0.14788700647643011</v>
          </cell>
          <cell r="AS364">
            <v>0.57727891649977781</v>
          </cell>
          <cell r="AT364">
            <v>0</v>
          </cell>
          <cell r="AU364">
            <v>0.1895524278957072</v>
          </cell>
          <cell r="AV364">
            <v>0.14788700647643011</v>
          </cell>
          <cell r="AW364">
            <v>0.64509378864145839</v>
          </cell>
          <cell r="AX364">
            <v>0.19613274569005942</v>
          </cell>
          <cell r="AY364" t="e">
            <v>#DIV/0!</v>
          </cell>
          <cell r="AZ364">
            <v>0.14455356843326431</v>
          </cell>
          <cell r="BA364">
            <v>0.55523544881856035</v>
          </cell>
          <cell r="BB364">
            <v>0</v>
          </cell>
          <cell r="BC364">
            <v>0.1835004017127819</v>
          </cell>
          <cell r="BD364">
            <v>0.14455356843326431</v>
          </cell>
          <cell r="BE364">
            <v>0.62206957272748153</v>
          </cell>
          <cell r="BF364">
            <v>0.18983858609730184</v>
          </cell>
          <cell r="BG364" t="e">
            <v>#DIV/0!</v>
          </cell>
          <cell r="BH364">
            <v>0.14535361537408314</v>
          </cell>
          <cell r="BI364">
            <v>0.56839978700647575</v>
          </cell>
          <cell r="BJ364">
            <v>0</v>
          </cell>
          <cell r="BK364">
            <v>0.18261895520483878</v>
          </cell>
          <cell r="BL364">
            <v>0.14535361537408314</v>
          </cell>
          <cell r="BM364">
            <v>0.64190035126323364</v>
          </cell>
          <cell r="BN364">
            <v>0.18909348136403173</v>
          </cell>
          <cell r="BO364" t="e">
            <v>#DIV/0!</v>
          </cell>
          <cell r="BP364">
            <v>0.14047723972623299</v>
          </cell>
          <cell r="BQ364">
            <v>0.5372844177424313</v>
          </cell>
          <cell r="BR364">
            <v>0</v>
          </cell>
          <cell r="BS364">
            <v>0.17539273264345859</v>
          </cell>
          <cell r="BT364">
            <v>0.14047723972623299</v>
          </cell>
          <cell r="BU364">
            <v>0.611497968681598</v>
          </cell>
          <cell r="BV364">
            <v>0.18192286328558332</v>
          </cell>
          <cell r="BW364" t="e">
            <v>#DIV/0!</v>
          </cell>
          <cell r="BX364">
            <v>0.15167280142411255</v>
          </cell>
          <cell r="BY364">
            <v>0.57708937140107885</v>
          </cell>
          <cell r="BZ364">
            <v>0</v>
          </cell>
          <cell r="CA364">
            <v>0.18678908929493709</v>
          </cell>
          <cell r="CB364">
            <v>0.15167280142411255</v>
          </cell>
          <cell r="CC364">
            <v>0.66327695187291291</v>
          </cell>
          <cell r="CD364">
            <v>0.19390349926468198</v>
          </cell>
          <cell r="CE364" t="e">
            <v>#DIV/0!</v>
          </cell>
          <cell r="CF364">
            <v>0.14951672038499467</v>
          </cell>
          <cell r="CG364">
            <v>0.55874188949103609</v>
          </cell>
          <cell r="CH364">
            <v>0</v>
          </cell>
          <cell r="CI364">
            <v>0.18073495938231043</v>
          </cell>
          <cell r="CJ364">
            <v>0.14951672038499467</v>
          </cell>
          <cell r="CK364">
            <v>0.6409829249011002</v>
          </cell>
          <cell r="CL364">
            <v>0.18700881664389254</v>
          </cell>
          <cell r="CM364" t="e">
            <v>#DIV/0!</v>
          </cell>
          <cell r="CN364">
            <v>0.14983712047161479</v>
          </cell>
          <cell r="CO364">
            <v>0.54822126582264541</v>
          </cell>
          <cell r="CP364">
            <v>0</v>
          </cell>
          <cell r="CQ364">
            <v>0.17938981187260564</v>
          </cell>
          <cell r="CR364">
            <v>0.14983712047161479</v>
          </cell>
          <cell r="CS364">
            <v>0.62466374591139817</v>
          </cell>
          <cell r="CT364">
            <v>0.18506042163544834</v>
          </cell>
        </row>
        <row r="365">
          <cell r="A365">
            <v>368</v>
          </cell>
          <cell r="B365" t="str">
            <v>Prepay Base - NET</v>
          </cell>
          <cell r="C365">
            <v>0</v>
          </cell>
          <cell r="D365">
            <v>0</v>
          </cell>
          <cell r="E365">
            <v>0</v>
          </cell>
          <cell r="F365">
            <v>6.0128420046041131E-2</v>
          </cell>
          <cell r="G365">
            <v>0</v>
          </cell>
          <cell r="H365">
            <v>0</v>
          </cell>
          <cell r="I365">
            <v>6.0128420046041131E-2</v>
          </cell>
          <cell r="J365">
            <v>6.0128420046041131E-2</v>
          </cell>
          <cell r="K365">
            <v>0</v>
          </cell>
          <cell r="L365">
            <v>0</v>
          </cell>
          <cell r="M365">
            <v>0</v>
          </cell>
          <cell r="N365">
            <v>6.1897100861405874E-2</v>
          </cell>
          <cell r="O365">
            <v>0</v>
          </cell>
          <cell r="P365">
            <v>0</v>
          </cell>
          <cell r="Q365">
            <v>6.1897100861405874E-2</v>
          </cell>
          <cell r="R365">
            <v>6.1897100861405874E-2</v>
          </cell>
          <cell r="S365">
            <v>0</v>
          </cell>
          <cell r="T365">
            <v>0</v>
          </cell>
          <cell r="U365">
            <v>0</v>
          </cell>
          <cell r="V365">
            <v>6.1332994504957231E-2</v>
          </cell>
          <cell r="W365">
            <v>0</v>
          </cell>
          <cell r="X365">
            <v>0</v>
          </cell>
          <cell r="Y365">
            <v>6.1332994504957231E-2</v>
          </cell>
          <cell r="Z365">
            <v>6.1332994504957231E-2</v>
          </cell>
          <cell r="AA365">
            <v>0</v>
          </cell>
          <cell r="AB365">
            <v>0</v>
          </cell>
          <cell r="AC365">
            <v>0</v>
          </cell>
          <cell r="AD365">
            <v>6.3223037806083862E-2</v>
          </cell>
          <cell r="AE365">
            <v>0</v>
          </cell>
          <cell r="AF365">
            <v>0</v>
          </cell>
          <cell r="AG365">
            <v>6.3223037806083862E-2</v>
          </cell>
          <cell r="AH365">
            <v>6.3223037806083862E-2</v>
          </cell>
          <cell r="AI365">
            <v>0</v>
          </cell>
          <cell r="AJ365">
            <v>0</v>
          </cell>
          <cell r="AK365">
            <v>0</v>
          </cell>
          <cell r="AL365">
            <v>6.6577524571852634E-2</v>
          </cell>
          <cell r="AM365">
            <v>0</v>
          </cell>
          <cell r="AN365">
            <v>0</v>
          </cell>
          <cell r="AO365">
            <v>6.6577524571852634E-2</v>
          </cell>
          <cell r="AP365">
            <v>6.6577524571852634E-2</v>
          </cell>
          <cell r="AQ365">
            <v>0</v>
          </cell>
          <cell r="AR365">
            <v>0</v>
          </cell>
          <cell r="AS365">
            <v>0</v>
          </cell>
          <cell r="AT365">
            <v>6.7108272702665991E-2</v>
          </cell>
          <cell r="AU365">
            <v>0</v>
          </cell>
          <cell r="AV365">
            <v>0</v>
          </cell>
          <cell r="AW365">
            <v>6.7108272702665991E-2</v>
          </cell>
          <cell r="AX365">
            <v>6.7108272702665991E-2</v>
          </cell>
          <cell r="AY365">
            <v>0</v>
          </cell>
          <cell r="AZ365">
            <v>0</v>
          </cell>
          <cell r="BA365">
            <v>0</v>
          </cell>
          <cell r="BB365">
            <v>6.94651682827747E-2</v>
          </cell>
          <cell r="BC365">
            <v>0</v>
          </cell>
          <cell r="BD365">
            <v>0</v>
          </cell>
          <cell r="BE365">
            <v>6.94651682827747E-2</v>
          </cell>
          <cell r="BF365">
            <v>6.94651682827747E-2</v>
          </cell>
          <cell r="BG365">
            <v>0</v>
          </cell>
          <cell r="BH365">
            <v>0</v>
          </cell>
          <cell r="BI365">
            <v>0</v>
          </cell>
          <cell r="BJ365">
            <v>6.7726220316433022E-2</v>
          </cell>
          <cell r="BK365">
            <v>0</v>
          </cell>
          <cell r="BL365">
            <v>0</v>
          </cell>
          <cell r="BM365">
            <v>6.7726220316433022E-2</v>
          </cell>
          <cell r="BN365">
            <v>6.7726220316433022E-2</v>
          </cell>
          <cell r="BO365">
            <v>0</v>
          </cell>
          <cell r="BP365">
            <v>0</v>
          </cell>
          <cell r="BQ365">
            <v>0</v>
          </cell>
          <cell r="BR365">
            <v>6.6740969575747613E-2</v>
          </cell>
          <cell r="BS365">
            <v>0</v>
          </cell>
          <cell r="BT365">
            <v>0</v>
          </cell>
          <cell r="BU365">
            <v>6.6740969575747613E-2</v>
          </cell>
          <cell r="BV365">
            <v>6.6740969575747613E-2</v>
          </cell>
          <cell r="BW365">
            <v>0</v>
          </cell>
          <cell r="BX365">
            <v>0</v>
          </cell>
          <cell r="BY365">
            <v>0</v>
          </cell>
          <cell r="BZ365">
            <v>6.4182065160909241E-2</v>
          </cell>
          <cell r="CA365">
            <v>0</v>
          </cell>
          <cell r="CB365">
            <v>0</v>
          </cell>
          <cell r="CC365">
            <v>6.4182065160909241E-2</v>
          </cell>
          <cell r="CD365">
            <v>6.4182065160909241E-2</v>
          </cell>
          <cell r="CE365">
            <v>0</v>
          </cell>
          <cell r="CF365">
            <v>0</v>
          </cell>
          <cell r="CG365">
            <v>0</v>
          </cell>
          <cell r="CH365">
            <v>6.5372310882618467E-2</v>
          </cell>
          <cell r="CI365">
            <v>0</v>
          </cell>
          <cell r="CJ365">
            <v>0</v>
          </cell>
          <cell r="CK365">
            <v>6.5372310882618467E-2</v>
          </cell>
          <cell r="CL365">
            <v>6.5372310882618467E-2</v>
          </cell>
          <cell r="CM365">
            <v>0</v>
          </cell>
          <cell r="CN365">
            <v>0</v>
          </cell>
          <cell r="CO365">
            <v>0</v>
          </cell>
          <cell r="CP365">
            <v>6.4296467567647536E-2</v>
          </cell>
          <cell r="CQ365">
            <v>0</v>
          </cell>
          <cell r="CR365">
            <v>0</v>
          </cell>
          <cell r="CS365">
            <v>6.4296467567647536E-2</v>
          </cell>
          <cell r="CT365">
            <v>6.4296467567647536E-2</v>
          </cell>
        </row>
        <row r="366">
          <cell r="A366">
            <v>369</v>
          </cell>
          <cell r="B366" t="str">
            <v>Service Revenue Per Billable Minute</v>
          </cell>
          <cell r="C366">
            <v>0.17200517981687433</v>
          </cell>
          <cell r="D366">
            <v>0.16992277084090673</v>
          </cell>
          <cell r="E366">
            <v>0.18966831399497772</v>
          </cell>
          <cell r="F366">
            <v>0.12020783004134494</v>
          </cell>
          <cell r="G366">
            <v>0.17988151881578851</v>
          </cell>
          <cell r="H366">
            <v>0.17101448713074777</v>
          </cell>
          <cell r="I366">
            <v>0.15077127041629962</v>
          </cell>
          <cell r="J366">
            <v>0.15738868917376025</v>
          </cell>
          <cell r="K366">
            <v>0.16701652834852201</v>
          </cell>
          <cell r="L366">
            <v>0.16727537091582864</v>
          </cell>
          <cell r="M366">
            <v>0.18082310493383832</v>
          </cell>
          <cell r="N366">
            <v>0.12253088337099298</v>
          </cell>
          <cell r="O366">
            <v>0.17381569723487716</v>
          </cell>
          <cell r="P366">
            <v>0.16713836344840544</v>
          </cell>
          <cell r="Q366">
            <v>0.14979033894174548</v>
          </cell>
          <cell r="R366">
            <v>0.15550125654735272</v>
          </cell>
          <cell r="S366">
            <v>0.1719703953683954</v>
          </cell>
          <cell r="T366">
            <v>0.17196223135679081</v>
          </cell>
          <cell r="U366">
            <v>0.18132033053313645</v>
          </cell>
          <cell r="V366">
            <v>0.12175209240568256</v>
          </cell>
          <cell r="W366">
            <v>0.17668418219806986</v>
          </cell>
          <cell r="X366">
            <v>0.17196657733701148</v>
          </cell>
          <cell r="Y366">
            <v>0.14929513050111062</v>
          </cell>
          <cell r="Z366">
            <v>0.15637833743048882</v>
          </cell>
          <cell r="AA366">
            <v>0.17585387024278987</v>
          </cell>
          <cell r="AB366">
            <v>0.16677830113277861</v>
          </cell>
          <cell r="AC366">
            <v>0.18243660770671752</v>
          </cell>
          <cell r="AD366">
            <v>0.12430878469450939</v>
          </cell>
          <cell r="AE366">
            <v>0.17670839753468143</v>
          </cell>
          <cell r="AF366">
            <v>0.17146898281383391</v>
          </cell>
          <cell r="AG366">
            <v>0.15058694233458272</v>
          </cell>
          <cell r="AH366">
            <v>0.1574940556045796</v>
          </cell>
          <cell r="AI366">
            <v>0.18564050023790846</v>
          </cell>
          <cell r="AJ366">
            <v>0.17433624474724616</v>
          </cell>
          <cell r="AK366">
            <v>0.18781639550498389</v>
          </cell>
          <cell r="AL366">
            <v>0.12566447637651312</v>
          </cell>
          <cell r="AM366">
            <v>0.18387415827248174</v>
          </cell>
          <cell r="AN366">
            <v>0.18013009873922911</v>
          </cell>
          <cell r="AO366">
            <v>0.15309255353503087</v>
          </cell>
          <cell r="AP366">
            <v>0.16167022697952457</v>
          </cell>
          <cell r="AQ366">
            <v>0.17802620999988486</v>
          </cell>
          <cell r="AR366">
            <v>0.16537582218839883</v>
          </cell>
          <cell r="AS366">
            <v>0.18223813937760169</v>
          </cell>
          <cell r="AT366">
            <v>0.12298427689335145</v>
          </cell>
          <cell r="AU366">
            <v>0.17665651897061241</v>
          </cell>
          <cell r="AV366">
            <v>0.1718141838809599</v>
          </cell>
          <cell r="AW366">
            <v>0.14901903125392635</v>
          </cell>
          <cell r="AX366">
            <v>0.15668254857452843</v>
          </cell>
          <cell r="AY366">
            <v>0.1586762912413745</v>
          </cell>
          <cell r="AZ366">
            <v>0.16038932883838472</v>
          </cell>
          <cell r="BA366">
            <v>0.17388311730175041</v>
          </cell>
          <cell r="BB366">
            <v>0.12576991667765619</v>
          </cell>
          <cell r="BC366">
            <v>0.1662013661656051</v>
          </cell>
          <cell r="BD366">
            <v>0.15951220677868158</v>
          </cell>
          <cell r="BE366">
            <v>0.14759217214707993</v>
          </cell>
          <cell r="BF366">
            <v>0.15167453218932009</v>
          </cell>
          <cell r="BG366">
            <v>0.16077466084941422</v>
          </cell>
          <cell r="BH366">
            <v>0.16074509165650075</v>
          </cell>
          <cell r="BI366">
            <v>0.1744112062435213</v>
          </cell>
          <cell r="BJ366">
            <v>0.12457649816163546</v>
          </cell>
          <cell r="BK366">
            <v>0.16700305981898209</v>
          </cell>
          <cell r="BL366">
            <v>0.16076032818352073</v>
          </cell>
          <cell r="BM366">
            <v>0.14627342371357382</v>
          </cell>
          <cell r="BN366">
            <v>0.15120845357454868</v>
          </cell>
          <cell r="BO366">
            <v>0.16413728414555928</v>
          </cell>
          <cell r="BP366">
            <v>0.1568680061739483</v>
          </cell>
          <cell r="BQ366">
            <v>0.16546713171467362</v>
          </cell>
          <cell r="BR366">
            <v>0.11872857584911159</v>
          </cell>
          <cell r="BS366">
            <v>0.16291372552028274</v>
          </cell>
          <cell r="BT366">
            <v>0.1605174855451787</v>
          </cell>
          <cell r="BU366">
            <v>0.13909019866543434</v>
          </cell>
          <cell r="BV366">
            <v>0.14588359016366909</v>
          </cell>
          <cell r="BW366">
            <v>0.16115747936290645</v>
          </cell>
          <cell r="BX366">
            <v>0.16370424853435148</v>
          </cell>
          <cell r="BY366">
            <v>0.17538509956076331</v>
          </cell>
          <cell r="BZ366">
            <v>0.13591895295738607</v>
          </cell>
          <cell r="CA366">
            <v>0.16843975098576758</v>
          </cell>
          <cell r="CB366">
            <v>0.16238598148954056</v>
          </cell>
          <cell r="CC366">
            <v>0.15240616300957643</v>
          </cell>
          <cell r="CD366">
            <v>0.15563958543450473</v>
          </cell>
          <cell r="CE366">
            <v>0.15931312472738202</v>
          </cell>
          <cell r="CF366">
            <v>0.15938634948033722</v>
          </cell>
          <cell r="CG366">
            <v>0.17227102190480864</v>
          </cell>
          <cell r="CH366">
            <v>0.13862898394572956</v>
          </cell>
          <cell r="CI366">
            <v>0.16530483505012272</v>
          </cell>
          <cell r="CJ366">
            <v>0.15934930984085338</v>
          </cell>
          <cell r="CK366">
            <v>0.15293249950603258</v>
          </cell>
          <cell r="CL366">
            <v>0.15506377823562062</v>
          </cell>
          <cell r="CM366">
            <v>0.16229812603658336</v>
          </cell>
          <cell r="CN366">
            <v>0.15893810158612384</v>
          </cell>
          <cell r="CO366">
            <v>0.17019427267816517</v>
          </cell>
          <cell r="CP366">
            <v>0.13878089774445423</v>
          </cell>
          <cell r="CQ366">
            <v>0.16513102860115053</v>
          </cell>
          <cell r="CR366">
            <v>0.16061308302824406</v>
          </cell>
          <cell r="CS366">
            <v>0.15285100091726128</v>
          </cell>
          <cell r="CT366">
            <v>0.15544512016856765</v>
          </cell>
        </row>
        <row r="367">
          <cell r="A367">
            <v>370</v>
          </cell>
          <cell r="B367" t="str">
            <v>SMS Per Customer</v>
          </cell>
          <cell r="C367">
            <v>7.4336958930287027</v>
          </cell>
          <cell r="D367">
            <v>27.819611051195736</v>
          </cell>
          <cell r="E367">
            <v>51.20513649984089</v>
          </cell>
          <cell r="F367">
            <v>11.530108652672617</v>
          </cell>
          <cell r="G367">
            <v>38.618623069932227</v>
          </cell>
          <cell r="H367">
            <v>18.309645775993808</v>
          </cell>
          <cell r="I367">
            <v>20.063473388790062</v>
          </cell>
          <cell r="J367">
            <v>19.857190306209567</v>
          </cell>
          <cell r="K367">
            <v>8.2733742288656469</v>
          </cell>
          <cell r="L367">
            <v>29.928492529053187</v>
          </cell>
          <cell r="M367">
            <v>60.305362643755259</v>
          </cell>
          <cell r="N367">
            <v>11.676911744549031</v>
          </cell>
          <cell r="O367">
            <v>44.51329889865746</v>
          </cell>
          <cell r="P367">
            <v>19.752259378289281</v>
          </cell>
          <cell r="Q367">
            <v>21.839474497935008</v>
          </cell>
          <cell r="R367">
            <v>21.593997552588448</v>
          </cell>
          <cell r="S367">
            <v>7.1846247650331145</v>
          </cell>
          <cell r="T367">
            <v>27.40210350295396</v>
          </cell>
          <cell r="U367">
            <v>61.621953094202262</v>
          </cell>
          <cell r="V367">
            <v>11.779120718006018</v>
          </cell>
          <cell r="W367">
            <v>44.290638961292132</v>
          </cell>
          <cell r="X367">
            <v>17.837447700235032</v>
          </cell>
          <cell r="Y367">
            <v>22.008020800221548</v>
          </cell>
          <cell r="Z367">
            <v>21.513724009959617</v>
          </cell>
          <cell r="AA367">
            <v>7.9209364589778932</v>
          </cell>
          <cell r="AB367">
            <v>29.934969427741152</v>
          </cell>
          <cell r="AC367">
            <v>59.575106616087012</v>
          </cell>
          <cell r="AD367">
            <v>11.859788407016994</v>
          </cell>
          <cell r="AE367">
            <v>43.487908032675961</v>
          </cell>
          <cell r="AF367">
            <v>19.467776209655856</v>
          </cell>
          <cell r="AG367">
            <v>21.578072051207574</v>
          </cell>
          <cell r="AH367">
            <v>21.324765623421033</v>
          </cell>
          <cell r="AI367">
            <v>8.7567155427909107</v>
          </cell>
          <cell r="AJ367">
            <v>28.833869895738417</v>
          </cell>
          <cell r="AK367">
            <v>57.521410770717175</v>
          </cell>
          <cell r="AL367">
            <v>11.964678040329838</v>
          </cell>
          <cell r="AM367">
            <v>41.971058606570082</v>
          </cell>
          <cell r="AN367">
            <v>19.244635283855104</v>
          </cell>
          <cell r="AO367">
            <v>21.20080766327121</v>
          </cell>
          <cell r="AP367">
            <v>20.962501186322399</v>
          </cell>
          <cell r="AQ367">
            <v>4.7079507965197953</v>
          </cell>
          <cell r="AR367">
            <v>5.8980814356590754</v>
          </cell>
          <cell r="AS367">
            <v>12.510602117242794</v>
          </cell>
          <cell r="AT367">
            <v>12.076334183175197</v>
          </cell>
          <cell r="AU367">
            <v>9.550742698726026</v>
          </cell>
          <cell r="AV367">
            <v>5.3263231530245321</v>
          </cell>
          <cell r="AW367">
            <v>12.163742246806684</v>
          </cell>
          <cell r="AX367">
            <v>11.31866849668096</v>
          </cell>
          <cell r="AY367">
            <v>7.1768779729551655</v>
          </cell>
          <cell r="AZ367">
            <v>9.1110054250097061</v>
          </cell>
          <cell r="BA367">
            <v>19.455210223829621</v>
          </cell>
          <cell r="BB367">
            <v>12.174753587108993</v>
          </cell>
          <cell r="BC367">
            <v>14.741469711845484</v>
          </cell>
          <cell r="BD367">
            <v>8.1778265644513901</v>
          </cell>
          <cell r="BE367">
            <v>13.623922352701635</v>
          </cell>
          <cell r="BF367">
            <v>12.942777487020523</v>
          </cell>
          <cell r="BG367">
            <v>7.3883492145829068</v>
          </cell>
          <cell r="BH367">
            <v>9.5006392782372515</v>
          </cell>
          <cell r="BI367">
            <v>20.425774379012399</v>
          </cell>
          <cell r="BJ367">
            <v>12.260340086072061</v>
          </cell>
          <cell r="BK367">
            <v>15.366674448026533</v>
          </cell>
          <cell r="BL367">
            <v>8.479080228084225</v>
          </cell>
          <cell r="BM367">
            <v>13.862469373043679</v>
          </cell>
          <cell r="BN367">
            <v>13.184346789307719</v>
          </cell>
          <cell r="BO367">
            <v>8.7723676513896489</v>
          </cell>
          <cell r="BP367">
            <v>11.413323277666755</v>
          </cell>
          <cell r="BQ367">
            <v>24.696021973915546</v>
          </cell>
          <cell r="BR367">
            <v>12.363963233000542</v>
          </cell>
          <cell r="BS367">
            <v>18.486401086971629</v>
          </cell>
          <cell r="BT367">
            <v>10.134331063404371</v>
          </cell>
          <cell r="BU367">
            <v>14.741417925700663</v>
          </cell>
          <cell r="BV367">
            <v>14.163852608199901</v>
          </cell>
          <cell r="BW367">
            <v>9.1762165650328296</v>
          </cell>
          <cell r="BX367">
            <v>12.065208051180564</v>
          </cell>
          <cell r="BY367">
            <v>26.258241060549675</v>
          </cell>
          <cell r="BZ367">
            <v>12.456776711214978</v>
          </cell>
          <cell r="CA367">
            <v>19.568078376089684</v>
          </cell>
          <cell r="CB367">
            <v>10.662121739482068</v>
          </cell>
          <cell r="CC367">
            <v>15.078026530428101</v>
          </cell>
          <cell r="CD367">
            <v>14.526663822295811</v>
          </cell>
          <cell r="CE367">
            <v>10.107098219746581</v>
          </cell>
          <cell r="CF367">
            <v>13.436346888305588</v>
          </cell>
          <cell r="CG367">
            <v>29.414293907834317</v>
          </cell>
          <cell r="CH367">
            <v>12.519251842418946</v>
          </cell>
          <cell r="CI367">
            <v>21.782072297122376</v>
          </cell>
          <cell r="CJ367">
            <v>11.809583847472325</v>
          </cell>
          <cell r="CK367">
            <v>15.706130873742023</v>
          </cell>
          <cell r="CL367">
            <v>15.214578136080453</v>
          </cell>
          <cell r="CM367">
            <v>11.380298828004811</v>
          </cell>
          <cell r="CN367">
            <v>15.30619097619552</v>
          </cell>
          <cell r="CO367">
            <v>33.709206608685555</v>
          </cell>
          <cell r="CP367">
            <v>12.57429271308272</v>
          </cell>
          <cell r="CQ367">
            <v>24.780573368883047</v>
          </cell>
          <cell r="CR367">
            <v>13.374482824116134</v>
          </cell>
          <cell r="CS367">
            <v>16.540034020565745</v>
          </cell>
          <cell r="CT367">
            <v>16.134616768775583</v>
          </cell>
        </row>
        <row r="368">
          <cell r="A368">
            <v>369</v>
          </cell>
          <cell r="B368" t="str">
            <v>Cost Per Minute Costs</v>
          </cell>
          <cell r="C368">
            <v>29121533.256137442</v>
          </cell>
          <cell r="D368">
            <v>28679472.037872016</v>
          </cell>
          <cell r="E368">
            <v>59868776.549564846</v>
          </cell>
          <cell r="F368">
            <v>57668411.400171064</v>
          </cell>
          <cell r="G368">
            <v>117669781.84357427</v>
          </cell>
          <cell r="H368">
            <v>57801005.294009455</v>
          </cell>
          <cell r="I368">
            <v>117537187.94973595</v>
          </cell>
          <cell r="J368">
            <v>175338193.24374536</v>
          </cell>
          <cell r="K368">
            <v>29377497.908546623</v>
          </cell>
          <cell r="L368">
            <v>29295767.751513693</v>
          </cell>
          <cell r="M368">
            <v>60833986.48906032</v>
          </cell>
          <cell r="N368">
            <v>59091843.180525787</v>
          </cell>
          <cell r="O368">
            <v>119507252.14912064</v>
          </cell>
          <cell r="P368">
            <v>58673265.660060324</v>
          </cell>
          <cell r="Q368">
            <v>119925829.66958612</v>
          </cell>
          <cell r="R368">
            <v>178599095.32964644</v>
          </cell>
          <cell r="S368">
            <v>28919851.982518129</v>
          </cell>
          <cell r="T368">
            <v>29401555.936241586</v>
          </cell>
          <cell r="U368">
            <v>62997876.835514799</v>
          </cell>
          <cell r="V368">
            <v>60071447.76243756</v>
          </cell>
          <cell r="W368">
            <v>121319284.7542745</v>
          </cell>
          <cell r="X368">
            <v>58321407.918759704</v>
          </cell>
          <cell r="Y368">
            <v>123069324.59795237</v>
          </cell>
          <cell r="Z368">
            <v>181390732.51671204</v>
          </cell>
          <cell r="AA368">
            <v>28992764.053962324</v>
          </cell>
          <cell r="AB368">
            <v>26960018.868619602</v>
          </cell>
          <cell r="AC368">
            <v>70296335.816278562</v>
          </cell>
          <cell r="AD368">
            <v>50116833.257922575</v>
          </cell>
          <cell r="AE368">
            <v>126249118.73886047</v>
          </cell>
          <cell r="AF368">
            <v>55952782.922581919</v>
          </cell>
          <cell r="AG368">
            <v>120413169.07420114</v>
          </cell>
          <cell r="AH368">
            <v>176365951.99678308</v>
          </cell>
          <cell r="AI368">
            <v>28551197.148287088</v>
          </cell>
          <cell r="AJ368">
            <v>26852173.061597388</v>
          </cell>
          <cell r="AK368">
            <v>68082759.738750577</v>
          </cell>
          <cell r="AL368">
            <v>49275279.804720297</v>
          </cell>
          <cell r="AM368">
            <v>123486129.94863506</v>
          </cell>
          <cell r="AN368">
            <v>55403370.209884465</v>
          </cell>
          <cell r="AO368">
            <v>117358039.54347084</v>
          </cell>
          <cell r="AP368">
            <v>172761409.75335529</v>
          </cell>
          <cell r="AQ368">
            <v>31026542.826510888</v>
          </cell>
          <cell r="AR368">
            <v>29356591.552520297</v>
          </cell>
          <cell r="AS368">
            <v>70458028.683970198</v>
          </cell>
          <cell r="AT368">
            <v>50383545.064992152</v>
          </cell>
          <cell r="AU368">
            <v>130841163.06300135</v>
          </cell>
          <cell r="AV368">
            <v>60383134.379031181</v>
          </cell>
          <cell r="AW368">
            <v>120841573.74896236</v>
          </cell>
          <cell r="AX368">
            <v>181224708.12799352</v>
          </cell>
          <cell r="AY368">
            <v>33246439.898758635</v>
          </cell>
          <cell r="AZ368">
            <v>35048973.639996074</v>
          </cell>
          <cell r="BA368">
            <v>80968289.763353437</v>
          </cell>
          <cell r="BB368">
            <v>57841136.217141196</v>
          </cell>
          <cell r="BC368">
            <v>149263703.30210814</v>
          </cell>
          <cell r="BD368">
            <v>68295413.538754702</v>
          </cell>
          <cell r="BE368">
            <v>138809425.98049462</v>
          </cell>
          <cell r="BF368">
            <v>207104839.51924935</v>
          </cell>
          <cell r="BG368">
            <v>31123620.547095932</v>
          </cell>
          <cell r="BH368">
            <v>32509907.796127189</v>
          </cell>
          <cell r="BI368">
            <v>80678538.727138802</v>
          </cell>
          <cell r="BJ368">
            <v>59063457.351510413</v>
          </cell>
          <cell r="BK368">
            <v>144312067.07036194</v>
          </cell>
          <cell r="BL368">
            <v>63633528.343223117</v>
          </cell>
          <cell r="BM368">
            <v>139741996.07864922</v>
          </cell>
          <cell r="BN368">
            <v>203375524.42187235</v>
          </cell>
          <cell r="BO368">
            <v>29487998.334285736</v>
          </cell>
          <cell r="BP368">
            <v>32383643.263088562</v>
          </cell>
          <cell r="BQ368">
            <v>83205860.700654507</v>
          </cell>
          <cell r="BR368">
            <v>70754778.784106776</v>
          </cell>
          <cell r="BS368">
            <v>145077502.2980288</v>
          </cell>
          <cell r="BT368">
            <v>61871641.59737429</v>
          </cell>
          <cell r="BU368">
            <v>153960639.4847613</v>
          </cell>
          <cell r="BV368">
            <v>215832281.08213556</v>
          </cell>
          <cell r="BW368">
            <v>31376869.135802645</v>
          </cell>
          <cell r="BX368">
            <v>35310559.590477578</v>
          </cell>
          <cell r="BY368">
            <v>73820523.726963103</v>
          </cell>
          <cell r="BZ368">
            <v>64830528.318188533</v>
          </cell>
          <cell r="CA368">
            <v>140507952.45324335</v>
          </cell>
          <cell r="CB368">
            <v>66687428.72628022</v>
          </cell>
          <cell r="CC368">
            <v>138651052.04515162</v>
          </cell>
          <cell r="CD368">
            <v>205338480.77143186</v>
          </cell>
          <cell r="CE368">
            <v>31582010.994307805</v>
          </cell>
          <cell r="CF368">
            <v>35509801.630552307</v>
          </cell>
          <cell r="CG368">
            <v>71857926.542350844</v>
          </cell>
          <cell r="CH368">
            <v>58725319.534924731</v>
          </cell>
          <cell r="CI368">
            <v>138949739.16721097</v>
          </cell>
          <cell r="CJ368">
            <v>67091812.624860115</v>
          </cell>
          <cell r="CK368">
            <v>130583246.0772756</v>
          </cell>
          <cell r="CL368">
            <v>197675058.70213568</v>
          </cell>
          <cell r="CM368">
            <v>32137609.28500827</v>
          </cell>
          <cell r="CN368">
            <v>36474861.195404634</v>
          </cell>
          <cell r="CO368">
            <v>73300312.869410306</v>
          </cell>
          <cell r="CP368">
            <v>59950322.743608035</v>
          </cell>
          <cell r="CQ368">
            <v>141912783.34982318</v>
          </cell>
          <cell r="CR368">
            <v>68612470.4804129</v>
          </cell>
          <cell r="CS368">
            <v>133250635.61301833</v>
          </cell>
          <cell r="CT368">
            <v>201863106.09343123</v>
          </cell>
        </row>
        <row r="369">
          <cell r="A369">
            <v>371</v>
          </cell>
          <cell r="B369" t="str">
            <v xml:space="preserve">Cost per Minute  </v>
          </cell>
          <cell r="C369">
            <v>0.14087680359989047</v>
          </cell>
          <cell r="D369">
            <v>0.15288583100736533</v>
          </cell>
          <cell r="E369">
            <v>0.16758364722420258</v>
          </cell>
          <cell r="F369">
            <v>0.10033108527589089</v>
          </cell>
          <cell r="G369">
            <v>0.15656926827529277</v>
          </cell>
          <cell r="H369">
            <v>0.14659002120381992</v>
          </cell>
          <cell r="I369">
            <v>0.1261090433846285</v>
          </cell>
          <cell r="J369">
            <v>0.13219781113602302</v>
          </cell>
          <cell r="K369">
            <v>0.12686564095928232</v>
          </cell>
          <cell r="L369">
            <v>0.142267569725748</v>
          </cell>
          <cell r="M369">
            <v>0.14592789923144989</v>
          </cell>
          <cell r="N369">
            <v>0.10069524842540289</v>
          </cell>
          <cell r="O369">
            <v>0.13987909143719532</v>
          </cell>
          <cell r="P369">
            <v>0.13411520407861657</v>
          </cell>
          <cell r="Q369">
            <v>0.11948189969061002</v>
          </cell>
          <cell r="R369">
            <v>0.12392392000911551</v>
          </cell>
          <cell r="S369">
            <v>0.13199737560796596</v>
          </cell>
          <cell r="T369">
            <v>0.15275231338803261</v>
          </cell>
          <cell r="U369">
            <v>0.15042327383768364</v>
          </cell>
          <cell r="V369">
            <v>0.10094831567047916</v>
          </cell>
          <cell r="W369">
            <v>0.14610148168460368</v>
          </cell>
          <cell r="X369">
            <v>0.14170375620294887</v>
          </cell>
          <cell r="Y369">
            <v>0.12138506116139518</v>
          </cell>
          <cell r="Z369">
            <v>0.12725172258139805</v>
          </cell>
          <cell r="AA369">
            <v>0.12547465261848062</v>
          </cell>
          <cell r="AB369">
            <v>0.12481422545694193</v>
          </cell>
          <cell r="AC369">
            <v>0.17190849199585462</v>
          </cell>
          <cell r="AD369">
            <v>8.1888077383524091E-2</v>
          </cell>
          <cell r="AE369">
            <v>0.14749020702278168</v>
          </cell>
          <cell r="AF369">
            <v>0.12515556532783592</v>
          </cell>
          <cell r="AG369">
            <v>0.11794419364386415</v>
          </cell>
          <cell r="AH369">
            <v>0.12014035152020164</v>
          </cell>
          <cell r="AI369">
            <v>0.13269062325107198</v>
          </cell>
          <cell r="AJ369">
            <v>0.13121384189262517</v>
          </cell>
          <cell r="AK369">
            <v>0.17075705431736943</v>
          </cell>
          <cell r="AL369">
            <v>7.842069912531309E-2</v>
          </cell>
          <cell r="AM369">
            <v>0.15086388247040797</v>
          </cell>
          <cell r="AN369">
            <v>0.13197074760622926</v>
          </cell>
          <cell r="AO369">
            <v>0.1142663816545586</v>
          </cell>
          <cell r="AP369">
            <v>0.1194033718474818</v>
          </cell>
          <cell r="AQ369">
            <v>0.13081827585351752</v>
          </cell>
          <cell r="AR369">
            <v>0.12828703346837647</v>
          </cell>
          <cell r="AS369">
            <v>0.17427797789571858</v>
          </cell>
          <cell r="AT369">
            <v>8.0021236392350314E-2</v>
          </cell>
          <cell r="AU369">
            <v>0.15034144182079612</v>
          </cell>
          <cell r="AV369">
            <v>0.12957529863857797</v>
          </cell>
          <cell r="AW369">
            <v>0.116877950344791</v>
          </cell>
          <cell r="AX369">
            <v>0.12082287040440481</v>
          </cell>
          <cell r="AY369">
            <v>0.1286840125985588</v>
          </cell>
          <cell r="AZ369">
            <v>0.14234833393156543</v>
          </cell>
          <cell r="BA369">
            <v>0.18427916749946999</v>
          </cell>
          <cell r="BB369">
            <v>8.8034274080193126E-2</v>
          </cell>
          <cell r="BC369">
            <v>0.15812580407674467</v>
          </cell>
          <cell r="BD369">
            <v>0.13535182802126289</v>
          </cell>
          <cell r="BE369">
            <v>0.12660378755139995</v>
          </cell>
          <cell r="BF369">
            <v>0.12936087728925938</v>
          </cell>
          <cell r="BG369">
            <v>0.11887363919761609</v>
          </cell>
          <cell r="BH369">
            <v>0.13199886389026189</v>
          </cell>
          <cell r="BI369">
            <v>0.18842341797626294</v>
          </cell>
          <cell r="BJ369">
            <v>8.7081686904910513E-2</v>
          </cell>
          <cell r="BK369">
            <v>0.15413227190536291</v>
          </cell>
          <cell r="BL369">
            <v>0.12523564782083715</v>
          </cell>
          <cell r="BM369">
            <v>0.12629986420485123</v>
          </cell>
          <cell r="BN369">
            <v>0.12596494581309733</v>
          </cell>
          <cell r="BO369">
            <v>0.12265376108544539</v>
          </cell>
          <cell r="BP369">
            <v>0.13580250743308883</v>
          </cell>
          <cell r="BQ369">
            <v>0.18514787403970603</v>
          </cell>
          <cell r="BR369">
            <v>9.9873139554819815E-2</v>
          </cell>
          <cell r="BS369">
            <v>0.15628634590798943</v>
          </cell>
          <cell r="BT369">
            <v>0.12920129081423506</v>
          </cell>
          <cell r="BU369">
            <v>0.1329712913854961</v>
          </cell>
          <cell r="BV369">
            <v>0.13186825443994235</v>
          </cell>
          <cell r="BW369">
            <v>0.12100421210441517</v>
          </cell>
          <cell r="BX369">
            <v>0.14612447528965652</v>
          </cell>
          <cell r="BY369">
            <v>0.16906354897916195</v>
          </cell>
          <cell r="BZ369">
            <v>8.7895730529726185E-2</v>
          </cell>
          <cell r="CA369">
            <v>0.14986000982649217</v>
          </cell>
          <cell r="CB369">
            <v>0.13312164194088799</v>
          </cell>
          <cell r="CC369">
            <v>0.11807846132245724</v>
          </cell>
          <cell r="CD369">
            <v>0.12257702324433702</v>
          </cell>
          <cell r="CE369">
            <v>0.11789741865296638</v>
          </cell>
          <cell r="CF369">
            <v>0.13569054108385753</v>
          </cell>
          <cell r="CG369">
            <v>0.15871686818973355</v>
          </cell>
          <cell r="CH369">
            <v>7.9088916341204338E-2</v>
          </cell>
          <cell r="CI369">
            <v>0.14145104090695104</v>
          </cell>
          <cell r="CJ369">
            <v>0.12669015783182472</v>
          </cell>
          <cell r="CK369">
            <v>0.10925040152584124</v>
          </cell>
          <cell r="CL369">
            <v>0.11460489445422371</v>
          </cell>
          <cell r="CM369">
            <v>0.11380603388613443</v>
          </cell>
          <cell r="CN369">
            <v>0.12839389663111636</v>
          </cell>
          <cell r="CO369">
            <v>0.14501501804738084</v>
          </cell>
          <cell r="CP369">
            <v>7.8047354585964859E-2</v>
          </cell>
          <cell r="CQ369">
            <v>0.1323884899901174</v>
          </cell>
          <cell r="CR369">
            <v>0.12112180687751349</v>
          </cell>
          <cell r="CS369">
            <v>0.10462562943898346</v>
          </cell>
          <cell r="CT369">
            <v>0.10970406325912913</v>
          </cell>
        </row>
        <row r="370">
          <cell r="A370">
            <v>372</v>
          </cell>
          <cell r="B370" t="str">
            <v>EBITDA</v>
          </cell>
          <cell r="C370">
            <v>17472696.664762605</v>
          </cell>
          <cell r="D370">
            <v>11556420.91281404</v>
          </cell>
          <cell r="E370">
            <v>19897190.076229554</v>
          </cell>
          <cell r="F370">
            <v>582145.07982395822</v>
          </cell>
          <cell r="G370">
            <v>48926307.653806202</v>
          </cell>
          <cell r="H370">
            <v>29029117.577576645</v>
          </cell>
          <cell r="I370">
            <v>20479335.156053498</v>
          </cell>
          <cell r="J370">
            <v>49508452.733630143</v>
          </cell>
          <cell r="K370">
            <v>20250600.856450967</v>
          </cell>
          <cell r="L370">
            <v>13484102.247851163</v>
          </cell>
          <cell r="M370">
            <v>26012637.266323101</v>
          </cell>
          <cell r="N370">
            <v>2656431.1357424879</v>
          </cell>
          <cell r="O370">
            <v>59747340.37062522</v>
          </cell>
          <cell r="P370">
            <v>33734703.104302116</v>
          </cell>
          <cell r="Q370">
            <v>28669068.40206559</v>
          </cell>
          <cell r="R370">
            <v>62403771.506367676</v>
          </cell>
          <cell r="S370">
            <v>18973126.566044651</v>
          </cell>
          <cell r="T370">
            <v>11495851.288236655</v>
          </cell>
          <cell r="U370">
            <v>23182387.390475184</v>
          </cell>
          <cell r="V370">
            <v>2450948.1773660444</v>
          </cell>
          <cell r="W370">
            <v>53651365.24475649</v>
          </cell>
          <cell r="X370">
            <v>30468977.854281325</v>
          </cell>
          <cell r="Y370">
            <v>25633335.567841228</v>
          </cell>
          <cell r="Z370">
            <v>56102313.422122531</v>
          </cell>
          <cell r="AA370">
            <v>22180290.862662576</v>
          </cell>
          <cell r="AB370">
            <v>17021229.677663341</v>
          </cell>
          <cell r="AC370">
            <v>15372844.425651621</v>
          </cell>
          <cell r="AD370">
            <v>15194402.862375701</v>
          </cell>
          <cell r="AE370">
            <v>54574364.965977527</v>
          </cell>
          <cell r="AF370">
            <v>39201520.54032594</v>
          </cell>
          <cell r="AG370">
            <v>30567247.28802729</v>
          </cell>
          <cell r="AH370">
            <v>69768767.828353256</v>
          </cell>
          <cell r="AI370">
            <v>22014373.015060119</v>
          </cell>
          <cell r="AJ370">
            <v>16875411.697678857</v>
          </cell>
          <cell r="AK370">
            <v>17979362.977240097</v>
          </cell>
          <cell r="AL370">
            <v>18003050.965766486</v>
          </cell>
          <cell r="AM370">
            <v>56869147.689979084</v>
          </cell>
          <cell r="AN370">
            <v>38889784.712738976</v>
          </cell>
          <cell r="AO370">
            <v>35982413.943006605</v>
          </cell>
          <cell r="AP370">
            <v>74872198.655745566</v>
          </cell>
          <cell r="AQ370">
            <v>21854777.345362455</v>
          </cell>
          <cell r="AR370">
            <v>16542759.815801788</v>
          </cell>
          <cell r="AS370">
            <v>14396793.953799605</v>
          </cell>
          <cell r="AT370">
            <v>16904809.538641073</v>
          </cell>
          <cell r="AU370">
            <v>52794331.114963867</v>
          </cell>
          <cell r="AV370">
            <v>38397537.161164246</v>
          </cell>
          <cell r="AW370">
            <v>31301603.492440663</v>
          </cell>
          <cell r="AX370">
            <v>69699140.653604895</v>
          </cell>
          <cell r="AY370">
            <v>18898558.719131574</v>
          </cell>
          <cell r="AZ370">
            <v>12695246.272498652</v>
          </cell>
          <cell r="BA370">
            <v>8154529.2881036662</v>
          </cell>
          <cell r="BB370">
            <v>13752459.247776793</v>
          </cell>
          <cell r="BC370">
            <v>39748334.279733911</v>
          </cell>
          <cell r="BD370">
            <v>31593804.991630211</v>
          </cell>
          <cell r="BE370">
            <v>21906988.535880461</v>
          </cell>
          <cell r="BF370">
            <v>53500793.527510673</v>
          </cell>
          <cell r="BG370">
            <v>22057015.544913076</v>
          </cell>
          <cell r="BH370">
            <v>15301883.09584628</v>
          </cell>
          <cell r="BI370">
            <v>6597071.2697509043</v>
          </cell>
          <cell r="BJ370">
            <v>15128750.740999358</v>
          </cell>
          <cell r="BK370">
            <v>43955969.910510257</v>
          </cell>
          <cell r="BL370">
            <v>37358898.640759349</v>
          </cell>
          <cell r="BM370">
            <v>21725822.010750279</v>
          </cell>
          <cell r="BN370">
            <v>59084720.651509613</v>
          </cell>
          <cell r="BO370">
            <v>20997364.551316209</v>
          </cell>
          <cell r="BP370">
            <v>13225008.425739914</v>
          </cell>
          <cell r="BQ370">
            <v>3654890.1833929378</v>
          </cell>
          <cell r="BR370">
            <v>3381929.1375187207</v>
          </cell>
          <cell r="BS370">
            <v>37877263.160449043</v>
          </cell>
          <cell r="BT370">
            <v>34222372.977056131</v>
          </cell>
          <cell r="BU370">
            <v>7036819.3209116291</v>
          </cell>
          <cell r="BV370">
            <v>41259192.297967762</v>
          </cell>
          <cell r="BW370">
            <v>21987439.170486495</v>
          </cell>
          <cell r="BX370">
            <v>13046130.600984985</v>
          </cell>
          <cell r="BY370">
            <v>16102430.233241098</v>
          </cell>
          <cell r="BZ370">
            <v>23570191.449648947</v>
          </cell>
          <cell r="CA370">
            <v>51136000.004712537</v>
          </cell>
          <cell r="CB370">
            <v>35033569.771471478</v>
          </cell>
          <cell r="CC370">
            <v>39672621.682890065</v>
          </cell>
          <cell r="CD370">
            <v>74706191.454361483</v>
          </cell>
          <cell r="CE370">
            <v>22519971.014868326</v>
          </cell>
          <cell r="CF370">
            <v>14943426.675463246</v>
          </cell>
          <cell r="CG370">
            <v>19240843.120642621</v>
          </cell>
          <cell r="CH370">
            <v>31816024.318427414</v>
          </cell>
          <cell r="CI370">
            <v>56704240.810974196</v>
          </cell>
          <cell r="CJ370">
            <v>37463397.690331571</v>
          </cell>
          <cell r="CK370">
            <v>51056867.439069994</v>
          </cell>
          <cell r="CL370">
            <v>88520265.129401579</v>
          </cell>
          <cell r="CM370">
            <v>25295441.19290366</v>
          </cell>
          <cell r="CN370">
            <v>17470381.644962966</v>
          </cell>
          <cell r="CO370">
            <v>25960560.425421804</v>
          </cell>
          <cell r="CP370">
            <v>32202495.975004107</v>
          </cell>
          <cell r="CQ370">
            <v>68726383.263288453</v>
          </cell>
          <cell r="CR370">
            <v>42765822.837866627</v>
          </cell>
          <cell r="CS370">
            <v>58163056.400425918</v>
          </cell>
          <cell r="CT370">
            <v>100928879.23829256</v>
          </cell>
        </row>
        <row r="371">
          <cell r="A371">
            <v>373</v>
          </cell>
          <cell r="B371" t="str">
            <v>EBITDA / Turnover</v>
          </cell>
          <cell r="C371">
            <v>0.37187712403990242</v>
          </cell>
          <cell r="D371">
            <v>0.29278512693403036</v>
          </cell>
          <cell r="E371">
            <v>0.26021568431144193</v>
          </cell>
          <cell r="F371">
            <v>7.4835354348072583E-3</v>
          </cell>
          <cell r="G371">
            <v>0.30030876369035892</v>
          </cell>
          <cell r="H371">
            <v>0.33576834546324541</v>
          </cell>
          <cell r="I371">
            <v>0.13276343135963353</v>
          </cell>
          <cell r="J371">
            <v>0.20567665028463961</v>
          </cell>
          <cell r="K371">
            <v>0.40050925586829933</v>
          </cell>
          <cell r="L371">
            <v>0.32037060957238001</v>
          </cell>
          <cell r="M371">
            <v>0.30827297905887524</v>
          </cell>
          <cell r="N371">
            <v>3.5364630466435856E-2</v>
          </cell>
          <cell r="O371">
            <v>0.33749261461611246</v>
          </cell>
          <cell r="P371">
            <v>0.36410431690411377</v>
          </cell>
          <cell r="Q371">
            <v>0.17974641192380192</v>
          </cell>
          <cell r="R371">
            <v>0.24748816384092243</v>
          </cell>
          <cell r="S371">
            <v>0.38393818799726959</v>
          </cell>
          <cell r="T371">
            <v>0.28197600158873182</v>
          </cell>
          <cell r="U371">
            <v>0.26996488837001104</v>
          </cell>
          <cell r="V371">
            <v>3.2803643652627834E-2</v>
          </cell>
          <cell r="W371">
            <v>0.30473705265124368</v>
          </cell>
          <cell r="X371">
            <v>0.33784584120243583</v>
          </cell>
          <cell r="Y371">
            <v>0.15962214402041847</v>
          </cell>
          <cell r="Z371">
            <v>0.22371695809104464</v>
          </cell>
          <cell r="AA371">
            <v>0.42292089324896348</v>
          </cell>
          <cell r="AB371">
            <v>0.39181990248056014</v>
          </cell>
          <cell r="AC371">
            <v>0.17941092551668417</v>
          </cell>
          <cell r="AD371">
            <v>0.19570917411842823</v>
          </cell>
          <cell r="AE371">
            <v>0.3005658843572524</v>
          </cell>
          <cell r="AF371">
            <v>0.40883062779123353</v>
          </cell>
          <cell r="AG371">
            <v>0.18715851593071128</v>
          </cell>
          <cell r="AH371">
            <v>0.2691595388985567</v>
          </cell>
          <cell r="AI371">
            <v>0.42359042089219323</v>
          </cell>
          <cell r="AJ371">
            <v>0.39116317957261681</v>
          </cell>
          <cell r="AK371">
            <v>0.20923943951301471</v>
          </cell>
          <cell r="AL371">
            <v>0.22656885353041031</v>
          </cell>
          <cell r="AM371">
            <v>0.31412523721084273</v>
          </cell>
          <cell r="AN371">
            <v>0.40888190790901624</v>
          </cell>
          <cell r="AO371">
            <v>0.21756529973407623</v>
          </cell>
          <cell r="AP371">
            <v>0.28741810509313942</v>
          </cell>
          <cell r="AQ371">
            <v>0.39922937920081869</v>
          </cell>
          <cell r="AR371">
            <v>0.36476663586982933</v>
          </cell>
          <cell r="AS371">
            <v>0.16918979094881514</v>
          </cell>
          <cell r="AT371">
            <v>0.210896156724376</v>
          </cell>
          <cell r="AU371">
            <v>0.28508720720765046</v>
          </cell>
          <cell r="AV371">
            <v>0.38361464792735245</v>
          </cell>
          <cell r="AW371">
            <v>0.18942014812584534</v>
          </cell>
          <cell r="AX371">
            <v>0.26267500830266288</v>
          </cell>
          <cell r="AY371">
            <v>0.35639140535214542</v>
          </cell>
          <cell r="AZ371">
            <v>0.2731026084006517</v>
          </cell>
          <cell r="BA371">
            <v>9.1906616208441622E-2</v>
          </cell>
          <cell r="BB371">
            <v>0.16564096666149117</v>
          </cell>
          <cell r="BC371">
            <v>0.21115881438094888</v>
          </cell>
          <cell r="BD371">
            <v>0.31748483704606456</v>
          </cell>
          <cell r="BE371">
            <v>0.12755015082833612</v>
          </cell>
          <cell r="BF371">
            <v>0.19722721589228093</v>
          </cell>
          <cell r="BG371">
            <v>0.40661138054485602</v>
          </cell>
          <cell r="BH371">
            <v>0.32870507966446355</v>
          </cell>
          <cell r="BI371">
            <v>7.4910793402941406E-2</v>
          </cell>
          <cell r="BJ371">
            <v>0.1690553722620885</v>
          </cell>
          <cell r="BK371">
            <v>0.23273917669226857</v>
          </cell>
          <cell r="BL371">
            <v>0.3706315306895524</v>
          </cell>
          <cell r="BM371">
            <v>0.12236066108050959</v>
          </cell>
          <cell r="BN371">
            <v>0.21226500654828948</v>
          </cell>
          <cell r="BO371">
            <v>0.41338211617064868</v>
          </cell>
          <cell r="BP371">
            <v>0.2986186486609364</v>
          </cell>
          <cell r="BQ371">
            <v>4.1435127575540666E-2</v>
          </cell>
          <cell r="BR371">
            <v>3.2906323206749868E-2</v>
          </cell>
          <cell r="BS371">
            <v>0.20665334872278046</v>
          </cell>
          <cell r="BT371">
            <v>0.35992724413394411</v>
          </cell>
          <cell r="BU371">
            <v>3.6845463300681267E-2</v>
          </cell>
          <cell r="BV371">
            <v>0.14423096889809955</v>
          </cell>
          <cell r="BW371">
            <v>0.41118742393827645</v>
          </cell>
          <cell r="BX371">
            <v>0.28319100275278219</v>
          </cell>
          <cell r="BY371">
            <v>0.18006866263351576</v>
          </cell>
          <cell r="BZ371">
            <v>0.21929506634146062</v>
          </cell>
          <cell r="CA371">
            <v>0.27061070581088198</v>
          </cell>
          <cell r="CB371">
            <v>0.35194994040157973</v>
          </cell>
          <cell r="CC371">
            <v>0.20148055106607349</v>
          </cell>
          <cell r="CD371">
            <v>0.25200538276897672</v>
          </cell>
          <cell r="CE371">
            <v>0.41143794017505586</v>
          </cell>
          <cell r="CF371">
            <v>0.30956761323340032</v>
          </cell>
          <cell r="CG371">
            <v>0.21309535773606733</v>
          </cell>
          <cell r="CH371">
            <v>0.30832217197378725</v>
          </cell>
          <cell r="CI371">
            <v>0.29335004400648501</v>
          </cell>
          <cell r="CJ371">
            <v>0.36369855795203321</v>
          </cell>
          <cell r="CK371">
            <v>0.26388294268298168</v>
          </cell>
          <cell r="CL371">
            <v>0.29856097128659997</v>
          </cell>
          <cell r="CM371">
            <v>0.43339217957748138</v>
          </cell>
          <cell r="CN371">
            <v>0.33725844304347685</v>
          </cell>
          <cell r="CO371">
            <v>0.26486979881745432</v>
          </cell>
          <cell r="CP371">
            <v>0.30662853906440884</v>
          </cell>
          <cell r="CQ371">
            <v>0.33012981628968502</v>
          </cell>
          <cell r="CR371">
            <v>0.38818967192277393</v>
          </cell>
          <cell r="CS371">
            <v>0.28646991830318225</v>
          </cell>
          <cell r="CT371">
            <v>0.32224947203483395</v>
          </cell>
        </row>
        <row r="372">
          <cell r="A372" t="str">
            <v xml:space="preserve"> </v>
          </cell>
          <cell r="B372" t="str">
            <v>USAGE</v>
          </cell>
          <cell r="C372">
            <v>0.37187712403990242</v>
          </cell>
          <cell r="D372">
            <v>0.29278512693403036</v>
          </cell>
          <cell r="E372">
            <v>0.26021568431144193</v>
          </cell>
          <cell r="F372">
            <v>7.4835354348072583E-3</v>
          </cell>
          <cell r="G372">
            <v>0.30030876369035892</v>
          </cell>
          <cell r="H372">
            <v>0.33576834546324541</v>
          </cell>
          <cell r="I372">
            <v>0.13276343135963353</v>
          </cell>
          <cell r="J372">
            <v>0.20567665028463961</v>
          </cell>
          <cell r="K372">
            <v>0.40050925586829933</v>
          </cell>
          <cell r="L372">
            <v>0.32037060957238001</v>
          </cell>
          <cell r="M372">
            <v>0.30827297905887524</v>
          </cell>
          <cell r="N372">
            <v>3.5364630466435856E-2</v>
          </cell>
          <cell r="O372">
            <v>0.33749261461611246</v>
          </cell>
          <cell r="P372">
            <v>0.36410431690411377</v>
          </cell>
          <cell r="Q372">
            <v>0.17974641192380192</v>
          </cell>
          <cell r="R372">
            <v>0.24748816384092243</v>
          </cell>
          <cell r="S372">
            <v>0.38393818799726959</v>
          </cell>
          <cell r="T372">
            <v>0.28197600158873182</v>
          </cell>
          <cell r="U372">
            <v>0.26996488837001104</v>
          </cell>
          <cell r="V372">
            <v>3.2803643652627834E-2</v>
          </cell>
          <cell r="W372">
            <v>0.30473705265124368</v>
          </cell>
          <cell r="X372">
            <v>0.33784584120243583</v>
          </cell>
          <cell r="Y372">
            <v>0.15962214402041847</v>
          </cell>
          <cell r="Z372">
            <v>0.22371695809104464</v>
          </cell>
          <cell r="AA372">
            <v>0.42292089324896348</v>
          </cell>
          <cell r="AB372">
            <v>0.39181990248056014</v>
          </cell>
          <cell r="AC372">
            <v>0.17941092551668417</v>
          </cell>
          <cell r="AD372">
            <v>0.19570917411842823</v>
          </cell>
          <cell r="AE372">
            <v>0.3005658843572524</v>
          </cell>
          <cell r="AF372">
            <v>0.40883062779123353</v>
          </cell>
          <cell r="AG372">
            <v>0.18715851593071128</v>
          </cell>
          <cell r="AH372">
            <v>0.2691595388985567</v>
          </cell>
          <cell r="AI372">
            <v>0.42359042089219323</v>
          </cell>
          <cell r="AJ372">
            <v>0.39116317957261681</v>
          </cell>
          <cell r="AK372">
            <v>0.20923943951301471</v>
          </cell>
          <cell r="AL372">
            <v>0.22656885353041031</v>
          </cell>
          <cell r="AM372">
            <v>0.31412523721084273</v>
          </cell>
          <cell r="AN372">
            <v>0.40888190790901624</v>
          </cell>
          <cell r="AO372">
            <v>0.21756529973407623</v>
          </cell>
          <cell r="AP372">
            <v>0.28741810509313942</v>
          </cell>
          <cell r="AQ372">
            <v>0.46361716896159216</v>
          </cell>
          <cell r="AR372">
            <v>0.36832879633136201</v>
          </cell>
          <cell r="AS372">
            <v>0.11358846793467178</v>
          </cell>
          <cell r="AT372">
            <v>0.29875136220140425</v>
          </cell>
          <cell r="AU372">
            <v>0.27000287991290017</v>
          </cell>
          <cell r="AV372">
            <v>0.4178536166139869</v>
          </cell>
          <cell r="AW372">
            <v>0.1978615016829649</v>
          </cell>
          <cell r="AX372">
            <v>0.27830281706790561</v>
          </cell>
          <cell r="AY372">
            <v>0.35639140535214542</v>
          </cell>
          <cell r="AZ372">
            <v>0.2731026084006517</v>
          </cell>
          <cell r="BA372">
            <v>9.1906616208441622E-2</v>
          </cell>
          <cell r="BB372">
            <v>0.16564096666149117</v>
          </cell>
          <cell r="BC372">
            <v>0.21115881438094888</v>
          </cell>
          <cell r="BD372">
            <v>0.31748483704606456</v>
          </cell>
          <cell r="BE372">
            <v>0.12755015082833612</v>
          </cell>
          <cell r="BF372">
            <v>0.19722721589228093</v>
          </cell>
          <cell r="BG372">
            <v>0.40661138054485602</v>
          </cell>
          <cell r="BH372">
            <v>0.32870507966446355</v>
          </cell>
          <cell r="BI372">
            <v>7.4910793402941406E-2</v>
          </cell>
          <cell r="BJ372">
            <v>0.1690553722620885</v>
          </cell>
          <cell r="BK372">
            <v>0.23273917669226857</v>
          </cell>
          <cell r="BL372">
            <v>0.3706315306895524</v>
          </cell>
          <cell r="BM372">
            <v>0.12236066108050959</v>
          </cell>
          <cell r="BN372">
            <v>0.21226500654828948</v>
          </cell>
          <cell r="BO372">
            <v>0.41338211617064868</v>
          </cell>
          <cell r="BP372">
            <v>0.2986186486609364</v>
          </cell>
          <cell r="BQ372">
            <v>4.1435127575540666E-2</v>
          </cell>
          <cell r="BR372">
            <v>3.2906323206749868E-2</v>
          </cell>
          <cell r="BS372">
            <v>0.20665334872278046</v>
          </cell>
          <cell r="BT372">
            <v>0.35992724413394411</v>
          </cell>
          <cell r="BU372">
            <v>3.6845463300681267E-2</v>
          </cell>
          <cell r="BV372">
            <v>0.14423096889809955</v>
          </cell>
          <cell r="BW372">
            <v>0.41118742393827645</v>
          </cell>
          <cell r="BX372">
            <v>0.28319100275278219</v>
          </cell>
          <cell r="BY372">
            <v>0.18006866263351576</v>
          </cell>
          <cell r="BZ372">
            <v>0.21929506634146062</v>
          </cell>
          <cell r="CA372">
            <v>0.27061070581088198</v>
          </cell>
          <cell r="CB372">
            <v>0.35194994040157973</v>
          </cell>
          <cell r="CC372">
            <v>0.20148055106607349</v>
          </cell>
          <cell r="CD372">
            <v>0.25200538276897672</v>
          </cell>
          <cell r="CE372">
            <v>0.41143794017505586</v>
          </cell>
          <cell r="CF372">
            <v>0.30956761323340032</v>
          </cell>
          <cell r="CG372">
            <v>0.21309535773606733</v>
          </cell>
          <cell r="CH372">
            <v>0.30832217197378725</v>
          </cell>
          <cell r="CI372">
            <v>0.29335004400648501</v>
          </cell>
          <cell r="CJ372">
            <v>0.36369855795203321</v>
          </cell>
          <cell r="CK372">
            <v>0.26388294268298168</v>
          </cell>
          <cell r="CL372">
            <v>0.29856097128659997</v>
          </cell>
          <cell r="CM372">
            <v>0.43339217957748138</v>
          </cell>
          <cell r="CN372">
            <v>0.33725844304347685</v>
          </cell>
          <cell r="CO372">
            <v>0.26486979881745432</v>
          </cell>
          <cell r="CP372">
            <v>0.30662853906440884</v>
          </cell>
          <cell r="CQ372">
            <v>0.33012981628968502</v>
          </cell>
          <cell r="CR372">
            <v>0.38818967192277393</v>
          </cell>
          <cell r="CS372">
            <v>0.28646991830318225</v>
          </cell>
          <cell r="CT372">
            <v>0.32224947203483395</v>
          </cell>
        </row>
        <row r="373">
          <cell r="A373" t="str">
            <v xml:space="preserve"> </v>
          </cell>
          <cell r="B373" t="str">
            <v>USAGE</v>
          </cell>
        </row>
        <row r="374">
          <cell r="A374">
            <v>375</v>
          </cell>
          <cell r="B374" t="str">
            <v>Minutes Per Customer</v>
          </cell>
          <cell r="C374">
            <v>0</v>
          </cell>
          <cell r="D374">
            <v>0</v>
          </cell>
          <cell r="E374">
            <v>0</v>
          </cell>
          <cell r="F374" t="str">
            <v>-</v>
          </cell>
          <cell r="G374">
            <v>0</v>
          </cell>
          <cell r="H374">
            <v>0</v>
          </cell>
          <cell r="I374">
            <v>0</v>
          </cell>
          <cell r="J374">
            <v>0</v>
          </cell>
          <cell r="K374">
            <v>0</v>
          </cell>
          <cell r="L374">
            <v>0</v>
          </cell>
          <cell r="M374">
            <v>0</v>
          </cell>
          <cell r="N374" t="str">
            <v>-</v>
          </cell>
          <cell r="O374">
            <v>0</v>
          </cell>
          <cell r="P374">
            <v>0</v>
          </cell>
          <cell r="Q374">
            <v>0</v>
          </cell>
          <cell r="R374">
            <v>0</v>
          </cell>
          <cell r="S374">
            <v>0</v>
          </cell>
          <cell r="T374">
            <v>0</v>
          </cell>
          <cell r="U374">
            <v>0</v>
          </cell>
          <cell r="V374" t="str">
            <v>-</v>
          </cell>
          <cell r="W374">
            <v>0</v>
          </cell>
          <cell r="X374">
            <v>0</v>
          </cell>
          <cell r="Y374">
            <v>0</v>
          </cell>
          <cell r="Z374">
            <v>0</v>
          </cell>
          <cell r="AA374">
            <v>0</v>
          </cell>
          <cell r="AB374">
            <v>0</v>
          </cell>
          <cell r="AC374">
            <v>0</v>
          </cell>
          <cell r="AD374" t="str">
            <v>-</v>
          </cell>
          <cell r="AE374">
            <v>0</v>
          </cell>
          <cell r="AF374">
            <v>0</v>
          </cell>
          <cell r="AG374">
            <v>0</v>
          </cell>
          <cell r="AH374">
            <v>0</v>
          </cell>
          <cell r="AI374">
            <v>0</v>
          </cell>
          <cell r="AJ374">
            <v>0</v>
          </cell>
          <cell r="AK374">
            <v>0</v>
          </cell>
          <cell r="AL374" t="str">
            <v>-</v>
          </cell>
          <cell r="AM374">
            <v>0</v>
          </cell>
          <cell r="AN374">
            <v>0</v>
          </cell>
          <cell r="AO374">
            <v>0</v>
          </cell>
          <cell r="AP374">
            <v>0</v>
          </cell>
          <cell r="AQ374">
            <v>0</v>
          </cell>
          <cell r="AR374">
            <v>0</v>
          </cell>
          <cell r="AS374">
            <v>0</v>
          </cell>
          <cell r="AT374" t="str">
            <v>-</v>
          </cell>
          <cell r="AU374">
            <v>0</v>
          </cell>
          <cell r="AV374">
            <v>0</v>
          </cell>
          <cell r="AW374">
            <v>0</v>
          </cell>
          <cell r="AX374">
            <v>0</v>
          </cell>
          <cell r="AY374">
            <v>0</v>
          </cell>
          <cell r="AZ374">
            <v>0</v>
          </cell>
          <cell r="BA374">
            <v>0</v>
          </cell>
          <cell r="BB374" t="str">
            <v>-</v>
          </cell>
          <cell r="BC374">
            <v>0</v>
          </cell>
          <cell r="BD374">
            <v>0</v>
          </cell>
          <cell r="BE374">
            <v>0</v>
          </cell>
          <cell r="BF374">
            <v>0</v>
          </cell>
          <cell r="BG374">
            <v>0</v>
          </cell>
          <cell r="BH374">
            <v>0</v>
          </cell>
          <cell r="BI374">
            <v>0</v>
          </cell>
          <cell r="BJ374" t="str">
            <v>-</v>
          </cell>
          <cell r="BK374">
            <v>0</v>
          </cell>
          <cell r="BL374">
            <v>0</v>
          </cell>
          <cell r="BM374">
            <v>0</v>
          </cell>
          <cell r="BN374">
            <v>0</v>
          </cell>
          <cell r="BO374">
            <v>0</v>
          </cell>
          <cell r="BP374">
            <v>0</v>
          </cell>
          <cell r="BQ374">
            <v>0</v>
          </cell>
          <cell r="BR374" t="str">
            <v>-</v>
          </cell>
          <cell r="BS374">
            <v>0</v>
          </cell>
          <cell r="BT374">
            <v>0</v>
          </cell>
          <cell r="BU374">
            <v>0</v>
          </cell>
          <cell r="BV374">
            <v>0</v>
          </cell>
          <cell r="BW374">
            <v>0</v>
          </cell>
          <cell r="BX374">
            <v>0</v>
          </cell>
          <cell r="BY374">
            <v>0</v>
          </cell>
          <cell r="BZ374" t="str">
            <v>-</v>
          </cell>
          <cell r="CA374">
            <v>0</v>
          </cell>
          <cell r="CB374">
            <v>0</v>
          </cell>
          <cell r="CC374">
            <v>0</v>
          </cell>
          <cell r="CD374">
            <v>0</v>
          </cell>
          <cell r="CE374">
            <v>0</v>
          </cell>
          <cell r="CF374">
            <v>0</v>
          </cell>
          <cell r="CG374">
            <v>0</v>
          </cell>
          <cell r="CH374" t="str">
            <v>-</v>
          </cell>
          <cell r="CI374">
            <v>0</v>
          </cell>
          <cell r="CJ374">
            <v>0</v>
          </cell>
          <cell r="CK374">
            <v>0</v>
          </cell>
          <cell r="CL374">
            <v>0</v>
          </cell>
          <cell r="CM374">
            <v>0</v>
          </cell>
          <cell r="CN374">
            <v>0</v>
          </cell>
          <cell r="CO374">
            <v>0</v>
          </cell>
          <cell r="CP374" t="str">
            <v>-</v>
          </cell>
          <cell r="CQ374">
            <v>0</v>
          </cell>
          <cell r="CR374">
            <v>0</v>
          </cell>
          <cell r="CS374">
            <v>0</v>
          </cell>
          <cell r="CT374">
            <v>0</v>
          </cell>
        </row>
        <row r="375">
          <cell r="A375">
            <v>375</v>
          </cell>
          <cell r="B375" t="str">
            <v>Corporate Jupiter Base</v>
          </cell>
          <cell r="C375">
            <v>362.57295246679445</v>
          </cell>
          <cell r="D375">
            <v>272.30968462019177</v>
          </cell>
          <cell r="E375">
            <v>211.67491115552568</v>
          </cell>
          <cell r="F375" t="str">
            <v>-</v>
          </cell>
          <cell r="G375">
            <v>333.59869497773298</v>
          </cell>
          <cell r="H375">
            <v>335.69708948465944</v>
          </cell>
          <cell r="I375">
            <v>211.67491115552568</v>
          </cell>
          <cell r="J375">
            <v>333.59869497773298</v>
          </cell>
          <cell r="K375">
            <v>391.29863287132906</v>
          </cell>
          <cell r="L375">
            <v>313.05510207633932</v>
          </cell>
          <cell r="M375">
            <v>216.76503360843307</v>
          </cell>
          <cell r="N375" t="str">
            <v>-</v>
          </cell>
          <cell r="O375">
            <v>365.98414454203441</v>
          </cell>
          <cell r="P375">
            <v>368.40660240394203</v>
          </cell>
          <cell r="Q375">
            <v>216.76503360843307</v>
          </cell>
          <cell r="R375">
            <v>365.98414454203441</v>
          </cell>
          <cell r="S375">
            <v>366.18644499319424</v>
          </cell>
          <cell r="T375">
            <v>288.44897598528433</v>
          </cell>
          <cell r="U375">
            <v>242.59229102127841</v>
          </cell>
          <cell r="V375" t="str">
            <v>-</v>
          </cell>
          <cell r="W375">
            <v>342.30037267084816</v>
          </cell>
          <cell r="X375">
            <v>343.82782067007076</v>
          </cell>
          <cell r="Y375">
            <v>242.59229102127841</v>
          </cell>
          <cell r="Z375">
            <v>342.30037267084816</v>
          </cell>
          <cell r="AA375">
            <v>373.7075389235265</v>
          </cell>
          <cell r="AB375">
            <v>306.26508996029742</v>
          </cell>
          <cell r="AC375">
            <v>228.12348598248829</v>
          </cell>
          <cell r="AD375" t="str">
            <v>-</v>
          </cell>
          <cell r="AE375">
            <v>352.79739166312299</v>
          </cell>
          <cell r="AF375">
            <v>354.60239519742214</v>
          </cell>
          <cell r="AG375">
            <v>228.12348598248829</v>
          </cell>
          <cell r="AH375">
            <v>352.79739166312299</v>
          </cell>
          <cell r="AI375">
            <v>338.80935227471838</v>
          </cell>
          <cell r="AJ375">
            <v>287.92805574412387</v>
          </cell>
          <cell r="AK375">
            <v>217.35145096841029</v>
          </cell>
          <cell r="AL375" t="str">
            <v>-</v>
          </cell>
          <cell r="AM375">
            <v>323.16154585830418</v>
          </cell>
          <cell r="AN375">
            <v>324.60930618229798</v>
          </cell>
          <cell r="AO375">
            <v>217.35145096841029</v>
          </cell>
          <cell r="AP375">
            <v>323.16154585830418</v>
          </cell>
          <cell r="AQ375">
            <v>360.70449273250648</v>
          </cell>
          <cell r="AR375">
            <v>305.82946231536135</v>
          </cell>
          <cell r="AS375">
            <v>207.14452113876447</v>
          </cell>
          <cell r="AT375" t="str">
            <v>-</v>
          </cell>
          <cell r="AU375">
            <v>343.8836491345071</v>
          </cell>
          <cell r="AV375">
            <v>345.64813854254015</v>
          </cell>
          <cell r="AW375">
            <v>207.14452113876447</v>
          </cell>
          <cell r="AX375">
            <v>343.8836491345071</v>
          </cell>
          <cell r="AY375">
            <v>384.83598456529961</v>
          </cell>
          <cell r="AZ375">
            <v>335.99200608205302</v>
          </cell>
          <cell r="BA375">
            <v>230.5326041745349</v>
          </cell>
          <cell r="BB375" t="str">
            <v>-</v>
          </cell>
          <cell r="BC375">
            <v>369.95029552740027</v>
          </cell>
          <cell r="BD375">
            <v>371.64416854373633</v>
          </cell>
          <cell r="BE375">
            <v>230.5326041745349</v>
          </cell>
          <cell r="BF375">
            <v>369.95029552740027</v>
          </cell>
          <cell r="BG375">
            <v>381.06979178128802</v>
          </cell>
          <cell r="BH375">
            <v>333.65205008632591</v>
          </cell>
          <cell r="BI375">
            <v>234.68402253369379</v>
          </cell>
          <cell r="BJ375" t="str">
            <v>-</v>
          </cell>
          <cell r="BK375">
            <v>366.92538581936549</v>
          </cell>
          <cell r="BL375">
            <v>368.43717155342659</v>
          </cell>
          <cell r="BM375">
            <v>234.68402253369379</v>
          </cell>
          <cell r="BN375">
            <v>366.92538581936549</v>
          </cell>
          <cell r="BO375">
            <v>336.82199100313511</v>
          </cell>
          <cell r="BP375">
            <v>304.96008395130843</v>
          </cell>
          <cell r="BQ375">
            <v>224.37607060243144</v>
          </cell>
          <cell r="BR375" t="str">
            <v>-</v>
          </cell>
          <cell r="BS375">
            <v>327.32314342789391</v>
          </cell>
          <cell r="BT375">
            <v>328.43287079272289</v>
          </cell>
          <cell r="BU375">
            <v>224.37607060243144</v>
          </cell>
          <cell r="BV375">
            <v>327.32314342789391</v>
          </cell>
          <cell r="BW375">
            <v>361.56763091305783</v>
          </cell>
          <cell r="BX375">
            <v>325.79550958874603</v>
          </cell>
          <cell r="BY375">
            <v>236.03211471588881</v>
          </cell>
          <cell r="BZ375" t="str">
            <v>-</v>
          </cell>
          <cell r="CA375">
            <v>351.09695345883807</v>
          </cell>
          <cell r="CB375">
            <v>352.26893810164148</v>
          </cell>
          <cell r="CC375">
            <v>236.03211471588881</v>
          </cell>
          <cell r="CD375">
            <v>351.09695345883807</v>
          </cell>
          <cell r="CE375">
            <v>356.92810294659165</v>
          </cell>
          <cell r="CF375">
            <v>322.73907545960606</v>
          </cell>
          <cell r="CG375">
            <v>218.68917090278714</v>
          </cell>
          <cell r="CH375" t="str">
            <v>-</v>
          </cell>
          <cell r="CI375">
            <v>346.95773308586894</v>
          </cell>
          <cell r="CJ375">
            <v>348.19068025562336</v>
          </cell>
          <cell r="CK375">
            <v>218.68917090278714</v>
          </cell>
          <cell r="CL375">
            <v>346.95773308586894</v>
          </cell>
          <cell r="CM375">
            <v>361.3630355153071</v>
          </cell>
          <cell r="CN375">
            <v>330.62909786231251</v>
          </cell>
          <cell r="CO375">
            <v>230.06981352963592</v>
          </cell>
          <cell r="CP375" t="str">
            <v>-</v>
          </cell>
          <cell r="CQ375">
            <v>352.54306494853705</v>
          </cell>
          <cell r="CR375">
            <v>353.6523515273156</v>
          </cell>
          <cell r="CS375">
            <v>230.06981352963592</v>
          </cell>
          <cell r="CT375">
            <v>352.54306494853705</v>
          </cell>
        </row>
        <row r="376">
          <cell r="A376">
            <v>376</v>
          </cell>
          <cell r="B376" t="str">
            <v>SPD</v>
          </cell>
          <cell r="C376">
            <v>208.68651020290935</v>
          </cell>
          <cell r="D376">
            <v>252.42659030773285</v>
          </cell>
          <cell r="E376">
            <v>170.41756981623715</v>
          </cell>
          <cell r="F376" t="str">
            <v>-</v>
          </cell>
          <cell r="G376">
            <v>179.02506521816483</v>
          </cell>
          <cell r="H376">
            <v>245.84671947896237</v>
          </cell>
          <cell r="I376">
            <v>170.41756981623715</v>
          </cell>
          <cell r="J376">
            <v>179.02506521816483</v>
          </cell>
          <cell r="K376">
            <v>229.99638605334965</v>
          </cell>
          <cell r="L376">
            <v>274.07450813615765</v>
          </cell>
          <cell r="M376">
            <v>201.40852839290125</v>
          </cell>
          <cell r="N376" t="str">
            <v>-</v>
          </cell>
          <cell r="O376">
            <v>208.9712645475179</v>
          </cell>
          <cell r="P376">
            <v>267.53613328734315</v>
          </cell>
          <cell r="Q376">
            <v>201.40852839290125</v>
          </cell>
          <cell r="R376">
            <v>208.9712645475179</v>
          </cell>
          <cell r="S376">
            <v>218.87436361765666</v>
          </cell>
          <cell r="T376">
            <v>257.55899057772456</v>
          </cell>
          <cell r="U376">
            <v>204.79946029900537</v>
          </cell>
          <cell r="V376" t="str">
            <v>-</v>
          </cell>
          <cell r="W376">
            <v>210.19178867721979</v>
          </cell>
          <cell r="X376">
            <v>251.90159583907007</v>
          </cell>
          <cell r="Y376">
            <v>204.79946029900537</v>
          </cell>
          <cell r="Z376">
            <v>210.19178867721979</v>
          </cell>
          <cell r="AA376">
            <v>234.41246216998246</v>
          </cell>
          <cell r="AB376">
            <v>282.95206242097822</v>
          </cell>
          <cell r="AC376">
            <v>199.34046893360366</v>
          </cell>
          <cell r="AD376" t="str">
            <v>-</v>
          </cell>
          <cell r="AE376">
            <v>208.08652365786313</v>
          </cell>
          <cell r="AF376">
            <v>275.95865743482773</v>
          </cell>
          <cell r="AG376">
            <v>199.34046893360366</v>
          </cell>
          <cell r="AH376">
            <v>208.08652365786313</v>
          </cell>
          <cell r="AI376">
            <v>222.48462811096854</v>
          </cell>
          <cell r="AJ376">
            <v>266.61126674358627</v>
          </cell>
          <cell r="AK376">
            <v>195.84639638144952</v>
          </cell>
          <cell r="AL376" t="str">
            <v>-</v>
          </cell>
          <cell r="AM376">
            <v>203.18627648955669</v>
          </cell>
          <cell r="AN376">
            <v>260.35199137565945</v>
          </cell>
          <cell r="AO376">
            <v>195.84639638144952</v>
          </cell>
          <cell r="AP376">
            <v>203.18627648955669</v>
          </cell>
          <cell r="AQ376">
            <v>242.35421133131189</v>
          </cell>
          <cell r="AR376">
            <v>295.88628456391825</v>
          </cell>
          <cell r="AS376">
            <v>198.803638615355</v>
          </cell>
          <cell r="AT376" t="str">
            <v>-</v>
          </cell>
          <cell r="AU376">
            <v>208.9977770091362</v>
          </cell>
          <cell r="AV376">
            <v>288.40613682350534</v>
          </cell>
          <cell r="AW376">
            <v>198.803638615355</v>
          </cell>
          <cell r="AX376">
            <v>208.9977770091362</v>
          </cell>
          <cell r="AY376">
            <v>254.72043167752014</v>
          </cell>
          <cell r="AZ376">
            <v>310.28639745345936</v>
          </cell>
          <cell r="BA376">
            <v>217.20164403410072</v>
          </cell>
          <cell r="BB376" t="str">
            <v>-</v>
          </cell>
          <cell r="BC376">
            <v>226.94183163550261</v>
          </cell>
          <cell r="BD376">
            <v>302.65439537763672</v>
          </cell>
          <cell r="BE376">
            <v>217.20164403410072</v>
          </cell>
          <cell r="BF376">
            <v>226.94183163550261</v>
          </cell>
          <cell r="BG376">
            <v>243.3203605110163</v>
          </cell>
          <cell r="BH376">
            <v>300.8007630669411</v>
          </cell>
          <cell r="BI376">
            <v>211.07552253062093</v>
          </cell>
          <cell r="BJ376" t="str">
            <v>-</v>
          </cell>
          <cell r="BK376">
            <v>220.42352679414611</v>
          </cell>
          <cell r="BL376">
            <v>293.06173697867223</v>
          </cell>
          <cell r="BM376">
            <v>211.07552253062093</v>
          </cell>
          <cell r="BN376">
            <v>220.42352679414611</v>
          </cell>
          <cell r="BO376">
            <v>239.94393060173707</v>
          </cell>
          <cell r="BP376">
            <v>291.5224163468269</v>
          </cell>
          <cell r="BQ376">
            <v>219.76987336882371</v>
          </cell>
          <cell r="BR376" t="str">
            <v>-</v>
          </cell>
          <cell r="BS376">
            <v>227.13026585024551</v>
          </cell>
          <cell r="BT376">
            <v>284.71784929680013</v>
          </cell>
          <cell r="BU376">
            <v>219.76987336882371</v>
          </cell>
          <cell r="BV376">
            <v>227.13026585024551</v>
          </cell>
          <cell r="BW376">
            <v>231.57523112380389</v>
          </cell>
          <cell r="BX376">
            <v>283.10421246975778</v>
          </cell>
          <cell r="BY376">
            <v>211.03485062240131</v>
          </cell>
          <cell r="BZ376" t="str">
            <v>-</v>
          </cell>
          <cell r="CA376">
            <v>218.39396887377114</v>
          </cell>
          <cell r="CB376">
            <v>276.43182929463984</v>
          </cell>
          <cell r="CC376">
            <v>211.03485062240131</v>
          </cell>
          <cell r="CD376">
            <v>218.39396887377114</v>
          </cell>
          <cell r="CE376">
            <v>248.46909523124609</v>
          </cell>
          <cell r="CF376">
            <v>309.49887219525033</v>
          </cell>
          <cell r="CG376">
            <v>218.05590316139029</v>
          </cell>
          <cell r="CH376" t="str">
            <v>-</v>
          </cell>
          <cell r="CI376">
            <v>227.43931831497051</v>
          </cell>
          <cell r="CJ376">
            <v>301.72947127181408</v>
          </cell>
          <cell r="CK376">
            <v>218.05590316139029</v>
          </cell>
          <cell r="CL376">
            <v>227.43931831497051</v>
          </cell>
          <cell r="CM376">
            <v>269.70417346519497</v>
          </cell>
          <cell r="CN376">
            <v>336.3018414002957</v>
          </cell>
          <cell r="CO376">
            <v>244.27848660320964</v>
          </cell>
          <cell r="CP376" t="str">
            <v>-</v>
          </cell>
          <cell r="CQ376">
            <v>253.64571123637214</v>
          </cell>
          <cell r="CR376">
            <v>327.96747208369669</v>
          </cell>
          <cell r="CS376">
            <v>244.27848660320964</v>
          </cell>
          <cell r="CT376">
            <v>253.64571123637214</v>
          </cell>
        </row>
        <row r="377">
          <cell r="A377">
            <v>377</v>
          </cell>
          <cell r="B377" t="str">
            <v>Cellops Base</v>
          </cell>
          <cell r="C377" t="str">
            <v>-</v>
          </cell>
          <cell r="D377">
            <v>0</v>
          </cell>
          <cell r="E377">
            <v>160.28232705855785</v>
          </cell>
          <cell r="F377" t="str">
            <v>-</v>
          </cell>
          <cell r="G377">
            <v>161.06936653029197</v>
          </cell>
          <cell r="H377">
            <v>0</v>
          </cell>
          <cell r="I377">
            <v>160.28232705855785</v>
          </cell>
          <cell r="J377">
            <v>161.06936653029197</v>
          </cell>
          <cell r="K377" t="str">
            <v>-</v>
          </cell>
          <cell r="L377">
            <v>0</v>
          </cell>
          <cell r="M377">
            <v>179.13843688678509</v>
          </cell>
          <cell r="N377" t="str">
            <v>-</v>
          </cell>
          <cell r="O377">
            <v>181.60995066245047</v>
          </cell>
          <cell r="P377">
            <v>0</v>
          </cell>
          <cell r="Q377">
            <v>179.13843688678509</v>
          </cell>
          <cell r="R377">
            <v>181.60995066245047</v>
          </cell>
          <cell r="S377" t="str">
            <v>-</v>
          </cell>
          <cell r="T377">
            <v>0</v>
          </cell>
          <cell r="U377">
            <v>184.84054608016606</v>
          </cell>
          <cell r="V377" t="str">
            <v>-</v>
          </cell>
          <cell r="W377">
            <v>187.1625846201697</v>
          </cell>
          <cell r="X377">
            <v>0</v>
          </cell>
          <cell r="Y377">
            <v>184.84054608016606</v>
          </cell>
          <cell r="Z377">
            <v>187.1625846201697</v>
          </cell>
          <cell r="AA377" t="str">
            <v>-</v>
          </cell>
          <cell r="AB377">
            <v>0</v>
          </cell>
          <cell r="AC377">
            <v>197.80016183681929</v>
          </cell>
          <cell r="AD377" t="str">
            <v>-</v>
          </cell>
          <cell r="AE377">
            <v>203.90403766486588</v>
          </cell>
          <cell r="AF377">
            <v>0</v>
          </cell>
          <cell r="AG377">
            <v>197.80016183681929</v>
          </cell>
          <cell r="AH377">
            <v>203.90403766486588</v>
          </cell>
          <cell r="AI377" t="str">
            <v>-</v>
          </cell>
          <cell r="AJ377">
            <v>0</v>
          </cell>
          <cell r="AK377">
            <v>191.09406946550919</v>
          </cell>
          <cell r="AL377" t="str">
            <v>-</v>
          </cell>
          <cell r="AM377">
            <v>198.15681843784242</v>
          </cell>
          <cell r="AN377">
            <v>0</v>
          </cell>
          <cell r="AO377">
            <v>191.09406946550919</v>
          </cell>
          <cell r="AP377">
            <v>198.15681843784242</v>
          </cell>
          <cell r="AQ377" t="str">
            <v>-</v>
          </cell>
          <cell r="AR377">
            <v>0</v>
          </cell>
          <cell r="AS377">
            <v>194.27653614552895</v>
          </cell>
          <cell r="AT377" t="str">
            <v>-</v>
          </cell>
          <cell r="AU377">
            <v>206.49326891822676</v>
          </cell>
          <cell r="AV377">
            <v>0</v>
          </cell>
          <cell r="AW377">
            <v>194.27653614552895</v>
          </cell>
          <cell r="AX377">
            <v>206.49326891822676</v>
          </cell>
          <cell r="AY377" t="str">
            <v>-</v>
          </cell>
          <cell r="AZ377">
            <v>0</v>
          </cell>
          <cell r="BA377">
            <v>208.7711308685659</v>
          </cell>
          <cell r="BB377" t="str">
            <v>-</v>
          </cell>
          <cell r="BC377">
            <v>223.89185352592858</v>
          </cell>
          <cell r="BD377">
            <v>0</v>
          </cell>
          <cell r="BE377">
            <v>208.7711308685659</v>
          </cell>
          <cell r="BF377">
            <v>223.89185352592858</v>
          </cell>
          <cell r="BG377" t="str">
            <v>-</v>
          </cell>
          <cell r="BH377">
            <v>0</v>
          </cell>
          <cell r="BI377">
            <v>205.21217337462957</v>
          </cell>
          <cell r="BJ377" t="str">
            <v>-</v>
          </cell>
          <cell r="BK377">
            <v>222.84907735607516</v>
          </cell>
          <cell r="BL377">
            <v>0</v>
          </cell>
          <cell r="BM377">
            <v>205.21217337462957</v>
          </cell>
          <cell r="BN377">
            <v>222.84907735607516</v>
          </cell>
          <cell r="BO377" t="str">
            <v>-</v>
          </cell>
          <cell r="BP377">
            <v>0</v>
          </cell>
          <cell r="BQ377">
            <v>208.56234705012156</v>
          </cell>
          <cell r="BR377" t="str">
            <v>-</v>
          </cell>
          <cell r="BS377">
            <v>225.90792416441715</v>
          </cell>
          <cell r="BT377">
            <v>0</v>
          </cell>
          <cell r="BU377">
            <v>208.56234705012156</v>
          </cell>
          <cell r="BV377">
            <v>225.90792416441715</v>
          </cell>
          <cell r="BW377" t="str">
            <v>-</v>
          </cell>
          <cell r="BX377">
            <v>0</v>
          </cell>
          <cell r="BY377">
            <v>200.20054944254693</v>
          </cell>
          <cell r="BZ377" t="str">
            <v>-</v>
          </cell>
          <cell r="CA377">
            <v>219.86661463674724</v>
          </cell>
          <cell r="CB377">
            <v>0</v>
          </cell>
          <cell r="CC377">
            <v>200.20054944254693</v>
          </cell>
          <cell r="CD377">
            <v>219.86661463674724</v>
          </cell>
          <cell r="CE377" t="str">
            <v>-</v>
          </cell>
          <cell r="CF377">
            <v>0</v>
          </cell>
          <cell r="CG377">
            <v>206.69500218952001</v>
          </cell>
          <cell r="CH377" t="str">
            <v>-</v>
          </cell>
          <cell r="CI377">
            <v>234.300814919717</v>
          </cell>
          <cell r="CJ377">
            <v>0</v>
          </cell>
          <cell r="CK377">
            <v>206.69500218952001</v>
          </cell>
          <cell r="CL377">
            <v>234.300814919717</v>
          </cell>
          <cell r="CM377" t="str">
            <v>-</v>
          </cell>
          <cell r="CN377">
            <v>0</v>
          </cell>
          <cell r="CO377">
            <v>229.11079827145571</v>
          </cell>
          <cell r="CP377" t="str">
            <v>-</v>
          </cell>
          <cell r="CQ377">
            <v>261.10077653812692</v>
          </cell>
          <cell r="CR377">
            <v>0</v>
          </cell>
          <cell r="CS377">
            <v>229.11079827145571</v>
          </cell>
          <cell r="CT377">
            <v>261.10077653812692</v>
          </cell>
        </row>
        <row r="378">
          <cell r="A378">
            <v>378</v>
          </cell>
          <cell r="B378" t="str">
            <v>Lumina Base</v>
          </cell>
          <cell r="C378">
            <v>273.71732644927226</v>
          </cell>
          <cell r="D378">
            <v>267.42115414091325</v>
          </cell>
          <cell r="E378">
            <v>164.40594809223282</v>
          </cell>
          <cell r="F378" t="str">
            <v>-</v>
          </cell>
          <cell r="G378">
            <v>208.62841791308381</v>
          </cell>
          <cell r="H378">
            <v>272.21582025698217</v>
          </cell>
          <cell r="I378">
            <v>164.40594809223282</v>
          </cell>
          <cell r="J378">
            <v>208.62841791308381</v>
          </cell>
          <cell r="K378">
            <v>317.50456966592839</v>
          </cell>
          <cell r="L378">
            <v>317.18472579776505</v>
          </cell>
          <cell r="M378">
            <v>203.54203502728527</v>
          </cell>
          <cell r="N378" t="str">
            <v>-</v>
          </cell>
          <cell r="O378">
            <v>250.96954351663334</v>
          </cell>
          <cell r="P378">
            <v>317.4227104957659</v>
          </cell>
          <cell r="Q378">
            <v>203.54203502728527</v>
          </cell>
          <cell r="R378">
            <v>250.96954351663334</v>
          </cell>
          <cell r="S378">
            <v>274.32545630952046</v>
          </cell>
          <cell r="T378">
            <v>278.38930967283636</v>
          </cell>
          <cell r="U378">
            <v>205.50230518535793</v>
          </cell>
          <cell r="V378" t="str">
            <v>-</v>
          </cell>
          <cell r="W378">
            <v>234.97094263733715</v>
          </cell>
          <cell r="X378">
            <v>275.4320483877022</v>
          </cell>
          <cell r="Y378">
            <v>205.50230518535793</v>
          </cell>
          <cell r="Z378">
            <v>234.97094263733715</v>
          </cell>
          <cell r="AA378">
            <v>297.22652644307999</v>
          </cell>
          <cell r="AB378">
            <v>298.49218339063367</v>
          </cell>
          <cell r="AC378">
            <v>203.25095769726209</v>
          </cell>
          <cell r="AD378" t="str">
            <v>-</v>
          </cell>
          <cell r="AE378">
            <v>243.26753000468349</v>
          </cell>
          <cell r="AF378">
            <v>297.58931070633867</v>
          </cell>
          <cell r="AG378">
            <v>203.25095769726209</v>
          </cell>
          <cell r="AH378">
            <v>243.26753000468349</v>
          </cell>
          <cell r="AI378">
            <v>275.53264621414655</v>
          </cell>
          <cell r="AJ378">
            <v>278.01803924548915</v>
          </cell>
          <cell r="AK378">
            <v>199.12062640583591</v>
          </cell>
          <cell r="AL378" t="str">
            <v>-</v>
          </cell>
          <cell r="AM378">
            <v>231.97151267467169</v>
          </cell>
          <cell r="AN378">
            <v>276.27615367859801</v>
          </cell>
          <cell r="AO378">
            <v>199.12062640583591</v>
          </cell>
          <cell r="AP378">
            <v>231.97151267467169</v>
          </cell>
          <cell r="AQ378">
            <v>310.91121947514432</v>
          </cell>
          <cell r="AR378">
            <v>313.30129579444292</v>
          </cell>
          <cell r="AS378">
            <v>208.75849549488689</v>
          </cell>
          <cell r="AT378" t="str">
            <v>-</v>
          </cell>
          <cell r="AU378">
            <v>252.49342642335156</v>
          </cell>
          <cell r="AV378">
            <v>311.65472129950774</v>
          </cell>
          <cell r="AW378">
            <v>208.75849549488689</v>
          </cell>
          <cell r="AX378">
            <v>252.49342642335156</v>
          </cell>
          <cell r="AY378">
            <v>322.7089154639134</v>
          </cell>
          <cell r="AZ378">
            <v>326.27718309989609</v>
          </cell>
          <cell r="BA378">
            <v>228.16659927593074</v>
          </cell>
          <cell r="BB378" t="str">
            <v>-</v>
          </cell>
          <cell r="BC378">
            <v>268.51341667526032</v>
          </cell>
          <cell r="BD378">
            <v>323.86077752995669</v>
          </cell>
          <cell r="BE378">
            <v>228.16659927593074</v>
          </cell>
          <cell r="BF378">
            <v>268.51341667526032</v>
          </cell>
          <cell r="BG378">
            <v>315.1725664828395</v>
          </cell>
          <cell r="BH378">
            <v>317.96069596782047</v>
          </cell>
          <cell r="BI378">
            <v>224.05922129099395</v>
          </cell>
          <cell r="BJ378" t="str">
            <v>-</v>
          </cell>
          <cell r="BK378">
            <v>262.4302615423893</v>
          </cell>
          <cell r="BL378">
            <v>316.10435488130946</v>
          </cell>
          <cell r="BM378">
            <v>224.05922129099395</v>
          </cell>
          <cell r="BN378">
            <v>262.4302615423893</v>
          </cell>
          <cell r="BO378">
            <v>299.13058763328661</v>
          </cell>
          <cell r="BP378">
            <v>304.20973729890659</v>
          </cell>
          <cell r="BQ378">
            <v>233.70756099633084</v>
          </cell>
          <cell r="BR378" t="str">
            <v>-</v>
          </cell>
          <cell r="BS378">
            <v>261.02688493715243</v>
          </cell>
          <cell r="BT378">
            <v>300.88488715141727</v>
          </cell>
          <cell r="BU378">
            <v>233.70756099633084</v>
          </cell>
          <cell r="BV378">
            <v>261.02688493715243</v>
          </cell>
          <cell r="BW378">
            <v>291.35854524355352</v>
          </cell>
          <cell r="BX378">
            <v>295.50389784908464</v>
          </cell>
          <cell r="BY378">
            <v>227.00516661079655</v>
          </cell>
          <cell r="BZ378" t="str">
            <v>-</v>
          </cell>
          <cell r="CA378">
            <v>253.16782342934212</v>
          </cell>
          <cell r="CB378">
            <v>292.83565497073903</v>
          </cell>
          <cell r="CC378">
            <v>227.00516661079655</v>
          </cell>
          <cell r="CD378">
            <v>253.16782342934212</v>
          </cell>
          <cell r="CE378">
            <v>321.52368361503551</v>
          </cell>
          <cell r="CF378">
            <v>325.35418413938356</v>
          </cell>
          <cell r="CG378">
            <v>238.06549615816405</v>
          </cell>
          <cell r="CH378" t="str">
            <v>-</v>
          </cell>
          <cell r="CI378">
            <v>271.64395395754178</v>
          </cell>
          <cell r="CJ378">
            <v>322.92811705424509</v>
          </cell>
          <cell r="CK378">
            <v>238.06549615816405</v>
          </cell>
          <cell r="CL378">
            <v>271.64395395754178</v>
          </cell>
          <cell r="CM378">
            <v>348.13402678959801</v>
          </cell>
          <cell r="CN378">
            <v>353.34022759340809</v>
          </cell>
          <cell r="CO378">
            <v>266.14497149308352</v>
          </cell>
          <cell r="CP378" t="str">
            <v>-</v>
          </cell>
          <cell r="CQ378">
            <v>299.48634108255214</v>
          </cell>
          <cell r="CR378">
            <v>350.09366751903735</v>
          </cell>
          <cell r="CS378">
            <v>266.14497149308352</v>
          </cell>
          <cell r="CT378">
            <v>299.48634108255214</v>
          </cell>
        </row>
        <row r="379">
          <cell r="A379">
            <v>379</v>
          </cell>
          <cell r="B379" t="str">
            <v>ISP Base</v>
          </cell>
          <cell r="C379" t="str">
            <v>-</v>
          </cell>
          <cell r="D379">
            <v>272.64556650712399</v>
          </cell>
          <cell r="E379">
            <v>141.31776710924174</v>
          </cell>
          <cell r="F379" t="str">
            <v>-</v>
          </cell>
          <cell r="G379">
            <v>246.03807942660956</v>
          </cell>
          <cell r="H379">
            <v>272.64556650712399</v>
          </cell>
          <cell r="I379">
            <v>141.31776710924174</v>
          </cell>
          <cell r="J379">
            <v>246.03807942660956</v>
          </cell>
          <cell r="K379" t="str">
            <v>-</v>
          </cell>
          <cell r="L379">
            <v>281.54969971442159</v>
          </cell>
          <cell r="M379">
            <v>166.0662523434334</v>
          </cell>
          <cell r="N379" t="str">
            <v>-</v>
          </cell>
          <cell r="O379">
            <v>258.83595520295188</v>
          </cell>
          <cell r="P379">
            <v>281.54969971442159</v>
          </cell>
          <cell r="Q379">
            <v>166.0662523434334</v>
          </cell>
          <cell r="R379">
            <v>258.83595520295188</v>
          </cell>
          <cell r="S379" t="str">
            <v>-</v>
          </cell>
          <cell r="T379">
            <v>261.86335491396244</v>
          </cell>
          <cell r="U379">
            <v>158.20362794973533</v>
          </cell>
          <cell r="V379" t="str">
            <v>-</v>
          </cell>
          <cell r="W379">
            <v>242.09203424076171</v>
          </cell>
          <cell r="X379">
            <v>261.86335491396244</v>
          </cell>
          <cell r="Y379">
            <v>158.20362794973533</v>
          </cell>
          <cell r="Z379">
            <v>242.09203424076171</v>
          </cell>
          <cell r="AA379" t="str">
            <v>-</v>
          </cell>
          <cell r="AB379">
            <v>302.98719941604736</v>
          </cell>
          <cell r="AC379">
            <v>161.94246488256533</v>
          </cell>
          <cell r="AD379" t="str">
            <v>-</v>
          </cell>
          <cell r="AE379">
            <v>276.94891554617891</v>
          </cell>
          <cell r="AF379">
            <v>302.98719941604736</v>
          </cell>
          <cell r="AG379">
            <v>161.94246488256533</v>
          </cell>
          <cell r="AH379">
            <v>276.94891554617891</v>
          </cell>
          <cell r="AI379" t="str">
            <v>-</v>
          </cell>
          <cell r="AJ379">
            <v>282.13166014014786</v>
          </cell>
          <cell r="AK379">
            <v>154.98443387289529</v>
          </cell>
          <cell r="AL379" t="str">
            <v>-</v>
          </cell>
          <cell r="AM379">
            <v>259.454321076057</v>
          </cell>
          <cell r="AN379">
            <v>282.13166014014786</v>
          </cell>
          <cell r="AO379">
            <v>154.98443387289529</v>
          </cell>
          <cell r="AP379">
            <v>259.454321076057</v>
          </cell>
          <cell r="AQ379" t="str">
            <v>-</v>
          </cell>
          <cell r="AR379">
            <v>317.71410398276498</v>
          </cell>
          <cell r="AS379">
            <v>164.04613272477476</v>
          </cell>
          <cell r="AT379" t="str">
            <v>-</v>
          </cell>
          <cell r="AU379">
            <v>291.2417303041837</v>
          </cell>
          <cell r="AV379">
            <v>317.71410398276498</v>
          </cell>
          <cell r="AW379">
            <v>164.04613272477476</v>
          </cell>
          <cell r="AX379">
            <v>291.2417303041837</v>
          </cell>
          <cell r="AY379" t="str">
            <v>-</v>
          </cell>
          <cell r="AZ379">
            <v>330.84741727311814</v>
          </cell>
          <cell r="BA379">
            <v>174.55468342491537</v>
          </cell>
          <cell r="BB379" t="str">
            <v>-</v>
          </cell>
          <cell r="BC379">
            <v>304.95296374192537</v>
          </cell>
          <cell r="BD379">
            <v>330.84741727311814</v>
          </cell>
          <cell r="BE379">
            <v>174.55468342491537</v>
          </cell>
          <cell r="BF379">
            <v>304.95296374192537</v>
          </cell>
          <cell r="BG379" t="str">
            <v>-</v>
          </cell>
          <cell r="BH379">
            <v>323.55892685611155</v>
          </cell>
          <cell r="BI379">
            <v>165.70018269958598</v>
          </cell>
          <cell r="BJ379" t="str">
            <v>-</v>
          </cell>
          <cell r="BK379">
            <v>298.50825816336328</v>
          </cell>
          <cell r="BL379">
            <v>323.55892685611155</v>
          </cell>
          <cell r="BM379">
            <v>165.70018269958598</v>
          </cell>
          <cell r="BN379">
            <v>298.50825816336328</v>
          </cell>
          <cell r="BO379" t="str">
            <v>-</v>
          </cell>
          <cell r="BP379">
            <v>310.7510171423354</v>
          </cell>
          <cell r="BQ379">
            <v>167.24974216493689</v>
          </cell>
          <cell r="BR379" t="str">
            <v>-</v>
          </cell>
          <cell r="BS379">
            <v>288.93716487002843</v>
          </cell>
          <cell r="BT379">
            <v>310.7510171423354</v>
          </cell>
          <cell r="BU379">
            <v>167.24974216493689</v>
          </cell>
          <cell r="BV379">
            <v>288.93716487002843</v>
          </cell>
          <cell r="BW379" t="str">
            <v>-</v>
          </cell>
          <cell r="BX379">
            <v>301.98709832543011</v>
          </cell>
          <cell r="BY379">
            <v>158.67131047017094</v>
          </cell>
          <cell r="BZ379" t="str">
            <v>-</v>
          </cell>
          <cell r="CA379">
            <v>281.03398026247856</v>
          </cell>
          <cell r="CB379">
            <v>301.98709832543011</v>
          </cell>
          <cell r="CC379">
            <v>158.67131047017094</v>
          </cell>
          <cell r="CD379">
            <v>281.03398026247856</v>
          </cell>
          <cell r="CE379" t="str">
            <v>-</v>
          </cell>
          <cell r="CF379">
            <v>332.5720259259507</v>
          </cell>
          <cell r="CG379">
            <v>167.10478444954001</v>
          </cell>
          <cell r="CH379" t="str">
            <v>-</v>
          </cell>
          <cell r="CI379">
            <v>309.21438908515648</v>
          </cell>
          <cell r="CJ379">
            <v>332.5720259259507</v>
          </cell>
          <cell r="CK379">
            <v>167.10478444954001</v>
          </cell>
          <cell r="CL379">
            <v>309.21438908515648</v>
          </cell>
          <cell r="CM379" t="str">
            <v>-</v>
          </cell>
          <cell r="CN379">
            <v>361.84899663741538</v>
          </cell>
          <cell r="CO379">
            <v>183.77340830349394</v>
          </cell>
          <cell r="CP379" t="str">
            <v>-</v>
          </cell>
          <cell r="CQ379">
            <v>337.58304453697372</v>
          </cell>
          <cell r="CR379">
            <v>361.84899663741538</v>
          </cell>
          <cell r="CS379">
            <v>183.77340830349394</v>
          </cell>
          <cell r="CT379">
            <v>337.58304453697372</v>
          </cell>
        </row>
        <row r="380">
          <cell r="A380">
            <v>380</v>
          </cell>
          <cell r="B380" t="str">
            <v>Prepay Base</v>
          </cell>
          <cell r="C380" t="str">
            <v>-</v>
          </cell>
          <cell r="D380" t="str">
            <v>-</v>
          </cell>
          <cell r="E380" t="str">
            <v>-</v>
          </cell>
          <cell r="F380">
            <v>58.648705157860768</v>
          </cell>
          <cell r="G380" t="str">
            <v>-</v>
          </cell>
          <cell r="H380" t="str">
            <v>-</v>
          </cell>
          <cell r="I380">
            <v>58.648705157860768</v>
          </cell>
          <cell r="J380">
            <v>58.648705157860768</v>
          </cell>
          <cell r="K380" t="str">
            <v>-</v>
          </cell>
          <cell r="L380" t="str">
            <v>-</v>
          </cell>
          <cell r="M380" t="str">
            <v>-</v>
          </cell>
          <cell r="N380">
            <v>59.806652815739852</v>
          </cell>
          <cell r="O380" t="str">
            <v>-</v>
          </cell>
          <cell r="P380" t="str">
            <v>-</v>
          </cell>
          <cell r="Q380">
            <v>59.806652815739852</v>
          </cell>
          <cell r="R380">
            <v>59.806652815739852</v>
          </cell>
          <cell r="S380" t="str">
            <v>-</v>
          </cell>
          <cell r="T380" t="str">
            <v>-</v>
          </cell>
          <cell r="U380" t="str">
            <v>-</v>
          </cell>
          <cell r="V380">
            <v>60.666794799742704</v>
          </cell>
          <cell r="W380" t="str">
            <v>-</v>
          </cell>
          <cell r="X380" t="str">
            <v>-</v>
          </cell>
          <cell r="Y380">
            <v>60.666794799742704</v>
          </cell>
          <cell r="Z380">
            <v>60.666794799742704</v>
          </cell>
          <cell r="AA380" t="str">
            <v>-</v>
          </cell>
          <cell r="AB380" t="str">
            <v>-</v>
          </cell>
          <cell r="AC380" t="str">
            <v>-</v>
          </cell>
          <cell r="AD380">
            <v>61.576842663188572</v>
          </cell>
          <cell r="AE380" t="str">
            <v>-</v>
          </cell>
          <cell r="AF380" t="str">
            <v>-</v>
          </cell>
          <cell r="AG380">
            <v>61.576842663188572</v>
          </cell>
          <cell r="AH380">
            <v>61.576842663188572</v>
          </cell>
          <cell r="AI380" t="str">
            <v>-</v>
          </cell>
          <cell r="AJ380" t="str">
            <v>-</v>
          </cell>
          <cell r="AK380" t="str">
            <v>-</v>
          </cell>
          <cell r="AL380">
            <v>62.697369213575165</v>
          </cell>
          <cell r="AM380" t="str">
            <v>-</v>
          </cell>
          <cell r="AN380" t="str">
            <v>-</v>
          </cell>
          <cell r="AO380">
            <v>62.697369213575165</v>
          </cell>
          <cell r="AP380">
            <v>62.697369213575165</v>
          </cell>
          <cell r="AQ380" t="str">
            <v>-</v>
          </cell>
          <cell r="AR380" t="str">
            <v>-</v>
          </cell>
          <cell r="AS380" t="str">
            <v>-</v>
          </cell>
          <cell r="AT380">
            <v>63.903482085581942</v>
          </cell>
          <cell r="AU380" t="str">
            <v>-</v>
          </cell>
          <cell r="AV380" t="str">
            <v>-</v>
          </cell>
          <cell r="AW380">
            <v>63.903482085581942</v>
          </cell>
          <cell r="AX380">
            <v>63.903482085581942</v>
          </cell>
          <cell r="AY380" t="str">
            <v>-</v>
          </cell>
          <cell r="AZ380" t="str">
            <v>-</v>
          </cell>
          <cell r="BA380" t="str">
            <v>-</v>
          </cell>
          <cell r="BB380">
            <v>64.945402391564912</v>
          </cell>
          <cell r="BC380" t="str">
            <v>-</v>
          </cell>
          <cell r="BD380" t="str">
            <v>-</v>
          </cell>
          <cell r="BE380">
            <v>64.945402391564912</v>
          </cell>
          <cell r="BF380">
            <v>64.945402391564912</v>
          </cell>
          <cell r="BG380" t="str">
            <v>-</v>
          </cell>
          <cell r="BH380" t="str">
            <v>-</v>
          </cell>
          <cell r="BI380" t="str">
            <v>-</v>
          </cell>
          <cell r="BJ380">
            <v>66.89840767329558</v>
          </cell>
          <cell r="BK380" t="str">
            <v>-</v>
          </cell>
          <cell r="BL380" t="str">
            <v>-</v>
          </cell>
          <cell r="BM380">
            <v>66.89840767329558</v>
          </cell>
          <cell r="BN380">
            <v>66.89840767329558</v>
          </cell>
          <cell r="BO380" t="str">
            <v>-</v>
          </cell>
          <cell r="BP380" t="str">
            <v>-</v>
          </cell>
          <cell r="BQ380" t="str">
            <v>-</v>
          </cell>
          <cell r="BR380">
            <v>67.987686611393059</v>
          </cell>
          <cell r="BS380" t="str">
            <v>-</v>
          </cell>
          <cell r="BT380" t="str">
            <v>-</v>
          </cell>
          <cell r="BU380">
            <v>67.987686611393059</v>
          </cell>
          <cell r="BV380">
            <v>67.987686611393059</v>
          </cell>
          <cell r="BW380" t="str">
            <v>-</v>
          </cell>
          <cell r="BX380" t="str">
            <v>-</v>
          </cell>
          <cell r="BY380" t="str">
            <v>-</v>
          </cell>
          <cell r="BZ380">
            <v>69.159032557347842</v>
          </cell>
          <cell r="CA380" t="str">
            <v>-</v>
          </cell>
          <cell r="CB380" t="str">
            <v>-</v>
          </cell>
          <cell r="CC380">
            <v>69.159032557347842</v>
          </cell>
          <cell r="CD380">
            <v>69.159032557347842</v>
          </cell>
          <cell r="CE380" t="str">
            <v>-</v>
          </cell>
          <cell r="CF380" t="str">
            <v>-</v>
          </cell>
          <cell r="CG380" t="str">
            <v>-</v>
          </cell>
          <cell r="CH380">
            <v>68.956310275739838</v>
          </cell>
          <cell r="CI380" t="str">
            <v>-</v>
          </cell>
          <cell r="CJ380" t="str">
            <v>-</v>
          </cell>
          <cell r="CK380">
            <v>68.956310275739838</v>
          </cell>
          <cell r="CL380">
            <v>68.956310275739838</v>
          </cell>
          <cell r="CM380" t="str">
            <v>-</v>
          </cell>
          <cell r="CN380" t="str">
            <v>-</v>
          </cell>
          <cell r="CO380" t="str">
            <v>-</v>
          </cell>
          <cell r="CP380">
            <v>69.92036755229968</v>
          </cell>
          <cell r="CQ380" t="str">
            <v>-</v>
          </cell>
          <cell r="CR380" t="str">
            <v>-</v>
          </cell>
          <cell r="CS380">
            <v>69.92036755229968</v>
          </cell>
          <cell r="CT380">
            <v>69.92036755229968</v>
          </cell>
        </row>
        <row r="381">
          <cell r="A381">
            <v>381</v>
          </cell>
          <cell r="B381" t="str">
            <v>Minutes Per Customer</v>
          </cell>
          <cell r="C381">
            <v>336.5932958178123</v>
          </cell>
          <cell r="D381">
            <v>267.08307099800561</v>
          </cell>
          <cell r="E381">
            <v>168.17659963625988</v>
          </cell>
          <cell r="F381">
            <v>58.648705157860768</v>
          </cell>
          <cell r="G381">
            <v>218.42730782567529</v>
          </cell>
          <cell r="H381">
            <v>299.50937215638231</v>
          </cell>
          <cell r="I381">
            <v>82.206129640673609</v>
          </cell>
          <cell r="J381">
            <v>107.76507419931694</v>
          </cell>
          <cell r="K381">
            <v>368.54035401421737</v>
          </cell>
          <cell r="L381">
            <v>290.53641403712027</v>
          </cell>
          <cell r="M381">
            <v>198.84684850898194</v>
          </cell>
          <cell r="N381">
            <v>59.806652815739852</v>
          </cell>
          <cell r="O381">
            <v>248.82671352890893</v>
          </cell>
          <cell r="P381">
            <v>327.1922414900813</v>
          </cell>
          <cell r="Q381">
            <v>88.863813548752304</v>
          </cell>
          <cell r="R381">
            <v>116.89357144462988</v>
          </cell>
          <cell r="S381">
            <v>341.04695838300859</v>
          </cell>
          <cell r="T381">
            <v>269.01132687801072</v>
          </cell>
          <cell r="U381">
            <v>202.06451876123677</v>
          </cell>
          <cell r="V381">
            <v>60.666794799742704</v>
          </cell>
          <cell r="W381">
            <v>242.05386914501003</v>
          </cell>
          <cell r="X381">
            <v>303.09055257218631</v>
          </cell>
          <cell r="Y381">
            <v>89.684872651705916</v>
          </cell>
          <cell r="Z381">
            <v>114.97773770392122</v>
          </cell>
          <cell r="AA381">
            <v>352.47651585109037</v>
          </cell>
          <cell r="AB381">
            <v>298.6893762256725</v>
          </cell>
          <cell r="AC381">
            <v>198.64040408645823</v>
          </cell>
          <cell r="AD381">
            <v>61.576842663188572</v>
          </cell>
          <cell r="AE381">
            <v>249.02848893919671</v>
          </cell>
          <cell r="AF381">
            <v>324.26398965094756</v>
          </cell>
          <cell r="AG381">
            <v>89.492879214760265</v>
          </cell>
          <cell r="AH381">
            <v>117.67330309710159</v>
          </cell>
          <cell r="AI381">
            <v>321.59894107753217</v>
          </cell>
          <cell r="AJ381">
            <v>279.65648589932545</v>
          </cell>
          <cell r="AK381">
            <v>194.75111003973711</v>
          </cell>
          <cell r="AL381">
            <v>62.697369213575165</v>
          </cell>
          <cell r="AM381">
            <v>237.38326103627728</v>
          </cell>
          <cell r="AN381">
            <v>299.68900822952207</v>
          </cell>
          <cell r="AO381">
            <v>89.469821809834187</v>
          </cell>
          <cell r="AP381">
            <v>115.07932035396237</v>
          </cell>
          <cell r="AQ381">
            <v>346.37594044840836</v>
          </cell>
          <cell r="AR381">
            <v>309.0067868602469</v>
          </cell>
          <cell r="AS381">
            <v>198.74334627887239</v>
          </cell>
          <cell r="AT381">
            <v>63.903482085581942</v>
          </cell>
          <cell r="AU381">
            <v>251.56728508173973</v>
          </cell>
          <cell r="AV381">
            <v>326.9595412692301</v>
          </cell>
          <cell r="AW381">
            <v>91.043619555722373</v>
          </cell>
          <cell r="AX381">
            <v>120.2017492450523</v>
          </cell>
          <cell r="AY381">
            <v>368.10242634175967</v>
          </cell>
          <cell r="AZ381">
            <v>327.05753812186992</v>
          </cell>
          <cell r="BA381">
            <v>216.91389114933529</v>
          </cell>
          <cell r="BB381">
            <v>64.945402391564912</v>
          </cell>
          <cell r="BC381">
            <v>271.22936796520531</v>
          </cell>
          <cell r="BD381">
            <v>346.86089801942649</v>
          </cell>
          <cell r="BE381">
            <v>95.194602167209197</v>
          </cell>
          <cell r="BF381">
            <v>126.6705827503193</v>
          </cell>
          <cell r="BG381">
            <v>363.75998327220549</v>
          </cell>
          <cell r="BH381">
            <v>320.48058596256271</v>
          </cell>
          <cell r="BI381">
            <v>211.32415368518366</v>
          </cell>
          <cell r="BJ381">
            <v>66.89840767329558</v>
          </cell>
          <cell r="BK381">
            <v>266.41266526928189</v>
          </cell>
          <cell r="BL381">
            <v>341.41164120331172</v>
          </cell>
          <cell r="BM381">
            <v>95.235996242029017</v>
          </cell>
          <cell r="BN381">
            <v>126.24569290687383</v>
          </cell>
          <cell r="BO381">
            <v>326.49878960437616</v>
          </cell>
          <cell r="BP381">
            <v>304.11478197612922</v>
          </cell>
          <cell r="BQ381">
            <v>219.7506134352227</v>
          </cell>
          <cell r="BR381">
            <v>67.987686611393059</v>
          </cell>
          <cell r="BS381">
            <v>260.34920722342144</v>
          </cell>
          <cell r="BT381">
            <v>314.95516535692667</v>
          </cell>
          <cell r="BU381">
            <v>97.245533183120287</v>
          </cell>
          <cell r="BV381">
            <v>124.53860070882465</v>
          </cell>
          <cell r="BW381">
            <v>344.50507774953468</v>
          </cell>
          <cell r="BX381">
            <v>303.15269777827825</v>
          </cell>
          <cell r="BY381">
            <v>211.64493423193156</v>
          </cell>
          <cell r="BZ381">
            <v>69.159032557347842</v>
          </cell>
          <cell r="CA381">
            <v>259.51347480983469</v>
          </cell>
          <cell r="CB381">
            <v>323.23616239630371</v>
          </cell>
          <cell r="CC381">
            <v>96.220736631012002</v>
          </cell>
          <cell r="CD381">
            <v>124.56551439759545</v>
          </cell>
          <cell r="CE381">
            <v>347.10877899712227</v>
          </cell>
          <cell r="CF381">
            <v>324.01836661983776</v>
          </cell>
          <cell r="CG381">
            <v>219.38513745219743</v>
          </cell>
          <cell r="CH381">
            <v>68.956310275739838</v>
          </cell>
          <cell r="CI381">
            <v>269.63847331383829</v>
          </cell>
          <cell r="CJ381">
            <v>335.30098116518599</v>
          </cell>
          <cell r="CK381">
            <v>97.331408318053548</v>
          </cell>
          <cell r="CL381">
            <v>127.35147332036031</v>
          </cell>
          <cell r="CM381">
            <v>356.20421483594845</v>
          </cell>
          <cell r="CN381">
            <v>347.11735708079158</v>
          </cell>
          <cell r="CO381">
            <v>245.58110015309023</v>
          </cell>
          <cell r="CP381">
            <v>69.92036755229968</v>
          </cell>
          <cell r="CQ381">
            <v>292.12714867811451</v>
          </cell>
          <cell r="CR381">
            <v>351.58848276123393</v>
          </cell>
          <cell r="CS381">
            <v>102.88123159076733</v>
          </cell>
          <cell r="CT381">
            <v>134.73357072933629</v>
          </cell>
        </row>
        <row r="382">
          <cell r="A382">
            <v>383</v>
          </cell>
          <cell r="B382" t="str">
            <v>Outgoing Minutes Per Customer</v>
          </cell>
          <cell r="C382">
            <v>336.5932958178123</v>
          </cell>
          <cell r="D382">
            <v>267.08307099800561</v>
          </cell>
          <cell r="E382">
            <v>168.17659963625988</v>
          </cell>
          <cell r="F382">
            <v>58.648705157860768</v>
          </cell>
          <cell r="G382">
            <v>0</v>
          </cell>
          <cell r="H382">
            <v>0</v>
          </cell>
          <cell r="I382">
            <v>0</v>
          </cell>
          <cell r="J382">
            <v>0</v>
          </cell>
          <cell r="K382">
            <v>368.54035401421737</v>
          </cell>
          <cell r="L382">
            <v>290.53641403712027</v>
          </cell>
          <cell r="M382">
            <v>198.84684850898194</v>
          </cell>
          <cell r="N382">
            <v>59.806652815739852</v>
          </cell>
          <cell r="O382">
            <v>0</v>
          </cell>
          <cell r="P382">
            <v>0</v>
          </cell>
          <cell r="Q382">
            <v>0</v>
          </cell>
          <cell r="R382">
            <v>0</v>
          </cell>
          <cell r="S382">
            <v>341.04695838300859</v>
          </cell>
          <cell r="T382">
            <v>269.01132687801072</v>
          </cell>
          <cell r="U382">
            <v>202.06451876123677</v>
          </cell>
          <cell r="V382">
            <v>60.666794799742704</v>
          </cell>
          <cell r="W382">
            <v>0</v>
          </cell>
          <cell r="X382">
            <v>0</v>
          </cell>
          <cell r="Y382">
            <v>0</v>
          </cell>
          <cell r="Z382">
            <v>0</v>
          </cell>
          <cell r="AA382">
            <v>352.47651585109037</v>
          </cell>
          <cell r="AB382">
            <v>298.6893762256725</v>
          </cell>
          <cell r="AC382">
            <v>198.64040408645823</v>
          </cell>
          <cell r="AD382">
            <v>61.576842663188572</v>
          </cell>
          <cell r="AE382">
            <v>0</v>
          </cell>
          <cell r="AF382">
            <v>0</v>
          </cell>
          <cell r="AG382">
            <v>0</v>
          </cell>
          <cell r="AH382">
            <v>0</v>
          </cell>
          <cell r="AI382">
            <v>321.59894107753217</v>
          </cell>
          <cell r="AJ382">
            <v>279.65648589932545</v>
          </cell>
          <cell r="AK382">
            <v>194.75111003973711</v>
          </cell>
          <cell r="AL382">
            <v>62.697369213575165</v>
          </cell>
          <cell r="AM382">
            <v>0</v>
          </cell>
          <cell r="AN382">
            <v>0</v>
          </cell>
          <cell r="AO382">
            <v>0</v>
          </cell>
          <cell r="AP382">
            <v>0</v>
          </cell>
          <cell r="AQ382">
            <v>346.37594044840836</v>
          </cell>
          <cell r="AR382">
            <v>309.0067868602469</v>
          </cell>
          <cell r="AS382">
            <v>198.74334627887239</v>
          </cell>
          <cell r="AT382">
            <v>63.903482085581942</v>
          </cell>
          <cell r="AU382">
            <v>0</v>
          </cell>
          <cell r="AV382">
            <v>0</v>
          </cell>
          <cell r="AW382">
            <v>0</v>
          </cell>
          <cell r="AX382">
            <v>0</v>
          </cell>
          <cell r="AY382">
            <v>368.10242634175967</v>
          </cell>
          <cell r="AZ382">
            <v>327.05753812186992</v>
          </cell>
          <cell r="BA382">
            <v>216.91389114933529</v>
          </cell>
          <cell r="BB382">
            <v>64.945402391564912</v>
          </cell>
          <cell r="BC382">
            <v>0</v>
          </cell>
          <cell r="BD382">
            <v>0</v>
          </cell>
          <cell r="BE382">
            <v>0</v>
          </cell>
          <cell r="BF382">
            <v>0</v>
          </cell>
          <cell r="BG382">
            <v>363.75998327220549</v>
          </cell>
          <cell r="BH382">
            <v>320.48058596256271</v>
          </cell>
          <cell r="BI382">
            <v>211.32415368518366</v>
          </cell>
          <cell r="BJ382">
            <v>66.89840767329558</v>
          </cell>
          <cell r="BK382">
            <v>0</v>
          </cell>
          <cell r="BL382">
            <v>0</v>
          </cell>
          <cell r="BM382">
            <v>0</v>
          </cell>
          <cell r="BN382">
            <v>0</v>
          </cell>
          <cell r="BO382">
            <v>326.49878960437616</v>
          </cell>
          <cell r="BP382">
            <v>304.11478197612922</v>
          </cell>
          <cell r="BQ382">
            <v>219.7506134352227</v>
          </cell>
          <cell r="BR382">
            <v>67.987686611393059</v>
          </cell>
          <cell r="BS382">
            <v>0</v>
          </cell>
          <cell r="BT382">
            <v>0</v>
          </cell>
          <cell r="BU382">
            <v>0</v>
          </cell>
          <cell r="BV382">
            <v>0</v>
          </cell>
          <cell r="BW382">
            <v>344.50507774953468</v>
          </cell>
          <cell r="BX382">
            <v>303.15269777827825</v>
          </cell>
          <cell r="BY382">
            <v>211.64493423193156</v>
          </cell>
          <cell r="BZ382">
            <v>69.159032557347842</v>
          </cell>
          <cell r="CA382">
            <v>0</v>
          </cell>
          <cell r="CB382">
            <v>0</v>
          </cell>
          <cell r="CC382">
            <v>0</v>
          </cell>
          <cell r="CD382">
            <v>0</v>
          </cell>
          <cell r="CE382">
            <v>347.10877899712227</v>
          </cell>
          <cell r="CF382">
            <v>324.01836661983776</v>
          </cell>
          <cell r="CG382">
            <v>219.38513745219743</v>
          </cell>
          <cell r="CH382">
            <v>68.956310275739838</v>
          </cell>
          <cell r="CI382">
            <v>0</v>
          </cell>
          <cell r="CJ382">
            <v>0</v>
          </cell>
          <cell r="CK382">
            <v>0</v>
          </cell>
          <cell r="CL382">
            <v>0</v>
          </cell>
          <cell r="CM382">
            <v>356.20421483594845</v>
          </cell>
          <cell r="CN382">
            <v>347.11735708079158</v>
          </cell>
          <cell r="CO382">
            <v>245.58110015309023</v>
          </cell>
          <cell r="CP382">
            <v>69.92036755229968</v>
          </cell>
          <cell r="CQ382">
            <v>0</v>
          </cell>
          <cell r="CR382">
            <v>0</v>
          </cell>
          <cell r="CS382">
            <v>0</v>
          </cell>
          <cell r="CT382">
            <v>0</v>
          </cell>
        </row>
        <row r="383">
          <cell r="A383">
            <v>383</v>
          </cell>
          <cell r="B383" t="str">
            <v>Corporate Jupiter Base</v>
          </cell>
          <cell r="C383">
            <v>245.65022621231242</v>
          </cell>
          <cell r="D383">
            <v>183.75451624512669</v>
          </cell>
          <cell r="E383">
            <v>140.47649492131399</v>
          </cell>
          <cell r="F383" t="str">
            <v>-</v>
          </cell>
          <cell r="G383">
            <v>225.75312464662932</v>
          </cell>
          <cell r="H383">
            <v>227.22079572584835</v>
          </cell>
          <cell r="I383">
            <v>140.47649492131399</v>
          </cell>
          <cell r="J383">
            <v>225.75312464662932</v>
          </cell>
          <cell r="K383">
            <v>259.99878345249761</v>
          </cell>
          <cell r="L383">
            <v>206.96710789328571</v>
          </cell>
          <cell r="M383">
            <v>141.14154567419848</v>
          </cell>
          <cell r="N383" t="str">
            <v>-</v>
          </cell>
          <cell r="O383">
            <v>242.83221868471614</v>
          </cell>
          <cell r="P383">
            <v>244.48308879629732</v>
          </cell>
          <cell r="Q383">
            <v>141.14154567419848</v>
          </cell>
          <cell r="R383">
            <v>242.83221868471614</v>
          </cell>
          <cell r="S383">
            <v>246.52661993070413</v>
          </cell>
          <cell r="T383">
            <v>193.11384491699908</v>
          </cell>
          <cell r="U383">
            <v>160.1104677506157</v>
          </cell>
          <cell r="V383" t="str">
            <v>-</v>
          </cell>
          <cell r="W383">
            <v>230.09213016528281</v>
          </cell>
          <cell r="X383">
            <v>231.16419321643286</v>
          </cell>
          <cell r="Y383">
            <v>160.1104677506157</v>
          </cell>
          <cell r="Z383">
            <v>230.09213016528281</v>
          </cell>
          <cell r="AA383">
            <v>247.50338307738451</v>
          </cell>
          <cell r="AB383">
            <v>201.69157159076991</v>
          </cell>
          <cell r="AC383">
            <v>147.8464990376593</v>
          </cell>
          <cell r="AD383" t="str">
            <v>-</v>
          </cell>
          <cell r="AE383">
            <v>233.28876552593994</v>
          </cell>
          <cell r="AF383">
            <v>234.52578134049966</v>
          </cell>
          <cell r="AG383">
            <v>147.8464990376593</v>
          </cell>
          <cell r="AH383">
            <v>233.28876552593994</v>
          </cell>
          <cell r="AI383">
            <v>224.2752176206111</v>
          </cell>
          <cell r="AJ383">
            <v>189.71074761827086</v>
          </cell>
          <cell r="AK383">
            <v>141.10857412032021</v>
          </cell>
          <cell r="AL383" t="str">
            <v>-</v>
          </cell>
          <cell r="AM383">
            <v>213.63652844778218</v>
          </cell>
          <cell r="AN383">
            <v>214.628901574042</v>
          </cell>
          <cell r="AO383">
            <v>141.10857412032021</v>
          </cell>
          <cell r="AP383">
            <v>213.63652844778218</v>
          </cell>
          <cell r="AQ383">
            <v>231.25231938697013</v>
          </cell>
          <cell r="AR383">
            <v>194.9601707721728</v>
          </cell>
          <cell r="AS383">
            <v>130.22431472501069</v>
          </cell>
          <cell r="AT383" t="str">
            <v>-</v>
          </cell>
          <cell r="AU383">
            <v>220.13444402031672</v>
          </cell>
          <cell r="AV383">
            <v>221.29464939197439</v>
          </cell>
          <cell r="AW383">
            <v>130.22431472501069</v>
          </cell>
          <cell r="AX383">
            <v>220.13444402031672</v>
          </cell>
          <cell r="AY383">
            <v>253.34282552947195</v>
          </cell>
          <cell r="AZ383">
            <v>220.18725498038231</v>
          </cell>
          <cell r="BA383">
            <v>149.28666068074509</v>
          </cell>
          <cell r="BB383" t="str">
            <v>-</v>
          </cell>
          <cell r="BC383">
            <v>243.24656787188218</v>
          </cell>
          <cell r="BD383">
            <v>244.38814574384449</v>
          </cell>
          <cell r="BE383">
            <v>149.28666068074509</v>
          </cell>
          <cell r="BF383">
            <v>243.24656787188218</v>
          </cell>
          <cell r="BG383">
            <v>252.72221521182766</v>
          </cell>
          <cell r="BH383">
            <v>220.28754088163234</v>
          </cell>
          <cell r="BI383">
            <v>153.10622489020307</v>
          </cell>
          <cell r="BJ383" t="str">
            <v>-</v>
          </cell>
          <cell r="BK383">
            <v>243.05297983109799</v>
          </cell>
          <cell r="BL383">
            <v>244.08125281291072</v>
          </cell>
          <cell r="BM383">
            <v>153.10622489020307</v>
          </cell>
          <cell r="BN383">
            <v>243.05297983109799</v>
          </cell>
          <cell r="BO383">
            <v>219.4906563801583</v>
          </cell>
          <cell r="BP383">
            <v>197.9940922108384</v>
          </cell>
          <cell r="BQ383">
            <v>143.92143448385761</v>
          </cell>
          <cell r="BR383" t="str">
            <v>-</v>
          </cell>
          <cell r="BS383">
            <v>213.08513551340221</v>
          </cell>
          <cell r="BT383">
            <v>213.83069193942572</v>
          </cell>
          <cell r="BU383">
            <v>143.92143448385761</v>
          </cell>
          <cell r="BV383">
            <v>213.08513551340221</v>
          </cell>
          <cell r="BW383">
            <v>244.37143744548121</v>
          </cell>
          <cell r="BX383">
            <v>219.41757773836358</v>
          </cell>
          <cell r="BY383">
            <v>157.33962259986905</v>
          </cell>
          <cell r="BZ383" t="str">
            <v>-</v>
          </cell>
          <cell r="CA383">
            <v>237.07275397183335</v>
          </cell>
          <cell r="CB383">
            <v>237.88487004926796</v>
          </cell>
          <cell r="CC383">
            <v>157.33962259986905</v>
          </cell>
          <cell r="CD383">
            <v>237.07275397183335</v>
          </cell>
          <cell r="CE383">
            <v>229.0095370214315</v>
          </cell>
          <cell r="CF383">
            <v>206.47740812347317</v>
          </cell>
          <cell r="CG383">
            <v>138.80608674966561</v>
          </cell>
          <cell r="CH383" t="str">
            <v>-</v>
          </cell>
          <cell r="CI383">
            <v>222.4471990752337</v>
          </cell>
          <cell r="CJ383">
            <v>223.25117684626173</v>
          </cell>
          <cell r="CK383">
            <v>138.80608674966561</v>
          </cell>
          <cell r="CL383">
            <v>222.4471990752337</v>
          </cell>
          <cell r="CM383">
            <v>223.52304025529762</v>
          </cell>
          <cell r="CN383">
            <v>204.09772308384345</v>
          </cell>
          <cell r="CO383">
            <v>140.91586587303851</v>
          </cell>
          <cell r="CP383" t="str">
            <v>-</v>
          </cell>
          <cell r="CQ383">
            <v>217.95177614380844</v>
          </cell>
          <cell r="CR383">
            <v>218.649519531506</v>
          </cell>
          <cell r="CS383">
            <v>140.91586587303851</v>
          </cell>
          <cell r="CT383">
            <v>217.95177614380844</v>
          </cell>
        </row>
        <row r="384">
          <cell r="A384">
            <v>384</v>
          </cell>
          <cell r="B384" t="str">
            <v>SPD</v>
          </cell>
          <cell r="C384">
            <v>120.60334459278782</v>
          </cell>
          <cell r="D384">
            <v>145.11516460225198</v>
          </cell>
          <cell r="E384">
            <v>99.893223180896982</v>
          </cell>
          <cell r="F384" t="str">
            <v>-</v>
          </cell>
          <cell r="G384">
            <v>104.63288788693093</v>
          </cell>
          <cell r="H384">
            <v>141.4278231741196</v>
          </cell>
          <cell r="I384">
            <v>99.893223180896982</v>
          </cell>
          <cell r="J384">
            <v>104.63288788693093</v>
          </cell>
          <cell r="K384">
            <v>132.80705882554486</v>
          </cell>
          <cell r="L384">
            <v>157.33685888405648</v>
          </cell>
          <cell r="M384">
            <v>117.90062476281078</v>
          </cell>
          <cell r="N384" t="str">
            <v>-</v>
          </cell>
          <cell r="O384">
            <v>121.9946435186131</v>
          </cell>
          <cell r="P384">
            <v>153.69820505375696</v>
          </cell>
          <cell r="Q384">
            <v>117.90062476281078</v>
          </cell>
          <cell r="R384">
            <v>121.9946435186131</v>
          </cell>
          <cell r="S384">
            <v>125.64570488761233</v>
          </cell>
          <cell r="T384">
            <v>147.05831791495908</v>
          </cell>
          <cell r="U384">
            <v>118.78497740100927</v>
          </cell>
          <cell r="V384" t="str">
            <v>-</v>
          </cell>
          <cell r="W384">
            <v>121.66325967934196</v>
          </cell>
          <cell r="X384">
            <v>143.92685165041937</v>
          </cell>
          <cell r="Y384">
            <v>118.78497740100927</v>
          </cell>
          <cell r="Z384">
            <v>121.66325967934196</v>
          </cell>
          <cell r="AA384">
            <v>135.17797936073657</v>
          </cell>
          <cell r="AB384">
            <v>162.01245232853663</v>
          </cell>
          <cell r="AC384">
            <v>116.7647213774416</v>
          </cell>
          <cell r="AD384" t="str">
            <v>-</v>
          </cell>
          <cell r="AE384">
            <v>121.48846968097166</v>
          </cell>
          <cell r="AF384">
            <v>158.14624131560427</v>
          </cell>
          <cell r="AG384">
            <v>116.7647213774416</v>
          </cell>
          <cell r="AH384">
            <v>121.48846968097166</v>
          </cell>
          <cell r="AI384">
            <v>129.2872124387136</v>
          </cell>
          <cell r="AJ384">
            <v>153.29913985327121</v>
          </cell>
          <cell r="AK384">
            <v>116.39759432804932</v>
          </cell>
          <cell r="AL384" t="str">
            <v>-</v>
          </cell>
          <cell r="AM384">
            <v>120.20893761593868</v>
          </cell>
          <cell r="AN384">
            <v>149.89309601082704</v>
          </cell>
          <cell r="AO384">
            <v>116.39759432804932</v>
          </cell>
          <cell r="AP384">
            <v>120.20893761593868</v>
          </cell>
          <cell r="AQ384">
            <v>139.65991579978515</v>
          </cell>
          <cell r="AR384">
            <v>168.92348066426823</v>
          </cell>
          <cell r="AS384">
            <v>117.00721715334657</v>
          </cell>
          <cell r="AT384" t="str">
            <v>-</v>
          </cell>
          <cell r="AU384">
            <v>122.44855143314513</v>
          </cell>
          <cell r="AV384">
            <v>164.83442198637343</v>
          </cell>
          <cell r="AW384">
            <v>117.00721715334657</v>
          </cell>
          <cell r="AX384">
            <v>122.44855143314513</v>
          </cell>
          <cell r="AY384">
            <v>149.32126429406193</v>
          </cell>
          <cell r="AZ384">
            <v>179.46951221495644</v>
          </cell>
          <cell r="BA384">
            <v>131.03825475728078</v>
          </cell>
          <cell r="BB384" t="str">
            <v>-</v>
          </cell>
          <cell r="BC384">
            <v>136.08661969845863</v>
          </cell>
          <cell r="BD384">
            <v>175.32864131490786</v>
          </cell>
          <cell r="BE384">
            <v>131.03825475728078</v>
          </cell>
          <cell r="BF384">
            <v>136.08661969845863</v>
          </cell>
          <cell r="BG384">
            <v>143.64168105360233</v>
          </cell>
          <cell r="BH384">
            <v>174.89693991339766</v>
          </cell>
          <cell r="BI384">
            <v>128.40639795303093</v>
          </cell>
          <cell r="BJ384" t="str">
            <v>-</v>
          </cell>
          <cell r="BK384">
            <v>133.22740509543166</v>
          </cell>
          <cell r="BL384">
            <v>170.68880543702176</v>
          </cell>
          <cell r="BM384">
            <v>128.40639795303093</v>
          </cell>
          <cell r="BN384">
            <v>133.22740509543166</v>
          </cell>
          <cell r="BO384">
            <v>144.14681347322028</v>
          </cell>
          <cell r="BP384">
            <v>172.06835167121466</v>
          </cell>
          <cell r="BQ384">
            <v>136.23805357722051</v>
          </cell>
          <cell r="BR384" t="str">
            <v>-</v>
          </cell>
          <cell r="BS384">
            <v>139.88116003878966</v>
          </cell>
          <cell r="BT384">
            <v>168.38476197168143</v>
          </cell>
          <cell r="BU384">
            <v>136.23805357722051</v>
          </cell>
          <cell r="BV384">
            <v>139.88116003878966</v>
          </cell>
          <cell r="BW384">
            <v>139.29365614533077</v>
          </cell>
          <cell r="BX384">
            <v>166.85218378048975</v>
          </cell>
          <cell r="BY384">
            <v>131.54422337307773</v>
          </cell>
          <cell r="BZ384" t="str">
            <v>-</v>
          </cell>
          <cell r="CA384">
            <v>135.11586327707289</v>
          </cell>
          <cell r="CB384">
            <v>163.2836859891338</v>
          </cell>
          <cell r="CC384">
            <v>131.54422337307773</v>
          </cell>
          <cell r="CD384">
            <v>135.11586327707289</v>
          </cell>
          <cell r="CE384">
            <v>149.59648675071912</v>
          </cell>
          <cell r="CF384">
            <v>182.15078047576438</v>
          </cell>
          <cell r="CG384">
            <v>136.83564348638066</v>
          </cell>
          <cell r="CH384" t="str">
            <v>-</v>
          </cell>
          <cell r="CI384">
            <v>141.45266663895524</v>
          </cell>
          <cell r="CJ384">
            <v>178.00645335691618</v>
          </cell>
          <cell r="CK384">
            <v>136.83564348638066</v>
          </cell>
          <cell r="CL384">
            <v>141.45266663895524</v>
          </cell>
          <cell r="CM384">
            <v>162.41537393812627</v>
          </cell>
          <cell r="CN384">
            <v>197.55156252420508</v>
          </cell>
          <cell r="CO384">
            <v>153.27294890306098</v>
          </cell>
          <cell r="CP384" t="str">
            <v>-</v>
          </cell>
          <cell r="CQ384">
            <v>157.73684462922711</v>
          </cell>
          <cell r="CR384">
            <v>193.15444200732125</v>
          </cell>
          <cell r="CS384">
            <v>153.27294890306098</v>
          </cell>
          <cell r="CT384">
            <v>157.73684462922711</v>
          </cell>
        </row>
        <row r="385">
          <cell r="A385">
            <v>385</v>
          </cell>
          <cell r="B385" t="str">
            <v>Cellops Base</v>
          </cell>
          <cell r="C385">
            <v>0</v>
          </cell>
          <cell r="D385">
            <v>0</v>
          </cell>
          <cell r="E385">
            <v>88.657549167126717</v>
          </cell>
          <cell r="F385" t="str">
            <v>-</v>
          </cell>
          <cell r="G385">
            <v>89.068021157877411</v>
          </cell>
          <cell r="H385">
            <v>0</v>
          </cell>
          <cell r="I385">
            <v>88.657549167126717</v>
          </cell>
          <cell r="J385">
            <v>89.068021157877411</v>
          </cell>
          <cell r="K385">
            <v>0</v>
          </cell>
          <cell r="L385">
            <v>0</v>
          </cell>
          <cell r="M385">
            <v>99.035357229224161</v>
          </cell>
          <cell r="N385" t="str">
            <v>-</v>
          </cell>
          <cell r="O385">
            <v>100.30813717715874</v>
          </cell>
          <cell r="P385">
            <v>0</v>
          </cell>
          <cell r="Q385">
            <v>99.035357229224161</v>
          </cell>
          <cell r="R385">
            <v>100.30813717715874</v>
          </cell>
          <cell r="S385">
            <v>0</v>
          </cell>
          <cell r="T385">
            <v>0</v>
          </cell>
          <cell r="U385">
            <v>101.2303407157054</v>
          </cell>
          <cell r="V385" t="str">
            <v>-</v>
          </cell>
          <cell r="W385">
            <v>102.39084593561853</v>
          </cell>
          <cell r="X385">
            <v>0</v>
          </cell>
          <cell r="Y385">
            <v>101.2303407157054</v>
          </cell>
          <cell r="Z385">
            <v>102.39084593561853</v>
          </cell>
          <cell r="AA385">
            <v>0</v>
          </cell>
          <cell r="AB385">
            <v>0</v>
          </cell>
          <cell r="AC385">
            <v>108.9283040593405</v>
          </cell>
          <cell r="AD385" t="str">
            <v>-</v>
          </cell>
          <cell r="AE385">
            <v>112.04896107025819</v>
          </cell>
          <cell r="AF385">
            <v>0</v>
          </cell>
          <cell r="AG385">
            <v>108.9283040593405</v>
          </cell>
          <cell r="AH385">
            <v>112.04896107025819</v>
          </cell>
          <cell r="AI385">
            <v>0</v>
          </cell>
          <cell r="AJ385">
            <v>0</v>
          </cell>
          <cell r="AK385">
            <v>106.42133855135022</v>
          </cell>
          <cell r="AL385" t="str">
            <v>-</v>
          </cell>
          <cell r="AM385">
            <v>109.93291883800123</v>
          </cell>
          <cell r="AN385">
            <v>0</v>
          </cell>
          <cell r="AO385">
            <v>106.42133855135022</v>
          </cell>
          <cell r="AP385">
            <v>109.93291883800123</v>
          </cell>
          <cell r="AQ385">
            <v>0</v>
          </cell>
          <cell r="AR385">
            <v>0</v>
          </cell>
          <cell r="AS385">
            <v>107.24922061738765</v>
          </cell>
          <cell r="AT385" t="str">
            <v>-</v>
          </cell>
          <cell r="AU385">
            <v>113.46557187846685</v>
          </cell>
          <cell r="AV385">
            <v>0</v>
          </cell>
          <cell r="AW385">
            <v>107.24922061738765</v>
          </cell>
          <cell r="AX385">
            <v>113.46557187846685</v>
          </cell>
          <cell r="AY385">
            <v>0</v>
          </cell>
          <cell r="AZ385">
            <v>0</v>
          </cell>
          <cell r="BA385">
            <v>117.85921738879628</v>
          </cell>
          <cell r="BB385" t="str">
            <v>-</v>
          </cell>
          <cell r="BC385">
            <v>125.44981391354683</v>
          </cell>
          <cell r="BD385">
            <v>0</v>
          </cell>
          <cell r="BE385">
            <v>117.85921738879628</v>
          </cell>
          <cell r="BF385">
            <v>125.44981391354683</v>
          </cell>
          <cell r="BG385">
            <v>0</v>
          </cell>
          <cell r="BH385">
            <v>0</v>
          </cell>
          <cell r="BI385">
            <v>116.67919801239951</v>
          </cell>
          <cell r="BJ385" t="str">
            <v>-</v>
          </cell>
          <cell r="BK385">
            <v>125.55287312430673</v>
          </cell>
          <cell r="BL385">
            <v>0</v>
          </cell>
          <cell r="BM385">
            <v>116.67919801239951</v>
          </cell>
          <cell r="BN385">
            <v>125.55287312430673</v>
          </cell>
          <cell r="BO385">
            <v>0</v>
          </cell>
          <cell r="BP385">
            <v>0</v>
          </cell>
          <cell r="BQ385">
            <v>120.9389480188355</v>
          </cell>
          <cell r="BR385" t="str">
            <v>-</v>
          </cell>
          <cell r="BS385">
            <v>129.52524220162161</v>
          </cell>
          <cell r="BT385">
            <v>0</v>
          </cell>
          <cell r="BU385">
            <v>120.9389480188355</v>
          </cell>
          <cell r="BV385">
            <v>129.52524220162161</v>
          </cell>
          <cell r="BW385">
            <v>0</v>
          </cell>
          <cell r="BX385">
            <v>0</v>
          </cell>
          <cell r="BY385">
            <v>116.49207252232351</v>
          </cell>
          <cell r="BZ385" t="str">
            <v>-</v>
          </cell>
          <cell r="CA385">
            <v>126.1074314603263</v>
          </cell>
          <cell r="CB385">
            <v>0</v>
          </cell>
          <cell r="CC385">
            <v>116.49207252232351</v>
          </cell>
          <cell r="CD385">
            <v>126.1074314603263</v>
          </cell>
          <cell r="CE385">
            <v>0</v>
          </cell>
          <cell r="CF385">
            <v>0</v>
          </cell>
          <cell r="CG385">
            <v>120.88729160321716</v>
          </cell>
          <cell r="CH385" t="str">
            <v>-</v>
          </cell>
          <cell r="CI385">
            <v>134.48244899946201</v>
          </cell>
          <cell r="CJ385">
            <v>0</v>
          </cell>
          <cell r="CK385">
            <v>120.88729160321716</v>
          </cell>
          <cell r="CL385">
            <v>134.48244899946201</v>
          </cell>
          <cell r="CM385">
            <v>0</v>
          </cell>
          <cell r="CN385">
            <v>0</v>
          </cell>
          <cell r="CO385">
            <v>133.96092700573044</v>
          </cell>
          <cell r="CP385" t="str">
            <v>-</v>
          </cell>
          <cell r="CQ385">
            <v>149.49729244597441</v>
          </cell>
          <cell r="CR385">
            <v>0</v>
          </cell>
          <cell r="CS385">
            <v>133.96092700573044</v>
          </cell>
          <cell r="CT385">
            <v>149.49729244597441</v>
          </cell>
        </row>
        <row r="386">
          <cell r="A386">
            <v>386</v>
          </cell>
          <cell r="B386" t="str">
            <v>Lumina Base</v>
          </cell>
          <cell r="C386">
            <v>163.39913828697806</v>
          </cell>
          <cell r="D386">
            <v>158.99026896670489</v>
          </cell>
          <cell r="E386">
            <v>96.243655444584689</v>
          </cell>
          <cell r="F386" t="str">
            <v>-</v>
          </cell>
          <cell r="G386">
            <v>123.35884168086997</v>
          </cell>
          <cell r="H386">
            <v>162.34771461856937</v>
          </cell>
          <cell r="I386">
            <v>96.243655444584689</v>
          </cell>
          <cell r="J386">
            <v>123.35884168086997</v>
          </cell>
          <cell r="K386">
            <v>189.04706712578488</v>
          </cell>
          <cell r="L386">
            <v>188.01571705853902</v>
          </cell>
          <cell r="M386">
            <v>118.77371382726555</v>
          </cell>
          <cell r="N386" t="str">
            <v>-</v>
          </cell>
          <cell r="O386">
            <v>147.93029513005723</v>
          </cell>
          <cell r="P386">
            <v>188.78310877280282</v>
          </cell>
          <cell r="Q386">
            <v>118.77371382726555</v>
          </cell>
          <cell r="R386">
            <v>147.93029513005723</v>
          </cell>
          <cell r="S386">
            <v>162.49406497619887</v>
          </cell>
          <cell r="T386">
            <v>164.1397142220724</v>
          </cell>
          <cell r="U386">
            <v>119.1278231309752</v>
          </cell>
          <cell r="V386" t="str">
            <v>-</v>
          </cell>
          <cell r="W386">
            <v>137.59134460977415</v>
          </cell>
          <cell r="X386">
            <v>162.94217721257729</v>
          </cell>
          <cell r="Y386">
            <v>119.1278231309752</v>
          </cell>
          <cell r="Z386">
            <v>137.59134460977415</v>
          </cell>
          <cell r="AA386">
            <v>176.24326751921004</v>
          </cell>
          <cell r="AB386">
            <v>176.31712213367942</v>
          </cell>
          <cell r="AC386">
            <v>118.01092658156236</v>
          </cell>
          <cell r="AD386" t="str">
            <v>-</v>
          </cell>
          <cell r="AE386">
            <v>142.72098073447154</v>
          </cell>
          <cell r="AF386">
            <v>176.26443699325299</v>
          </cell>
          <cell r="AG386">
            <v>118.01092658156236</v>
          </cell>
          <cell r="AH386">
            <v>142.72098073447154</v>
          </cell>
          <cell r="AI386">
            <v>163.27612393575819</v>
          </cell>
          <cell r="AJ386">
            <v>164.15905537896202</v>
          </cell>
          <cell r="AK386">
            <v>116.16202246517739</v>
          </cell>
          <cell r="AL386" t="str">
            <v>-</v>
          </cell>
          <cell r="AM386">
            <v>136.33448371139525</v>
          </cell>
          <cell r="AN386">
            <v>163.54025363691306</v>
          </cell>
          <cell r="AO386">
            <v>116.16202246517739</v>
          </cell>
          <cell r="AP386">
            <v>136.33448371139525</v>
          </cell>
          <cell r="AQ386">
            <v>183.44541208931085</v>
          </cell>
          <cell r="AR386">
            <v>184.21953060476918</v>
          </cell>
          <cell r="AS386">
            <v>120.90139071086286</v>
          </cell>
          <cell r="AT386" t="str">
            <v>-</v>
          </cell>
          <cell r="AU386">
            <v>147.5874068401198</v>
          </cell>
          <cell r="AV386">
            <v>183.68622386752455</v>
          </cell>
          <cell r="AW386">
            <v>120.90139071086286</v>
          </cell>
          <cell r="AX386">
            <v>147.5874068401198</v>
          </cell>
          <cell r="AY386">
            <v>191.98657660137584</v>
          </cell>
          <cell r="AZ386">
            <v>193.53527131621411</v>
          </cell>
          <cell r="BA386">
            <v>134.2757896215094</v>
          </cell>
          <cell r="BB386" t="str">
            <v>-</v>
          </cell>
          <cell r="BC386">
            <v>158.81873670888723</v>
          </cell>
          <cell r="BD386">
            <v>192.48650622434334</v>
          </cell>
          <cell r="BE386">
            <v>134.2757896215094</v>
          </cell>
          <cell r="BF386">
            <v>158.81873670888723</v>
          </cell>
          <cell r="BG386">
            <v>188.25941884209391</v>
          </cell>
          <cell r="BH386">
            <v>189.44415934258831</v>
          </cell>
          <cell r="BI386">
            <v>132.67991671621976</v>
          </cell>
          <cell r="BJ386" t="str">
            <v>-</v>
          </cell>
          <cell r="BK386">
            <v>156.01451135164282</v>
          </cell>
          <cell r="BL386">
            <v>188.65535721565399</v>
          </cell>
          <cell r="BM386">
            <v>132.67991671621976</v>
          </cell>
          <cell r="BN386">
            <v>156.01451135164282</v>
          </cell>
          <cell r="BO386">
            <v>180.76495429630941</v>
          </cell>
          <cell r="BP386">
            <v>183.38884650965599</v>
          </cell>
          <cell r="BQ386">
            <v>140.47690521597971</v>
          </cell>
          <cell r="BR386" t="str">
            <v>-</v>
          </cell>
          <cell r="BS386">
            <v>157.22959657448405</v>
          </cell>
          <cell r="BT386">
            <v>181.67122663489755</v>
          </cell>
          <cell r="BU386">
            <v>140.47690521597971</v>
          </cell>
          <cell r="BV386">
            <v>157.22959657448405</v>
          </cell>
          <cell r="BW386">
            <v>175.48012299752151</v>
          </cell>
          <cell r="BX386">
            <v>177.64587166990142</v>
          </cell>
          <cell r="BY386">
            <v>136.51779311229208</v>
          </cell>
          <cell r="BZ386" t="str">
            <v>-</v>
          </cell>
          <cell r="CA386">
            <v>152.30908249209983</v>
          </cell>
          <cell r="CB386">
            <v>176.25184225400722</v>
          </cell>
          <cell r="CC386">
            <v>136.51779311229208</v>
          </cell>
          <cell r="CD386">
            <v>152.30908249209983</v>
          </cell>
          <cell r="CE386">
            <v>193.2745853341201</v>
          </cell>
          <cell r="CF386">
            <v>195.29411900682391</v>
          </cell>
          <cell r="CG386">
            <v>143.52312456755939</v>
          </cell>
          <cell r="CH386" t="str">
            <v>-</v>
          </cell>
          <cell r="CI386">
            <v>163.50177398982186</v>
          </cell>
          <cell r="CJ386">
            <v>194.01503703319349</v>
          </cell>
          <cell r="CK386">
            <v>143.52312456755939</v>
          </cell>
          <cell r="CL386">
            <v>163.50177398982186</v>
          </cell>
          <cell r="CM386">
            <v>208.68798937761238</v>
          </cell>
          <cell r="CN386">
            <v>211.56386401932642</v>
          </cell>
          <cell r="CO386">
            <v>160.19267673401191</v>
          </cell>
          <cell r="CP386" t="str">
            <v>-</v>
          </cell>
          <cell r="CQ386">
            <v>179.88317882226119</v>
          </cell>
          <cell r="CR386">
            <v>209.77048336757528</v>
          </cell>
          <cell r="CS386">
            <v>160.19267673401191</v>
          </cell>
          <cell r="CT386">
            <v>179.88317882226119</v>
          </cell>
        </row>
        <row r="387">
          <cell r="A387">
            <v>387</v>
          </cell>
          <cell r="B387" t="str">
            <v>ISP Base</v>
          </cell>
          <cell r="C387">
            <v>0</v>
          </cell>
          <cell r="D387">
            <v>152.79857673091297</v>
          </cell>
          <cell r="E387">
            <v>80.378063052960982</v>
          </cell>
          <cell r="F387" t="str">
            <v>-</v>
          </cell>
          <cell r="G387">
            <v>138.12591876447331</v>
          </cell>
          <cell r="H387">
            <v>152.79857673091297</v>
          </cell>
          <cell r="I387">
            <v>80.378063052960982</v>
          </cell>
          <cell r="J387">
            <v>138.12591876447331</v>
          </cell>
          <cell r="K387">
            <v>0</v>
          </cell>
          <cell r="L387">
            <v>157.41046435229998</v>
          </cell>
          <cell r="M387">
            <v>94.220228609789373</v>
          </cell>
          <cell r="N387" t="str">
            <v>-</v>
          </cell>
          <cell r="O387">
            <v>144.98195703848475</v>
          </cell>
          <cell r="P387">
            <v>157.41046435229998</v>
          </cell>
          <cell r="Q387">
            <v>94.220228609789373</v>
          </cell>
          <cell r="R387">
            <v>144.98195703848475</v>
          </cell>
          <cell r="S387">
            <v>0</v>
          </cell>
          <cell r="T387">
            <v>145.76446070777217</v>
          </cell>
          <cell r="U387">
            <v>89.277996614174299</v>
          </cell>
          <cell r="V387" t="str">
            <v>-</v>
          </cell>
          <cell r="W387">
            <v>134.99063341730309</v>
          </cell>
          <cell r="X387">
            <v>145.76446070777217</v>
          </cell>
          <cell r="Y387">
            <v>89.277996614174299</v>
          </cell>
          <cell r="Z387">
            <v>134.99063341730309</v>
          </cell>
          <cell r="AA387">
            <v>0</v>
          </cell>
          <cell r="AB387">
            <v>168.93573846304915</v>
          </cell>
          <cell r="AC387">
            <v>91.795650786920589</v>
          </cell>
          <cell r="AD387" t="str">
            <v>-</v>
          </cell>
          <cell r="AE387">
            <v>154.69489843948367</v>
          </cell>
          <cell r="AF387">
            <v>168.93573846304915</v>
          </cell>
          <cell r="AG387">
            <v>91.795650786920589</v>
          </cell>
          <cell r="AH387">
            <v>154.69489843948367</v>
          </cell>
          <cell r="AI387">
            <v>0</v>
          </cell>
          <cell r="AJ387">
            <v>157.36797405441169</v>
          </cell>
          <cell r="AK387">
            <v>88.629637200494429</v>
          </cell>
          <cell r="AL387" t="str">
            <v>-</v>
          </cell>
          <cell r="AM387">
            <v>145.10815040508172</v>
          </cell>
          <cell r="AN387">
            <v>157.36797405441169</v>
          </cell>
          <cell r="AO387">
            <v>88.629637200494429</v>
          </cell>
          <cell r="AP387">
            <v>145.10815040508172</v>
          </cell>
          <cell r="AQ387">
            <v>0</v>
          </cell>
          <cell r="AR387">
            <v>176.429486015772</v>
          </cell>
          <cell r="AS387">
            <v>93.01178400488736</v>
          </cell>
          <cell r="AT387" t="str">
            <v>-</v>
          </cell>
          <cell r="AU387">
            <v>162.05912268655709</v>
          </cell>
          <cell r="AV387">
            <v>176.429486015772</v>
          </cell>
          <cell r="AW387">
            <v>93.01178400488736</v>
          </cell>
          <cell r="AX387">
            <v>162.05912268655709</v>
          </cell>
          <cell r="AY387">
            <v>0</v>
          </cell>
          <cell r="AZ387">
            <v>185.46471793512248</v>
          </cell>
          <cell r="BA387">
            <v>100.85066124730879</v>
          </cell>
          <cell r="BB387" t="str">
            <v>-</v>
          </cell>
          <cell r="BC387">
            <v>171.44592956895113</v>
          </cell>
          <cell r="BD387">
            <v>185.46471793512248</v>
          </cell>
          <cell r="BE387">
            <v>100.85066124730879</v>
          </cell>
          <cell r="BF387">
            <v>171.44592956895113</v>
          </cell>
          <cell r="BG387">
            <v>0</v>
          </cell>
          <cell r="BH387">
            <v>182.26612387601097</v>
          </cell>
          <cell r="BI387">
            <v>96.45713756620512</v>
          </cell>
          <cell r="BJ387" t="str">
            <v>-</v>
          </cell>
          <cell r="BK387">
            <v>168.6490607326725</v>
          </cell>
          <cell r="BL387">
            <v>182.26612387601097</v>
          </cell>
          <cell r="BM387">
            <v>96.45713756620512</v>
          </cell>
          <cell r="BN387">
            <v>168.6490607326725</v>
          </cell>
          <cell r="BO387">
            <v>0</v>
          </cell>
          <cell r="BP387">
            <v>177.31403225431202</v>
          </cell>
          <cell r="BQ387">
            <v>99.122968313636321</v>
          </cell>
          <cell r="BR387" t="str">
            <v>-</v>
          </cell>
          <cell r="BS387">
            <v>165.42808686403552</v>
          </cell>
          <cell r="BT387">
            <v>177.31403225431202</v>
          </cell>
          <cell r="BU387">
            <v>99.122968313636321</v>
          </cell>
          <cell r="BV387">
            <v>165.42808686403552</v>
          </cell>
          <cell r="BW387">
            <v>0</v>
          </cell>
          <cell r="BX387">
            <v>171.81759423601019</v>
          </cell>
          <cell r="BY387">
            <v>94.279833153115106</v>
          </cell>
          <cell r="BZ387" t="str">
            <v>-</v>
          </cell>
          <cell r="CA387">
            <v>160.48138427184603</v>
          </cell>
          <cell r="CB387">
            <v>171.81759423601019</v>
          </cell>
          <cell r="CC387">
            <v>94.279833153115106</v>
          </cell>
          <cell r="CD387">
            <v>160.48138427184603</v>
          </cell>
          <cell r="CE387">
            <v>0</v>
          </cell>
          <cell r="CF387">
            <v>188.87573915535478</v>
          </cell>
          <cell r="CG387">
            <v>99.515146075527113</v>
          </cell>
          <cell r="CH387" t="str">
            <v>-</v>
          </cell>
          <cell r="CI387">
            <v>176.26144606378739</v>
          </cell>
          <cell r="CJ387">
            <v>188.87573915535478</v>
          </cell>
          <cell r="CK387">
            <v>99.515146075527113</v>
          </cell>
          <cell r="CL387">
            <v>176.26144606378739</v>
          </cell>
          <cell r="CM387">
            <v>0</v>
          </cell>
          <cell r="CN387">
            <v>204.92376577875226</v>
          </cell>
          <cell r="CO387">
            <v>109.38258605113487</v>
          </cell>
          <cell r="CP387" t="str">
            <v>-</v>
          </cell>
          <cell r="CQ387">
            <v>191.90458829024286</v>
          </cell>
          <cell r="CR387">
            <v>204.92376577875226</v>
          </cell>
          <cell r="CS387">
            <v>109.38258605113487</v>
          </cell>
          <cell r="CT387">
            <v>191.90458829024286</v>
          </cell>
        </row>
        <row r="388">
          <cell r="A388">
            <v>388</v>
          </cell>
          <cell r="B388" t="str">
            <v>Prepay Base</v>
          </cell>
          <cell r="C388" t="str">
            <v>-</v>
          </cell>
          <cell r="D388">
            <v>0</v>
          </cell>
          <cell r="E388">
            <v>0</v>
          </cell>
          <cell r="F388">
            <v>36.99280384216862</v>
          </cell>
          <cell r="G388">
            <v>0</v>
          </cell>
          <cell r="H388">
            <v>0</v>
          </cell>
          <cell r="I388">
            <v>36.99280384216862</v>
          </cell>
          <cell r="J388">
            <v>36.99280384216862</v>
          </cell>
          <cell r="K388" t="str">
            <v>-</v>
          </cell>
          <cell r="L388">
            <v>0</v>
          </cell>
          <cell r="M388">
            <v>0</v>
          </cell>
          <cell r="N388">
            <v>37.974870749443234</v>
          </cell>
          <cell r="O388">
            <v>0</v>
          </cell>
          <cell r="P388">
            <v>0</v>
          </cell>
          <cell r="Q388">
            <v>37.974870749443234</v>
          </cell>
          <cell r="R388">
            <v>37.974870749443234</v>
          </cell>
          <cell r="S388" t="str">
            <v>-</v>
          </cell>
          <cell r="T388">
            <v>0</v>
          </cell>
          <cell r="U388">
            <v>0</v>
          </cell>
          <cell r="V388">
            <v>38.908406297769481</v>
          </cell>
          <cell r="W388">
            <v>0</v>
          </cell>
          <cell r="X388">
            <v>0</v>
          </cell>
          <cell r="Y388">
            <v>38.908406297769481</v>
          </cell>
          <cell r="Z388">
            <v>38.908406297769481</v>
          </cell>
          <cell r="AA388" t="str">
            <v>-</v>
          </cell>
          <cell r="AB388">
            <v>0</v>
          </cell>
          <cell r="AC388">
            <v>0</v>
          </cell>
          <cell r="AD388">
            <v>39.690369981304173</v>
          </cell>
          <cell r="AE388">
            <v>0</v>
          </cell>
          <cell r="AF388">
            <v>0</v>
          </cell>
          <cell r="AG388">
            <v>39.690369981304173</v>
          </cell>
          <cell r="AH388">
            <v>39.690369981304173</v>
          </cell>
          <cell r="AI388" t="str">
            <v>-</v>
          </cell>
          <cell r="AJ388">
            <v>0</v>
          </cell>
          <cell r="AK388">
            <v>0</v>
          </cell>
          <cell r="AL388">
            <v>40.523027737383785</v>
          </cell>
          <cell r="AM388">
            <v>0</v>
          </cell>
          <cell r="AN388">
            <v>0</v>
          </cell>
          <cell r="AO388">
            <v>40.523027737383785</v>
          </cell>
          <cell r="AP388">
            <v>40.523027737383785</v>
          </cell>
          <cell r="AQ388" t="str">
            <v>-</v>
          </cell>
          <cell r="AR388">
            <v>0</v>
          </cell>
          <cell r="AS388">
            <v>0</v>
          </cell>
          <cell r="AT388">
            <v>41.019322621232241</v>
          </cell>
          <cell r="AU388">
            <v>0</v>
          </cell>
          <cell r="AV388">
            <v>0</v>
          </cell>
          <cell r="AW388">
            <v>41.019322621232241</v>
          </cell>
          <cell r="AX388">
            <v>41.019322621232241</v>
          </cell>
          <cell r="AY388" t="str">
            <v>-</v>
          </cell>
          <cell r="AZ388">
            <v>0</v>
          </cell>
          <cell r="BA388">
            <v>0</v>
          </cell>
          <cell r="BB388">
            <v>41.858139480498195</v>
          </cell>
          <cell r="BC388">
            <v>0</v>
          </cell>
          <cell r="BD388">
            <v>0</v>
          </cell>
          <cell r="BE388">
            <v>41.858139480498195</v>
          </cell>
          <cell r="BF388">
            <v>41.858139480498195</v>
          </cell>
          <cell r="BG388" t="str">
            <v>-</v>
          </cell>
          <cell r="BH388">
            <v>0</v>
          </cell>
          <cell r="BI388">
            <v>0</v>
          </cell>
          <cell r="BJ388">
            <v>43.436768023962784</v>
          </cell>
          <cell r="BK388">
            <v>0</v>
          </cell>
          <cell r="BL388">
            <v>0</v>
          </cell>
          <cell r="BM388">
            <v>43.436768023962784</v>
          </cell>
          <cell r="BN388">
            <v>43.436768023962784</v>
          </cell>
          <cell r="BO388" t="str">
            <v>-</v>
          </cell>
          <cell r="BP388">
            <v>0</v>
          </cell>
          <cell r="BQ388">
            <v>0</v>
          </cell>
          <cell r="BR388">
            <v>44.199178679353743</v>
          </cell>
          <cell r="BS388">
            <v>0</v>
          </cell>
          <cell r="BT388">
            <v>0</v>
          </cell>
          <cell r="BU388">
            <v>44.199178679353743</v>
          </cell>
          <cell r="BV388">
            <v>44.199178679353743</v>
          </cell>
          <cell r="BW388" t="str">
            <v>-</v>
          </cell>
          <cell r="BX388">
            <v>0</v>
          </cell>
          <cell r="BY388">
            <v>0</v>
          </cell>
          <cell r="BZ388">
            <v>44.890389291535968</v>
          </cell>
          <cell r="CA388">
            <v>0</v>
          </cell>
          <cell r="CB388">
            <v>0</v>
          </cell>
          <cell r="CC388">
            <v>44.890389291535968</v>
          </cell>
          <cell r="CD388">
            <v>44.890389291535968</v>
          </cell>
          <cell r="CE388" t="str">
            <v>-</v>
          </cell>
          <cell r="CF388">
            <v>0</v>
          </cell>
          <cell r="CG388">
            <v>0</v>
          </cell>
          <cell r="CH388">
            <v>45.115300985507808</v>
          </cell>
          <cell r="CI388">
            <v>0</v>
          </cell>
          <cell r="CJ388">
            <v>0</v>
          </cell>
          <cell r="CK388">
            <v>45.115300985507808</v>
          </cell>
          <cell r="CL388">
            <v>45.115300985507808</v>
          </cell>
          <cell r="CM388" t="str">
            <v>-</v>
          </cell>
          <cell r="CN388">
            <v>0</v>
          </cell>
          <cell r="CO388">
            <v>0</v>
          </cell>
          <cell r="CP388">
            <v>45.668884576281542</v>
          </cell>
          <cell r="CQ388">
            <v>0</v>
          </cell>
          <cell r="CR388">
            <v>0</v>
          </cell>
          <cell r="CS388">
            <v>45.668884576281542</v>
          </cell>
          <cell r="CT388">
            <v>45.668884576281542</v>
          </cell>
        </row>
        <row r="389">
          <cell r="A389">
            <v>389</v>
          </cell>
          <cell r="B389" t="str">
            <v>Outgoing Minutes Per Customer</v>
          </cell>
          <cell r="C389">
            <v>222.50159586657887</v>
          </cell>
          <cell r="D389">
            <v>159.71750806226311</v>
          </cell>
          <cell r="E389">
            <v>98.155397779681465</v>
          </cell>
          <cell r="F389">
            <v>36.99280384216862</v>
          </cell>
          <cell r="G389">
            <v>132.91680126410154</v>
          </cell>
          <cell r="H389">
            <v>189.00608746729759</v>
          </cell>
          <cell r="I389">
            <v>50.147746651190339</v>
          </cell>
          <cell r="J389">
            <v>66.480096750234637</v>
          </cell>
          <cell r="K389">
            <v>239.4936231770842</v>
          </cell>
          <cell r="L389">
            <v>172.87300500705666</v>
          </cell>
          <cell r="M389">
            <v>115.88865186854869</v>
          </cell>
          <cell r="N389">
            <v>37.974870749443234</v>
          </cell>
          <cell r="O389">
            <v>150.27061982624403</v>
          </cell>
          <cell r="P389">
            <v>204.17955035806253</v>
          </cell>
          <cell r="Q389">
            <v>54.257595683817264</v>
          </cell>
          <cell r="R389">
            <v>71.889886254836895</v>
          </cell>
          <cell r="S389">
            <v>224.18331412635095</v>
          </cell>
          <cell r="T389">
            <v>160.12715546927063</v>
          </cell>
          <cell r="U389">
            <v>116.76553698432028</v>
          </cell>
          <cell r="V389">
            <v>38.908406297769481</v>
          </cell>
          <cell r="W389">
            <v>145.92484655456906</v>
          </cell>
          <cell r="X389">
            <v>190.43138467319039</v>
          </cell>
          <cell r="Y389">
            <v>54.886487247700863</v>
          </cell>
          <cell r="Z389">
            <v>70.951283650386785</v>
          </cell>
          <cell r="AA389">
            <v>228.50877018598433</v>
          </cell>
          <cell r="AB389">
            <v>176.61177626971292</v>
          </cell>
          <cell r="AC389">
            <v>115.70657563746914</v>
          </cell>
          <cell r="AD389">
            <v>39.690369981304173</v>
          </cell>
          <cell r="AE389">
            <v>150.03346777859539</v>
          </cell>
          <cell r="AF389">
            <v>201.28766657705478</v>
          </cell>
          <cell r="AG389">
            <v>55.172757521607949</v>
          </cell>
          <cell r="AH389">
            <v>72.711457513536629</v>
          </cell>
          <cell r="AI389">
            <v>208.42398352611403</v>
          </cell>
          <cell r="AJ389">
            <v>165.54608089123244</v>
          </cell>
          <cell r="AK389">
            <v>114.93633834890895</v>
          </cell>
          <cell r="AL389">
            <v>40.523027737383785</v>
          </cell>
          <cell r="AM389">
            <v>143.81703135610024</v>
          </cell>
          <cell r="AN389">
            <v>186.02539089718491</v>
          </cell>
          <cell r="AO389">
            <v>55.609513121393938</v>
          </cell>
          <cell r="AP389">
            <v>71.497145877057221</v>
          </cell>
          <cell r="AQ389">
            <v>218.40310855484921</v>
          </cell>
          <cell r="AR389">
            <v>180.11518089980137</v>
          </cell>
          <cell r="AS389">
            <v>116.18257968235574</v>
          </cell>
          <cell r="AT389">
            <v>41.019322621232241</v>
          </cell>
          <cell r="AU389">
            <v>150.100472749625</v>
          </cell>
          <cell r="AV389">
            <v>198.50932944261848</v>
          </cell>
          <cell r="AW389">
            <v>56.147943089272594</v>
          </cell>
          <cell r="AX389">
            <v>73.743159791452427</v>
          </cell>
          <cell r="AY389">
            <v>237.77884224806127</v>
          </cell>
          <cell r="AZ389">
            <v>193.83862807260886</v>
          </cell>
          <cell r="BA389">
            <v>129.81467428888496</v>
          </cell>
          <cell r="BB389">
            <v>41.858139480498195</v>
          </cell>
          <cell r="BC389">
            <v>165.43685598795835</v>
          </cell>
          <cell r="BD389">
            <v>215.03892640526536</v>
          </cell>
          <cell r="BE389">
            <v>59.365813701258404</v>
          </cell>
          <cell r="BF389">
            <v>78.835897512802944</v>
          </cell>
          <cell r="BG389">
            <v>236.75084194207855</v>
          </cell>
          <cell r="BH389">
            <v>191.04256232123865</v>
          </cell>
          <cell r="BI389">
            <v>127.47574066868268</v>
          </cell>
          <cell r="BJ389">
            <v>43.436768023962784</v>
          </cell>
          <cell r="BK389">
            <v>163.75573391498321</v>
          </cell>
          <cell r="BL389">
            <v>213.14828895274701</v>
          </cell>
          <cell r="BM389">
            <v>59.9259460016143</v>
          </cell>
          <cell r="BN389">
            <v>79.226711428424593</v>
          </cell>
          <cell r="BO389">
            <v>209.74992145392471</v>
          </cell>
          <cell r="BP389">
            <v>181.79530096125072</v>
          </cell>
          <cell r="BQ389">
            <v>134.98955053536446</v>
          </cell>
          <cell r="BR389">
            <v>44.199178679353743</v>
          </cell>
          <cell r="BS389">
            <v>160.72234180217839</v>
          </cell>
          <cell r="BT389">
            <v>195.33348449112358</v>
          </cell>
          <cell r="BU389">
            <v>61.702338545509733</v>
          </cell>
          <cell r="BV389">
            <v>78.454945462410791</v>
          </cell>
          <cell r="BW389">
            <v>228.39780997599908</v>
          </cell>
          <cell r="BX389">
            <v>183.31955805448186</v>
          </cell>
          <cell r="BY389">
            <v>130.61267008862674</v>
          </cell>
          <cell r="BZ389">
            <v>44.890389291535968</v>
          </cell>
          <cell r="CA389">
            <v>162.61328176587369</v>
          </cell>
          <cell r="CB389">
            <v>205.21255376929957</v>
          </cell>
          <cell r="CC389">
            <v>61.171235102853267</v>
          </cell>
          <cell r="CD389">
            <v>79.156000468653659</v>
          </cell>
          <cell r="CE389">
            <v>220.07774592831774</v>
          </cell>
          <cell r="CF389">
            <v>192.19437230780363</v>
          </cell>
          <cell r="CG389">
            <v>136.13068728091082</v>
          </cell>
          <cell r="CH389">
            <v>45.115300985507808</v>
          </cell>
          <cell r="CI389">
            <v>166.34284880166362</v>
          </cell>
          <cell r="CJ389">
            <v>205.81896036815732</v>
          </cell>
          <cell r="CK389">
            <v>62.283356855953983</v>
          </cell>
          <cell r="CL389">
            <v>80.39049591591133</v>
          </cell>
          <cell r="CM389">
            <v>219.0287663759899</v>
          </cell>
          <cell r="CN389">
            <v>203.32423079616251</v>
          </cell>
          <cell r="CO389">
            <v>152.31251063045187</v>
          </cell>
          <cell r="CP389">
            <v>45.668884576281542</v>
          </cell>
          <cell r="CQ389">
            <v>178.10382447124462</v>
          </cell>
          <cell r="CR389">
            <v>211.05153920379524</v>
          </cell>
          <cell r="CS389">
            <v>65.679424250672454</v>
          </cell>
          <cell r="CT389">
            <v>84.297465682862736</v>
          </cell>
        </row>
        <row r="390">
          <cell r="A390">
            <v>391</v>
          </cell>
          <cell r="B390" t="str">
            <v>Incoming Minutes Per Customer</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row>
        <row r="391">
          <cell r="A391">
            <v>390</v>
          </cell>
          <cell r="B391" t="str">
            <v>Corporate Jupiter Base</v>
          </cell>
          <cell r="C391">
            <v>104.77034046114072</v>
          </cell>
          <cell r="D391">
            <v>79.280817341942907</v>
          </cell>
          <cell r="E391">
            <v>63.958963981031623</v>
          </cell>
          <cell r="G391">
            <v>96.618744114450479</v>
          </cell>
          <cell r="H391">
            <v>97.180842017590777</v>
          </cell>
          <cell r="I391">
            <v>63.958963981031623</v>
          </cell>
          <cell r="J391">
            <v>96.618744114450479</v>
          </cell>
          <cell r="K391">
            <v>117.16809500598525</v>
          </cell>
          <cell r="L391">
            <v>94.63758587824907</v>
          </cell>
          <cell r="M391">
            <v>67.607654891751096</v>
          </cell>
          <cell r="O391">
            <v>109.8898328721076</v>
          </cell>
          <cell r="P391">
            <v>110.57625161449421</v>
          </cell>
          <cell r="Q391">
            <v>67.607654891751096</v>
          </cell>
          <cell r="R391">
            <v>109.8898328721076</v>
          </cell>
          <cell r="S391">
            <v>105.34581135055261</v>
          </cell>
          <cell r="T391">
            <v>83.88455929104552</v>
          </cell>
          <cell r="U391">
            <v>72.988705606174847</v>
          </cell>
          <cell r="W391">
            <v>98.778115451785752</v>
          </cell>
          <cell r="X391">
            <v>99.173188567405973</v>
          </cell>
          <cell r="Y391">
            <v>72.988705606174847</v>
          </cell>
          <cell r="Z391">
            <v>98.778115451785752</v>
          </cell>
          <cell r="AA391">
            <v>112.20655233176302</v>
          </cell>
          <cell r="AB391">
            <v>92.943216944197616</v>
          </cell>
          <cell r="AC391">
            <v>71.596792059405374</v>
          </cell>
          <cell r="AE391">
            <v>106.24794889580971</v>
          </cell>
          <cell r="AF391">
            <v>106.74962132049079</v>
          </cell>
          <cell r="AG391">
            <v>71.596792059405374</v>
          </cell>
          <cell r="AH391">
            <v>106.24794889580971</v>
          </cell>
          <cell r="AI391">
            <v>100.26675482170715</v>
          </cell>
          <cell r="AJ391">
            <v>86.000521542515273</v>
          </cell>
          <cell r="AK391">
            <v>67.065008052385437</v>
          </cell>
          <cell r="AM391">
            <v>95.890894202641789</v>
          </cell>
          <cell r="AN391">
            <v>96.285308122369699</v>
          </cell>
          <cell r="AO391">
            <v>67.065008052385437</v>
          </cell>
          <cell r="AP391">
            <v>95.890894202641789</v>
          </cell>
          <cell r="AQ391">
            <v>114.53931708413521</v>
          </cell>
          <cell r="AR391">
            <v>98.107883957184569</v>
          </cell>
          <cell r="AS391">
            <v>68.213984088228841</v>
          </cell>
          <cell r="AU391">
            <v>109.49820342299395</v>
          </cell>
          <cell r="AV391">
            <v>110.030937314184</v>
          </cell>
          <cell r="AW391">
            <v>68.213984088228841</v>
          </cell>
          <cell r="AX391">
            <v>109.49820342299395</v>
          </cell>
          <cell r="AY391">
            <v>116.38403550158331</v>
          </cell>
          <cell r="AZ391">
            <v>102.56152892750728</v>
          </cell>
          <cell r="BA391">
            <v>72.141939687548799</v>
          </cell>
          <cell r="BC391">
            <v>112.16458300800841</v>
          </cell>
          <cell r="BD391">
            <v>112.65084321577058</v>
          </cell>
          <cell r="BE391">
            <v>72.141939687548799</v>
          </cell>
          <cell r="BF391">
            <v>112.16458300800841</v>
          </cell>
          <cell r="BG391">
            <v>114.48840203534483</v>
          </cell>
          <cell r="BH391">
            <v>101.18400109616471</v>
          </cell>
          <cell r="BI391">
            <v>72.926069434373076</v>
          </cell>
          <cell r="BK391">
            <v>110.51425104702973</v>
          </cell>
          <cell r="BL391">
            <v>110.94395984100636</v>
          </cell>
          <cell r="BM391">
            <v>72.926069434373076</v>
          </cell>
          <cell r="BN391">
            <v>110.51425104702973</v>
          </cell>
          <cell r="BO391">
            <v>107.70434814282778</v>
          </cell>
          <cell r="BP391">
            <v>98.267422946705693</v>
          </cell>
          <cell r="BQ391">
            <v>74.001143421865763</v>
          </cell>
          <cell r="BS391">
            <v>104.88670749965513</v>
          </cell>
          <cell r="BT391">
            <v>105.21964125575533</v>
          </cell>
          <cell r="BU391">
            <v>74.001143421865763</v>
          </cell>
          <cell r="BV391">
            <v>104.88670749965513</v>
          </cell>
          <cell r="BW391">
            <v>104.69202557121667</v>
          </cell>
          <cell r="BX391">
            <v>95.154641386501496</v>
          </cell>
          <cell r="BY391">
            <v>70.508571071833273</v>
          </cell>
          <cell r="CA391">
            <v>101.89318880464506</v>
          </cell>
          <cell r="CB391">
            <v>102.21285457226746</v>
          </cell>
          <cell r="CC391">
            <v>70.508571071833273</v>
          </cell>
          <cell r="CD391">
            <v>101.89318880464506</v>
          </cell>
          <cell r="CE391">
            <v>115.45841632148219</v>
          </cell>
          <cell r="CF391">
            <v>105.05685859959188</v>
          </cell>
          <cell r="CG391">
            <v>72.181897377737528</v>
          </cell>
          <cell r="CI391">
            <v>112.41345638879231</v>
          </cell>
          <cell r="CJ391">
            <v>112.80017146513885</v>
          </cell>
          <cell r="CK391">
            <v>72.181897377737528</v>
          </cell>
          <cell r="CL391">
            <v>112.41345638879231</v>
          </cell>
          <cell r="CM391">
            <v>124.34342956823225</v>
          </cell>
          <cell r="CN391">
            <v>114.28137486602411</v>
          </cell>
          <cell r="CO391">
            <v>80.521465184698656</v>
          </cell>
          <cell r="CQ391">
            <v>121.44832094294422</v>
          </cell>
          <cell r="CR391">
            <v>121.81901096119928</v>
          </cell>
          <cell r="CS391">
            <v>80.521465184698656</v>
          </cell>
          <cell r="CT391">
            <v>121.44832094294422</v>
          </cell>
        </row>
        <row r="392">
          <cell r="A392">
            <v>391</v>
          </cell>
          <cell r="B392" t="str">
            <v>SPD</v>
          </cell>
          <cell r="C392">
            <v>80.80018616967196</v>
          </cell>
          <cell r="D392">
            <v>98.599533076834021</v>
          </cell>
          <cell r="E392">
            <v>64.570123549132077</v>
          </cell>
          <cell r="F392" t="str">
            <v>-</v>
          </cell>
          <cell r="G392">
            <v>68.147795592818113</v>
          </cell>
          <cell r="H392">
            <v>95.921956739412408</v>
          </cell>
          <cell r="I392">
            <v>64.570123549132077</v>
          </cell>
          <cell r="J392">
            <v>68.147795592818113</v>
          </cell>
          <cell r="K392">
            <v>88.43072861006786</v>
          </cell>
          <cell r="L392">
            <v>106.33502902667895</v>
          </cell>
          <cell r="M392">
            <v>75.939031155267017</v>
          </cell>
          <cell r="N392" t="str">
            <v>-</v>
          </cell>
          <cell r="O392">
            <v>79.111554859331065</v>
          </cell>
          <cell r="P392">
            <v>103.67917569178273</v>
          </cell>
          <cell r="Q392">
            <v>75.939031155267017</v>
          </cell>
          <cell r="R392">
            <v>79.111554859331065</v>
          </cell>
          <cell r="S392">
            <v>84.352607542191279</v>
          </cell>
          <cell r="T392">
            <v>100.02440470103184</v>
          </cell>
          <cell r="U392">
            <v>77.888932160884394</v>
          </cell>
          <cell r="V392" t="str">
            <v>-</v>
          </cell>
          <cell r="W392">
            <v>80.160655592944764</v>
          </cell>
          <cell r="X392">
            <v>97.732498335146346</v>
          </cell>
          <cell r="Y392">
            <v>77.888932160884394</v>
          </cell>
          <cell r="Z392">
            <v>80.160655592944764</v>
          </cell>
          <cell r="AA392">
            <v>90.026477254729457</v>
          </cell>
          <cell r="AB392">
            <v>109.73665927566771</v>
          </cell>
          <cell r="AC392">
            <v>74.940265366113678</v>
          </cell>
          <cell r="AD392" t="str">
            <v>-</v>
          </cell>
          <cell r="AE392">
            <v>78.588150936817158</v>
          </cell>
          <cell r="AF392">
            <v>106.8968895925555</v>
          </cell>
          <cell r="AG392">
            <v>74.940265366113678</v>
          </cell>
          <cell r="AH392">
            <v>78.588150936817158</v>
          </cell>
          <cell r="AI392">
            <v>83.62138462725072</v>
          </cell>
          <cell r="AJ392">
            <v>101.61323097234904</v>
          </cell>
          <cell r="AK392">
            <v>71.399041687401052</v>
          </cell>
          <cell r="AL392" t="str">
            <v>-</v>
          </cell>
          <cell r="AM392">
            <v>74.546619268089145</v>
          </cell>
          <cell r="AN392">
            <v>99.061123580054868</v>
          </cell>
          <cell r="AO392">
            <v>71.399041687401052</v>
          </cell>
          <cell r="AP392">
            <v>74.546619268089145</v>
          </cell>
          <cell r="AQ392">
            <v>92.118090320490111</v>
          </cell>
          <cell r="AR392">
            <v>113.78357228616316</v>
          </cell>
          <cell r="AS392">
            <v>73.489051154204205</v>
          </cell>
          <cell r="AT392" t="str">
            <v>-</v>
          </cell>
          <cell r="AU392">
            <v>77.728961618683073</v>
          </cell>
          <cell r="AV392">
            <v>110.75620950747343</v>
          </cell>
          <cell r="AW392">
            <v>73.489051154204205</v>
          </cell>
          <cell r="AX392">
            <v>77.728961618683073</v>
          </cell>
          <cell r="AY392">
            <v>95.24751418732086</v>
          </cell>
          <cell r="AZ392">
            <v>118.06367986064784</v>
          </cell>
          <cell r="BA392">
            <v>78.04492036657139</v>
          </cell>
          <cell r="BB392" t="str">
            <v>-</v>
          </cell>
          <cell r="BC392">
            <v>82.249189384676228</v>
          </cell>
          <cell r="BD392">
            <v>114.92987265781242</v>
          </cell>
          <cell r="BE392">
            <v>78.04492036657139</v>
          </cell>
          <cell r="BF392">
            <v>82.249189384676228</v>
          </cell>
          <cell r="BG392">
            <v>90.707088889995745</v>
          </cell>
          <cell r="BH392">
            <v>114.47724902923571</v>
          </cell>
          <cell r="BI392">
            <v>75.390985535959175</v>
          </cell>
          <cell r="BJ392" t="str">
            <v>-</v>
          </cell>
          <cell r="BK392">
            <v>79.482668461247442</v>
          </cell>
          <cell r="BL392">
            <v>111.27689062428321</v>
          </cell>
          <cell r="BM392">
            <v>75.390985535959175</v>
          </cell>
          <cell r="BN392">
            <v>79.482668461247442</v>
          </cell>
          <cell r="BO392">
            <v>88.794117437972389</v>
          </cell>
          <cell r="BP392">
            <v>110.61173385000639</v>
          </cell>
          <cell r="BQ392">
            <v>77.586393617111412</v>
          </cell>
          <cell r="BR392" t="str">
            <v>-</v>
          </cell>
          <cell r="BS392">
            <v>81.00288029326839</v>
          </cell>
          <cell r="BT392">
            <v>107.73341294541135</v>
          </cell>
          <cell r="BU392">
            <v>77.586393617111412</v>
          </cell>
          <cell r="BV392">
            <v>81.00288029326839</v>
          </cell>
          <cell r="BW392">
            <v>84.519168911337147</v>
          </cell>
          <cell r="BX392">
            <v>106.31500146328716</v>
          </cell>
          <cell r="BY392">
            <v>72.976042144218681</v>
          </cell>
          <cell r="BZ392" t="str">
            <v>-</v>
          </cell>
          <cell r="CA392">
            <v>76.410080276722823</v>
          </cell>
          <cell r="CB392">
            <v>103.49270335824731</v>
          </cell>
          <cell r="CC392">
            <v>72.976042144218681</v>
          </cell>
          <cell r="CD392">
            <v>76.410080276722823</v>
          </cell>
          <cell r="CE392">
            <v>90.126794610819331</v>
          </cell>
          <cell r="CF392">
            <v>115.86281727474727</v>
          </cell>
          <cell r="CG392">
            <v>74.22738334752222</v>
          </cell>
          <cell r="CH392" t="str">
            <v>-</v>
          </cell>
          <cell r="CI392">
            <v>78.529093405125465</v>
          </cell>
          <cell r="CJ392">
            <v>112.58649073059766</v>
          </cell>
          <cell r="CK392">
            <v>74.22738334752222</v>
          </cell>
          <cell r="CL392">
            <v>78.529093405125465</v>
          </cell>
          <cell r="CM392">
            <v>96.922712197913214</v>
          </cell>
          <cell r="CN392">
            <v>125.00523267211997</v>
          </cell>
          <cell r="CO392">
            <v>82.522215573497604</v>
          </cell>
          <cell r="CP392" t="str">
            <v>-</v>
          </cell>
          <cell r="CQ392">
            <v>86.883935255124968</v>
          </cell>
          <cell r="CR392">
            <v>121.49084389200424</v>
          </cell>
          <cell r="CS392">
            <v>82.522215573497604</v>
          </cell>
          <cell r="CT392">
            <v>86.883935255124968</v>
          </cell>
        </row>
        <row r="393">
          <cell r="A393">
            <v>392</v>
          </cell>
          <cell r="B393" t="str">
            <v>Cellops Base</v>
          </cell>
          <cell r="C393">
            <v>0</v>
          </cell>
          <cell r="D393">
            <v>0</v>
          </cell>
          <cell r="E393">
            <v>65.567894102904759</v>
          </cell>
          <cell r="F393" t="str">
            <v>-</v>
          </cell>
          <cell r="G393">
            <v>65.913538264853671</v>
          </cell>
          <cell r="H393">
            <v>0</v>
          </cell>
          <cell r="I393">
            <v>65.567894102904759</v>
          </cell>
          <cell r="J393">
            <v>65.913538264853671</v>
          </cell>
          <cell r="K393">
            <v>0</v>
          </cell>
          <cell r="L393">
            <v>0</v>
          </cell>
          <cell r="M393">
            <v>72.711577463573036</v>
          </cell>
          <cell r="N393" t="str">
            <v>-</v>
          </cell>
          <cell r="O393">
            <v>73.795304978641511</v>
          </cell>
          <cell r="P393">
            <v>0</v>
          </cell>
          <cell r="Q393">
            <v>72.711577463573036</v>
          </cell>
          <cell r="R393">
            <v>73.795304978641511</v>
          </cell>
          <cell r="S393">
            <v>0</v>
          </cell>
          <cell r="T393">
            <v>0</v>
          </cell>
          <cell r="U393">
            <v>75.532948723649028</v>
          </cell>
          <cell r="V393" t="str">
            <v>-</v>
          </cell>
          <cell r="W393">
            <v>76.556055074815433</v>
          </cell>
          <cell r="X393">
            <v>0</v>
          </cell>
          <cell r="Y393">
            <v>75.532948723649028</v>
          </cell>
          <cell r="Z393">
            <v>76.556055074815433</v>
          </cell>
          <cell r="AA393">
            <v>0</v>
          </cell>
          <cell r="AB393">
            <v>0</v>
          </cell>
          <cell r="AC393">
            <v>80.488443182367149</v>
          </cell>
          <cell r="AD393" t="str">
            <v>-</v>
          </cell>
          <cell r="AE393">
            <v>83.155136863203168</v>
          </cell>
          <cell r="AF393">
            <v>0</v>
          </cell>
          <cell r="AG393">
            <v>80.488443182367149</v>
          </cell>
          <cell r="AH393">
            <v>83.155136863203168</v>
          </cell>
          <cell r="AI393">
            <v>0</v>
          </cell>
          <cell r="AJ393">
            <v>0</v>
          </cell>
          <cell r="AK393">
            <v>75.848377058258279</v>
          </cell>
          <cell r="AL393" t="str">
            <v>-</v>
          </cell>
          <cell r="AM393">
            <v>78.983952306203619</v>
          </cell>
          <cell r="AN393">
            <v>0</v>
          </cell>
          <cell r="AO393">
            <v>75.848377058258279</v>
          </cell>
          <cell r="AP393">
            <v>78.983952306203619</v>
          </cell>
          <cell r="AQ393">
            <v>0</v>
          </cell>
          <cell r="AR393">
            <v>0</v>
          </cell>
          <cell r="AS393">
            <v>77.858760348772734</v>
          </cell>
          <cell r="AT393" t="str">
            <v>-</v>
          </cell>
          <cell r="AU393">
            <v>83.187452904800182</v>
          </cell>
          <cell r="AV393">
            <v>0</v>
          </cell>
          <cell r="AW393">
            <v>77.858760348772734</v>
          </cell>
          <cell r="AX393">
            <v>83.187452904800182</v>
          </cell>
          <cell r="AY393">
            <v>0</v>
          </cell>
          <cell r="AZ393">
            <v>0</v>
          </cell>
          <cell r="BA393">
            <v>81.979638936939281</v>
          </cell>
          <cell r="BB393" t="str">
            <v>-</v>
          </cell>
          <cell r="BC393">
            <v>88.746093198578066</v>
          </cell>
          <cell r="BD393">
            <v>0</v>
          </cell>
          <cell r="BE393">
            <v>81.979638936939281</v>
          </cell>
          <cell r="BF393">
            <v>88.746093198578066</v>
          </cell>
          <cell r="BG393">
            <v>0</v>
          </cell>
          <cell r="BH393">
            <v>0</v>
          </cell>
          <cell r="BI393">
            <v>80.415242160456927</v>
          </cell>
          <cell r="BJ393" t="str">
            <v>-</v>
          </cell>
          <cell r="BK393">
            <v>88.41422562388901</v>
          </cell>
          <cell r="BL393">
            <v>0</v>
          </cell>
          <cell r="BM393">
            <v>80.415242160456927</v>
          </cell>
          <cell r="BN393">
            <v>88.41422562388901</v>
          </cell>
          <cell r="BO393">
            <v>0</v>
          </cell>
          <cell r="BP393">
            <v>0</v>
          </cell>
          <cell r="BQ393">
            <v>81.110215345665154</v>
          </cell>
          <cell r="BR393" t="str">
            <v>-</v>
          </cell>
          <cell r="BS393">
            <v>89.279748405955999</v>
          </cell>
          <cell r="BT393">
            <v>0</v>
          </cell>
          <cell r="BU393">
            <v>81.110215345665154</v>
          </cell>
          <cell r="BV393">
            <v>89.279748405955999</v>
          </cell>
          <cell r="BW393">
            <v>0</v>
          </cell>
          <cell r="BX393">
            <v>0</v>
          </cell>
          <cell r="BY393">
            <v>76.53010779669529</v>
          </cell>
          <cell r="BZ393" t="str">
            <v>-</v>
          </cell>
          <cell r="CA393">
            <v>85.818477184597043</v>
          </cell>
          <cell r="CB393">
            <v>0</v>
          </cell>
          <cell r="CC393">
            <v>76.53010779669529</v>
          </cell>
          <cell r="CD393">
            <v>85.818477184597043</v>
          </cell>
          <cell r="CE393">
            <v>0</v>
          </cell>
          <cell r="CF393">
            <v>0</v>
          </cell>
          <cell r="CG393">
            <v>78.005880918618814</v>
          </cell>
          <cell r="CH393" t="str">
            <v>-</v>
          </cell>
          <cell r="CI393">
            <v>90.893185107973437</v>
          </cell>
          <cell r="CJ393">
            <v>0</v>
          </cell>
          <cell r="CK393">
            <v>78.005880918618814</v>
          </cell>
          <cell r="CL393">
            <v>90.893185107973437</v>
          </cell>
          <cell r="CM393">
            <v>0</v>
          </cell>
          <cell r="CN393">
            <v>0</v>
          </cell>
          <cell r="CO393">
            <v>85.684026556210824</v>
          </cell>
          <cell r="CP393" t="str">
            <v>-</v>
          </cell>
          <cell r="CQ393">
            <v>100.68162161486285</v>
          </cell>
          <cell r="CR393">
            <v>0</v>
          </cell>
          <cell r="CS393">
            <v>85.684026556210824</v>
          </cell>
          <cell r="CT393">
            <v>100.68162161486285</v>
          </cell>
        </row>
        <row r="394">
          <cell r="A394">
            <v>393</v>
          </cell>
          <cell r="B394" t="str">
            <v>Lumina Base</v>
          </cell>
          <cell r="C394">
            <v>100.69625926451036</v>
          </cell>
          <cell r="D394">
            <v>99.063271048741228</v>
          </cell>
          <cell r="E394">
            <v>62.320389846411267</v>
          </cell>
          <cell r="F394" t="str">
            <v>-</v>
          </cell>
          <cell r="G394">
            <v>77.902024178491288</v>
          </cell>
          <cell r="H394">
            <v>100.30682552638683</v>
          </cell>
          <cell r="I394">
            <v>62.320389846411267</v>
          </cell>
          <cell r="J394">
            <v>77.902024178491288</v>
          </cell>
          <cell r="K394">
            <v>116.31636817084188</v>
          </cell>
          <cell r="L394">
            <v>117.10435171666958</v>
          </cell>
          <cell r="M394">
            <v>76.880467282566229</v>
          </cell>
          <cell r="N394" t="str">
            <v>-</v>
          </cell>
          <cell r="O394">
            <v>93.388196409500495</v>
          </cell>
          <cell r="P394">
            <v>116.51804056660671</v>
          </cell>
          <cell r="Q394">
            <v>76.880467282566229</v>
          </cell>
          <cell r="R394">
            <v>93.388196409500495</v>
          </cell>
          <cell r="S394">
            <v>100.60065750683248</v>
          </cell>
          <cell r="T394">
            <v>102.9176188476267</v>
          </cell>
          <cell r="U394">
            <v>77.791562870234884</v>
          </cell>
          <cell r="V394" t="str">
            <v>-</v>
          </cell>
          <cell r="W394">
            <v>87.669263053265979</v>
          </cell>
          <cell r="X394">
            <v>101.23156882078899</v>
          </cell>
          <cell r="Y394">
            <v>77.791562870234884</v>
          </cell>
          <cell r="Z394">
            <v>87.669263053265979</v>
          </cell>
          <cell r="AA394">
            <v>109.18498550461445</v>
          </cell>
          <cell r="AB394">
            <v>110.35875964222286</v>
          </cell>
          <cell r="AC394">
            <v>76.716870198136817</v>
          </cell>
          <cell r="AD394" t="str">
            <v>-</v>
          </cell>
          <cell r="AE394">
            <v>90.631954649473897</v>
          </cell>
          <cell r="AF394">
            <v>109.52143274378732</v>
          </cell>
          <cell r="AG394">
            <v>76.716870198136817</v>
          </cell>
          <cell r="AH394">
            <v>90.631954649473897</v>
          </cell>
          <cell r="AI394">
            <v>100.06207373235996</v>
          </cell>
          <cell r="AJ394">
            <v>101.58461399548236</v>
          </cell>
          <cell r="AK394">
            <v>73.610760000103426</v>
          </cell>
          <cell r="AL394" t="str">
            <v>-</v>
          </cell>
          <cell r="AM394">
            <v>85.06699260198593</v>
          </cell>
          <cell r="AN394">
            <v>100.51754296249128</v>
          </cell>
          <cell r="AO394">
            <v>73.610760000103426</v>
          </cell>
          <cell r="AP394">
            <v>85.06699260198593</v>
          </cell>
          <cell r="AQ394">
            <v>113.62151782229347</v>
          </cell>
          <cell r="AR394">
            <v>115.19024560044447</v>
          </cell>
          <cell r="AS394">
            <v>77.867244229124722</v>
          </cell>
          <cell r="AT394" t="str">
            <v>-</v>
          </cell>
          <cell r="AU394">
            <v>93.271630768067979</v>
          </cell>
          <cell r="AV394">
            <v>114.10951561364733</v>
          </cell>
          <cell r="AW394">
            <v>77.867244229124722</v>
          </cell>
          <cell r="AX394">
            <v>93.271630768067979</v>
          </cell>
          <cell r="AY394">
            <v>117.41939127993636</v>
          </cell>
          <cell r="AZ394">
            <v>119.40309639293365</v>
          </cell>
          <cell r="BA394">
            <v>83.977886373167919</v>
          </cell>
          <cell r="BB394" t="str">
            <v>-</v>
          </cell>
          <cell r="BC394">
            <v>98.347564502744021</v>
          </cell>
          <cell r="BD394">
            <v>118.05974534049956</v>
          </cell>
          <cell r="BE394">
            <v>83.977886373167919</v>
          </cell>
          <cell r="BF394">
            <v>98.347564502744021</v>
          </cell>
          <cell r="BG394">
            <v>114.92534305129519</v>
          </cell>
          <cell r="BH394">
            <v>116.56772012045691</v>
          </cell>
          <cell r="BI394">
            <v>82.466650808752391</v>
          </cell>
          <cell r="BJ394" t="str">
            <v>-</v>
          </cell>
          <cell r="BK394">
            <v>96.226583846860905</v>
          </cell>
          <cell r="BL394">
            <v>115.47422283152122</v>
          </cell>
          <cell r="BM394">
            <v>82.466650808752391</v>
          </cell>
          <cell r="BN394">
            <v>96.226583846860905</v>
          </cell>
          <cell r="BO394">
            <v>109.22396121151903</v>
          </cell>
          <cell r="BP394">
            <v>111.68584288277583</v>
          </cell>
          <cell r="BQ394">
            <v>85.978984487871472</v>
          </cell>
          <cell r="BR394" t="str">
            <v>-</v>
          </cell>
          <cell r="BS394">
            <v>95.777931861776977</v>
          </cell>
          <cell r="BT394">
            <v>110.07427634572632</v>
          </cell>
          <cell r="BU394">
            <v>85.978984487871472</v>
          </cell>
          <cell r="BV394">
            <v>95.777931861776977</v>
          </cell>
          <cell r="BW394">
            <v>105.57711334482237</v>
          </cell>
          <cell r="BX394">
            <v>107.63048358704729</v>
          </cell>
          <cell r="BY394">
            <v>82.555996842312936</v>
          </cell>
          <cell r="BZ394" t="str">
            <v>-</v>
          </cell>
          <cell r="CA394">
            <v>91.995941197910355</v>
          </cell>
          <cell r="CB394">
            <v>106.30878889740546</v>
          </cell>
          <cell r="CC394">
            <v>82.555996842312936</v>
          </cell>
          <cell r="CD394">
            <v>91.995941197910355</v>
          </cell>
          <cell r="CE394">
            <v>116.28491995719908</v>
          </cell>
          <cell r="CF394">
            <v>118.24305479024441</v>
          </cell>
          <cell r="CG394">
            <v>85.977273767982766</v>
          </cell>
          <cell r="CH394" t="str">
            <v>-</v>
          </cell>
          <cell r="CI394">
            <v>98.253483598225145</v>
          </cell>
          <cell r="CJ394">
            <v>117.00286008552683</v>
          </cell>
          <cell r="CK394">
            <v>85.977273767982766</v>
          </cell>
          <cell r="CL394">
            <v>98.253483598225145</v>
          </cell>
          <cell r="CM394">
            <v>125.20564909885714</v>
          </cell>
          <cell r="CN394">
            <v>127.7176064931307</v>
          </cell>
          <cell r="CO394">
            <v>95.615659739399661</v>
          </cell>
          <cell r="CP394" t="str">
            <v>-</v>
          </cell>
          <cell r="CQ394">
            <v>107.7432512357269</v>
          </cell>
          <cell r="CR394">
            <v>126.15116276725659</v>
          </cell>
          <cell r="CS394">
            <v>95.615659739399661</v>
          </cell>
          <cell r="CT394">
            <v>107.7432512357269</v>
          </cell>
        </row>
        <row r="395">
          <cell r="A395">
            <v>394</v>
          </cell>
          <cell r="B395" t="str">
            <v>ISP Base</v>
          </cell>
          <cell r="C395" t="str">
            <v>-</v>
          </cell>
          <cell r="D395">
            <v>110.25704773245428</v>
          </cell>
          <cell r="E395">
            <v>55.672849000448096</v>
          </cell>
          <cell r="F395" t="str">
            <v>-</v>
          </cell>
          <cell r="G395">
            <v>99.198091675771067</v>
          </cell>
          <cell r="H395">
            <v>110.25704773245428</v>
          </cell>
          <cell r="I395">
            <v>55.672849000448096</v>
          </cell>
          <cell r="J395">
            <v>99.198091675771067</v>
          </cell>
          <cell r="K395" t="str">
            <v>-</v>
          </cell>
          <cell r="L395">
            <v>113.11190950062486</v>
          </cell>
          <cell r="M395">
            <v>65.099811927502145</v>
          </cell>
          <cell r="N395" t="str">
            <v>-</v>
          </cell>
          <cell r="O395">
            <v>103.66869887120589</v>
          </cell>
          <cell r="P395">
            <v>113.11190950062486</v>
          </cell>
          <cell r="Q395">
            <v>65.099811927502145</v>
          </cell>
          <cell r="R395">
            <v>103.66869887120589</v>
          </cell>
          <cell r="S395" t="str">
            <v>-</v>
          </cell>
          <cell r="T395">
            <v>105.03661083595362</v>
          </cell>
          <cell r="U395">
            <v>62.082794897503199</v>
          </cell>
          <cell r="V395" t="str">
            <v>-</v>
          </cell>
          <cell r="W395">
            <v>96.843904816673614</v>
          </cell>
          <cell r="X395">
            <v>105.03661083595362</v>
          </cell>
          <cell r="Y395">
            <v>62.082794897503199</v>
          </cell>
          <cell r="Z395">
            <v>96.843904816673614</v>
          </cell>
          <cell r="AA395" t="str">
            <v>-</v>
          </cell>
          <cell r="AB395">
            <v>121.6046311029627</v>
          </cell>
          <cell r="AC395">
            <v>63.338889244131671</v>
          </cell>
          <cell r="AD395" t="str">
            <v>-</v>
          </cell>
          <cell r="AE395">
            <v>110.84818612522713</v>
          </cell>
          <cell r="AF395">
            <v>121.6046311029627</v>
          </cell>
          <cell r="AG395">
            <v>63.338889244131671</v>
          </cell>
          <cell r="AH395">
            <v>110.84818612522713</v>
          </cell>
          <cell r="AI395" t="str">
            <v>-</v>
          </cell>
          <cell r="AJ395">
            <v>111.8250170095483</v>
          </cell>
          <cell r="AK395">
            <v>59.274341834905321</v>
          </cell>
          <cell r="AL395" t="str">
            <v>-</v>
          </cell>
          <cell r="AM395">
            <v>102.45234318906394</v>
          </cell>
          <cell r="AN395">
            <v>111.8250170095483</v>
          </cell>
          <cell r="AO395">
            <v>59.274341834905321</v>
          </cell>
          <cell r="AP395">
            <v>102.45234318906394</v>
          </cell>
          <cell r="AQ395" t="str">
            <v>-</v>
          </cell>
          <cell r="AR395">
            <v>126.56113178209982</v>
          </cell>
          <cell r="AS395">
            <v>63.405809501731355</v>
          </cell>
          <cell r="AT395" t="str">
            <v>-</v>
          </cell>
          <cell r="AU395">
            <v>115.68136758979283</v>
          </cell>
          <cell r="AV395">
            <v>126.56113178209982</v>
          </cell>
          <cell r="AW395">
            <v>63.405809501731355</v>
          </cell>
          <cell r="AX395">
            <v>115.68136758979283</v>
          </cell>
          <cell r="AY395" t="str">
            <v>-</v>
          </cell>
          <cell r="AZ395">
            <v>131.19396964936283</v>
          </cell>
          <cell r="BA395">
            <v>66.32529312865654</v>
          </cell>
          <cell r="BB395" t="str">
            <v>-</v>
          </cell>
          <cell r="BC395">
            <v>120.44657987354108</v>
          </cell>
          <cell r="BD395">
            <v>131.19396964936283</v>
          </cell>
          <cell r="BE395">
            <v>66.32529312865654</v>
          </cell>
          <cell r="BF395">
            <v>120.44657987354108</v>
          </cell>
          <cell r="BG395" t="str">
            <v>-</v>
          </cell>
          <cell r="BH395">
            <v>128.56567936715859</v>
          </cell>
          <cell r="BI395">
            <v>62.697620718865011</v>
          </cell>
          <cell r="BJ395" t="str">
            <v>-</v>
          </cell>
          <cell r="BK395">
            <v>118.11305019257951</v>
          </cell>
          <cell r="BL395">
            <v>128.56567936715859</v>
          </cell>
          <cell r="BM395">
            <v>62.697620718865011</v>
          </cell>
          <cell r="BN395">
            <v>118.11305019257951</v>
          </cell>
          <cell r="BO395" t="str">
            <v>-</v>
          </cell>
          <cell r="BP395">
            <v>123.66958303000179</v>
          </cell>
          <cell r="BQ395">
            <v>62.910490639533236</v>
          </cell>
          <cell r="BR395" t="str">
            <v>-</v>
          </cell>
          <cell r="BS395">
            <v>114.43349878047938</v>
          </cell>
          <cell r="BT395">
            <v>123.66958303000179</v>
          </cell>
          <cell r="BU395">
            <v>62.910490639533236</v>
          </cell>
          <cell r="BV395">
            <v>114.43349878047938</v>
          </cell>
          <cell r="BW395" t="str">
            <v>-</v>
          </cell>
          <cell r="BX395">
            <v>119.17565226159526</v>
          </cell>
          <cell r="BY395">
            <v>58.702075334391616</v>
          </cell>
          <cell r="BZ395" t="str">
            <v>-</v>
          </cell>
          <cell r="CA395">
            <v>110.33426767998596</v>
          </cell>
          <cell r="CB395">
            <v>119.17565226159526</v>
          </cell>
          <cell r="CC395">
            <v>58.702075334391616</v>
          </cell>
          <cell r="CD395">
            <v>110.33426767998596</v>
          </cell>
          <cell r="CE395" t="str">
            <v>-</v>
          </cell>
          <cell r="CF395">
            <v>130.88038909861928</v>
          </cell>
          <cell r="CG395">
            <v>61.273332312798132</v>
          </cell>
          <cell r="CH395" t="str">
            <v>-</v>
          </cell>
          <cell r="CI395">
            <v>121.05453874024768</v>
          </cell>
          <cell r="CJ395">
            <v>130.88038909861928</v>
          </cell>
          <cell r="CK395">
            <v>61.273332312798132</v>
          </cell>
          <cell r="CL395">
            <v>121.05453874024768</v>
          </cell>
          <cell r="CM395" t="str">
            <v>-</v>
          </cell>
          <cell r="CN395">
            <v>141.51436167767514</v>
          </cell>
          <cell r="CO395">
            <v>66.792827904075878</v>
          </cell>
          <cell r="CP395" t="str">
            <v>-</v>
          </cell>
          <cell r="CQ395">
            <v>131.33222960451494</v>
          </cell>
          <cell r="CR395">
            <v>141.51436167767514</v>
          </cell>
          <cell r="CS395">
            <v>66.792827904075878</v>
          </cell>
          <cell r="CT395">
            <v>131.33222960451494</v>
          </cell>
        </row>
        <row r="396">
          <cell r="A396">
            <v>395</v>
          </cell>
          <cell r="B396" t="str">
            <v>Prepay Base</v>
          </cell>
          <cell r="C396">
            <v>0</v>
          </cell>
          <cell r="D396">
            <v>0</v>
          </cell>
          <cell r="E396">
            <v>0</v>
          </cell>
          <cell r="F396">
            <v>21.463733930935565</v>
          </cell>
          <cell r="G396">
            <v>0</v>
          </cell>
          <cell r="H396">
            <v>0</v>
          </cell>
          <cell r="I396">
            <v>21.463733930935565</v>
          </cell>
          <cell r="J396">
            <v>21.463733930935565</v>
          </cell>
          <cell r="K396">
            <v>0</v>
          </cell>
          <cell r="L396">
            <v>0</v>
          </cell>
          <cell r="M396">
            <v>0</v>
          </cell>
          <cell r="N396">
            <v>21.496033494893897</v>
          </cell>
          <cell r="O396">
            <v>0</v>
          </cell>
          <cell r="P396">
            <v>0</v>
          </cell>
          <cell r="Q396">
            <v>21.496033494893897</v>
          </cell>
          <cell r="R396">
            <v>21.496033494893897</v>
          </cell>
          <cell r="S396">
            <v>0</v>
          </cell>
          <cell r="T396">
            <v>0</v>
          </cell>
          <cell r="U396">
            <v>0</v>
          </cell>
          <cell r="V396">
            <v>21.470567735959449</v>
          </cell>
          <cell r="W396">
            <v>0</v>
          </cell>
          <cell r="X396">
            <v>0</v>
          </cell>
          <cell r="Y396">
            <v>21.470567735959449</v>
          </cell>
          <cell r="Z396">
            <v>21.470567735959449</v>
          </cell>
          <cell r="AA396">
            <v>0</v>
          </cell>
          <cell r="AB396">
            <v>0</v>
          </cell>
          <cell r="AC396">
            <v>0</v>
          </cell>
          <cell r="AD396">
            <v>21.599660565712224</v>
          </cell>
          <cell r="AE396">
            <v>0</v>
          </cell>
          <cell r="AF396">
            <v>0</v>
          </cell>
          <cell r="AG396">
            <v>21.599660565712224</v>
          </cell>
          <cell r="AH396">
            <v>21.599660565712224</v>
          </cell>
          <cell r="AI396">
            <v>0</v>
          </cell>
          <cell r="AJ396">
            <v>0</v>
          </cell>
          <cell r="AK396">
            <v>0</v>
          </cell>
          <cell r="AL396">
            <v>22.007723359652879</v>
          </cell>
          <cell r="AM396">
            <v>0</v>
          </cell>
          <cell r="AN396">
            <v>0</v>
          </cell>
          <cell r="AO396">
            <v>22.007723359652879</v>
          </cell>
          <cell r="AP396">
            <v>22.007723359652879</v>
          </cell>
          <cell r="AQ396">
            <v>0</v>
          </cell>
          <cell r="AR396">
            <v>0</v>
          </cell>
          <cell r="AS396">
            <v>0</v>
          </cell>
          <cell r="AT396">
            <v>22.636411204240527</v>
          </cell>
          <cell r="AU396">
            <v>0</v>
          </cell>
          <cell r="AV396">
            <v>0</v>
          </cell>
          <cell r="AW396">
            <v>22.636411204240527</v>
          </cell>
          <cell r="AX396">
            <v>22.636411204240527</v>
          </cell>
          <cell r="AY396">
            <v>0</v>
          </cell>
          <cell r="AZ396">
            <v>0</v>
          </cell>
          <cell r="BA396">
            <v>0</v>
          </cell>
          <cell r="BB396">
            <v>22.944787143643346</v>
          </cell>
          <cell r="BC396">
            <v>0</v>
          </cell>
          <cell r="BD396">
            <v>0</v>
          </cell>
          <cell r="BE396">
            <v>22.944787143643346</v>
          </cell>
          <cell r="BF396">
            <v>22.944787143643346</v>
          </cell>
          <cell r="BG396">
            <v>0</v>
          </cell>
          <cell r="BH396">
            <v>0</v>
          </cell>
          <cell r="BI396">
            <v>0</v>
          </cell>
          <cell r="BJ396">
            <v>23.24728761810352</v>
          </cell>
          <cell r="BK396">
            <v>0</v>
          </cell>
          <cell r="BL396">
            <v>0</v>
          </cell>
          <cell r="BM396">
            <v>23.24728761810352</v>
          </cell>
          <cell r="BN396">
            <v>23.24728761810352</v>
          </cell>
          <cell r="BO396">
            <v>0</v>
          </cell>
          <cell r="BP396">
            <v>0</v>
          </cell>
          <cell r="BQ396">
            <v>0</v>
          </cell>
          <cell r="BR396">
            <v>23.850580357223237</v>
          </cell>
          <cell r="BS396">
            <v>0</v>
          </cell>
          <cell r="BT396">
            <v>0</v>
          </cell>
          <cell r="BU396">
            <v>23.850580357223237</v>
          </cell>
          <cell r="BV396">
            <v>23.850580357223237</v>
          </cell>
          <cell r="BW396">
            <v>0</v>
          </cell>
          <cell r="BX396">
            <v>0</v>
          </cell>
          <cell r="BY396">
            <v>0</v>
          </cell>
          <cell r="BZ396">
            <v>24.288503437982474</v>
          </cell>
          <cell r="CA396">
            <v>0</v>
          </cell>
          <cell r="CB396">
            <v>0</v>
          </cell>
          <cell r="CC396">
            <v>24.288503437982474</v>
          </cell>
          <cell r="CD396">
            <v>24.288503437982474</v>
          </cell>
          <cell r="CE396">
            <v>0</v>
          </cell>
          <cell r="CF396">
            <v>0</v>
          </cell>
          <cell r="CG396">
            <v>0</v>
          </cell>
          <cell r="CH396">
            <v>23.749344003998878</v>
          </cell>
          <cell r="CI396">
            <v>0</v>
          </cell>
          <cell r="CJ396">
            <v>0</v>
          </cell>
          <cell r="CK396">
            <v>23.749344003998878</v>
          </cell>
          <cell r="CL396">
            <v>23.749344003998878</v>
          </cell>
          <cell r="CM396">
            <v>0</v>
          </cell>
          <cell r="CN396">
            <v>0</v>
          </cell>
          <cell r="CO396">
            <v>0</v>
          </cell>
          <cell r="CP396">
            <v>24.028713592646405</v>
          </cell>
          <cell r="CQ396">
            <v>0</v>
          </cell>
          <cell r="CR396">
            <v>0</v>
          </cell>
          <cell r="CS396">
            <v>24.028713592646405</v>
          </cell>
          <cell r="CT396">
            <v>24.028713592646405</v>
          </cell>
        </row>
        <row r="397">
          <cell r="A397">
            <v>396</v>
          </cell>
          <cell r="B397" t="str">
            <v>Incoming Minutes Per Customer</v>
          </cell>
          <cell r="C397">
            <v>102.70435698308373</v>
          </cell>
          <cell r="D397">
            <v>98.098470115512157</v>
          </cell>
          <cell r="E397">
            <v>64.088361746641453</v>
          </cell>
          <cell r="F397">
            <v>21.463733930935565</v>
          </cell>
          <cell r="G397">
            <v>77.92346369708342</v>
          </cell>
          <cell r="H397">
            <v>100.24710184640436</v>
          </cell>
          <cell r="I397">
            <v>30.631503070097892</v>
          </cell>
          <cell r="J397">
            <v>38.819605598810739</v>
          </cell>
          <cell r="K397">
            <v>115.57931523948487</v>
          </cell>
          <cell r="L397">
            <v>106.60619720223505</v>
          </cell>
          <cell r="M397">
            <v>75.39211730574921</v>
          </cell>
          <cell r="N397">
            <v>21.496033494893897</v>
          </cell>
          <cell r="O397">
            <v>89.189451045988008</v>
          </cell>
          <cell r="P397">
            <v>110.82286967525442</v>
          </cell>
          <cell r="Q397">
            <v>32.759446656560279</v>
          </cell>
          <cell r="R397">
            <v>41.940469947143704</v>
          </cell>
          <cell r="S397">
            <v>103.4166772895815</v>
          </cell>
          <cell r="T397">
            <v>97.837933963718442</v>
          </cell>
          <cell r="U397">
            <v>77.159296823409306</v>
          </cell>
          <cell r="V397">
            <v>21.470567735959449</v>
          </cell>
          <cell r="W397">
            <v>86.389261483893563</v>
          </cell>
          <cell r="X397">
            <v>100.47717303082889</v>
          </cell>
          <cell r="Y397">
            <v>32.89918080597306</v>
          </cell>
          <cell r="Z397">
            <v>40.908532002622728</v>
          </cell>
          <cell r="AA397">
            <v>110.61601198067078</v>
          </cell>
          <cell r="AB397">
            <v>110.18257498827033</v>
          </cell>
          <cell r="AC397">
            <v>75.160991117107642</v>
          </cell>
          <cell r="AD397">
            <v>21.599660565712224</v>
          </cell>
          <cell r="AE397">
            <v>89.290941354068607</v>
          </cell>
          <cell r="AF397">
            <v>110.38866483803839</v>
          </cell>
          <cell r="AG397">
            <v>32.508614381716889</v>
          </cell>
          <cell r="AH397">
            <v>41.856837976007064</v>
          </cell>
          <cell r="AI397">
            <v>99.509367965504211</v>
          </cell>
          <cell r="AJ397">
            <v>101.69386345302948</v>
          </cell>
          <cell r="AK397">
            <v>71.57880142602211</v>
          </cell>
          <cell r="AL397">
            <v>22.007723359652879</v>
          </cell>
          <cell r="AM397">
            <v>83.389494601551988</v>
          </cell>
          <cell r="AN397">
            <v>100.65050644285613</v>
          </cell>
          <cell r="AO397">
            <v>32.057717622400773</v>
          </cell>
          <cell r="AP397">
            <v>40.413886035726108</v>
          </cell>
          <cell r="AQ397">
            <v>113.44148383599813</v>
          </cell>
          <cell r="AR397">
            <v>115.10073900796407</v>
          </cell>
          <cell r="AS397">
            <v>74.003249330466829</v>
          </cell>
          <cell r="AT397">
            <v>22.636411204240527</v>
          </cell>
          <cell r="AU397">
            <v>90.606639827941279</v>
          </cell>
          <cell r="AV397">
            <v>114.30360560396916</v>
          </cell>
          <cell r="AW397">
            <v>32.975364424734821</v>
          </cell>
          <cell r="AX397">
            <v>43.027163330401635</v>
          </cell>
          <cell r="AY397">
            <v>115.74710527446713</v>
          </cell>
          <cell r="AZ397">
            <v>119.6633526253728</v>
          </cell>
          <cell r="BA397">
            <v>78.709815656353001</v>
          </cell>
          <cell r="BB397">
            <v>22.944787143643346</v>
          </cell>
          <cell r="BC397">
            <v>95.037864540054343</v>
          </cell>
          <cell r="BD397">
            <v>117.77383948253384</v>
          </cell>
          <cell r="BE397">
            <v>34.044769131779056</v>
          </cell>
          <cell r="BF397">
            <v>44.516789565336829</v>
          </cell>
          <cell r="BG397">
            <v>113.67808812108302</v>
          </cell>
          <cell r="BH397">
            <v>117.20653999457011</v>
          </cell>
          <cell r="BI397">
            <v>76.308059266867204</v>
          </cell>
          <cell r="BJ397">
            <v>23.24728761810352</v>
          </cell>
          <cell r="BK397">
            <v>92.904817040241781</v>
          </cell>
          <cell r="BL397">
            <v>115.50008783328211</v>
          </cell>
          <cell r="BM397">
            <v>33.65827290045349</v>
          </cell>
          <cell r="BN397">
            <v>43.967537474398362</v>
          </cell>
          <cell r="BO397">
            <v>107.30406502118699</v>
          </cell>
          <cell r="BP397">
            <v>113.09597108370828</v>
          </cell>
          <cell r="BQ397">
            <v>78.609080450703217</v>
          </cell>
          <cell r="BR397">
            <v>23.850580357223237</v>
          </cell>
          <cell r="BS397">
            <v>92.119373581164666</v>
          </cell>
          <cell r="BT397">
            <v>110.29100053214077</v>
          </cell>
          <cell r="BU397">
            <v>34.40728104666583</v>
          </cell>
          <cell r="BV397">
            <v>43.920408506112516</v>
          </cell>
          <cell r="BW397">
            <v>104.16113054937627</v>
          </cell>
          <cell r="BX397">
            <v>109.08877782649719</v>
          </cell>
          <cell r="BY397">
            <v>74.276469235911691</v>
          </cell>
          <cell r="BZ397">
            <v>24.288503437982474</v>
          </cell>
          <cell r="CA397">
            <v>88.183079743478132</v>
          </cell>
          <cell r="CB397">
            <v>106.69558474283534</v>
          </cell>
          <cell r="CC397">
            <v>33.782492118753879</v>
          </cell>
          <cell r="CD397">
            <v>42.886302574527242</v>
          </cell>
          <cell r="CE397">
            <v>114.77994426040239</v>
          </cell>
          <cell r="CF397">
            <v>119.81819915682456</v>
          </cell>
          <cell r="CG397">
            <v>75.980669404365869</v>
          </cell>
          <cell r="CH397">
            <v>23.749344003998878</v>
          </cell>
          <cell r="CI397">
            <v>93.918397589148</v>
          </cell>
          <cell r="CJ397">
            <v>117.35636837404188</v>
          </cell>
          <cell r="CK397">
            <v>33.601637656311219</v>
          </cell>
          <cell r="CL397">
            <v>44.167368519778087</v>
          </cell>
          <cell r="CM397">
            <v>123.64538945192717</v>
          </cell>
          <cell r="CN397">
            <v>129.70077369362178</v>
          </cell>
          <cell r="CO397">
            <v>84.450807181968045</v>
          </cell>
          <cell r="CP397">
            <v>24.028713592646405</v>
          </cell>
          <cell r="CQ397">
            <v>103.01104958504801</v>
          </cell>
          <cell r="CR397">
            <v>126.72126364542922</v>
          </cell>
          <cell r="CS397">
            <v>35.366275392774263</v>
          </cell>
          <cell r="CT397">
            <v>47.066256210097087</v>
          </cell>
        </row>
        <row r="398">
          <cell r="A398" t="str">
            <v xml:space="preserve"> </v>
          </cell>
          <cell r="B398" t="str">
            <v>Roaming Minutes Per Customer</v>
          </cell>
          <cell r="C398" t="str">
            <v>-</v>
          </cell>
          <cell r="D398" t="str">
            <v>-</v>
          </cell>
          <cell r="E398" t="str">
            <v>-</v>
          </cell>
          <cell r="F398">
            <v>0</v>
          </cell>
          <cell r="G398" t="str">
            <v>-</v>
          </cell>
          <cell r="H398" t="str">
            <v>-</v>
          </cell>
          <cell r="I398">
            <v>0</v>
          </cell>
          <cell r="J398">
            <v>0</v>
          </cell>
          <cell r="K398" t="str">
            <v>-</v>
          </cell>
          <cell r="L398" t="str">
            <v>-</v>
          </cell>
          <cell r="M398" t="str">
            <v>-</v>
          </cell>
          <cell r="N398">
            <v>0</v>
          </cell>
          <cell r="O398" t="str">
            <v>-</v>
          </cell>
          <cell r="P398" t="str">
            <v>-</v>
          </cell>
          <cell r="Q398">
            <v>0</v>
          </cell>
          <cell r="R398">
            <v>0</v>
          </cell>
          <cell r="S398" t="str">
            <v>-</v>
          </cell>
          <cell r="T398" t="str">
            <v>-</v>
          </cell>
          <cell r="U398" t="str">
            <v>-</v>
          </cell>
          <cell r="V398">
            <v>0</v>
          </cell>
          <cell r="W398" t="str">
            <v>-</v>
          </cell>
          <cell r="X398" t="str">
            <v>-</v>
          </cell>
          <cell r="Y398">
            <v>0</v>
          </cell>
          <cell r="Z398">
            <v>0</v>
          </cell>
          <cell r="AA398" t="str">
            <v>-</v>
          </cell>
          <cell r="AB398" t="str">
            <v>-</v>
          </cell>
          <cell r="AC398" t="str">
            <v>-</v>
          </cell>
          <cell r="AD398">
            <v>0</v>
          </cell>
          <cell r="AE398" t="str">
            <v>-</v>
          </cell>
          <cell r="AF398" t="str">
            <v>-</v>
          </cell>
          <cell r="AG398">
            <v>0</v>
          </cell>
          <cell r="AH398">
            <v>0</v>
          </cell>
          <cell r="AI398" t="str">
            <v>-</v>
          </cell>
          <cell r="AJ398" t="str">
            <v>-</v>
          </cell>
          <cell r="AK398" t="str">
            <v>-</v>
          </cell>
          <cell r="AL398">
            <v>0</v>
          </cell>
          <cell r="AM398" t="str">
            <v>-</v>
          </cell>
          <cell r="AN398" t="str">
            <v>-</v>
          </cell>
          <cell r="AO398">
            <v>0</v>
          </cell>
          <cell r="AP398">
            <v>0</v>
          </cell>
          <cell r="AQ398" t="str">
            <v>-</v>
          </cell>
          <cell r="AR398" t="str">
            <v>-</v>
          </cell>
          <cell r="AS398" t="str">
            <v>-</v>
          </cell>
          <cell r="AT398">
            <v>0</v>
          </cell>
          <cell r="AU398" t="str">
            <v>-</v>
          </cell>
          <cell r="AV398" t="str">
            <v>-</v>
          </cell>
          <cell r="AW398">
            <v>0</v>
          </cell>
          <cell r="AX398">
            <v>0</v>
          </cell>
          <cell r="AY398" t="str">
            <v>-</v>
          </cell>
          <cell r="AZ398" t="str">
            <v>-</v>
          </cell>
          <cell r="BA398" t="str">
            <v>-</v>
          </cell>
          <cell r="BB398">
            <v>0</v>
          </cell>
          <cell r="BC398" t="str">
            <v>-</v>
          </cell>
          <cell r="BD398" t="str">
            <v>-</v>
          </cell>
          <cell r="BE398">
            <v>0</v>
          </cell>
          <cell r="BF398">
            <v>0</v>
          </cell>
          <cell r="BG398" t="str">
            <v>-</v>
          </cell>
          <cell r="BH398" t="str">
            <v>-</v>
          </cell>
          <cell r="BI398" t="str">
            <v>-</v>
          </cell>
          <cell r="BJ398">
            <v>0</v>
          </cell>
          <cell r="BK398" t="str">
            <v>-</v>
          </cell>
          <cell r="BL398" t="str">
            <v>-</v>
          </cell>
          <cell r="BM398">
            <v>0</v>
          </cell>
          <cell r="BN398">
            <v>0</v>
          </cell>
          <cell r="BO398" t="str">
            <v>-</v>
          </cell>
          <cell r="BP398" t="str">
            <v>-</v>
          </cell>
          <cell r="BQ398" t="str">
            <v>-</v>
          </cell>
          <cell r="BR398">
            <v>0</v>
          </cell>
          <cell r="BS398" t="str">
            <v>-</v>
          </cell>
          <cell r="BT398" t="str">
            <v>-</v>
          </cell>
          <cell r="BU398">
            <v>0</v>
          </cell>
          <cell r="BV398">
            <v>0</v>
          </cell>
          <cell r="BW398" t="str">
            <v>-</v>
          </cell>
          <cell r="BX398" t="str">
            <v>-</v>
          </cell>
          <cell r="BY398" t="str">
            <v>-</v>
          </cell>
          <cell r="BZ398">
            <v>0</v>
          </cell>
          <cell r="CA398" t="str">
            <v>-</v>
          </cell>
          <cell r="CB398" t="str">
            <v>-</v>
          </cell>
          <cell r="CC398">
            <v>0</v>
          </cell>
          <cell r="CD398">
            <v>0</v>
          </cell>
          <cell r="CE398" t="str">
            <v>-</v>
          </cell>
          <cell r="CF398" t="str">
            <v>-</v>
          </cell>
          <cell r="CG398" t="str">
            <v>-</v>
          </cell>
          <cell r="CH398">
            <v>0</v>
          </cell>
          <cell r="CI398" t="str">
            <v>-</v>
          </cell>
          <cell r="CJ398" t="str">
            <v>-</v>
          </cell>
          <cell r="CK398">
            <v>0</v>
          </cell>
          <cell r="CL398">
            <v>0</v>
          </cell>
          <cell r="CM398" t="str">
            <v>-</v>
          </cell>
          <cell r="CN398" t="str">
            <v>-</v>
          </cell>
          <cell r="CO398" t="str">
            <v>-</v>
          </cell>
          <cell r="CP398">
            <v>0</v>
          </cell>
          <cell r="CQ398" t="str">
            <v>-</v>
          </cell>
          <cell r="CR398" t="str">
            <v>-</v>
          </cell>
          <cell r="CS398">
            <v>0</v>
          </cell>
          <cell r="CT398">
            <v>0</v>
          </cell>
        </row>
        <row r="399">
          <cell r="A399">
            <v>400</v>
          </cell>
          <cell r="B399" t="str">
            <v>Corporate Jupiter Base</v>
          </cell>
          <cell r="C399">
            <v>11.264816245708575</v>
          </cell>
          <cell r="D399">
            <v>8.3840749596564059</v>
          </cell>
          <cell r="E399">
            <v>6.3518827055473466</v>
          </cell>
          <cell r="F399">
            <v>0</v>
          </cell>
          <cell r="G399">
            <v>10.338464436584079</v>
          </cell>
          <cell r="H399">
            <v>10.407076326270998</v>
          </cell>
          <cell r="I399">
            <v>6.3518827055473466</v>
          </cell>
          <cell r="J399">
            <v>10.338464436584079</v>
          </cell>
          <cell r="K399">
            <v>13.071765002026336</v>
          </cell>
          <cell r="L399">
            <v>10.380815767978307</v>
          </cell>
          <cell r="M399">
            <v>6.9558436316635559</v>
          </cell>
          <cell r="N399">
            <v>0</v>
          </cell>
          <cell r="O399">
            <v>12.199338831933099</v>
          </cell>
          <cell r="P399">
            <v>12.284462956398764</v>
          </cell>
          <cell r="Q399">
            <v>6.9558436316635559</v>
          </cell>
          <cell r="R399">
            <v>12.199338831933099</v>
          </cell>
          <cell r="S399">
            <v>13.27720001594135</v>
          </cell>
          <cell r="T399">
            <v>10.398301218473815</v>
          </cell>
          <cell r="U399">
            <v>8.4563039684917083</v>
          </cell>
          <cell r="V399">
            <v>0</v>
          </cell>
          <cell r="W399">
            <v>12.388934776315287</v>
          </cell>
          <cell r="X399">
            <v>12.449179532404395</v>
          </cell>
          <cell r="Y399">
            <v>8.4563039684917083</v>
          </cell>
          <cell r="Z399">
            <v>12.388934776315287</v>
          </cell>
          <cell r="AA399">
            <v>12.932266280189953</v>
          </cell>
          <cell r="AB399">
            <v>10.546271666427424</v>
          </cell>
          <cell r="AC399">
            <v>7.614857651234586</v>
          </cell>
          <cell r="AD399">
            <v>0</v>
          </cell>
          <cell r="AE399">
            <v>12.190120345027472</v>
          </cell>
          <cell r="AF399">
            <v>12.256360070875139</v>
          </cell>
          <cell r="AG399">
            <v>7.614857651234586</v>
          </cell>
          <cell r="AH399">
            <v>12.190120345027472</v>
          </cell>
          <cell r="AI399">
            <v>13.3009891073854</v>
          </cell>
          <cell r="AJ399">
            <v>11.233888348890995</v>
          </cell>
          <cell r="AK399">
            <v>8.211478070689866</v>
          </cell>
          <cell r="AL399">
            <v>0</v>
          </cell>
          <cell r="AM399">
            <v>12.663187720976136</v>
          </cell>
          <cell r="AN399">
            <v>12.724098814689183</v>
          </cell>
          <cell r="AO399">
            <v>8.211478070689866</v>
          </cell>
          <cell r="AP399">
            <v>12.663187720976136</v>
          </cell>
          <cell r="AQ399">
            <v>13.85598266420099</v>
          </cell>
          <cell r="AR399">
            <v>11.68695445764801</v>
          </cell>
          <cell r="AS399">
            <v>7.6493487283247594</v>
          </cell>
          <cell r="AT399">
            <v>0</v>
          </cell>
          <cell r="AU399">
            <v>13.189366152816119</v>
          </cell>
          <cell r="AV399">
            <v>13.26085484964427</v>
          </cell>
          <cell r="AW399">
            <v>7.6493487283247594</v>
          </cell>
          <cell r="AX399">
            <v>13.189366152816119</v>
          </cell>
          <cell r="AY399">
            <v>14.139124054534793</v>
          </cell>
          <cell r="AZ399">
            <v>12.260386123324551</v>
          </cell>
          <cell r="BA399">
            <v>8.1340043265314357</v>
          </cell>
          <cell r="BB399">
            <v>0</v>
          </cell>
          <cell r="BC399">
            <v>13.565719873699347</v>
          </cell>
          <cell r="BD399">
            <v>13.631713194263476</v>
          </cell>
          <cell r="BE399">
            <v>8.1340043265314357</v>
          </cell>
          <cell r="BF399">
            <v>13.565719873699347</v>
          </cell>
          <cell r="BG399">
            <v>12.778952626985868</v>
          </cell>
          <cell r="BH399">
            <v>11.09267135014256</v>
          </cell>
          <cell r="BI399">
            <v>7.5715063019879967</v>
          </cell>
          <cell r="BJ399">
            <v>0</v>
          </cell>
          <cell r="BK399">
            <v>12.275927281801287</v>
          </cell>
          <cell r="BL399">
            <v>12.32970831027523</v>
          </cell>
          <cell r="BM399">
            <v>7.5715063019879967</v>
          </cell>
          <cell r="BN399">
            <v>12.275927281801287</v>
          </cell>
          <cell r="BO399">
            <v>8.8060444590184321</v>
          </cell>
          <cell r="BP399">
            <v>7.876688636561803</v>
          </cell>
          <cell r="BQ399">
            <v>5.6325506755774626</v>
          </cell>
          <cell r="BR399">
            <v>0</v>
          </cell>
          <cell r="BS399">
            <v>8.5301140202549313</v>
          </cell>
          <cell r="BT399">
            <v>8.561348568714271</v>
          </cell>
          <cell r="BU399">
            <v>5.6325506755774626</v>
          </cell>
          <cell r="BV399">
            <v>8.5301140202549313</v>
          </cell>
          <cell r="BW399">
            <v>11.633068221645765</v>
          </cell>
          <cell r="BX399">
            <v>10.35367049237222</v>
          </cell>
          <cell r="BY399">
            <v>7.3128213694723625</v>
          </cell>
          <cell r="BZ399">
            <v>0</v>
          </cell>
          <cell r="CA399">
            <v>11.260291767121769</v>
          </cell>
          <cell r="CB399">
            <v>11.300498443066465</v>
          </cell>
          <cell r="CC399">
            <v>7.3128213694723625</v>
          </cell>
          <cell r="CD399">
            <v>11.260291767121769</v>
          </cell>
          <cell r="CE399">
            <v>11.483423679728626</v>
          </cell>
          <cell r="CF399">
            <v>10.229694696956731</v>
          </cell>
          <cell r="CG399">
            <v>6.7244608514346602</v>
          </cell>
          <cell r="CH399">
            <v>0</v>
          </cell>
          <cell r="CI399">
            <v>11.120759712657154</v>
          </cell>
          <cell r="CJ399">
            <v>11.163017956969602</v>
          </cell>
          <cell r="CK399">
            <v>6.7244608514346602</v>
          </cell>
          <cell r="CL399">
            <v>11.120759712657154</v>
          </cell>
          <cell r="CM399">
            <v>12.382668033243332</v>
          </cell>
          <cell r="CN399">
            <v>11.137888388092744</v>
          </cell>
          <cell r="CO399">
            <v>7.5185848133648161</v>
          </cell>
          <cell r="CP399">
            <v>0</v>
          </cell>
          <cell r="CQ399">
            <v>12.029514295217927</v>
          </cell>
          <cell r="CR399">
            <v>12.070371490352898</v>
          </cell>
          <cell r="CS399">
            <v>7.5185848133648161</v>
          </cell>
          <cell r="CT399">
            <v>12.029514295217927</v>
          </cell>
        </row>
        <row r="400">
          <cell r="A400">
            <v>401</v>
          </cell>
          <cell r="B400" t="str">
            <v>SPD</v>
          </cell>
          <cell r="C400">
            <v>6.3954098928168408</v>
          </cell>
          <cell r="D400">
            <v>7.8220939500174866</v>
          </cell>
          <cell r="E400">
            <v>5.0692519675783183</v>
          </cell>
          <cell r="G400">
            <v>5.3588979951210076</v>
          </cell>
          <cell r="H400">
            <v>7.6074762175545034</v>
          </cell>
          <cell r="I400">
            <v>5.0692519675783183</v>
          </cell>
          <cell r="J400">
            <v>5.3588979951210076</v>
          </cell>
          <cell r="K400">
            <v>7.6986092069170251</v>
          </cell>
          <cell r="L400">
            <v>9.3346273965985489</v>
          </cell>
          <cell r="M400">
            <v>6.5185836946792408</v>
          </cell>
          <cell r="O400">
            <v>6.8128884263692786</v>
          </cell>
          <cell r="P400">
            <v>9.0919469084525062</v>
          </cell>
          <cell r="Q400">
            <v>6.5185836946792408</v>
          </cell>
          <cell r="R400">
            <v>6.8128884263692786</v>
          </cell>
          <cell r="S400">
            <v>7.8392374918568528</v>
          </cell>
          <cell r="T400">
            <v>9.4264128772709821</v>
          </cell>
          <cell r="U400">
            <v>7.1057302442491528</v>
          </cell>
          <cell r="W400">
            <v>7.3448328458017098</v>
          </cell>
          <cell r="X400">
            <v>9.1942979939083322</v>
          </cell>
          <cell r="Y400">
            <v>7.1057302442491528</v>
          </cell>
          <cell r="Z400">
            <v>7.3448328458017098</v>
          </cell>
          <cell r="AA400">
            <v>8.1426683203274131</v>
          </cell>
          <cell r="AB400">
            <v>10.121646373494098</v>
          </cell>
          <cell r="AC400">
            <v>6.5981828209811892</v>
          </cell>
          <cell r="AE400">
            <v>6.9678430452364504</v>
          </cell>
          <cell r="AF400">
            <v>9.8365225794592597</v>
          </cell>
          <cell r="AG400">
            <v>6.5981828209811892</v>
          </cell>
          <cell r="AH400">
            <v>6.9678430452364504</v>
          </cell>
          <cell r="AI400">
            <v>8.6096403199894596</v>
          </cell>
          <cell r="AJ400">
            <v>10.718229390530297</v>
          </cell>
          <cell r="AK400">
            <v>7.1198119967378224</v>
          </cell>
          <cell r="AM400">
            <v>7.4952306008054732</v>
          </cell>
          <cell r="AN400">
            <v>10.419130251341389</v>
          </cell>
          <cell r="AO400">
            <v>7.1198119967378224</v>
          </cell>
          <cell r="AP400">
            <v>7.4952306008054732</v>
          </cell>
          <cell r="AQ400">
            <v>9.5193316138364601</v>
          </cell>
          <cell r="AR400">
            <v>12.106963748592738</v>
          </cell>
          <cell r="AS400">
            <v>7.301530291757528</v>
          </cell>
          <cell r="AU400">
            <v>7.8071111278719139</v>
          </cell>
          <cell r="AV400">
            <v>11.745388537752085</v>
          </cell>
          <cell r="AW400">
            <v>7.301530291757528</v>
          </cell>
          <cell r="AX400">
            <v>7.8071111278719139</v>
          </cell>
          <cell r="AY400">
            <v>9.181653716427796</v>
          </cell>
          <cell r="AZ400">
            <v>11.771822546039106</v>
          </cell>
          <cell r="BA400">
            <v>7.2055548194414012</v>
          </cell>
          <cell r="BC400">
            <v>7.6854823813912576</v>
          </cell>
          <cell r="BD400">
            <v>11.416062079928672</v>
          </cell>
          <cell r="BE400">
            <v>7.2055548194414012</v>
          </cell>
          <cell r="BF400">
            <v>7.6854823813912576</v>
          </cell>
          <cell r="BG400">
            <v>7.8913686602885802</v>
          </cell>
          <cell r="BH400">
            <v>10.339513188665737</v>
          </cell>
          <cell r="BI400">
            <v>6.2720663535529999</v>
          </cell>
          <cell r="BK400">
            <v>6.698251320369633</v>
          </cell>
          <cell r="BL400">
            <v>10.009900772424741</v>
          </cell>
          <cell r="BM400">
            <v>6.2720663535529999</v>
          </cell>
          <cell r="BN400">
            <v>6.698251320369633</v>
          </cell>
          <cell r="BO400">
            <v>6.1820576694137683</v>
          </cell>
          <cell r="BP400">
            <v>8.0205340719427998</v>
          </cell>
          <cell r="BQ400">
            <v>5.1870480444817506</v>
          </cell>
          <cell r="BS400">
            <v>5.4806730924017524</v>
          </cell>
          <cell r="BT400">
            <v>7.77799038788182</v>
          </cell>
          <cell r="BU400">
            <v>5.1870480444817506</v>
          </cell>
          <cell r="BV400">
            <v>5.4806730924017524</v>
          </cell>
          <cell r="BW400">
            <v>6.8913063924217841</v>
          </cell>
          <cell r="BX400">
            <v>9.0672839849000333</v>
          </cell>
          <cell r="BY400">
            <v>5.7165022112975432</v>
          </cell>
          <cell r="CA400">
            <v>6.0618587264421064</v>
          </cell>
          <cell r="CB400">
            <v>8.7855210643406583</v>
          </cell>
          <cell r="CC400">
            <v>5.7165022112975432</v>
          </cell>
          <cell r="CD400">
            <v>6.0618587264421064</v>
          </cell>
          <cell r="CE400">
            <v>7.7690879457583151</v>
          </cell>
          <cell r="CF400">
            <v>10.510039907700831</v>
          </cell>
          <cell r="CG400">
            <v>6.1088486509976612</v>
          </cell>
          <cell r="CI400">
            <v>6.5632810806932076</v>
          </cell>
          <cell r="CJ400">
            <v>10.161102786125394</v>
          </cell>
          <cell r="CK400">
            <v>6.1088486509976612</v>
          </cell>
          <cell r="CL400">
            <v>6.5632810806932076</v>
          </cell>
          <cell r="CM400">
            <v>9.2521896706215507</v>
          </cell>
          <cell r="CN400">
            <v>12.632817001136239</v>
          </cell>
          <cell r="CO400">
            <v>7.4897073310023474</v>
          </cell>
          <cell r="CQ400">
            <v>8.0180167934752014</v>
          </cell>
          <cell r="CR400">
            <v>12.209748182544056</v>
          </cell>
          <cell r="CS400">
            <v>7.4897073310023474</v>
          </cell>
          <cell r="CT400">
            <v>8.0180167934752014</v>
          </cell>
        </row>
        <row r="401">
          <cell r="A401">
            <v>402</v>
          </cell>
          <cell r="B401" t="str">
            <v>Cellops Base</v>
          </cell>
          <cell r="C401">
            <v>0</v>
          </cell>
          <cell r="D401">
            <v>0</v>
          </cell>
          <cell r="E401">
            <v>5.1693142408936437</v>
          </cell>
          <cell r="F401" t="str">
            <v>-</v>
          </cell>
          <cell r="G401">
            <v>5.1976517966462179</v>
          </cell>
          <cell r="H401">
            <v>0</v>
          </cell>
          <cell r="I401">
            <v>5.1693142408936437</v>
          </cell>
          <cell r="J401">
            <v>5.1976517966462179</v>
          </cell>
          <cell r="K401">
            <v>0</v>
          </cell>
          <cell r="L401">
            <v>0</v>
          </cell>
          <cell r="M401">
            <v>6.3315127831679465</v>
          </cell>
          <cell r="N401" t="str">
            <v>-</v>
          </cell>
          <cell r="O401">
            <v>6.437053437563141</v>
          </cell>
          <cell r="P401">
            <v>0</v>
          </cell>
          <cell r="Q401">
            <v>6.3315127831679465</v>
          </cell>
          <cell r="R401">
            <v>6.437053437563141</v>
          </cell>
          <cell r="S401">
            <v>0</v>
          </cell>
          <cell r="T401">
            <v>0</v>
          </cell>
          <cell r="U401">
            <v>7.040442944815462</v>
          </cell>
          <cell r="V401" t="str">
            <v>-</v>
          </cell>
          <cell r="W401">
            <v>7.1630975028706558</v>
          </cell>
          <cell r="X401">
            <v>0</v>
          </cell>
          <cell r="Y401">
            <v>7.040442944815462</v>
          </cell>
          <cell r="Z401">
            <v>7.1630975028706558</v>
          </cell>
          <cell r="AA401">
            <v>0</v>
          </cell>
          <cell r="AB401">
            <v>0</v>
          </cell>
          <cell r="AC401">
            <v>7.3180773609226311</v>
          </cell>
          <cell r="AD401" t="str">
            <v>-</v>
          </cell>
          <cell r="AE401">
            <v>7.6147673317783831</v>
          </cell>
          <cell r="AF401">
            <v>0</v>
          </cell>
          <cell r="AG401">
            <v>7.3180773609226311</v>
          </cell>
          <cell r="AH401">
            <v>7.6147673317783831</v>
          </cell>
          <cell r="AI401">
            <v>0</v>
          </cell>
          <cell r="AJ401">
            <v>0</v>
          </cell>
          <cell r="AK401">
            <v>7.8579631308859428</v>
          </cell>
          <cell r="AL401" t="str">
            <v>-</v>
          </cell>
          <cell r="AM401">
            <v>8.2552583768374781</v>
          </cell>
          <cell r="AN401">
            <v>0</v>
          </cell>
          <cell r="AO401">
            <v>7.8579631308859428</v>
          </cell>
          <cell r="AP401">
            <v>8.2552583768374781</v>
          </cell>
          <cell r="AQ401">
            <v>0</v>
          </cell>
          <cell r="AR401">
            <v>0</v>
          </cell>
          <cell r="AS401">
            <v>8.1116815821683943</v>
          </cell>
          <cell r="AT401" t="str">
            <v>-</v>
          </cell>
          <cell r="AU401">
            <v>8.7630313983205443</v>
          </cell>
          <cell r="AV401">
            <v>0</v>
          </cell>
          <cell r="AW401">
            <v>8.1116815821683943</v>
          </cell>
          <cell r="AX401">
            <v>8.7630313983205443</v>
          </cell>
          <cell r="AY401">
            <v>0</v>
          </cell>
          <cell r="AZ401">
            <v>0</v>
          </cell>
          <cell r="BA401">
            <v>7.9622750631208001</v>
          </cell>
          <cell r="BB401" t="str">
            <v>-</v>
          </cell>
          <cell r="BC401">
            <v>8.7102303767774263</v>
          </cell>
          <cell r="BD401">
            <v>0</v>
          </cell>
          <cell r="BE401">
            <v>7.9622750631208001</v>
          </cell>
          <cell r="BF401">
            <v>8.7102303767774263</v>
          </cell>
          <cell r="BG401">
            <v>0</v>
          </cell>
          <cell r="BH401">
            <v>0</v>
          </cell>
          <cell r="BI401">
            <v>7.0375112946434868</v>
          </cell>
          <cell r="BJ401" t="str">
            <v>-</v>
          </cell>
          <cell r="BK401">
            <v>7.7912409559139597</v>
          </cell>
          <cell r="BL401">
            <v>0</v>
          </cell>
          <cell r="BM401">
            <v>7.0375112946434868</v>
          </cell>
          <cell r="BN401">
            <v>7.7912409559139597</v>
          </cell>
          <cell r="BO401">
            <v>0</v>
          </cell>
          <cell r="BP401">
            <v>0</v>
          </cell>
          <cell r="BQ401">
            <v>5.6922416644903056</v>
          </cell>
          <cell r="BR401" t="str">
            <v>-</v>
          </cell>
          <cell r="BS401">
            <v>6.2793886826560401</v>
          </cell>
          <cell r="BT401">
            <v>0</v>
          </cell>
          <cell r="BU401">
            <v>5.6922416644903056</v>
          </cell>
          <cell r="BV401">
            <v>6.2793886826560401</v>
          </cell>
          <cell r="BW401">
            <v>0</v>
          </cell>
          <cell r="BX401">
            <v>0</v>
          </cell>
          <cell r="BY401">
            <v>6.3072694488139733</v>
          </cell>
          <cell r="BZ401" t="str">
            <v>-</v>
          </cell>
          <cell r="CA401">
            <v>7.0697362470005967</v>
          </cell>
          <cell r="CB401">
            <v>0</v>
          </cell>
          <cell r="CC401">
            <v>6.3072694488139733</v>
          </cell>
          <cell r="CD401">
            <v>7.0697362470005967</v>
          </cell>
          <cell r="CE401">
            <v>0</v>
          </cell>
          <cell r="CF401">
            <v>0</v>
          </cell>
          <cell r="CG401">
            <v>6.8251037437346991</v>
          </cell>
          <cell r="CH401" t="str">
            <v>-</v>
          </cell>
          <cell r="CI401">
            <v>7.9486020864988909</v>
          </cell>
          <cell r="CJ401">
            <v>0</v>
          </cell>
          <cell r="CK401">
            <v>6.8251037437346991</v>
          </cell>
          <cell r="CL401">
            <v>7.9486020864988909</v>
          </cell>
          <cell r="CM401">
            <v>0</v>
          </cell>
          <cell r="CN401">
            <v>0</v>
          </cell>
          <cell r="CO401">
            <v>8.3519470509804634</v>
          </cell>
          <cell r="CP401" t="str">
            <v>-</v>
          </cell>
          <cell r="CQ401">
            <v>9.8081342510751739</v>
          </cell>
          <cell r="CR401">
            <v>0</v>
          </cell>
          <cell r="CS401">
            <v>8.3519470509804634</v>
          </cell>
          <cell r="CT401">
            <v>9.8081342510751739</v>
          </cell>
        </row>
        <row r="402">
          <cell r="A402">
            <v>403</v>
          </cell>
          <cell r="B402" t="str">
            <v>Lumina Base</v>
          </cell>
          <cell r="C402">
            <v>8.7343593501511148</v>
          </cell>
          <cell r="D402">
            <v>8.4800445778343541</v>
          </cell>
          <cell r="E402">
            <v>4.9540882657127137</v>
          </cell>
          <cell r="F402" t="str">
            <v>-</v>
          </cell>
          <cell r="G402">
            <v>6.4798380096415151</v>
          </cell>
          <cell r="H402">
            <v>8.6737105643932182</v>
          </cell>
          <cell r="I402">
            <v>4.9540882657127137</v>
          </cell>
          <cell r="J402">
            <v>6.4798380096415151</v>
          </cell>
          <cell r="K402">
            <v>11.081144958481714</v>
          </cell>
          <cell r="L402">
            <v>11.00466761173651</v>
          </cell>
          <cell r="M402">
            <v>6.826935223626025</v>
          </cell>
          <cell r="N402" t="str">
            <v>-</v>
          </cell>
          <cell r="O402">
            <v>8.5905202986706293</v>
          </cell>
          <cell r="P402">
            <v>11.061571745536462</v>
          </cell>
          <cell r="Q402">
            <v>6.826935223626025</v>
          </cell>
          <cell r="R402">
            <v>8.5905202986706293</v>
          </cell>
          <cell r="S402">
            <v>10.193920130492913</v>
          </cell>
          <cell r="T402">
            <v>10.295162907141069</v>
          </cell>
          <cell r="U402">
            <v>7.5446846608379206</v>
          </cell>
          <cell r="V402" t="str">
            <v>-</v>
          </cell>
          <cell r="W402">
            <v>8.6726991925678938</v>
          </cell>
          <cell r="X402">
            <v>10.221488658339734</v>
          </cell>
          <cell r="Y402">
            <v>7.5446846608379206</v>
          </cell>
          <cell r="Z402">
            <v>8.6726991925678938</v>
          </cell>
          <cell r="AA402">
            <v>10.732936185066484</v>
          </cell>
          <cell r="AB402">
            <v>10.750964380542371</v>
          </cell>
          <cell r="AC402">
            <v>7.4559658515841765</v>
          </cell>
          <cell r="AD402" t="str">
            <v>-</v>
          </cell>
          <cell r="AE402">
            <v>8.848187612402663</v>
          </cell>
          <cell r="AF402">
            <v>10.738103735109362</v>
          </cell>
          <cell r="AG402">
            <v>7.4559658515841765</v>
          </cell>
          <cell r="AH402">
            <v>8.848187612402663</v>
          </cell>
          <cell r="AI402">
            <v>11.228057821013687</v>
          </cell>
          <cell r="AJ402">
            <v>11.30797914603002</v>
          </cell>
          <cell r="AK402">
            <v>8.3794397975046575</v>
          </cell>
          <cell r="AL402" t="str">
            <v>-</v>
          </cell>
          <cell r="AM402">
            <v>9.6024894810861721</v>
          </cell>
          <cell r="AN402">
            <v>11.25196635417892</v>
          </cell>
          <cell r="AO402">
            <v>8.3794397975046575</v>
          </cell>
          <cell r="AP402">
            <v>9.6024894810861721</v>
          </cell>
          <cell r="AQ402">
            <v>12.787415966339777</v>
          </cell>
          <cell r="AR402">
            <v>12.834645992029095</v>
          </cell>
          <cell r="AS402">
            <v>8.9312158621325963</v>
          </cell>
          <cell r="AT402" t="str">
            <v>-</v>
          </cell>
          <cell r="AU402">
            <v>10.576496907464367</v>
          </cell>
          <cell r="AV402">
            <v>12.802108221135661</v>
          </cell>
          <cell r="AW402">
            <v>8.9312158621325963</v>
          </cell>
          <cell r="AX402">
            <v>10.576496907464367</v>
          </cell>
          <cell r="AY402">
            <v>12.332948102891608</v>
          </cell>
          <cell r="AZ402">
            <v>12.368815911038782</v>
          </cell>
          <cell r="BA402">
            <v>8.9423372977180229</v>
          </cell>
          <cell r="BB402" t="str">
            <v>-</v>
          </cell>
          <cell r="BC402">
            <v>10.376776763295171</v>
          </cell>
          <cell r="BD402">
            <v>12.344526485404241</v>
          </cell>
          <cell r="BE402">
            <v>8.9423372977180229</v>
          </cell>
          <cell r="BF402">
            <v>10.376776763295171</v>
          </cell>
          <cell r="BG402">
            <v>10.907582682320733</v>
          </cell>
          <cell r="BH402">
            <v>10.868594597645647</v>
          </cell>
          <cell r="BI402">
            <v>7.833079600546129</v>
          </cell>
          <cell r="BJ402" t="str">
            <v>-</v>
          </cell>
          <cell r="BK402">
            <v>9.1093221530418482</v>
          </cell>
          <cell r="BL402">
            <v>10.894552927004668</v>
          </cell>
          <cell r="BM402">
            <v>7.833079600546129</v>
          </cell>
          <cell r="BN402">
            <v>9.1093221530418482</v>
          </cell>
          <cell r="BO402">
            <v>8.3207301043275894</v>
          </cell>
          <cell r="BP402">
            <v>8.3141058853441372</v>
          </cell>
          <cell r="BQ402">
            <v>6.4331349465638548</v>
          </cell>
          <cell r="BR402" t="str">
            <v>-</v>
          </cell>
          <cell r="BS402">
            <v>7.1998418275510252</v>
          </cell>
          <cell r="BT402">
            <v>8.3184421496627916</v>
          </cell>
          <cell r="BU402">
            <v>6.4331349465638548</v>
          </cell>
          <cell r="BV402">
            <v>7.1998418275510252</v>
          </cell>
          <cell r="BW402">
            <v>9.4302092264955348</v>
          </cell>
          <cell r="BX402">
            <v>9.3564429174217985</v>
          </cell>
          <cell r="BY402">
            <v>7.0642763967982667</v>
          </cell>
          <cell r="BZ402" t="str">
            <v>-</v>
          </cell>
          <cell r="CA402">
            <v>7.9941100138246837</v>
          </cell>
          <cell r="CB402">
            <v>9.4039241446122706</v>
          </cell>
          <cell r="CC402">
            <v>7.0642763967982667</v>
          </cell>
          <cell r="CD402">
            <v>7.9941100138246837</v>
          </cell>
          <cell r="CE402">
            <v>10.98745239976695</v>
          </cell>
          <cell r="CF402">
            <v>10.840284418365831</v>
          </cell>
          <cell r="CG402">
            <v>7.592321643009762</v>
          </cell>
          <cell r="CH402" t="str">
            <v>-</v>
          </cell>
          <cell r="CI402">
            <v>8.9143573543002823</v>
          </cell>
          <cell r="CJ402">
            <v>10.933494011575402</v>
          </cell>
          <cell r="CK402">
            <v>7.592321643009762</v>
          </cell>
          <cell r="CL402">
            <v>8.9143573543002823</v>
          </cell>
          <cell r="CM402">
            <v>13.126490654594518</v>
          </cell>
          <cell r="CN402">
            <v>12.944859422417029</v>
          </cell>
          <cell r="CO402">
            <v>9.2255811624474777</v>
          </cell>
          <cell r="CP402" t="str">
            <v>-</v>
          </cell>
          <cell r="CQ402">
            <v>10.7477277128634</v>
          </cell>
          <cell r="CR402">
            <v>13.058123725671464</v>
          </cell>
          <cell r="CS402">
            <v>9.2255811624474777</v>
          </cell>
          <cell r="CT402">
            <v>10.7477277128634</v>
          </cell>
        </row>
        <row r="403">
          <cell r="A403">
            <v>404</v>
          </cell>
          <cell r="B403" t="str">
            <v>ISP Base</v>
          </cell>
          <cell r="C403">
            <v>0</v>
          </cell>
          <cell r="D403">
            <v>8.6979536546434826</v>
          </cell>
          <cell r="E403">
            <v>4.3792855081999233</v>
          </cell>
          <cell r="F403" t="str">
            <v>-</v>
          </cell>
          <cell r="G403">
            <v>7.8229758705157799</v>
          </cell>
          <cell r="H403">
            <v>8.6979536546434826</v>
          </cell>
          <cell r="I403">
            <v>4.3792855081999233</v>
          </cell>
          <cell r="J403">
            <v>7.8229758705157799</v>
          </cell>
          <cell r="K403">
            <v>0</v>
          </cell>
          <cell r="L403">
            <v>9.9516792448300855</v>
          </cell>
          <cell r="M403">
            <v>5.6862223953219919</v>
          </cell>
          <cell r="N403" t="str">
            <v>-</v>
          </cell>
          <cell r="O403">
            <v>9.1127321982184117</v>
          </cell>
          <cell r="P403">
            <v>9.9516792448300855</v>
          </cell>
          <cell r="Q403">
            <v>5.6862223953219919</v>
          </cell>
          <cell r="R403">
            <v>9.1127321982184117</v>
          </cell>
          <cell r="S403">
            <v>0</v>
          </cell>
          <cell r="T403">
            <v>10.000365403677746</v>
          </cell>
          <cell r="U403">
            <v>5.8060227420616197</v>
          </cell>
          <cell r="V403" t="str">
            <v>-</v>
          </cell>
          <cell r="W403">
            <v>9.2003662506342785</v>
          </cell>
          <cell r="X403">
            <v>10.000365403677746</v>
          </cell>
          <cell r="Y403">
            <v>5.8060227420616197</v>
          </cell>
          <cell r="Z403">
            <v>9.2003662506342785</v>
          </cell>
          <cell r="AA403">
            <v>0</v>
          </cell>
          <cell r="AB403">
            <v>11.351327635709477</v>
          </cell>
          <cell r="AC403">
            <v>5.7425876173240438</v>
          </cell>
          <cell r="AD403" t="str">
            <v>-</v>
          </cell>
          <cell r="AE403">
            <v>10.315897527424626</v>
          </cell>
          <cell r="AF403">
            <v>11.351327635709477</v>
          </cell>
          <cell r="AG403">
            <v>5.7425876173240438</v>
          </cell>
          <cell r="AH403">
            <v>10.315897527424626</v>
          </cell>
          <cell r="AI403">
            <v>0</v>
          </cell>
          <cell r="AJ403">
            <v>11.945908158219652</v>
          </cell>
          <cell r="AK403">
            <v>6.1140641124807971</v>
          </cell>
          <cell r="AL403" t="str">
            <v>-</v>
          </cell>
          <cell r="AM403">
            <v>10.905769818778886</v>
          </cell>
          <cell r="AN403">
            <v>11.945908158219652</v>
          </cell>
          <cell r="AO403">
            <v>6.1140641124807971</v>
          </cell>
          <cell r="AP403">
            <v>10.905769818778886</v>
          </cell>
          <cell r="AQ403">
            <v>0</v>
          </cell>
          <cell r="AR403">
            <v>13.638806962732627</v>
          </cell>
          <cell r="AS403">
            <v>6.5716656209558666</v>
          </cell>
          <cell r="AT403" t="str">
            <v>-</v>
          </cell>
          <cell r="AU403">
            <v>12.421350879286502</v>
          </cell>
          <cell r="AV403">
            <v>13.638806962732627</v>
          </cell>
          <cell r="AW403">
            <v>6.5716656209558666</v>
          </cell>
          <cell r="AX403">
            <v>12.421350879286502</v>
          </cell>
          <cell r="AY403">
            <v>0</v>
          </cell>
          <cell r="AZ403">
            <v>13.198948131331088</v>
          </cell>
          <cell r="BA403">
            <v>6.4087295692405037</v>
          </cell>
          <cell r="BB403" t="str">
            <v>-</v>
          </cell>
          <cell r="BC403">
            <v>12.073950220721445</v>
          </cell>
          <cell r="BD403">
            <v>13.198948131331088</v>
          </cell>
          <cell r="BE403">
            <v>6.4087295692405037</v>
          </cell>
          <cell r="BF403">
            <v>12.073950220721445</v>
          </cell>
          <cell r="BG403">
            <v>0</v>
          </cell>
          <cell r="BH403">
            <v>11.636163932875771</v>
          </cell>
          <cell r="BI403">
            <v>5.4652025073862225</v>
          </cell>
          <cell r="BJ403" t="str">
            <v>-</v>
          </cell>
          <cell r="BK403">
            <v>10.65689153962534</v>
          </cell>
          <cell r="BL403">
            <v>11.636163932875771</v>
          </cell>
          <cell r="BM403">
            <v>5.4652025073862225</v>
          </cell>
          <cell r="BN403">
            <v>10.65689153962534</v>
          </cell>
          <cell r="BO403">
            <v>0</v>
          </cell>
          <cell r="BP403">
            <v>8.9463668163562797</v>
          </cell>
          <cell r="BQ403">
            <v>4.3953411906367492</v>
          </cell>
          <cell r="BR403" t="str">
            <v>-</v>
          </cell>
          <cell r="BS403">
            <v>8.2545583240445204</v>
          </cell>
          <cell r="BT403">
            <v>8.9463668163562797</v>
          </cell>
          <cell r="BU403">
            <v>4.3953411906367492</v>
          </cell>
          <cell r="BV403">
            <v>8.2545583240445204</v>
          </cell>
          <cell r="BW403">
            <v>0</v>
          </cell>
          <cell r="BX403">
            <v>10.126701214629428</v>
          </cell>
          <cell r="BY403">
            <v>4.818302307950054</v>
          </cell>
          <cell r="BZ403" t="str">
            <v>-</v>
          </cell>
          <cell r="CA403">
            <v>9.3506003350164342</v>
          </cell>
          <cell r="CB403">
            <v>10.126701214629428</v>
          </cell>
          <cell r="CC403">
            <v>4.818302307950054</v>
          </cell>
          <cell r="CD403">
            <v>9.3506003350164342</v>
          </cell>
          <cell r="CE403">
            <v>0</v>
          </cell>
          <cell r="CF403">
            <v>11.84344074694036</v>
          </cell>
          <cell r="CG403">
            <v>5.3395801372654104</v>
          </cell>
          <cell r="CH403" t="str">
            <v>-</v>
          </cell>
          <cell r="CI403">
            <v>10.925344736948006</v>
          </cell>
          <cell r="CJ403">
            <v>11.84344074694036</v>
          </cell>
          <cell r="CK403">
            <v>5.3395801372654104</v>
          </cell>
          <cell r="CL403">
            <v>10.925344736948006</v>
          </cell>
          <cell r="CM403">
            <v>0</v>
          </cell>
          <cell r="CN403">
            <v>14.301667296839923</v>
          </cell>
          <cell r="CO403">
            <v>6.4840966897492391</v>
          </cell>
          <cell r="CP403" t="str">
            <v>-</v>
          </cell>
          <cell r="CQ403">
            <v>13.236384875659526</v>
          </cell>
          <cell r="CR403">
            <v>14.301667296839923</v>
          </cell>
          <cell r="CS403">
            <v>6.4840966897492391</v>
          </cell>
          <cell r="CT403">
            <v>13.236384875659526</v>
          </cell>
        </row>
        <row r="404">
          <cell r="A404">
            <v>405</v>
          </cell>
          <cell r="B404" t="str">
            <v>Prepay Base</v>
          </cell>
          <cell r="C404" t="str">
            <v>-</v>
          </cell>
          <cell r="D404">
            <v>0</v>
          </cell>
          <cell r="E404">
            <v>0</v>
          </cell>
          <cell r="F404">
            <v>0</v>
          </cell>
          <cell r="G404">
            <v>0</v>
          </cell>
          <cell r="H404">
            <v>0</v>
          </cell>
          <cell r="I404">
            <v>0</v>
          </cell>
          <cell r="J404">
            <v>0</v>
          </cell>
          <cell r="K404" t="str">
            <v>-</v>
          </cell>
          <cell r="L404">
            <v>0</v>
          </cell>
          <cell r="M404">
            <v>0</v>
          </cell>
          <cell r="N404">
            <v>0</v>
          </cell>
          <cell r="O404">
            <v>0</v>
          </cell>
          <cell r="P404">
            <v>0</v>
          </cell>
          <cell r="Q404">
            <v>0</v>
          </cell>
          <cell r="R404">
            <v>0</v>
          </cell>
          <cell r="S404" t="str">
            <v>-</v>
          </cell>
          <cell r="T404">
            <v>0</v>
          </cell>
          <cell r="U404">
            <v>0</v>
          </cell>
          <cell r="V404">
            <v>0</v>
          </cell>
          <cell r="W404">
            <v>0</v>
          </cell>
          <cell r="X404">
            <v>0</v>
          </cell>
          <cell r="Y404">
            <v>0</v>
          </cell>
          <cell r="Z404">
            <v>0</v>
          </cell>
          <cell r="AA404" t="str">
            <v>-</v>
          </cell>
          <cell r="AB404">
            <v>0</v>
          </cell>
          <cell r="AC404">
            <v>0</v>
          </cell>
          <cell r="AD404">
            <v>0</v>
          </cell>
          <cell r="AE404">
            <v>0</v>
          </cell>
          <cell r="AF404">
            <v>0</v>
          </cell>
          <cell r="AG404">
            <v>0</v>
          </cell>
          <cell r="AH404">
            <v>0</v>
          </cell>
          <cell r="AI404" t="str">
            <v>-</v>
          </cell>
          <cell r="AJ404">
            <v>0</v>
          </cell>
          <cell r="AK404">
            <v>0</v>
          </cell>
          <cell r="AL404">
            <v>0</v>
          </cell>
          <cell r="AM404">
            <v>0</v>
          </cell>
          <cell r="AN404">
            <v>0</v>
          </cell>
          <cell r="AO404">
            <v>0</v>
          </cell>
          <cell r="AP404">
            <v>0</v>
          </cell>
          <cell r="AQ404" t="str">
            <v>-</v>
          </cell>
          <cell r="AR404">
            <v>0</v>
          </cell>
          <cell r="AS404">
            <v>0</v>
          </cell>
          <cell r="AT404">
            <v>0</v>
          </cell>
          <cell r="AU404">
            <v>0</v>
          </cell>
          <cell r="AV404">
            <v>0</v>
          </cell>
          <cell r="AW404">
            <v>0</v>
          </cell>
          <cell r="AX404">
            <v>0</v>
          </cell>
          <cell r="AY404" t="str">
            <v>-</v>
          </cell>
          <cell r="AZ404">
            <v>0</v>
          </cell>
          <cell r="BA404">
            <v>0</v>
          </cell>
          <cell r="BB404">
            <v>0</v>
          </cell>
          <cell r="BC404">
            <v>0</v>
          </cell>
          <cell r="BD404">
            <v>0</v>
          </cell>
          <cell r="BE404">
            <v>0</v>
          </cell>
          <cell r="BF404">
            <v>0</v>
          </cell>
          <cell r="BG404" t="str">
            <v>-</v>
          </cell>
          <cell r="BH404">
            <v>0</v>
          </cell>
          <cell r="BI404">
            <v>0</v>
          </cell>
          <cell r="BJ404">
            <v>0</v>
          </cell>
          <cell r="BK404">
            <v>0</v>
          </cell>
          <cell r="BL404">
            <v>0</v>
          </cell>
          <cell r="BM404">
            <v>0</v>
          </cell>
          <cell r="BN404">
            <v>0</v>
          </cell>
          <cell r="BO404" t="str">
            <v>-</v>
          </cell>
          <cell r="BP404">
            <v>0</v>
          </cell>
          <cell r="BQ404">
            <v>0</v>
          </cell>
          <cell r="BR404">
            <v>0</v>
          </cell>
          <cell r="BS404">
            <v>0</v>
          </cell>
          <cell r="BT404">
            <v>0</v>
          </cell>
          <cell r="BU404">
            <v>0</v>
          </cell>
          <cell r="BV404">
            <v>0</v>
          </cell>
          <cell r="BW404" t="str">
            <v>-</v>
          </cell>
          <cell r="BX404">
            <v>0</v>
          </cell>
          <cell r="BY404">
            <v>0</v>
          </cell>
          <cell r="BZ404">
            <v>0</v>
          </cell>
          <cell r="CA404">
            <v>0</v>
          </cell>
          <cell r="CB404">
            <v>0</v>
          </cell>
          <cell r="CC404">
            <v>0</v>
          </cell>
          <cell r="CD404">
            <v>0</v>
          </cell>
          <cell r="CE404" t="str">
            <v>-</v>
          </cell>
          <cell r="CF404">
            <v>0</v>
          </cell>
          <cell r="CG404">
            <v>0</v>
          </cell>
          <cell r="CH404">
            <v>0</v>
          </cell>
          <cell r="CI404">
            <v>0</v>
          </cell>
          <cell r="CJ404">
            <v>0</v>
          </cell>
          <cell r="CK404">
            <v>0</v>
          </cell>
          <cell r="CL404">
            <v>0</v>
          </cell>
          <cell r="CM404" t="str">
            <v>-</v>
          </cell>
          <cell r="CN404">
            <v>0</v>
          </cell>
          <cell r="CO404">
            <v>0</v>
          </cell>
          <cell r="CP404">
            <v>0</v>
          </cell>
          <cell r="CQ404">
            <v>0</v>
          </cell>
          <cell r="CR404">
            <v>0</v>
          </cell>
          <cell r="CS404">
            <v>0</v>
          </cell>
          <cell r="CT404">
            <v>0</v>
          </cell>
        </row>
        <row r="405">
          <cell r="A405">
            <v>406</v>
          </cell>
          <cell r="B405" t="str">
            <v>Roaming Minutes Per Customer</v>
          </cell>
          <cell r="C405">
            <v>10.499773420516989</v>
          </cell>
          <cell r="D405">
            <v>8.3757769425157775</v>
          </cell>
          <cell r="E405">
            <v>5.0472485255368378</v>
          </cell>
          <cell r="F405">
            <v>0</v>
          </cell>
          <cell r="G405">
            <v>6.6999297323540015</v>
          </cell>
          <cell r="H405">
            <v>9.3666146161607848</v>
          </cell>
          <cell r="I405">
            <v>1.0855698135397998</v>
          </cell>
          <cell r="J405">
            <v>2.0595762873848953</v>
          </cell>
          <cell r="K405">
            <v>12.407426186828422</v>
          </cell>
          <cell r="L405">
            <v>9.9840173351925472</v>
          </cell>
          <cell r="M405">
            <v>6.5134738028740884</v>
          </cell>
          <cell r="N405">
            <v>0</v>
          </cell>
          <cell r="O405">
            <v>8.3084359109800374</v>
          </cell>
          <cell r="P405">
            <v>11.122832332737866</v>
          </cell>
          <cell r="Q405">
            <v>1.3612110819948824</v>
          </cell>
          <cell r="R405">
            <v>2.5092733702122896</v>
          </cell>
          <cell r="S405">
            <v>12.410153271079981</v>
          </cell>
          <cell r="T405">
            <v>9.9883156320686535</v>
          </cell>
          <cell r="U405">
            <v>7.1158312778359631</v>
          </cell>
          <cell r="V405">
            <v>0</v>
          </cell>
          <cell r="W405">
            <v>8.7063749496830862</v>
          </cell>
          <cell r="X405">
            <v>11.134059061676682</v>
          </cell>
          <cell r="Y405">
            <v>1.4603328838440872</v>
          </cell>
          <cell r="Z405">
            <v>2.6068639923842833</v>
          </cell>
          <cell r="AA405">
            <v>12.286396450246253</v>
          </cell>
          <cell r="AB405">
            <v>10.804329887094985</v>
          </cell>
          <cell r="AC405">
            <v>6.7289585552568694</v>
          </cell>
          <cell r="AD405">
            <v>0</v>
          </cell>
          <cell r="AE405">
            <v>8.6462589860973011</v>
          </cell>
          <cell r="AF405">
            <v>11.50902025894008</v>
          </cell>
          <cell r="AG405">
            <v>1.3705017659833743</v>
          </cell>
          <cell r="AH405">
            <v>2.5874647395777517</v>
          </cell>
          <cell r="AI405">
            <v>12.699198860899125</v>
          </cell>
          <cell r="AJ405">
            <v>11.427910509062521</v>
          </cell>
          <cell r="AK405">
            <v>7.2975400904641621</v>
          </cell>
          <cell r="AL405">
            <v>0</v>
          </cell>
          <cell r="AM405">
            <v>9.2222257258828435</v>
          </cell>
          <cell r="AN405">
            <v>12.035102248031546</v>
          </cell>
          <cell r="AO405">
            <v>1.4794964907389057</v>
          </cell>
          <cell r="AP405">
            <v>2.7654103736615361</v>
          </cell>
          <cell r="AQ405">
            <v>13.474474460360833</v>
          </cell>
          <cell r="AR405">
            <v>12.710468078351932</v>
          </cell>
          <cell r="AS405">
            <v>7.539868572344929</v>
          </cell>
          <cell r="AT405">
            <v>0</v>
          </cell>
          <cell r="AU405">
            <v>9.82132758570825</v>
          </cell>
          <cell r="AV405">
            <v>13.07750927747202</v>
          </cell>
          <cell r="AW405">
            <v>1.5176006797729726</v>
          </cell>
          <cell r="AX405">
            <v>2.9463525488300983</v>
          </cell>
          <cell r="AY405">
            <v>13.606479339521734</v>
          </cell>
          <cell r="AZ405">
            <v>12.56857982568121</v>
          </cell>
          <cell r="BA405">
            <v>7.4633141497260462</v>
          </cell>
          <cell r="BB405">
            <v>0</v>
          </cell>
          <cell r="BC405">
            <v>9.8065331912012823</v>
          </cell>
          <cell r="BD405">
            <v>13.069346145227982</v>
          </cell>
          <cell r="BE405">
            <v>1.4855663996455497</v>
          </cell>
          <cell r="BF405">
            <v>2.9343532748061478</v>
          </cell>
          <cell r="BG405">
            <v>12.250831301914289</v>
          </cell>
          <cell r="BH405">
            <v>11.141450014935623</v>
          </cell>
          <cell r="BI405">
            <v>6.5171694449724216</v>
          </cell>
          <cell r="BJ405">
            <v>0</v>
          </cell>
          <cell r="BK405">
            <v>8.7026306047313149</v>
          </cell>
          <cell r="BL405">
            <v>11.677975993674936</v>
          </cell>
          <cell r="BM405">
            <v>1.2787253759391894</v>
          </cell>
          <cell r="BN405">
            <v>2.588674649143706</v>
          </cell>
          <cell r="BO405">
            <v>8.6238611081338785</v>
          </cell>
          <cell r="BP405">
            <v>8.4016067423338843</v>
          </cell>
          <cell r="BQ405">
            <v>5.3792001063651949</v>
          </cell>
          <cell r="BR405">
            <v>0</v>
          </cell>
          <cell r="BS405">
            <v>6.713961127732194</v>
          </cell>
          <cell r="BT405">
            <v>8.5092426301222517</v>
          </cell>
          <cell r="BU405">
            <v>1.0370372704616249</v>
          </cell>
          <cell r="BV405">
            <v>1.9737868456220597</v>
          </cell>
          <cell r="BW405">
            <v>11.075037549445167</v>
          </cell>
          <cell r="BX405">
            <v>9.8755046404542117</v>
          </cell>
          <cell r="BY405">
            <v>5.9408036101496906</v>
          </cell>
          <cell r="BZ405">
            <v>0</v>
          </cell>
          <cell r="CA405">
            <v>7.8785483140450623</v>
          </cell>
          <cell r="CB405">
            <v>10.458077560141597</v>
          </cell>
          <cell r="CC405">
            <v>1.1283100108023112</v>
          </cell>
          <cell r="CD405">
            <v>2.2932096510290307</v>
          </cell>
          <cell r="CE405">
            <v>11.27436288445279</v>
          </cell>
          <cell r="CF405">
            <v>11.03148385750425</v>
          </cell>
          <cell r="CG405">
            <v>6.3679180542536358</v>
          </cell>
          <cell r="CH405">
            <v>0</v>
          </cell>
          <cell r="CI405">
            <v>8.4411779892118393</v>
          </cell>
          <cell r="CJ405">
            <v>11.150161272070717</v>
          </cell>
          <cell r="CK405">
            <v>1.2011680374461156</v>
          </cell>
          <cell r="CL405">
            <v>2.4562420371914566</v>
          </cell>
          <cell r="CM405">
            <v>12.416161349497374</v>
          </cell>
          <cell r="CN405">
            <v>12.981100286091959</v>
          </cell>
          <cell r="CO405">
            <v>7.7953234925673218</v>
          </cell>
          <cell r="CP405">
            <v>0</v>
          </cell>
          <cell r="CQ405">
            <v>9.9502565459893937</v>
          </cell>
          <cell r="CR405">
            <v>12.703125979092784</v>
          </cell>
          <cell r="CS405">
            <v>1.4627093600839725</v>
          </cell>
          <cell r="CT405">
            <v>2.9022876615709499</v>
          </cell>
        </row>
        <row r="406">
          <cell r="A406">
            <v>407</v>
          </cell>
          <cell r="B406" t="str">
            <v>Interconnect Revenue Per Customer</v>
          </cell>
          <cell r="C406" t="str">
            <v>-</v>
          </cell>
          <cell r="D406">
            <v>0</v>
          </cell>
          <cell r="E406">
            <v>0</v>
          </cell>
          <cell r="F406" t="str">
            <v>-</v>
          </cell>
          <cell r="G406">
            <v>0</v>
          </cell>
          <cell r="H406">
            <v>0</v>
          </cell>
          <cell r="I406">
            <v>0</v>
          </cell>
          <cell r="J406">
            <v>0</v>
          </cell>
          <cell r="K406" t="str">
            <v>-</v>
          </cell>
          <cell r="L406">
            <v>0</v>
          </cell>
          <cell r="M406">
            <v>0</v>
          </cell>
          <cell r="N406" t="str">
            <v>-</v>
          </cell>
          <cell r="O406">
            <v>0</v>
          </cell>
          <cell r="P406">
            <v>0</v>
          </cell>
          <cell r="Q406">
            <v>0</v>
          </cell>
          <cell r="R406">
            <v>0</v>
          </cell>
          <cell r="S406" t="str">
            <v>-</v>
          </cell>
          <cell r="T406">
            <v>0</v>
          </cell>
          <cell r="U406">
            <v>0</v>
          </cell>
          <cell r="V406" t="str">
            <v>-</v>
          </cell>
          <cell r="W406">
            <v>0</v>
          </cell>
          <cell r="X406">
            <v>0</v>
          </cell>
          <cell r="Y406">
            <v>0</v>
          </cell>
          <cell r="Z406">
            <v>0</v>
          </cell>
          <cell r="AA406" t="str">
            <v>-</v>
          </cell>
          <cell r="AB406">
            <v>0</v>
          </cell>
          <cell r="AC406">
            <v>0</v>
          </cell>
          <cell r="AD406" t="str">
            <v>-</v>
          </cell>
          <cell r="AE406">
            <v>0</v>
          </cell>
          <cell r="AF406">
            <v>0</v>
          </cell>
          <cell r="AG406">
            <v>0</v>
          </cell>
          <cell r="AH406">
            <v>0</v>
          </cell>
          <cell r="AI406" t="str">
            <v>-</v>
          </cell>
          <cell r="AJ406">
            <v>0</v>
          </cell>
          <cell r="AK406">
            <v>0</v>
          </cell>
          <cell r="AL406" t="str">
            <v>-</v>
          </cell>
          <cell r="AM406">
            <v>0</v>
          </cell>
          <cell r="AN406">
            <v>0</v>
          </cell>
          <cell r="AO406">
            <v>0</v>
          </cell>
          <cell r="AP406">
            <v>0</v>
          </cell>
          <cell r="AQ406" t="str">
            <v>-</v>
          </cell>
          <cell r="AR406">
            <v>0</v>
          </cell>
          <cell r="AS406">
            <v>0</v>
          </cell>
          <cell r="AT406" t="str">
            <v>-</v>
          </cell>
          <cell r="AU406">
            <v>0</v>
          </cell>
          <cell r="AV406">
            <v>0</v>
          </cell>
          <cell r="AW406">
            <v>0</v>
          </cell>
          <cell r="AX406">
            <v>0</v>
          </cell>
          <cell r="AY406" t="str">
            <v>-</v>
          </cell>
          <cell r="AZ406">
            <v>0</v>
          </cell>
          <cell r="BA406">
            <v>0</v>
          </cell>
          <cell r="BB406" t="str">
            <v>-</v>
          </cell>
          <cell r="BC406">
            <v>0</v>
          </cell>
          <cell r="BD406">
            <v>0</v>
          </cell>
          <cell r="BE406">
            <v>0</v>
          </cell>
          <cell r="BF406">
            <v>0</v>
          </cell>
          <cell r="BG406" t="str">
            <v>-</v>
          </cell>
          <cell r="BH406">
            <v>0</v>
          </cell>
          <cell r="BI406">
            <v>0</v>
          </cell>
          <cell r="BJ406" t="str">
            <v>-</v>
          </cell>
          <cell r="BK406">
            <v>0</v>
          </cell>
          <cell r="BL406">
            <v>0</v>
          </cell>
          <cell r="BM406">
            <v>0</v>
          </cell>
          <cell r="BN406">
            <v>0</v>
          </cell>
          <cell r="BO406" t="str">
            <v>-</v>
          </cell>
          <cell r="BP406">
            <v>0</v>
          </cell>
          <cell r="BQ406">
            <v>0</v>
          </cell>
          <cell r="BR406" t="str">
            <v>-</v>
          </cell>
          <cell r="BS406">
            <v>0</v>
          </cell>
          <cell r="BT406">
            <v>0</v>
          </cell>
          <cell r="BU406">
            <v>0</v>
          </cell>
          <cell r="BV406">
            <v>0</v>
          </cell>
          <cell r="BW406" t="str">
            <v>-</v>
          </cell>
          <cell r="BX406">
            <v>0</v>
          </cell>
          <cell r="BY406">
            <v>0</v>
          </cell>
          <cell r="BZ406" t="str">
            <v>-</v>
          </cell>
          <cell r="CA406">
            <v>0</v>
          </cell>
          <cell r="CB406">
            <v>0</v>
          </cell>
          <cell r="CC406">
            <v>0</v>
          </cell>
          <cell r="CD406">
            <v>0</v>
          </cell>
          <cell r="CE406" t="str">
            <v>-</v>
          </cell>
          <cell r="CF406">
            <v>0</v>
          </cell>
          <cell r="CG406">
            <v>0</v>
          </cell>
          <cell r="CH406" t="str">
            <v>-</v>
          </cell>
          <cell r="CI406">
            <v>0</v>
          </cell>
          <cell r="CJ406">
            <v>0</v>
          </cell>
          <cell r="CK406">
            <v>0</v>
          </cell>
          <cell r="CL406">
            <v>0</v>
          </cell>
          <cell r="CM406" t="str">
            <v>-</v>
          </cell>
          <cell r="CN406">
            <v>0</v>
          </cell>
          <cell r="CO406">
            <v>0</v>
          </cell>
          <cell r="CP406" t="str">
            <v>-</v>
          </cell>
          <cell r="CQ406">
            <v>0</v>
          </cell>
          <cell r="CR406">
            <v>0</v>
          </cell>
          <cell r="CS406">
            <v>0</v>
          </cell>
          <cell r="CT406">
            <v>0</v>
          </cell>
        </row>
        <row r="407">
          <cell r="A407">
            <v>407</v>
          </cell>
          <cell r="B407" t="str">
            <v>Corporate Jupiter Base</v>
          </cell>
          <cell r="C407" t="str">
            <v>-</v>
          </cell>
          <cell r="D407" t="str">
            <v>-</v>
          </cell>
          <cell r="E407" t="str">
            <v>-</v>
          </cell>
          <cell r="F407" t="str">
            <v>-</v>
          </cell>
          <cell r="G407" t="str">
            <v>-</v>
          </cell>
          <cell r="H407" t="str">
            <v>-</v>
          </cell>
          <cell r="I407" t="str">
            <v>-</v>
          </cell>
          <cell r="J407" t="str">
            <v>-</v>
          </cell>
          <cell r="K407" t="str">
            <v>-</v>
          </cell>
          <cell r="L407" t="str">
            <v>-</v>
          </cell>
          <cell r="M407" t="str">
            <v>-</v>
          </cell>
          <cell r="N407" t="str">
            <v>-</v>
          </cell>
          <cell r="O407" t="str">
            <v>-</v>
          </cell>
          <cell r="P407" t="str">
            <v>-</v>
          </cell>
          <cell r="Q407" t="str">
            <v>-</v>
          </cell>
          <cell r="R407" t="str">
            <v>-</v>
          </cell>
          <cell r="S407" t="str">
            <v>-</v>
          </cell>
          <cell r="T407" t="str">
            <v>-</v>
          </cell>
          <cell r="U407" t="str">
            <v>-</v>
          </cell>
          <cell r="V407" t="str">
            <v>-</v>
          </cell>
          <cell r="W407" t="str">
            <v>-</v>
          </cell>
          <cell r="X407" t="str">
            <v>-</v>
          </cell>
          <cell r="Y407" t="str">
            <v>-</v>
          </cell>
          <cell r="Z407" t="str">
            <v>-</v>
          </cell>
          <cell r="AA407" t="str">
            <v>-</v>
          </cell>
          <cell r="AB407" t="str">
            <v>-</v>
          </cell>
          <cell r="AC407" t="str">
            <v>-</v>
          </cell>
          <cell r="AD407" t="str">
            <v>-</v>
          </cell>
          <cell r="AE407" t="str">
            <v>-</v>
          </cell>
          <cell r="AF407" t="str">
            <v>-</v>
          </cell>
          <cell r="AG407" t="str">
            <v>-</v>
          </cell>
          <cell r="AH407" t="str">
            <v>-</v>
          </cell>
          <cell r="AI407" t="str">
            <v>-</v>
          </cell>
          <cell r="AJ407" t="str">
            <v>-</v>
          </cell>
          <cell r="AK407" t="str">
            <v>-</v>
          </cell>
          <cell r="AL407" t="str">
            <v>-</v>
          </cell>
          <cell r="AM407" t="str">
            <v>-</v>
          </cell>
          <cell r="AN407" t="str">
            <v>-</v>
          </cell>
          <cell r="AO407" t="str">
            <v>-</v>
          </cell>
          <cell r="AP407" t="str">
            <v>-</v>
          </cell>
          <cell r="AQ407" t="str">
            <v>-</v>
          </cell>
          <cell r="AR407" t="str">
            <v>-</v>
          </cell>
          <cell r="AS407" t="str">
            <v>-</v>
          </cell>
          <cell r="AT407" t="str">
            <v>-</v>
          </cell>
          <cell r="AU407" t="str">
            <v>-</v>
          </cell>
          <cell r="AV407" t="str">
            <v>-</v>
          </cell>
          <cell r="AW407" t="str">
            <v>-</v>
          </cell>
          <cell r="AX407" t="str">
            <v>-</v>
          </cell>
          <cell r="AY407" t="str">
            <v>-</v>
          </cell>
          <cell r="AZ407" t="str">
            <v>-</v>
          </cell>
          <cell r="BA407" t="str">
            <v>-</v>
          </cell>
          <cell r="BB407" t="str">
            <v>-</v>
          </cell>
          <cell r="BC407" t="str">
            <v>-</v>
          </cell>
          <cell r="BD407" t="str">
            <v>-</v>
          </cell>
          <cell r="BE407" t="str">
            <v>-</v>
          </cell>
          <cell r="BF407" t="str">
            <v>-</v>
          </cell>
          <cell r="BG407" t="str">
            <v>-</v>
          </cell>
          <cell r="BH407" t="str">
            <v>-</v>
          </cell>
          <cell r="BI407" t="str">
            <v>-</v>
          </cell>
          <cell r="BJ407" t="str">
            <v>-</v>
          </cell>
          <cell r="BK407" t="str">
            <v>-</v>
          </cell>
          <cell r="BL407" t="str">
            <v>-</v>
          </cell>
          <cell r="BM407" t="str">
            <v>-</v>
          </cell>
          <cell r="BN407" t="str">
            <v>-</v>
          </cell>
          <cell r="BO407" t="str">
            <v>-</v>
          </cell>
          <cell r="BP407" t="str">
            <v>-</v>
          </cell>
          <cell r="BQ407" t="str">
            <v>-</v>
          </cell>
          <cell r="BR407" t="str">
            <v>-</v>
          </cell>
          <cell r="BS407" t="str">
            <v>-</v>
          </cell>
          <cell r="BT407" t="str">
            <v>-</v>
          </cell>
          <cell r="BU407" t="str">
            <v>-</v>
          </cell>
          <cell r="BV407" t="str">
            <v>-</v>
          </cell>
          <cell r="BW407" t="str">
            <v>-</v>
          </cell>
          <cell r="BX407" t="str">
            <v>-</v>
          </cell>
          <cell r="BY407" t="str">
            <v>-</v>
          </cell>
          <cell r="BZ407" t="str">
            <v>-</v>
          </cell>
          <cell r="CA407" t="str">
            <v>-</v>
          </cell>
          <cell r="CB407" t="str">
            <v>-</v>
          </cell>
          <cell r="CC407" t="str">
            <v>-</v>
          </cell>
          <cell r="CD407" t="str">
            <v>-</v>
          </cell>
          <cell r="CE407" t="str">
            <v>-</v>
          </cell>
          <cell r="CF407" t="str">
            <v>-</v>
          </cell>
          <cell r="CG407" t="str">
            <v>-</v>
          </cell>
          <cell r="CH407" t="str">
            <v>-</v>
          </cell>
          <cell r="CI407" t="str">
            <v>-</v>
          </cell>
          <cell r="CJ407" t="str">
            <v>-</v>
          </cell>
          <cell r="CK407" t="str">
            <v>-</v>
          </cell>
          <cell r="CL407" t="str">
            <v>-</v>
          </cell>
          <cell r="CM407" t="str">
            <v>-</v>
          </cell>
          <cell r="CN407" t="str">
            <v>-</v>
          </cell>
          <cell r="CO407" t="str">
            <v>-</v>
          </cell>
          <cell r="CP407" t="str">
            <v>-</v>
          </cell>
          <cell r="CQ407" t="str">
            <v>-</v>
          </cell>
          <cell r="CR407" t="str">
            <v>-</v>
          </cell>
          <cell r="CS407" t="str">
            <v>-</v>
          </cell>
          <cell r="CT407" t="str">
            <v>-</v>
          </cell>
        </row>
        <row r="408">
          <cell r="A408">
            <v>408</v>
          </cell>
          <cell r="B408" t="str">
            <v>Consumer Jupiter Base</v>
          </cell>
          <cell r="C408" t="str">
            <v>-</v>
          </cell>
          <cell r="D408" t="str">
            <v>-</v>
          </cell>
          <cell r="E408" t="str">
            <v>-</v>
          </cell>
          <cell r="F408" t="str">
            <v>-</v>
          </cell>
          <cell r="G408" t="str">
            <v>-</v>
          </cell>
          <cell r="H408" t="str">
            <v>-</v>
          </cell>
          <cell r="I408" t="str">
            <v>-</v>
          </cell>
          <cell r="J408" t="str">
            <v>-</v>
          </cell>
          <cell r="K408" t="str">
            <v>-</v>
          </cell>
          <cell r="L408" t="str">
            <v>-</v>
          </cell>
          <cell r="M408" t="str">
            <v>-</v>
          </cell>
          <cell r="N408" t="str">
            <v>-</v>
          </cell>
          <cell r="O408" t="str">
            <v>-</v>
          </cell>
          <cell r="P408" t="str">
            <v>-</v>
          </cell>
          <cell r="Q408" t="str">
            <v>-</v>
          </cell>
          <cell r="R408" t="str">
            <v>-</v>
          </cell>
          <cell r="S408" t="str">
            <v>-</v>
          </cell>
          <cell r="T408" t="str">
            <v>-</v>
          </cell>
          <cell r="U408" t="str">
            <v>-</v>
          </cell>
          <cell r="V408" t="str">
            <v>-</v>
          </cell>
          <cell r="W408" t="str">
            <v>-</v>
          </cell>
          <cell r="X408" t="str">
            <v>-</v>
          </cell>
          <cell r="Y408" t="str">
            <v>-</v>
          </cell>
          <cell r="Z408" t="str">
            <v>-</v>
          </cell>
          <cell r="AA408" t="str">
            <v>-</v>
          </cell>
          <cell r="AB408" t="str">
            <v>-</v>
          </cell>
          <cell r="AC408" t="str">
            <v>-</v>
          </cell>
          <cell r="AD408" t="str">
            <v>-</v>
          </cell>
          <cell r="AE408" t="str">
            <v>-</v>
          </cell>
          <cell r="AF408" t="str">
            <v>-</v>
          </cell>
          <cell r="AG408" t="str">
            <v>-</v>
          </cell>
          <cell r="AH408" t="str">
            <v>-</v>
          </cell>
          <cell r="AI408" t="str">
            <v>-</v>
          </cell>
          <cell r="AJ408" t="str">
            <v>-</v>
          </cell>
          <cell r="AK408" t="str">
            <v>-</v>
          </cell>
          <cell r="AL408" t="str">
            <v>-</v>
          </cell>
          <cell r="AM408" t="str">
            <v>-</v>
          </cell>
          <cell r="AN408" t="str">
            <v>-</v>
          </cell>
          <cell r="AO408" t="str">
            <v>-</v>
          </cell>
          <cell r="AP408" t="str">
            <v>-</v>
          </cell>
          <cell r="AQ408" t="str">
            <v>-</v>
          </cell>
          <cell r="AR408" t="str">
            <v>-</v>
          </cell>
          <cell r="AS408" t="str">
            <v>-</v>
          </cell>
          <cell r="AT408" t="str">
            <v>-</v>
          </cell>
          <cell r="AU408" t="str">
            <v>-</v>
          </cell>
          <cell r="AV408" t="str">
            <v>-</v>
          </cell>
          <cell r="AW408" t="str">
            <v>-</v>
          </cell>
          <cell r="AX408" t="str">
            <v>-</v>
          </cell>
          <cell r="AY408" t="str">
            <v>-</v>
          </cell>
          <cell r="AZ408" t="str">
            <v>-</v>
          </cell>
          <cell r="BA408" t="str">
            <v>-</v>
          </cell>
          <cell r="BB408" t="str">
            <v>-</v>
          </cell>
          <cell r="BC408" t="str">
            <v>-</v>
          </cell>
          <cell r="BD408" t="str">
            <v>-</v>
          </cell>
          <cell r="BE408" t="str">
            <v>-</v>
          </cell>
          <cell r="BF408" t="str">
            <v>-</v>
          </cell>
          <cell r="BG408" t="str">
            <v>-</v>
          </cell>
          <cell r="BH408" t="str">
            <v>-</v>
          </cell>
          <cell r="BI408" t="str">
            <v>-</v>
          </cell>
          <cell r="BJ408" t="str">
            <v>-</v>
          </cell>
          <cell r="BK408" t="str">
            <v>-</v>
          </cell>
          <cell r="BL408" t="str">
            <v>-</v>
          </cell>
          <cell r="BM408" t="str">
            <v>-</v>
          </cell>
          <cell r="BN408" t="str">
            <v>-</v>
          </cell>
          <cell r="BO408" t="str">
            <v>-</v>
          </cell>
          <cell r="BP408" t="str">
            <v>-</v>
          </cell>
          <cell r="BQ408" t="str">
            <v>-</v>
          </cell>
          <cell r="BR408" t="str">
            <v>-</v>
          </cell>
          <cell r="BS408" t="str">
            <v>-</v>
          </cell>
          <cell r="BT408" t="str">
            <v>-</v>
          </cell>
          <cell r="BU408" t="str">
            <v>-</v>
          </cell>
          <cell r="BV408" t="str">
            <v>-</v>
          </cell>
          <cell r="BW408" t="str">
            <v>-</v>
          </cell>
          <cell r="BX408" t="str">
            <v>-</v>
          </cell>
          <cell r="BY408" t="str">
            <v>-</v>
          </cell>
          <cell r="BZ408" t="str">
            <v>-</v>
          </cell>
          <cell r="CA408" t="str">
            <v>-</v>
          </cell>
          <cell r="CB408" t="str">
            <v>-</v>
          </cell>
          <cell r="CC408" t="str">
            <v>-</v>
          </cell>
          <cell r="CD408" t="str">
            <v>-</v>
          </cell>
          <cell r="CE408" t="str">
            <v>-</v>
          </cell>
          <cell r="CF408" t="str">
            <v>-</v>
          </cell>
          <cell r="CG408" t="str">
            <v>-</v>
          </cell>
          <cell r="CH408" t="str">
            <v>-</v>
          </cell>
          <cell r="CI408" t="str">
            <v>-</v>
          </cell>
          <cell r="CJ408" t="str">
            <v>-</v>
          </cell>
          <cell r="CK408" t="str">
            <v>-</v>
          </cell>
          <cell r="CL408" t="str">
            <v>-</v>
          </cell>
          <cell r="CM408" t="str">
            <v>-</v>
          </cell>
          <cell r="CN408" t="str">
            <v>-</v>
          </cell>
          <cell r="CO408" t="str">
            <v>-</v>
          </cell>
          <cell r="CP408" t="str">
            <v>-</v>
          </cell>
          <cell r="CQ408" t="str">
            <v>-</v>
          </cell>
          <cell r="CR408" t="str">
            <v>-</v>
          </cell>
          <cell r="CS408" t="str">
            <v>-</v>
          </cell>
          <cell r="CT408" t="str">
            <v>-</v>
          </cell>
        </row>
        <row r="409">
          <cell r="A409">
            <v>409</v>
          </cell>
          <cell r="B409" t="str">
            <v>Ventura Base</v>
          </cell>
          <cell r="C409" t="str">
            <v>-</v>
          </cell>
          <cell r="D409" t="str">
            <v>-</v>
          </cell>
          <cell r="E409" t="str">
            <v>-</v>
          </cell>
          <cell r="F409" t="str">
            <v>-</v>
          </cell>
          <cell r="G409" t="str">
            <v>-</v>
          </cell>
          <cell r="H409" t="str">
            <v>-</v>
          </cell>
          <cell r="I409" t="str">
            <v>-</v>
          </cell>
          <cell r="J409" t="str">
            <v>-</v>
          </cell>
          <cell r="K409" t="str">
            <v>-</v>
          </cell>
          <cell r="L409" t="str">
            <v>-</v>
          </cell>
          <cell r="M409" t="str">
            <v>-</v>
          </cell>
          <cell r="N409" t="str">
            <v>-</v>
          </cell>
          <cell r="O409" t="str">
            <v>-</v>
          </cell>
          <cell r="P409" t="str">
            <v>-</v>
          </cell>
          <cell r="Q409" t="str">
            <v>-</v>
          </cell>
          <cell r="R409" t="str">
            <v>-</v>
          </cell>
          <cell r="S409" t="str">
            <v>-</v>
          </cell>
          <cell r="T409" t="str">
            <v>-</v>
          </cell>
          <cell r="U409" t="str">
            <v>-</v>
          </cell>
          <cell r="V409" t="str">
            <v>-</v>
          </cell>
          <cell r="W409" t="str">
            <v>-</v>
          </cell>
          <cell r="X409" t="str">
            <v>-</v>
          </cell>
          <cell r="Y409" t="str">
            <v>-</v>
          </cell>
          <cell r="Z409" t="str">
            <v>-</v>
          </cell>
          <cell r="AA409" t="str">
            <v>-</v>
          </cell>
          <cell r="AB409" t="str">
            <v>-</v>
          </cell>
          <cell r="AC409" t="str">
            <v>-</v>
          </cell>
          <cell r="AD409" t="str">
            <v>-</v>
          </cell>
          <cell r="AE409" t="str">
            <v>-</v>
          </cell>
          <cell r="AF409" t="str">
            <v>-</v>
          </cell>
          <cell r="AG409" t="str">
            <v>-</v>
          </cell>
          <cell r="AH409" t="str">
            <v>-</v>
          </cell>
          <cell r="AI409" t="str">
            <v>-</v>
          </cell>
          <cell r="AJ409" t="str">
            <v>-</v>
          </cell>
          <cell r="AK409" t="str">
            <v>-</v>
          </cell>
          <cell r="AL409" t="str">
            <v>-</v>
          </cell>
          <cell r="AM409" t="str">
            <v>-</v>
          </cell>
          <cell r="AN409" t="str">
            <v>-</v>
          </cell>
          <cell r="AO409" t="str">
            <v>-</v>
          </cell>
          <cell r="AP409" t="str">
            <v>-</v>
          </cell>
          <cell r="AQ409" t="str">
            <v>-</v>
          </cell>
          <cell r="AR409" t="str">
            <v>-</v>
          </cell>
          <cell r="AS409" t="str">
            <v>-</v>
          </cell>
          <cell r="AT409" t="str">
            <v>-</v>
          </cell>
          <cell r="AU409" t="str">
            <v>-</v>
          </cell>
          <cell r="AV409" t="str">
            <v>-</v>
          </cell>
          <cell r="AW409" t="str">
            <v>-</v>
          </cell>
          <cell r="AX409" t="str">
            <v>-</v>
          </cell>
          <cell r="AY409" t="str">
            <v>-</v>
          </cell>
          <cell r="AZ409" t="str">
            <v>-</v>
          </cell>
          <cell r="BA409" t="str">
            <v>-</v>
          </cell>
          <cell r="BB409" t="str">
            <v>-</v>
          </cell>
          <cell r="BC409" t="str">
            <v>-</v>
          </cell>
          <cell r="BD409" t="str">
            <v>-</v>
          </cell>
          <cell r="BE409" t="str">
            <v>-</v>
          </cell>
          <cell r="BF409" t="str">
            <v>-</v>
          </cell>
          <cell r="BG409" t="str">
            <v>-</v>
          </cell>
          <cell r="BH409" t="str">
            <v>-</v>
          </cell>
          <cell r="BI409" t="str">
            <v>-</v>
          </cell>
          <cell r="BJ409" t="str">
            <v>-</v>
          </cell>
          <cell r="BK409" t="str">
            <v>-</v>
          </cell>
          <cell r="BL409" t="str">
            <v>-</v>
          </cell>
          <cell r="BM409" t="str">
            <v>-</v>
          </cell>
          <cell r="BN409" t="str">
            <v>-</v>
          </cell>
          <cell r="BO409" t="str">
            <v>-</v>
          </cell>
          <cell r="BP409" t="str">
            <v>-</v>
          </cell>
          <cell r="BQ409" t="str">
            <v>-</v>
          </cell>
          <cell r="BR409" t="str">
            <v>-</v>
          </cell>
          <cell r="BS409" t="str">
            <v>-</v>
          </cell>
          <cell r="BT409" t="str">
            <v>-</v>
          </cell>
          <cell r="BU409" t="str">
            <v>-</v>
          </cell>
          <cell r="BV409" t="str">
            <v>-</v>
          </cell>
          <cell r="BW409" t="str">
            <v>-</v>
          </cell>
          <cell r="BX409" t="str">
            <v>-</v>
          </cell>
          <cell r="BY409" t="str">
            <v>-</v>
          </cell>
          <cell r="BZ409" t="str">
            <v>-</v>
          </cell>
          <cell r="CA409" t="str">
            <v>-</v>
          </cell>
          <cell r="CB409" t="str">
            <v>-</v>
          </cell>
          <cell r="CC409" t="str">
            <v>-</v>
          </cell>
          <cell r="CD409" t="str">
            <v>-</v>
          </cell>
          <cell r="CE409" t="str">
            <v>-</v>
          </cell>
          <cell r="CF409" t="str">
            <v>-</v>
          </cell>
          <cell r="CG409" t="str">
            <v>-</v>
          </cell>
          <cell r="CH409" t="str">
            <v>-</v>
          </cell>
          <cell r="CI409" t="str">
            <v>-</v>
          </cell>
          <cell r="CJ409" t="str">
            <v>-</v>
          </cell>
          <cell r="CK409" t="str">
            <v>-</v>
          </cell>
          <cell r="CL409" t="str">
            <v>-</v>
          </cell>
          <cell r="CM409" t="str">
            <v>-</v>
          </cell>
          <cell r="CN409" t="str">
            <v>-</v>
          </cell>
          <cell r="CO409" t="str">
            <v>-</v>
          </cell>
          <cell r="CP409" t="str">
            <v>-</v>
          </cell>
          <cell r="CQ409" t="str">
            <v>-</v>
          </cell>
          <cell r="CR409" t="str">
            <v>-</v>
          </cell>
          <cell r="CS409" t="str">
            <v>-</v>
          </cell>
          <cell r="CT409" t="str">
            <v>-</v>
          </cell>
        </row>
        <row r="410">
          <cell r="A410">
            <v>410</v>
          </cell>
          <cell r="B410" t="str">
            <v>Cellops Base</v>
          </cell>
          <cell r="C410" t="str">
            <v>-</v>
          </cell>
          <cell r="D410" t="str">
            <v>-</v>
          </cell>
          <cell r="E410" t="str">
            <v>-</v>
          </cell>
          <cell r="F410" t="str">
            <v>-</v>
          </cell>
          <cell r="G410" t="str">
            <v>-</v>
          </cell>
          <cell r="H410" t="str">
            <v>-</v>
          </cell>
          <cell r="I410" t="str">
            <v>-</v>
          </cell>
          <cell r="J410" t="str">
            <v>-</v>
          </cell>
          <cell r="K410" t="str">
            <v>-</v>
          </cell>
          <cell r="L410" t="str">
            <v>-</v>
          </cell>
          <cell r="M410" t="str">
            <v>-</v>
          </cell>
          <cell r="N410" t="str">
            <v>-</v>
          </cell>
          <cell r="O410" t="str">
            <v>-</v>
          </cell>
          <cell r="P410" t="str">
            <v>-</v>
          </cell>
          <cell r="Q410" t="str">
            <v>-</v>
          </cell>
          <cell r="R410" t="str">
            <v>-</v>
          </cell>
          <cell r="S410" t="str">
            <v>-</v>
          </cell>
          <cell r="T410" t="str">
            <v>-</v>
          </cell>
          <cell r="U410" t="str">
            <v>-</v>
          </cell>
          <cell r="V410" t="str">
            <v>-</v>
          </cell>
          <cell r="W410" t="str">
            <v>-</v>
          </cell>
          <cell r="X410" t="str">
            <v>-</v>
          </cell>
          <cell r="Y410" t="str">
            <v>-</v>
          </cell>
          <cell r="Z410" t="str">
            <v>-</v>
          </cell>
          <cell r="AA410" t="str">
            <v>-</v>
          </cell>
          <cell r="AB410" t="str">
            <v>-</v>
          </cell>
          <cell r="AC410" t="str">
            <v>-</v>
          </cell>
          <cell r="AD410" t="str">
            <v>-</v>
          </cell>
          <cell r="AE410" t="str">
            <v>-</v>
          </cell>
          <cell r="AF410" t="str">
            <v>-</v>
          </cell>
          <cell r="AG410" t="str">
            <v>-</v>
          </cell>
          <cell r="AH410" t="str">
            <v>-</v>
          </cell>
          <cell r="AI410" t="str">
            <v>-</v>
          </cell>
          <cell r="AJ410" t="str">
            <v>-</v>
          </cell>
          <cell r="AK410" t="str">
            <v>-</v>
          </cell>
          <cell r="AL410" t="str">
            <v>-</v>
          </cell>
          <cell r="AM410" t="str">
            <v>-</v>
          </cell>
          <cell r="AN410" t="str">
            <v>-</v>
          </cell>
          <cell r="AO410" t="str">
            <v>-</v>
          </cell>
          <cell r="AP410" t="str">
            <v>-</v>
          </cell>
          <cell r="AQ410" t="str">
            <v>-</v>
          </cell>
          <cell r="AR410" t="str">
            <v>-</v>
          </cell>
          <cell r="AS410" t="str">
            <v>-</v>
          </cell>
          <cell r="AT410" t="str">
            <v>-</v>
          </cell>
          <cell r="AU410" t="str">
            <v>-</v>
          </cell>
          <cell r="AV410" t="str">
            <v>-</v>
          </cell>
          <cell r="AW410" t="str">
            <v>-</v>
          </cell>
          <cell r="AX410" t="str">
            <v>-</v>
          </cell>
          <cell r="AY410" t="str">
            <v>-</v>
          </cell>
          <cell r="AZ410" t="str">
            <v>-</v>
          </cell>
          <cell r="BA410" t="str">
            <v>-</v>
          </cell>
          <cell r="BB410" t="str">
            <v>-</v>
          </cell>
          <cell r="BC410" t="str">
            <v>-</v>
          </cell>
          <cell r="BD410" t="str">
            <v>-</v>
          </cell>
          <cell r="BE410" t="str">
            <v>-</v>
          </cell>
          <cell r="BF410" t="str">
            <v>-</v>
          </cell>
          <cell r="BG410" t="str">
            <v>-</v>
          </cell>
          <cell r="BH410" t="str">
            <v>-</v>
          </cell>
          <cell r="BI410" t="str">
            <v>-</v>
          </cell>
          <cell r="BJ410" t="str">
            <v>-</v>
          </cell>
          <cell r="BK410" t="str">
            <v>-</v>
          </cell>
          <cell r="BL410" t="str">
            <v>-</v>
          </cell>
          <cell r="BM410" t="str">
            <v>-</v>
          </cell>
          <cell r="BN410" t="str">
            <v>-</v>
          </cell>
          <cell r="BO410" t="str">
            <v>-</v>
          </cell>
          <cell r="BP410" t="str">
            <v>-</v>
          </cell>
          <cell r="BQ410" t="str">
            <v>-</v>
          </cell>
          <cell r="BR410" t="str">
            <v>-</v>
          </cell>
          <cell r="BS410" t="str">
            <v>-</v>
          </cell>
          <cell r="BT410" t="str">
            <v>-</v>
          </cell>
          <cell r="BU410" t="str">
            <v>-</v>
          </cell>
          <cell r="BV410" t="str">
            <v>-</v>
          </cell>
          <cell r="BW410" t="str">
            <v>-</v>
          </cell>
          <cell r="BX410" t="str">
            <v>-</v>
          </cell>
          <cell r="BY410" t="str">
            <v>-</v>
          </cell>
          <cell r="BZ410" t="str">
            <v>-</v>
          </cell>
          <cell r="CA410" t="str">
            <v>-</v>
          </cell>
          <cell r="CB410" t="str">
            <v>-</v>
          </cell>
          <cell r="CC410" t="str">
            <v>-</v>
          </cell>
          <cell r="CD410" t="str">
            <v>-</v>
          </cell>
          <cell r="CE410" t="str">
            <v>-</v>
          </cell>
          <cell r="CF410" t="str">
            <v>-</v>
          </cell>
          <cell r="CG410" t="str">
            <v>-</v>
          </cell>
          <cell r="CH410" t="str">
            <v>-</v>
          </cell>
          <cell r="CI410" t="str">
            <v>-</v>
          </cell>
          <cell r="CJ410" t="str">
            <v>-</v>
          </cell>
          <cell r="CK410" t="str">
            <v>-</v>
          </cell>
          <cell r="CL410" t="str">
            <v>-</v>
          </cell>
          <cell r="CM410" t="str">
            <v>-</v>
          </cell>
          <cell r="CN410" t="str">
            <v>-</v>
          </cell>
          <cell r="CO410" t="str">
            <v>-</v>
          </cell>
          <cell r="CP410" t="str">
            <v>-</v>
          </cell>
          <cell r="CQ410" t="str">
            <v>-</v>
          </cell>
          <cell r="CR410" t="str">
            <v>-</v>
          </cell>
          <cell r="CS410" t="str">
            <v>-</v>
          </cell>
          <cell r="CT410" t="str">
            <v>-</v>
          </cell>
        </row>
        <row r="411">
          <cell r="A411">
            <v>411</v>
          </cell>
          <cell r="B411" t="str">
            <v>Lumina Base</v>
          </cell>
          <cell r="C411" t="str">
            <v>-</v>
          </cell>
          <cell r="D411" t="str">
            <v>-</v>
          </cell>
          <cell r="E411" t="str">
            <v>-</v>
          </cell>
          <cell r="F411" t="str">
            <v>-</v>
          </cell>
          <cell r="G411" t="str">
            <v>-</v>
          </cell>
          <cell r="H411" t="str">
            <v>-</v>
          </cell>
          <cell r="I411" t="str">
            <v>-</v>
          </cell>
          <cell r="J411" t="str">
            <v>-</v>
          </cell>
          <cell r="K411" t="str">
            <v>-</v>
          </cell>
          <cell r="L411" t="str">
            <v>-</v>
          </cell>
          <cell r="M411" t="str">
            <v>-</v>
          </cell>
          <cell r="N411" t="str">
            <v>-</v>
          </cell>
          <cell r="O411" t="str">
            <v>-</v>
          </cell>
          <cell r="P411" t="str">
            <v>-</v>
          </cell>
          <cell r="Q411" t="str">
            <v>-</v>
          </cell>
          <cell r="R411" t="str">
            <v>-</v>
          </cell>
          <cell r="S411" t="str">
            <v>-</v>
          </cell>
          <cell r="T411" t="str">
            <v>-</v>
          </cell>
          <cell r="U411" t="str">
            <v>-</v>
          </cell>
          <cell r="V411" t="str">
            <v>-</v>
          </cell>
          <cell r="W411" t="str">
            <v>-</v>
          </cell>
          <cell r="X411" t="str">
            <v>-</v>
          </cell>
          <cell r="Y411" t="str">
            <v>-</v>
          </cell>
          <cell r="Z411" t="str">
            <v>-</v>
          </cell>
          <cell r="AA411" t="str">
            <v>-</v>
          </cell>
          <cell r="AB411" t="str">
            <v>-</v>
          </cell>
          <cell r="AC411" t="str">
            <v>-</v>
          </cell>
          <cell r="AD411" t="str">
            <v>-</v>
          </cell>
          <cell r="AE411" t="str">
            <v>-</v>
          </cell>
          <cell r="AF411" t="str">
            <v>-</v>
          </cell>
          <cell r="AG411" t="str">
            <v>-</v>
          </cell>
          <cell r="AH411" t="str">
            <v>-</v>
          </cell>
          <cell r="AI411" t="str">
            <v>-</v>
          </cell>
          <cell r="AJ411" t="str">
            <v>-</v>
          </cell>
          <cell r="AK411" t="str">
            <v>-</v>
          </cell>
          <cell r="AL411" t="str">
            <v>-</v>
          </cell>
          <cell r="AM411" t="str">
            <v>-</v>
          </cell>
          <cell r="AN411" t="str">
            <v>-</v>
          </cell>
          <cell r="AO411" t="str">
            <v>-</v>
          </cell>
          <cell r="AP411" t="str">
            <v>-</v>
          </cell>
          <cell r="AQ411" t="str">
            <v>-</v>
          </cell>
          <cell r="AR411" t="str">
            <v>-</v>
          </cell>
          <cell r="AS411" t="str">
            <v>-</v>
          </cell>
          <cell r="AT411" t="str">
            <v>-</v>
          </cell>
          <cell r="AU411" t="str">
            <v>-</v>
          </cell>
          <cell r="AV411" t="str">
            <v>-</v>
          </cell>
          <cell r="AW411" t="str">
            <v>-</v>
          </cell>
          <cell r="AX411" t="str">
            <v>-</v>
          </cell>
          <cell r="AY411" t="str">
            <v>-</v>
          </cell>
          <cell r="AZ411" t="str">
            <v>-</v>
          </cell>
          <cell r="BA411" t="str">
            <v>-</v>
          </cell>
          <cell r="BB411" t="str">
            <v>-</v>
          </cell>
          <cell r="BC411" t="str">
            <v>-</v>
          </cell>
          <cell r="BD411" t="str">
            <v>-</v>
          </cell>
          <cell r="BE411" t="str">
            <v>-</v>
          </cell>
          <cell r="BF411" t="str">
            <v>-</v>
          </cell>
          <cell r="BG411" t="str">
            <v>-</v>
          </cell>
          <cell r="BH411" t="str">
            <v>-</v>
          </cell>
          <cell r="BI411" t="str">
            <v>-</v>
          </cell>
          <cell r="BJ411" t="str">
            <v>-</v>
          </cell>
          <cell r="BK411" t="str">
            <v>-</v>
          </cell>
          <cell r="BL411" t="str">
            <v>-</v>
          </cell>
          <cell r="BM411" t="str">
            <v>-</v>
          </cell>
          <cell r="BN411" t="str">
            <v>-</v>
          </cell>
          <cell r="BO411" t="str">
            <v>-</v>
          </cell>
          <cell r="BP411" t="str">
            <v>-</v>
          </cell>
          <cell r="BQ411" t="str">
            <v>-</v>
          </cell>
          <cell r="BR411" t="str">
            <v>-</v>
          </cell>
          <cell r="BS411" t="str">
            <v>-</v>
          </cell>
          <cell r="BT411" t="str">
            <v>-</v>
          </cell>
          <cell r="BU411" t="str">
            <v>-</v>
          </cell>
          <cell r="BV411" t="str">
            <v>-</v>
          </cell>
          <cell r="BW411" t="str">
            <v>-</v>
          </cell>
          <cell r="BX411" t="str">
            <v>-</v>
          </cell>
          <cell r="BY411" t="str">
            <v>-</v>
          </cell>
          <cell r="BZ411" t="str">
            <v>-</v>
          </cell>
          <cell r="CA411" t="str">
            <v>-</v>
          </cell>
          <cell r="CB411" t="str">
            <v>-</v>
          </cell>
          <cell r="CC411" t="str">
            <v>-</v>
          </cell>
          <cell r="CD411" t="str">
            <v>-</v>
          </cell>
          <cell r="CE411" t="str">
            <v>-</v>
          </cell>
          <cell r="CF411" t="str">
            <v>-</v>
          </cell>
          <cell r="CG411" t="str">
            <v>-</v>
          </cell>
          <cell r="CH411" t="str">
            <v>-</v>
          </cell>
          <cell r="CI411" t="str">
            <v>-</v>
          </cell>
          <cell r="CJ411" t="str">
            <v>-</v>
          </cell>
          <cell r="CK411" t="str">
            <v>-</v>
          </cell>
          <cell r="CL411" t="str">
            <v>-</v>
          </cell>
          <cell r="CM411" t="str">
            <v>-</v>
          </cell>
          <cell r="CN411" t="str">
            <v>-</v>
          </cell>
          <cell r="CO411" t="str">
            <v>-</v>
          </cell>
          <cell r="CP411" t="str">
            <v>-</v>
          </cell>
          <cell r="CQ411" t="str">
            <v>-</v>
          </cell>
          <cell r="CR411" t="str">
            <v>-</v>
          </cell>
          <cell r="CS411" t="str">
            <v>-</v>
          </cell>
          <cell r="CT411" t="str">
            <v>-</v>
          </cell>
        </row>
        <row r="412">
          <cell r="A412">
            <v>412</v>
          </cell>
          <cell r="B412" t="str">
            <v>ISP Base</v>
          </cell>
          <cell r="C412" t="str">
            <v>-</v>
          </cell>
          <cell r="D412" t="str">
            <v>-</v>
          </cell>
          <cell r="E412" t="str">
            <v>-</v>
          </cell>
          <cell r="F412" t="str">
            <v>-</v>
          </cell>
          <cell r="G412" t="str">
            <v>-</v>
          </cell>
          <cell r="H412" t="str">
            <v>-</v>
          </cell>
          <cell r="I412" t="str">
            <v>-</v>
          </cell>
          <cell r="J412" t="str">
            <v>-</v>
          </cell>
          <cell r="K412" t="str">
            <v>-</v>
          </cell>
          <cell r="L412" t="str">
            <v>-</v>
          </cell>
          <cell r="M412" t="str">
            <v>-</v>
          </cell>
          <cell r="N412" t="str">
            <v>-</v>
          </cell>
          <cell r="O412" t="str">
            <v>-</v>
          </cell>
          <cell r="P412" t="str">
            <v>-</v>
          </cell>
          <cell r="Q412" t="str">
            <v>-</v>
          </cell>
          <cell r="R412" t="str">
            <v>-</v>
          </cell>
          <cell r="S412" t="str">
            <v>-</v>
          </cell>
          <cell r="T412" t="str">
            <v>-</v>
          </cell>
          <cell r="U412" t="str">
            <v>-</v>
          </cell>
          <cell r="V412" t="str">
            <v>-</v>
          </cell>
          <cell r="W412" t="str">
            <v>-</v>
          </cell>
          <cell r="X412" t="str">
            <v>-</v>
          </cell>
          <cell r="Y412" t="str">
            <v>-</v>
          </cell>
          <cell r="Z412" t="str">
            <v>-</v>
          </cell>
          <cell r="AA412" t="str">
            <v>-</v>
          </cell>
          <cell r="AB412" t="str">
            <v>-</v>
          </cell>
          <cell r="AC412" t="str">
            <v>-</v>
          </cell>
          <cell r="AD412" t="str">
            <v>-</v>
          </cell>
          <cell r="AE412" t="str">
            <v>-</v>
          </cell>
          <cell r="AF412" t="str">
            <v>-</v>
          </cell>
          <cell r="AG412" t="str">
            <v>-</v>
          </cell>
          <cell r="AH412" t="str">
            <v>-</v>
          </cell>
          <cell r="AI412" t="str">
            <v>-</v>
          </cell>
          <cell r="AJ412" t="str">
            <v>-</v>
          </cell>
          <cell r="AK412" t="str">
            <v>-</v>
          </cell>
          <cell r="AL412" t="str">
            <v>-</v>
          </cell>
          <cell r="AM412" t="str">
            <v>-</v>
          </cell>
          <cell r="AN412" t="str">
            <v>-</v>
          </cell>
          <cell r="AO412" t="str">
            <v>-</v>
          </cell>
          <cell r="AP412" t="str">
            <v>-</v>
          </cell>
          <cell r="AQ412" t="str">
            <v>-</v>
          </cell>
          <cell r="AR412" t="str">
            <v>-</v>
          </cell>
          <cell r="AS412" t="str">
            <v>-</v>
          </cell>
          <cell r="AT412" t="str">
            <v>-</v>
          </cell>
          <cell r="AU412" t="str">
            <v>-</v>
          </cell>
          <cell r="AV412" t="str">
            <v>-</v>
          </cell>
          <cell r="AW412" t="str">
            <v>-</v>
          </cell>
          <cell r="AX412" t="str">
            <v>-</v>
          </cell>
          <cell r="AY412" t="str">
            <v>-</v>
          </cell>
          <cell r="AZ412" t="str">
            <v>-</v>
          </cell>
          <cell r="BA412" t="str">
            <v>-</v>
          </cell>
          <cell r="BB412" t="str">
            <v>-</v>
          </cell>
          <cell r="BC412" t="str">
            <v>-</v>
          </cell>
          <cell r="BD412" t="str">
            <v>-</v>
          </cell>
          <cell r="BE412" t="str">
            <v>-</v>
          </cell>
          <cell r="BF412" t="str">
            <v>-</v>
          </cell>
          <cell r="BG412" t="str">
            <v>-</v>
          </cell>
          <cell r="BH412" t="str">
            <v>-</v>
          </cell>
          <cell r="BI412" t="str">
            <v>-</v>
          </cell>
          <cell r="BJ412" t="str">
            <v>-</v>
          </cell>
          <cell r="BK412" t="str">
            <v>-</v>
          </cell>
          <cell r="BL412" t="str">
            <v>-</v>
          </cell>
          <cell r="BM412" t="str">
            <v>-</v>
          </cell>
          <cell r="BN412" t="str">
            <v>-</v>
          </cell>
          <cell r="BO412" t="str">
            <v>-</v>
          </cell>
          <cell r="BP412" t="str">
            <v>-</v>
          </cell>
          <cell r="BQ412" t="str">
            <v>-</v>
          </cell>
          <cell r="BR412" t="str">
            <v>-</v>
          </cell>
          <cell r="BS412" t="str">
            <v>-</v>
          </cell>
          <cell r="BT412" t="str">
            <v>-</v>
          </cell>
          <cell r="BU412" t="str">
            <v>-</v>
          </cell>
          <cell r="BV412" t="str">
            <v>-</v>
          </cell>
          <cell r="BW412" t="str">
            <v>-</v>
          </cell>
          <cell r="BX412" t="str">
            <v>-</v>
          </cell>
          <cell r="BY412" t="str">
            <v>-</v>
          </cell>
          <cell r="BZ412" t="str">
            <v>-</v>
          </cell>
          <cell r="CA412" t="str">
            <v>-</v>
          </cell>
          <cell r="CB412" t="str">
            <v>-</v>
          </cell>
          <cell r="CC412" t="str">
            <v>-</v>
          </cell>
          <cell r="CD412" t="str">
            <v>-</v>
          </cell>
          <cell r="CE412" t="str">
            <v>-</v>
          </cell>
          <cell r="CF412" t="str">
            <v>-</v>
          </cell>
          <cell r="CG412" t="str">
            <v>-</v>
          </cell>
          <cell r="CH412" t="str">
            <v>-</v>
          </cell>
          <cell r="CI412" t="str">
            <v>-</v>
          </cell>
          <cell r="CJ412" t="str">
            <v>-</v>
          </cell>
          <cell r="CK412" t="str">
            <v>-</v>
          </cell>
          <cell r="CL412" t="str">
            <v>-</v>
          </cell>
          <cell r="CM412" t="str">
            <v>-</v>
          </cell>
          <cell r="CN412" t="str">
            <v>-</v>
          </cell>
          <cell r="CO412" t="str">
            <v>-</v>
          </cell>
          <cell r="CP412" t="str">
            <v>-</v>
          </cell>
          <cell r="CQ412" t="str">
            <v>-</v>
          </cell>
          <cell r="CR412" t="str">
            <v>-</v>
          </cell>
          <cell r="CS412" t="str">
            <v>-</v>
          </cell>
          <cell r="CT412" t="str">
            <v>-</v>
          </cell>
        </row>
        <row r="413">
          <cell r="A413">
            <v>413</v>
          </cell>
          <cell r="B413" t="str">
            <v>Prepay Base</v>
          </cell>
          <cell r="C413" t="str">
            <v>-</v>
          </cell>
          <cell r="D413" t="str">
            <v>-</v>
          </cell>
          <cell r="E413" t="str">
            <v>-</v>
          </cell>
          <cell r="F413" t="str">
            <v>-</v>
          </cell>
          <cell r="G413" t="str">
            <v>-</v>
          </cell>
          <cell r="H413" t="str">
            <v>-</v>
          </cell>
          <cell r="I413" t="str">
            <v>-</v>
          </cell>
          <cell r="J413" t="str">
            <v>-</v>
          </cell>
          <cell r="K413" t="str">
            <v>-</v>
          </cell>
          <cell r="L413" t="str">
            <v>-</v>
          </cell>
          <cell r="M413" t="str">
            <v>-</v>
          </cell>
          <cell r="N413" t="str">
            <v>-</v>
          </cell>
          <cell r="O413" t="str">
            <v>-</v>
          </cell>
          <cell r="P413" t="str">
            <v>-</v>
          </cell>
          <cell r="Q413" t="str">
            <v>-</v>
          </cell>
          <cell r="R413" t="str">
            <v>-</v>
          </cell>
          <cell r="S413" t="str">
            <v>-</v>
          </cell>
          <cell r="T413" t="str">
            <v>-</v>
          </cell>
          <cell r="U413" t="str">
            <v>-</v>
          </cell>
          <cell r="V413" t="str">
            <v>-</v>
          </cell>
          <cell r="W413" t="str">
            <v>-</v>
          </cell>
          <cell r="X413" t="str">
            <v>-</v>
          </cell>
          <cell r="Y413" t="str">
            <v>-</v>
          </cell>
          <cell r="Z413" t="str">
            <v>-</v>
          </cell>
          <cell r="AA413" t="str">
            <v>-</v>
          </cell>
          <cell r="AB413" t="str">
            <v>-</v>
          </cell>
          <cell r="AC413" t="str">
            <v>-</v>
          </cell>
          <cell r="AD413" t="str">
            <v>-</v>
          </cell>
          <cell r="AE413" t="str">
            <v>-</v>
          </cell>
          <cell r="AF413" t="str">
            <v>-</v>
          </cell>
          <cell r="AG413" t="str">
            <v>-</v>
          </cell>
          <cell r="AH413" t="str">
            <v>-</v>
          </cell>
          <cell r="AI413" t="str">
            <v>-</v>
          </cell>
          <cell r="AJ413" t="str">
            <v>-</v>
          </cell>
          <cell r="AK413" t="str">
            <v>-</v>
          </cell>
          <cell r="AL413" t="str">
            <v>-</v>
          </cell>
          <cell r="AM413" t="str">
            <v>-</v>
          </cell>
          <cell r="AN413" t="str">
            <v>-</v>
          </cell>
          <cell r="AO413" t="str">
            <v>-</v>
          </cell>
          <cell r="AP413" t="str">
            <v>-</v>
          </cell>
          <cell r="AQ413" t="str">
            <v>-</v>
          </cell>
          <cell r="AR413" t="str">
            <v>-</v>
          </cell>
          <cell r="AS413" t="str">
            <v>-</v>
          </cell>
          <cell r="AT413" t="str">
            <v>-</v>
          </cell>
          <cell r="AU413" t="str">
            <v>-</v>
          </cell>
          <cell r="AV413" t="str">
            <v>-</v>
          </cell>
          <cell r="AW413" t="str">
            <v>-</v>
          </cell>
          <cell r="AX413" t="str">
            <v>-</v>
          </cell>
          <cell r="AY413" t="str">
            <v>-</v>
          </cell>
          <cell r="AZ413" t="str">
            <v>-</v>
          </cell>
          <cell r="BA413" t="str">
            <v>-</v>
          </cell>
          <cell r="BB413" t="str">
            <v>-</v>
          </cell>
          <cell r="BC413" t="str">
            <v>-</v>
          </cell>
          <cell r="BD413" t="str">
            <v>-</v>
          </cell>
          <cell r="BE413" t="str">
            <v>-</v>
          </cell>
          <cell r="BF413" t="str">
            <v>-</v>
          </cell>
          <cell r="BG413" t="str">
            <v>-</v>
          </cell>
          <cell r="BH413" t="str">
            <v>-</v>
          </cell>
          <cell r="BI413" t="str">
            <v>-</v>
          </cell>
          <cell r="BJ413" t="str">
            <v>-</v>
          </cell>
          <cell r="BK413" t="str">
            <v>-</v>
          </cell>
          <cell r="BL413" t="str">
            <v>-</v>
          </cell>
          <cell r="BM413" t="str">
            <v>-</v>
          </cell>
          <cell r="BN413" t="str">
            <v>-</v>
          </cell>
          <cell r="BO413" t="str">
            <v>-</v>
          </cell>
          <cell r="BP413" t="str">
            <v>-</v>
          </cell>
          <cell r="BQ413" t="str">
            <v>-</v>
          </cell>
          <cell r="BR413" t="str">
            <v>-</v>
          </cell>
          <cell r="BS413" t="str">
            <v>-</v>
          </cell>
          <cell r="BT413" t="str">
            <v>-</v>
          </cell>
          <cell r="BU413" t="str">
            <v>-</v>
          </cell>
          <cell r="BV413" t="str">
            <v>-</v>
          </cell>
          <cell r="BW413" t="str">
            <v>-</v>
          </cell>
          <cell r="BX413" t="str">
            <v>-</v>
          </cell>
          <cell r="BY413" t="str">
            <v>-</v>
          </cell>
          <cell r="BZ413" t="str">
            <v>-</v>
          </cell>
          <cell r="CA413" t="str">
            <v>-</v>
          </cell>
          <cell r="CB413" t="str">
            <v>-</v>
          </cell>
          <cell r="CC413" t="str">
            <v>-</v>
          </cell>
          <cell r="CD413" t="str">
            <v>-</v>
          </cell>
          <cell r="CE413" t="str">
            <v>-</v>
          </cell>
          <cell r="CF413" t="str">
            <v>-</v>
          </cell>
          <cell r="CG413" t="str">
            <v>-</v>
          </cell>
          <cell r="CH413" t="str">
            <v>-</v>
          </cell>
          <cell r="CI413" t="str">
            <v>-</v>
          </cell>
          <cell r="CJ413" t="str">
            <v>-</v>
          </cell>
          <cell r="CK413" t="str">
            <v>-</v>
          </cell>
          <cell r="CL413" t="str">
            <v>-</v>
          </cell>
          <cell r="CM413" t="str">
            <v>-</v>
          </cell>
          <cell r="CN413" t="str">
            <v>-</v>
          </cell>
          <cell r="CO413" t="str">
            <v>-</v>
          </cell>
          <cell r="CP413" t="str">
            <v>-</v>
          </cell>
          <cell r="CQ413" t="str">
            <v>-</v>
          </cell>
          <cell r="CR413" t="str">
            <v>-</v>
          </cell>
          <cell r="CS413" t="str">
            <v>-</v>
          </cell>
          <cell r="CT413" t="str">
            <v>-</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
          <cell r="C2" t="str">
            <v>Change Month</v>
          </cell>
        </row>
      </sheetData>
      <sheetData sheetId="26"/>
      <sheetData sheetId="27"/>
      <sheetData sheetId="28"/>
      <sheetData sheetId="29"/>
      <sheetData sheetId="30"/>
      <sheetData sheetId="31"/>
      <sheetData sheetId="32"/>
      <sheetData sheetId="3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als"/>
      <sheetName val="Macro1"/>
    </sheetNames>
    <sheetDataSet>
      <sheetData sheetId="0" refreshError="1"/>
      <sheetData sheetId="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P&amp;L"/>
      <sheetName val="Consol"/>
      <sheetName val="ATM"/>
      <sheetName val="OHW"/>
      <sheetName val="Other"/>
      <sheetName val="SAC"/>
      <sheetName val="SRC"/>
      <sheetName val="Home"/>
      <sheetName val="Vols &amp; ATM"/>
      <sheetName val="METRICS"/>
      <sheetName val="P&amp;L (detailed)"/>
      <sheetName val="Revenue Report"/>
      <sheetName val="P&amp;L (Segmented)"/>
      <sheetName val="P&amp;L (By Activity Type)"/>
      <sheetName val="4. P&amp;L - tab"/>
      <sheetName val="TOTAL P&amp;L"/>
      <sheetName val="Consumer Products Pack"/>
      <sheetName val="AM Data sheet"/>
      <sheetName val="dataset"/>
      <sheetName val="Controls and lookups"/>
      <sheetName val="New inputs required"/>
      <sheetName val="Other Physicals"/>
      <sheetName val="Mobile Physicals"/>
      <sheetName val="TOTAL P&amp;L (Pay &amp; Go MBB)"/>
      <sheetName val="TOTAL P&amp;L (Post Pay Cons MBB)"/>
      <sheetName val="TOTAL P&amp;L (Consumer MBB)"/>
      <sheetName val="line names"/>
      <sheetName val="Pivot version"/>
      <sheetName val="TOTAL P&amp;L (pivot version)"/>
      <sheetName val="notes"/>
      <sheetName val="newpivot"/>
      <sheetName val="Sheet1"/>
      <sheetName val="P&amp;L (By Activity by Segment)"/>
      <sheetName val="P&amp;L (By Activity Type) (2)"/>
      <sheetName val="18 month trend"/>
      <sheetName val="data"/>
      <sheetName val="Control_Pivot"/>
      <sheetName val="Base"/>
      <sheetName val="NWR P&amp;L Conso"/>
      <sheetName val="dataset (MEO)"/>
      <sheetName val="Sheet2"/>
      <sheetName val="P&amp;L (Consumer)"/>
      <sheetName val="Sheet4"/>
      <sheetName val="Sheet3"/>
      <sheetName val="test"/>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F rates"/>
      <sheetName val="annual bill"/>
      <sheetName val="TAF calculation (1)"/>
      <sheetName val="TAF calculation (2)"/>
    </sheetNames>
    <sheetDataSet>
      <sheetData sheetId="0"/>
      <sheetData sheetId="1"/>
      <sheetData sheetId="2"/>
      <sheetData sheetId="3">
        <row r="32">
          <cell r="B32">
            <v>1.0635289913537438</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Outlook Comparison"/>
      <sheetName val="SEGMENT VAR v2"/>
      <sheetName val="All Cons graph"/>
      <sheetName val="Cons_Web RTC graph"/>
      <sheetName val="Cons RTC graph"/>
      <sheetName val="Rate_Vol History"/>
      <sheetName val="CHANNEL VAR"/>
      <sheetName val="YTD"/>
      <sheetName val="Cover"/>
      <sheetName val="Summary"/>
      <sheetName val="Finance MEO"/>
      <sheetName val="SRC MEO Waterfall"/>
      <sheetName val="Finance QPB"/>
      <sheetName val="SRC QPB Variance"/>
      <sheetName val="Postpay Upgrades"/>
      <sheetName val="Prepay Upgrades"/>
      <sheetName val="Handset Mix"/>
      <sheetName val="PostPay VAR"/>
      <sheetName val="PrePay VAR"/>
      <sheetName val="Presentation"/>
      <sheetName val="DR"/>
      <sheetName val="GROUP"/>
      <sheetName val="SEGMENT VAR"/>
      <sheetName val="POSTPAY"/>
      <sheetName val="CONS"/>
      <sheetName val="SME"/>
      <sheetName val="CORP"/>
      <sheetName val="Prepay"/>
      <sheetName val="Non Upgrade Costs"/>
      <sheetName val="Rolling Fcasts"/>
      <sheetName val="KPIs"/>
      <sheetName val="Co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U3" t="str">
            <v>QPB</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MEX95IB"/>
      <sheetName val="Public"/>
      <sheetName val="MobileDataOutput"/>
      <sheetName val="MobileDemandOutput"/>
      <sheetName val="ThailandResidential"/>
      <sheetName val="ThailandBusiness"/>
      <sheetName val="ThailandTotal"/>
      <sheetName val="Taiwan Residential"/>
      <sheetName val="Taiwan Business"/>
      <sheetName val="Taiwan Tot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MEX95IB"/>
      <sheetName val="Public"/>
      <sheetName val="totals info"/>
    </sheetNames>
    <sheetDataSet>
      <sheetData sheetId="0" refreshError="1"/>
      <sheetData sheetId="1" refreshError="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10A (G)"/>
      <sheetName val="DiferencialSWAP (G)"/>
      <sheetName val="BRLEUR (G)"/>
      <sheetName val="ARSBRL (G)"/>
      <sheetName val="REER"/>
      <sheetName val="Hoja1"/>
      <sheetName val="10A"/>
      <sheetName val="Euribor"/>
      <sheetName val="FX"/>
      <sheetName val="ComprobaciónFX"/>
      <sheetName val="Gráfico1"/>
      <sheetName val="Gráfico2"/>
      <sheetName val="GráficoCurvas (G)"/>
      <sheetName val="Curvas"/>
      <sheetName val="EurUSD&amp;Pdte (G)"/>
      <sheetName val="DifPdteTipos&amp;EurUSD"/>
      <sheetName val="RatesSellOff"/>
      <sheetName val="PeriodosSellOff (G)"/>
      <sheetName val="AnalisisSellOff"/>
      <sheetName val="EvoluciónPeriodosSellOff (G)"/>
      <sheetName val="PeriodosSellOff"/>
      <sheetName val="Hoja2"/>
      <sheetName val="Gráfico3"/>
      <sheetName val="Gráfico4"/>
      <sheetName val="Gráfico5"/>
      <sheetName val="Gráfico6"/>
      <sheetName val="EurUSDModelizacion"/>
      <sheetName val="Gráfico7"/>
      <sheetName val="Gráfico8"/>
      <sheetName val="Curvas USA&amp;Euro (G)"/>
      <sheetName val="EvolucionPendientes"/>
      <sheetName val="Gráfico9"/>
      <sheetName val="Gráfico10"/>
      <sheetName val="Aux"/>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sheetData sheetId="14" refreshError="1"/>
      <sheetData sheetId="15"/>
      <sheetData sheetId="16"/>
      <sheetData sheetId="17" refreshError="1"/>
      <sheetData sheetId="18"/>
      <sheetData sheetId="19" refreshError="1"/>
      <sheetData sheetId="20"/>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Chart"/>
      <sheetName val="Junction Chart"/>
      <sheetName val="Junction Total"/>
      <sheetName val="Junc Car"/>
      <sheetName val="Junc Home"/>
      <sheetName val="pcBookData"/>
      <sheetName val="pcQueryData"/>
      <sheetName val="_pcSlicerSheet"/>
      <sheetName val="_pcHiddenSheet1"/>
      <sheetName val="Junc Van"/>
      <sheetName val="junc"/>
      <sheetName val="Frontline Total"/>
      <sheetName val="Front Car"/>
      <sheetName val="Front Home"/>
      <sheetName val="Front Van"/>
      <sheetName val="aquotes"/>
      <sheetName val="Sheet2"/>
      <sheetName val="Sheet3"/>
      <sheetName val="_pcSlicerSheet1"/>
      <sheetName val="_pcHiddenSheet2"/>
      <sheetName val="_pcHiddenSheet3"/>
      <sheetName val="Frontline Chart"/>
      <sheetName val="Report1"/>
      <sheetName val="_pcHiddenSheet4"/>
      <sheetName val="_pcHiddenSheet5"/>
      <sheetName val="_pcHiddenSheet6"/>
      <sheetName val="tier_analysis"/>
      <sheetName val="Earnings profiles"/>
      <sheetName val="Group_Chart"/>
      <sheetName val="Junction_Chart"/>
      <sheetName val="Junction_Total"/>
      <sheetName val="Junc_Car"/>
      <sheetName val="Junc_Home"/>
      <sheetName val="Junc_Van"/>
      <sheetName val="Frontline_Total"/>
      <sheetName val="Front_Car"/>
      <sheetName val="Front_Home"/>
      <sheetName val="Front_Van"/>
      <sheetName val="Frontline_Chart"/>
      <sheetName val="Earnings_profiles"/>
      <sheetName val="Group_Chart1"/>
      <sheetName val="Junction_Chart1"/>
      <sheetName val="Junction_Total1"/>
      <sheetName val="Junc_Car1"/>
      <sheetName val="Junc_Home1"/>
      <sheetName val="Junc_Van1"/>
      <sheetName val="Frontline_Total1"/>
      <sheetName val="Front_Car1"/>
      <sheetName val="Front_Home1"/>
      <sheetName val="Front_Van1"/>
      <sheetName val="Frontline_Chart1"/>
      <sheetName val="Earnings_profiles1"/>
      <sheetName val="Group_Chart2"/>
      <sheetName val="Junction_Chart2"/>
      <sheetName val="Junction_Total2"/>
      <sheetName val="Junc_Car2"/>
      <sheetName val="Junc_Home2"/>
      <sheetName val="Junc_Van2"/>
      <sheetName val="Frontline_Total2"/>
      <sheetName val="Front_Car2"/>
      <sheetName val="Front_Home2"/>
      <sheetName val="Front_Van2"/>
      <sheetName val="Frontline_Chart2"/>
      <sheetName val="Earnings_profiles2"/>
    </sheetNames>
    <sheetDataSet>
      <sheetData sheetId="0" refreshError="1"/>
      <sheetData sheetId="1" refreshError="1"/>
      <sheetData sheetId="2" refreshError="1"/>
      <sheetData sheetId="3" refreshError="1"/>
      <sheetData sheetId="4" refreshError="1"/>
      <sheetData sheetId="5" refreshError="1"/>
      <sheetData sheetId="6" refreshError="1">
        <row r="3">
          <cell r="A3" t="str">
            <v>_A_quotes_00</v>
          </cell>
        </row>
        <row r="4">
          <cell r="A4" t="str">
            <v>_Net_Sales_00</v>
          </cell>
        </row>
        <row r="5">
          <cell r="A5" t="str">
            <v>_A_quotes_Home_00</v>
          </cell>
        </row>
        <row r="6">
          <cell r="A6" t="str">
            <v>_A_quotes_Van_00</v>
          </cell>
        </row>
        <row r="7">
          <cell r="A7" t="str">
            <v>_Net_Sales_Home_00</v>
          </cell>
        </row>
        <row r="8">
          <cell r="A8" t="str">
            <v>_Net_Sales_Van_00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SlicerSheet"/>
      <sheetName val="_pcHiddenSheet5"/>
      <sheetName val="_pcSlicerSheet2"/>
      <sheetName val="_pcHiddenSheet3"/>
      <sheetName val="Quotes"/>
      <sheetName val="_pcSlicerSheet1"/>
      <sheetName val="_pcHiddenSheet4"/>
      <sheetName val="S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_pcHiddenSheet2"/>
      <sheetName val="_pcHiddenSheet3"/>
      <sheetName val="Output"/>
      <sheetName val="Report2"/>
      <sheetName val="_pcHiddenSheet4"/>
    </sheetNames>
    <sheetDataSet>
      <sheetData sheetId="0" refreshError="1"/>
      <sheetData sheetId="1" refreshError="1">
        <row r="3">
          <cell r="A3" t="str">
            <v>_Aggregator_Quotes_00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Side By Side"/>
      <sheetName val="GiveGet O2UKVMED  "/>
      <sheetName val="GiveGet O2UKLG"/>
      <sheetName val="02 Financials"/>
      <sheetName val="02_DCF"/>
      <sheetName val="02_FF"/>
      <sheetName val="O2 TEF Precedents"/>
      <sheetName val="Broker WACC Benchmarking"/>
      <sheetName val="VMed Financials"/>
      <sheetName val="Virgin Media FF"/>
      <sheetName val="Synergies O2+VMED"/>
      <sheetName val="Synergies VOD +VMED"/>
      <sheetName val="Precedent Synergies"/>
      <sheetName val="Syn Charting "/>
      <sheetName val="LiLAC Assumptions"/>
      <sheetName val="Synergies TEF LatAM+ LiLAC"/>
      <sheetName val="TEF LatAM Overlap"/>
      <sheetName val="GiveGet TEFLatAm VMED"/>
      <sheetName val="TEFLatAM VMED Charting"/>
      <sheetName val="Virgin Media Financials"/>
      <sheetName val="pcQueryData"/>
    </sheetNames>
    <sheetDataSet>
      <sheetData sheetId="0"/>
      <sheetData sheetId="1">
        <row r="2">
          <cell r="B2">
            <v>1</v>
          </cell>
          <cell r="D2" t="str">
            <v>UK side by side</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row>
        <row r="4">
          <cell r="D4" t="str">
            <v>Market Date</v>
          </cell>
          <cell r="E4">
            <v>43699</v>
          </cell>
        </row>
        <row r="5">
          <cell r="D5" t="str">
            <v>EURGBP</v>
          </cell>
          <cell r="E5">
            <v>0.90438293999999997</v>
          </cell>
        </row>
        <row r="7">
          <cell r="D7">
            <v>0</v>
          </cell>
          <cell r="E7">
            <v>0</v>
          </cell>
          <cell r="F7" t="str">
            <v>O2</v>
          </cell>
          <cell r="G7" t="str">
            <v xml:space="preserve">Virgin Media </v>
          </cell>
          <cell r="H7">
            <v>0</v>
          </cell>
        </row>
        <row r="8">
          <cell r="D8" t="str">
            <v>Mobile</v>
          </cell>
        </row>
        <row r="9">
          <cell r="D9" t="str">
            <v>Subscribers (mn)</v>
          </cell>
          <cell r="F9">
            <v>33.261800000000001</v>
          </cell>
          <cell r="G9">
            <v>3.0306000000000002</v>
          </cell>
          <cell r="H9">
            <v>0</v>
          </cell>
        </row>
        <row r="10">
          <cell r="D10" t="str">
            <v>Broadband</v>
          </cell>
          <cell r="F10">
            <v>0</v>
          </cell>
          <cell r="G10">
            <v>0</v>
          </cell>
          <cell r="H10">
            <v>0</v>
          </cell>
        </row>
        <row r="11">
          <cell r="D11" t="str">
            <v>Subscribers (mn)</v>
          </cell>
          <cell r="E11">
            <v>0</v>
          </cell>
          <cell r="F11">
            <v>2.8500000000000001E-2</v>
          </cell>
          <cell r="G11">
            <v>5.2595999999999998</v>
          </cell>
          <cell r="H11">
            <v>0</v>
          </cell>
        </row>
        <row r="12">
          <cell r="D12" t="str">
            <v>Market Position</v>
          </cell>
          <cell r="F12">
            <v>0</v>
          </cell>
          <cell r="G12">
            <v>0</v>
          </cell>
          <cell r="H12">
            <v>0</v>
          </cell>
        </row>
        <row r="13">
          <cell r="D13" t="str">
            <v>ARPU (£)</v>
          </cell>
          <cell r="F13">
            <v>0</v>
          </cell>
          <cell r="G13">
            <v>0</v>
          </cell>
          <cell r="H13">
            <v>0</v>
          </cell>
        </row>
        <row r="14">
          <cell r="D14" t="str">
            <v>Churn</v>
          </cell>
          <cell r="F14">
            <v>0</v>
          </cell>
          <cell r="G14">
            <v>0</v>
          </cell>
          <cell r="H14">
            <v>0</v>
          </cell>
        </row>
        <row r="15">
          <cell r="D15" t="str">
            <v>Post paid %</v>
          </cell>
          <cell r="F15">
            <v>0</v>
          </cell>
          <cell r="G15">
            <v>0</v>
          </cell>
          <cell r="H15">
            <v>0</v>
          </cell>
        </row>
        <row r="16">
          <cell r="D16" t="str">
            <v>LTM (£mn)</v>
          </cell>
        </row>
        <row r="17">
          <cell r="D17" t="str">
            <v xml:space="preserve">Revenue </v>
          </cell>
          <cell r="F17">
            <v>0</v>
          </cell>
          <cell r="G17">
            <v>0</v>
          </cell>
          <cell r="H17">
            <v>0</v>
          </cell>
        </row>
        <row r="18">
          <cell r="D18" t="str">
            <v>Mob. Rev. Market Share(2)</v>
          </cell>
          <cell r="F18">
            <v>0</v>
          </cell>
          <cell r="G18">
            <v>0</v>
          </cell>
          <cell r="H18">
            <v>0</v>
          </cell>
        </row>
        <row r="19">
          <cell r="D19" t="str">
            <v>EBITDA / Margin</v>
          </cell>
        </row>
        <row r="20">
          <cell r="D20" t="str">
            <v>AFCF / Margin</v>
          </cell>
        </row>
        <row r="21">
          <cell r="D21" t="str">
            <v>Revenue Split</v>
          </cell>
          <cell r="F21">
            <v>0</v>
          </cell>
          <cell r="G21">
            <v>0</v>
          </cell>
          <cell r="H21">
            <v>0</v>
          </cell>
        </row>
        <row r="22">
          <cell r="D22" t="str">
            <v>Valuation @</v>
          </cell>
          <cell r="E22">
            <v>0</v>
          </cell>
          <cell r="F22">
            <v>0</v>
          </cell>
          <cell r="G22">
            <v>0</v>
          </cell>
          <cell r="H22">
            <v>0</v>
          </cell>
        </row>
        <row r="23">
          <cell r="D23" t="str">
            <v>Valuation</v>
          </cell>
          <cell r="E23">
            <v>0</v>
          </cell>
          <cell r="F23">
            <v>0</v>
          </cell>
          <cell r="G23">
            <v>0</v>
          </cell>
          <cell r="H23">
            <v>0</v>
          </cell>
        </row>
        <row r="24">
          <cell r="D24" t="str">
            <v>Regulatory Risk</v>
          </cell>
          <cell r="F24">
            <v>0</v>
          </cell>
        </row>
        <row r="25">
          <cell r="D25" t="str">
            <v>Willingness to Transact</v>
          </cell>
        </row>
        <row r="26">
          <cell r="D26" t="str">
            <v>Synergies</v>
          </cell>
        </row>
        <row r="27">
          <cell r="F27">
            <v>0</v>
          </cell>
          <cell r="H27">
            <v>0</v>
          </cell>
        </row>
        <row r="28">
          <cell r="D28">
            <v>0</v>
          </cell>
        </row>
        <row r="29">
          <cell r="F29">
            <v>0</v>
          </cell>
        </row>
        <row r="32">
          <cell r="B32">
            <v>2</v>
          </cell>
          <cell r="D32" t="str">
            <v>Contribution Analysis</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row>
        <row r="34">
          <cell r="D34" t="str">
            <v>EURmn</v>
          </cell>
          <cell r="E34">
            <v>0</v>
          </cell>
          <cell r="F34">
            <v>0</v>
          </cell>
          <cell r="G34">
            <v>0</v>
          </cell>
          <cell r="H34">
            <v>0</v>
          </cell>
          <cell r="I34">
            <v>0</v>
          </cell>
          <cell r="J34">
            <v>0</v>
          </cell>
        </row>
        <row r="36">
          <cell r="D36" t="str">
            <v>Valuation</v>
          </cell>
          <cell r="E36" t="str">
            <v>Equity Value</v>
          </cell>
          <cell r="F36">
            <v>10105.678482655012</v>
          </cell>
          <cell r="J36">
            <v>4765.8048286464873</v>
          </cell>
          <cell r="M36">
            <v>0.67953399611290011</v>
          </cell>
          <cell r="N36">
            <v>0.32046600388709989</v>
          </cell>
          <cell r="O36" t="str">
            <v>A</v>
          </cell>
          <cell r="Q36">
            <v>0.67953399611290011</v>
          </cell>
        </row>
        <row r="37">
          <cell r="D37">
            <v>0</v>
          </cell>
          <cell r="E37" t="str">
            <v>Firm Value</v>
          </cell>
          <cell r="F37">
            <v>11017.728330255011</v>
          </cell>
          <cell r="J37">
            <v>17073.804828646487</v>
          </cell>
          <cell r="M37">
            <v>0.39220815282428867</v>
          </cell>
          <cell r="N37">
            <v>0.60779184717571133</v>
          </cell>
        </row>
        <row r="38">
          <cell r="D38">
            <v>0</v>
          </cell>
          <cell r="F38">
            <v>0</v>
          </cell>
        </row>
        <row r="39">
          <cell r="D39" t="str">
            <v>Mobile Subs</v>
          </cell>
          <cell r="E39" t="str">
            <v>Subs (m)</v>
          </cell>
          <cell r="F39">
            <v>33.261800000000001</v>
          </cell>
          <cell r="J39">
            <v>3.0306000000000002</v>
          </cell>
          <cell r="K39">
            <v>0</v>
          </cell>
          <cell r="M39">
            <v>0.9164949135356163</v>
          </cell>
          <cell r="N39">
            <v>8.3505086464383732E-2</v>
          </cell>
        </row>
        <row r="40">
          <cell r="D40" t="str">
            <v>Broadband Subs</v>
          </cell>
          <cell r="E40" t="str">
            <v>Subs (m)</v>
          </cell>
          <cell r="F40">
            <v>2.8500000000000001E-2</v>
          </cell>
          <cell r="J40">
            <v>5.6000000000000005</v>
          </cell>
          <cell r="K40">
            <v>0</v>
          </cell>
          <cell r="M40">
            <v>5.0635160344674416E-3</v>
          </cell>
          <cell r="N40">
            <v>0.99493648396553247</v>
          </cell>
        </row>
        <row r="41">
          <cell r="D41">
            <v>0</v>
          </cell>
          <cell r="F41">
            <v>0</v>
          </cell>
          <cell r="K41">
            <v>0</v>
          </cell>
        </row>
        <row r="42">
          <cell r="D42" t="str">
            <v>Revenue</v>
          </cell>
          <cell r="E42">
            <v>0</v>
          </cell>
          <cell r="F42">
            <v>0</v>
          </cell>
          <cell r="M42" t="e">
            <v>#DIV/0!</v>
          </cell>
          <cell r="N42" t="e">
            <v>#DIV/0!</v>
          </cell>
        </row>
        <row r="43">
          <cell r="A43">
            <v>0</v>
          </cell>
          <cell r="D43">
            <v>0</v>
          </cell>
          <cell r="E43" t="str">
            <v>Dec-19E</v>
          </cell>
          <cell r="F43">
            <v>7004.0269803560568</v>
          </cell>
          <cell r="J43">
            <v>5922.778479199992</v>
          </cell>
          <cell r="M43">
            <v>0.54182195301611658</v>
          </cell>
          <cell r="N43">
            <v>0.45817804698388337</v>
          </cell>
          <cell r="P43">
            <v>12926.80545955605</v>
          </cell>
        </row>
        <row r="44">
          <cell r="D44">
            <v>0</v>
          </cell>
          <cell r="E44" t="str">
            <v>Dec-20E</v>
          </cell>
          <cell r="F44">
            <v>7182.1068098211454</v>
          </cell>
          <cell r="J44">
            <v>5986.376139734356</v>
          </cell>
          <cell r="M44">
            <v>0.54540123090363835</v>
          </cell>
          <cell r="N44">
            <v>0.45459876909636154</v>
          </cell>
        </row>
        <row r="45">
          <cell r="D45">
            <v>0</v>
          </cell>
          <cell r="E45" t="str">
            <v>Growth</v>
          </cell>
          <cell r="F45">
            <v>2.5425348869235087E-2</v>
          </cell>
          <cell r="J45">
            <v>1.0737808404908344E-2</v>
          </cell>
        </row>
        <row r="46">
          <cell r="D46">
            <v>0</v>
          </cell>
          <cell r="F46">
            <v>0</v>
          </cell>
        </row>
        <row r="47">
          <cell r="D47" t="str">
            <v>EBITDA</v>
          </cell>
          <cell r="E47">
            <v>0</v>
          </cell>
          <cell r="F47">
            <v>0</v>
          </cell>
          <cell r="M47" t="e">
            <v>#DIV/0!</v>
          </cell>
          <cell r="N47" t="e">
            <v>#DIV/0!</v>
          </cell>
        </row>
        <row r="48">
          <cell r="D48">
            <v>0</v>
          </cell>
          <cell r="E48" t="str">
            <v>Dec-19E</v>
          </cell>
          <cell r="F48">
            <v>1915.5</v>
          </cell>
          <cell r="J48">
            <v>2591.038310545553</v>
          </cell>
          <cell r="M48">
            <v>0.42504908823644577</v>
          </cell>
          <cell r="N48">
            <v>0.57495091176355428</v>
          </cell>
        </row>
        <row r="49">
          <cell r="D49">
            <v>0</v>
          </cell>
          <cell r="E49" t="str">
            <v>Dec-20E</v>
          </cell>
          <cell r="F49">
            <v>1999</v>
          </cell>
          <cell r="J49">
            <v>2619.9178737421598</v>
          </cell>
          <cell r="M49">
            <v>0.4327853524662148</v>
          </cell>
          <cell r="N49">
            <v>0.56721464753378525</v>
          </cell>
        </row>
        <row r="50">
          <cell r="D50">
            <v>0</v>
          </cell>
          <cell r="E50" t="str">
            <v>Growth</v>
          </cell>
          <cell r="F50">
            <v>4.3591751500913656E-2</v>
          </cell>
          <cell r="J50">
            <v>1.1145942180424973E-2</v>
          </cell>
        </row>
        <row r="51">
          <cell r="D51">
            <v>0</v>
          </cell>
          <cell r="F51">
            <v>0</v>
          </cell>
        </row>
        <row r="52">
          <cell r="D52" t="str">
            <v>EBITDA - Capex</v>
          </cell>
          <cell r="E52">
            <v>0</v>
          </cell>
          <cell r="F52">
            <v>0</v>
          </cell>
          <cell r="M52" t="e">
            <v>#DIV/0!</v>
          </cell>
          <cell r="N52" t="e">
            <v>#DIV/0!</v>
          </cell>
        </row>
        <row r="53">
          <cell r="D53">
            <v>0</v>
          </cell>
          <cell r="E53" t="str">
            <v>Dec-19E</v>
          </cell>
          <cell r="F53">
            <v>1016.5</v>
          </cell>
          <cell r="J53">
            <v>926.03831054555303</v>
          </cell>
          <cell r="M53">
            <v>0.52328440292872302</v>
          </cell>
          <cell r="N53">
            <v>0.47671559707127703</v>
          </cell>
        </row>
        <row r="54">
          <cell r="D54">
            <v>0</v>
          </cell>
          <cell r="E54" t="str">
            <v>Dec-20E</v>
          </cell>
          <cell r="F54">
            <v>1350.4298502868012</v>
          </cell>
          <cell r="J54">
            <v>996.91787374215983</v>
          </cell>
          <cell r="M54">
            <v>0.57530030019111889</v>
          </cell>
          <cell r="N54">
            <v>0.424699699808881</v>
          </cell>
        </row>
        <row r="55">
          <cell r="D55">
            <v>0</v>
          </cell>
          <cell r="E55" t="str">
            <v>Growth</v>
          </cell>
          <cell r="F55">
            <v>0.32850944445332142</v>
          </cell>
          <cell r="J55">
            <v>7.6540638102596148E-2</v>
          </cell>
        </row>
        <row r="56">
          <cell r="F56">
            <v>0</v>
          </cell>
        </row>
        <row r="57">
          <cell r="F57">
            <v>0</v>
          </cell>
        </row>
        <row r="58">
          <cell r="D58" t="str">
            <v>Capex</v>
          </cell>
          <cell r="E58" t="str">
            <v>Dec-18</v>
          </cell>
          <cell r="F58">
            <v>-794.20063920916846</v>
          </cell>
          <cell r="J58">
            <v>0</v>
          </cell>
          <cell r="K58">
            <v>0</v>
          </cell>
        </row>
        <row r="59">
          <cell r="E59" t="str">
            <v>Dec-19E</v>
          </cell>
          <cell r="F59">
            <v>-899</v>
          </cell>
          <cell r="J59">
            <v>-1665</v>
          </cell>
          <cell r="K59">
            <v>0</v>
          </cell>
        </row>
        <row r="60">
          <cell r="E60" t="str">
            <v>Dec-20E</v>
          </cell>
          <cell r="F60">
            <v>-648.57014971319882</v>
          </cell>
          <cell r="J60">
            <v>-1623</v>
          </cell>
          <cell r="K60">
            <v>0</v>
          </cell>
        </row>
      </sheetData>
      <sheetData sheetId="2">
        <row r="1">
          <cell r="A1">
            <v>0</v>
          </cell>
        </row>
        <row r="2">
          <cell r="B2">
            <v>1</v>
          </cell>
          <cell r="D2" t="str">
            <v>Give-Get Analysis Output</v>
          </cell>
          <cell r="E2">
            <v>0</v>
          </cell>
          <cell r="F2">
            <v>0</v>
          </cell>
          <cell r="G2">
            <v>0</v>
          </cell>
          <cell r="H2">
            <v>0</v>
          </cell>
          <cell r="I2">
            <v>0</v>
          </cell>
          <cell r="J2">
            <v>0</v>
          </cell>
          <cell r="K2">
            <v>0</v>
          </cell>
          <cell r="L2">
            <v>0</v>
          </cell>
          <cell r="M2">
            <v>0</v>
          </cell>
          <cell r="N2">
            <v>0</v>
          </cell>
          <cell r="O2">
            <v>0</v>
          </cell>
          <cell r="P2">
            <v>0</v>
          </cell>
          <cell r="Q2">
            <v>0</v>
          </cell>
        </row>
        <row r="4">
          <cell r="D4">
            <v>0</v>
          </cell>
          <cell r="E4">
            <v>0</v>
          </cell>
        </row>
        <row r="5">
          <cell r="D5" t="str">
            <v>Give</v>
          </cell>
          <cell r="E5" t="str">
            <v>GBPbn</v>
          </cell>
        </row>
        <row r="6">
          <cell r="D6" t="str">
            <v>O2 UK Equity Value</v>
          </cell>
          <cell r="E6">
            <v>10.105678482655012</v>
          </cell>
        </row>
        <row r="7">
          <cell r="D7" t="str">
            <v>50% of NPV of Synergies</v>
          </cell>
          <cell r="E7">
            <v>3.2071750767841776</v>
          </cell>
        </row>
        <row r="8">
          <cell r="D8" t="str">
            <v>Total</v>
          </cell>
          <cell r="E8">
            <v>13.312853559439191</v>
          </cell>
        </row>
        <row r="9">
          <cell r="D9">
            <v>0</v>
          </cell>
          <cell r="E9">
            <v>0</v>
          </cell>
        </row>
        <row r="11">
          <cell r="D11">
            <v>0</v>
          </cell>
          <cell r="E11">
            <v>0</v>
          </cell>
        </row>
        <row r="12">
          <cell r="D12" t="str">
            <v>Get</v>
          </cell>
          <cell r="E12" t="str">
            <v>GBPbn</v>
          </cell>
        </row>
        <row r="13">
          <cell r="D13" t="str">
            <v>50% Stake in the Combined Entity</v>
          </cell>
          <cell r="E13">
            <v>5.3977194693326389</v>
          </cell>
        </row>
        <row r="14">
          <cell r="D14" t="str">
            <v>Dividend Recap</v>
          </cell>
          <cell r="E14">
            <v>2.0380221863181105</v>
          </cell>
        </row>
        <row r="15">
          <cell r="D15" t="str">
            <v>50% Stake in NPV of Synergies</v>
          </cell>
          <cell r="E15">
            <v>3.2071750767841776</v>
          </cell>
        </row>
        <row r="16">
          <cell r="D16" t="str">
            <v>Equalisation Payment</v>
          </cell>
          <cell r="E16">
            <v>2.669936827004264</v>
          </cell>
          <cell r="G16">
            <v>0</v>
          </cell>
        </row>
        <row r="17">
          <cell r="D17" t="str">
            <v>Total</v>
          </cell>
          <cell r="E17">
            <v>13.312853559439191</v>
          </cell>
        </row>
        <row r="18">
          <cell r="D18">
            <v>0</v>
          </cell>
          <cell r="E18">
            <v>0</v>
          </cell>
        </row>
        <row r="21">
          <cell r="B21">
            <v>2</v>
          </cell>
          <cell r="D21" t="str">
            <v>Give-Get Analysis Workings</v>
          </cell>
          <cell r="E21">
            <v>0</v>
          </cell>
          <cell r="F21">
            <v>0</v>
          </cell>
          <cell r="G21">
            <v>0</v>
          </cell>
          <cell r="H21">
            <v>0</v>
          </cell>
          <cell r="I21">
            <v>0</v>
          </cell>
          <cell r="J21">
            <v>0</v>
          </cell>
          <cell r="K21">
            <v>0</v>
          </cell>
          <cell r="L21">
            <v>0</v>
          </cell>
          <cell r="M21">
            <v>0</v>
          </cell>
          <cell r="N21">
            <v>0</v>
          </cell>
          <cell r="O21">
            <v>0</v>
          </cell>
          <cell r="P21">
            <v>0</v>
          </cell>
          <cell r="Q21">
            <v>0</v>
          </cell>
        </row>
        <row r="23">
          <cell r="D23" t="str">
            <v>Give</v>
          </cell>
          <cell r="E23" t="str">
            <v>GBP</v>
          </cell>
          <cell r="F23" t="str">
            <v>EURbn</v>
          </cell>
        </row>
        <row r="24">
          <cell r="D24" t="str">
            <v>O2 UK Firm Value</v>
          </cell>
          <cell r="E24">
            <v>11.017728330255011</v>
          </cell>
          <cell r="F24">
            <v>12.913714766835961</v>
          </cell>
          <cell r="H24">
            <v>0</v>
          </cell>
        </row>
        <row r="25">
          <cell r="D25" t="str">
            <v>Net Debt on O2 UK</v>
          </cell>
          <cell r="E25">
            <v>0.91887529079999986</v>
          </cell>
          <cell r="F25">
            <v>1.077</v>
          </cell>
        </row>
        <row r="26">
          <cell r="D26" t="str">
            <v>Investments accounted for by the equity method</v>
          </cell>
          <cell r="E26">
            <v>-6.8254431999999997E-3</v>
          </cell>
          <cell r="F26">
            <v>-8.0000000000000002E-3</v>
          </cell>
        </row>
        <row r="27">
          <cell r="D27" t="str">
            <v>Equity Value</v>
          </cell>
          <cell r="E27">
            <v>10.105678482655012</v>
          </cell>
          <cell r="F27">
            <v>11.84471476683596</v>
          </cell>
          <cell r="H27">
            <v>0</v>
          </cell>
        </row>
        <row r="28">
          <cell r="E28">
            <v>0</v>
          </cell>
          <cell r="K28">
            <v>0</v>
          </cell>
        </row>
        <row r="29">
          <cell r="C29">
            <v>0.5</v>
          </cell>
          <cell r="D29" t="str">
            <v>50% of NPV of Synergies</v>
          </cell>
          <cell r="E29">
            <v>3.2071750767841776</v>
          </cell>
        </row>
        <row r="30">
          <cell r="E30">
            <v>0</v>
          </cell>
        </row>
        <row r="31">
          <cell r="D31" t="str">
            <v>Total</v>
          </cell>
          <cell r="E31">
            <v>13.312853559439191</v>
          </cell>
        </row>
        <row r="32">
          <cell r="E32">
            <v>0</v>
          </cell>
        </row>
        <row r="33">
          <cell r="E33">
            <v>0</v>
          </cell>
          <cell r="G33">
            <v>0</v>
          </cell>
        </row>
        <row r="34">
          <cell r="D34" t="str">
            <v>Get</v>
          </cell>
          <cell r="E34" t="str">
            <v>GBP</v>
          </cell>
          <cell r="F34" t="str">
            <v>EURbn</v>
          </cell>
        </row>
        <row r="35">
          <cell r="D35" t="str">
            <v>VM Firm Value</v>
          </cell>
          <cell r="E35">
            <v>17.073804828646487</v>
          </cell>
          <cell r="F35">
            <v>20.011951550512048</v>
          </cell>
          <cell r="H35">
            <v>0</v>
          </cell>
        </row>
        <row r="36">
          <cell r="D36" t="str">
            <v>Net Debt on VM</v>
          </cell>
          <cell r="E36">
            <v>12.308</v>
          </cell>
          <cell r="F36">
            <v>14.426022913794082</v>
          </cell>
        </row>
        <row r="37">
          <cell r="D37" t="str">
            <v>Equity Value</v>
          </cell>
          <cell r="E37">
            <v>4.7658048286464876</v>
          </cell>
          <cell r="H37">
            <v>0</v>
          </cell>
        </row>
        <row r="38">
          <cell r="E38">
            <v>0</v>
          </cell>
        </row>
        <row r="39">
          <cell r="D39" t="str">
            <v>JV Combined Equity Value pre Recap</v>
          </cell>
          <cell r="E39">
            <v>14.8714833113015</v>
          </cell>
          <cell r="M39" t="str">
            <v>Leverage</v>
          </cell>
          <cell r="N39" t="str">
            <v>EBITDA</v>
          </cell>
          <cell r="O39" t="str">
            <v>Run Rate Syn</v>
          </cell>
          <cell r="P39" t="str">
            <v>EBITDA including synergies</v>
          </cell>
          <cell r="Q39" t="str">
            <v>New debt</v>
          </cell>
          <cell r="R39" t="str">
            <v>Dividends</v>
          </cell>
          <cell r="T39" t="str">
            <v>For Tef</v>
          </cell>
          <cell r="U39" t="str">
            <v>For LG</v>
          </cell>
        </row>
        <row r="40">
          <cell r="D40" t="str">
            <v>JV Combined Equity Value post Recap</v>
          </cell>
          <cell r="E40">
            <v>10.795438938665278</v>
          </cell>
          <cell r="G40">
            <v>0</v>
          </cell>
          <cell r="M40">
            <v>4.5</v>
          </cell>
          <cell r="N40">
            <v>3845.0932585413825</v>
          </cell>
          <cell r="O40">
            <v>631.92769819773991</v>
          </cell>
          <cell r="P40">
            <v>4477.0209567391221</v>
          </cell>
          <cell r="Q40">
            <v>17302.91966343622</v>
          </cell>
          <cell r="R40">
            <v>4076.0443726362209</v>
          </cell>
          <cell r="T40">
            <v>2038.0221863181105</v>
          </cell>
          <cell r="U40">
            <v>2038.0221863181105</v>
          </cell>
          <cell r="W40">
            <v>2.0380221863181105</v>
          </cell>
        </row>
        <row r="41">
          <cell r="D41" t="str">
            <v>100% of NPV of Synergies</v>
          </cell>
          <cell r="E41">
            <v>6.4143501535683551</v>
          </cell>
          <cell r="G41">
            <v>0</v>
          </cell>
          <cell r="J41">
            <v>0.5</v>
          </cell>
          <cell r="M41">
            <v>3.8648288294006456</v>
          </cell>
        </row>
        <row r="42">
          <cell r="J42">
            <v>0.5</v>
          </cell>
        </row>
        <row r="43">
          <cell r="D43" t="str">
            <v>TEF Stake in Combined JV</v>
          </cell>
          <cell r="E43">
            <v>0.5</v>
          </cell>
          <cell r="F43">
            <v>0</v>
          </cell>
          <cell r="G43">
            <v>0</v>
          </cell>
        </row>
        <row r="45">
          <cell r="D45" t="str">
            <v>Equalisation Payment</v>
          </cell>
          <cell r="E45">
            <v>2.669936827004264</v>
          </cell>
          <cell r="G45">
            <v>0</v>
          </cell>
        </row>
        <row r="47">
          <cell r="D47" t="str">
            <v>Total</v>
          </cell>
          <cell r="E47">
            <v>13.312853559439191</v>
          </cell>
        </row>
        <row r="49">
          <cell r="D49" t="str">
            <v>Total cash proceeds</v>
          </cell>
          <cell r="E49">
            <v>4.707959013322375</v>
          </cell>
          <cell r="F49">
            <v>0.62543257145231024</v>
          </cell>
        </row>
        <row r="51">
          <cell r="B51">
            <v>3</v>
          </cell>
          <cell r="D51" t="str">
            <v>Sensitivity Analysis</v>
          </cell>
          <cell r="E51">
            <v>0</v>
          </cell>
          <cell r="F51">
            <v>0</v>
          </cell>
          <cell r="G51">
            <v>0</v>
          </cell>
          <cell r="H51">
            <v>0</v>
          </cell>
          <cell r="I51">
            <v>0</v>
          </cell>
          <cell r="J51">
            <v>0</v>
          </cell>
          <cell r="K51">
            <v>0</v>
          </cell>
          <cell r="L51">
            <v>0</v>
          </cell>
          <cell r="M51">
            <v>0</v>
          </cell>
          <cell r="N51">
            <v>0</v>
          </cell>
          <cell r="O51">
            <v>0</v>
          </cell>
          <cell r="P51">
            <v>0</v>
          </cell>
          <cell r="Q51">
            <v>0</v>
          </cell>
        </row>
        <row r="53">
          <cell r="D53" t="str">
            <v>FX</v>
          </cell>
          <cell r="E53">
            <v>0.85318039999999995</v>
          </cell>
          <cell r="F53">
            <v>43794</v>
          </cell>
        </row>
        <row r="54">
          <cell r="D54" t="str">
            <v>Combined FV + synergies (link to pres)</v>
          </cell>
          <cell r="E54">
            <v>34.505883312469855</v>
          </cell>
        </row>
        <row r="56">
          <cell r="D56" t="str">
            <v>VMED</v>
          </cell>
          <cell r="E56">
            <v>0</v>
          </cell>
          <cell r="F56">
            <v>0</v>
          </cell>
          <cell r="G56">
            <v>0</v>
          </cell>
          <cell r="H56">
            <v>0</v>
          </cell>
        </row>
        <row r="57">
          <cell r="D57" t="str">
            <v>Equity Value</v>
          </cell>
          <cell r="E57">
            <v>4.7658048286464876</v>
          </cell>
          <cell r="G57" t="str">
            <v>Premium</v>
          </cell>
          <cell r="H57">
            <v>0</v>
          </cell>
        </row>
        <row r="58">
          <cell r="D58" t="str">
            <v>Net Debt</v>
          </cell>
          <cell r="E58">
            <v>12.308</v>
          </cell>
        </row>
        <row r="59">
          <cell r="D59" t="str">
            <v>Firm Value</v>
          </cell>
          <cell r="E59">
            <v>17.073804828646487</v>
          </cell>
        </row>
        <row r="60">
          <cell r="D60" t="str">
            <v>EBITDA 19E</v>
          </cell>
          <cell r="E60">
            <v>2.2108262023413827</v>
          </cell>
          <cell r="F60">
            <v>2.5912763611791632</v>
          </cell>
        </row>
        <row r="61">
          <cell r="D61" t="str">
            <v>EBITDA 20E</v>
          </cell>
          <cell r="E61">
            <v>2.2596712143334212</v>
          </cell>
          <cell r="F61">
            <v>2.6485268699719557</v>
          </cell>
        </row>
        <row r="62">
          <cell r="D62" t="str">
            <v>Implied Multiple</v>
          </cell>
          <cell r="E62">
            <v>7.7228163889881616</v>
          </cell>
          <cell r="G62" t="str">
            <v>Leverage</v>
          </cell>
          <cell r="H62">
            <v>5.5671495059019893</v>
          </cell>
          <cell r="J62" t="str">
            <v>Median brokers FV</v>
          </cell>
          <cell r="L62">
            <v>14.821</v>
          </cell>
          <cell r="M62">
            <v>6.5589187957912873</v>
          </cell>
        </row>
        <row r="63">
          <cell r="D63" t="str">
            <v>Implied Multiple</v>
          </cell>
          <cell r="E63">
            <v>7.5558801299697382</v>
          </cell>
          <cell r="G63" t="str">
            <v>Leverage</v>
          </cell>
          <cell r="H63">
            <v>5.4468101031373841</v>
          </cell>
          <cell r="J63" t="str">
            <v>Median brokers FV / EBITDA 20</v>
          </cell>
          <cell r="L63">
            <v>7.25</v>
          </cell>
        </row>
        <row r="65">
          <cell r="D65" t="str">
            <v>O2 UK</v>
          </cell>
          <cell r="E65">
            <v>0</v>
          </cell>
        </row>
        <row r="66">
          <cell r="D66" t="str">
            <v>Equity Value</v>
          </cell>
          <cell r="E66">
            <v>10.10567848265501</v>
          </cell>
        </row>
        <row r="67">
          <cell r="D67" t="str">
            <v>Net Debt and other adjustments</v>
          </cell>
          <cell r="E67">
            <v>0.91204984759999985</v>
          </cell>
        </row>
        <row r="68">
          <cell r="D68" t="str">
            <v>Firm Value</v>
          </cell>
          <cell r="E68">
            <v>11.017728330255011</v>
          </cell>
        </row>
        <row r="69">
          <cell r="D69" t="str">
            <v>EBITDA 19E</v>
          </cell>
          <cell r="E69">
            <v>1.6342670561999999</v>
          </cell>
          <cell r="F69">
            <v>1.9155</v>
          </cell>
        </row>
        <row r="70">
          <cell r="D70" t="str">
            <v>EBITDA 20E</v>
          </cell>
          <cell r="E70">
            <v>1.7055076196000001</v>
          </cell>
          <cell r="F70">
            <v>1.9990000000000001</v>
          </cell>
        </row>
        <row r="71">
          <cell r="D71" t="str">
            <v>Implied Multiple 19</v>
          </cell>
          <cell r="E71">
            <v>6.741693952929241</v>
          </cell>
        </row>
        <row r="72">
          <cell r="D72" t="str">
            <v>Implied Multiple 20</v>
          </cell>
          <cell r="E72">
            <v>6.4600874271315449</v>
          </cell>
        </row>
        <row r="73">
          <cell r="D73" t="str">
            <v>AFCF 20</v>
          </cell>
          <cell r="E73">
            <v>1.1521602798396331</v>
          </cell>
          <cell r="F73">
            <v>1.3504298502868013</v>
          </cell>
        </row>
        <row r="74">
          <cell r="D74" t="str">
            <v>AFCF 20 Multiple</v>
          </cell>
          <cell r="E74">
            <v>9.5626698151654264</v>
          </cell>
        </row>
        <row r="75">
          <cell r="D75" t="str">
            <v>O2 UK Valuation</v>
          </cell>
          <cell r="E75">
            <v>0</v>
          </cell>
        </row>
        <row r="76">
          <cell r="D76" t="str">
            <v>Assumed EBITDA multiple</v>
          </cell>
          <cell r="E76">
            <v>6.4600874271315449</v>
          </cell>
        </row>
        <row r="77">
          <cell r="D77" t="str">
            <v>Implied FV</v>
          </cell>
          <cell r="E77">
            <v>11.017728330255011</v>
          </cell>
        </row>
        <row r="78">
          <cell r="D78" t="str">
            <v>Implied EV</v>
          </cell>
          <cell r="E78">
            <v>10.10567848265501</v>
          </cell>
        </row>
        <row r="79">
          <cell r="D79" t="str">
            <v>PF Ownership</v>
          </cell>
          <cell r="E79">
            <v>0.67953399611290011</v>
          </cell>
          <cell r="F79">
            <v>0.32046600388709989</v>
          </cell>
        </row>
        <row r="80">
          <cell r="D80">
            <v>0</v>
          </cell>
          <cell r="E80">
            <v>0</v>
          </cell>
        </row>
        <row r="81">
          <cell r="D81">
            <v>0</v>
          </cell>
          <cell r="E81">
            <v>0</v>
          </cell>
        </row>
        <row r="82">
          <cell r="D82" t="str">
            <v>Equalisation Payment</v>
          </cell>
          <cell r="E82">
            <v>0</v>
          </cell>
        </row>
        <row r="83">
          <cell r="D83" t="str">
            <v>JV Combined Equity Value</v>
          </cell>
          <cell r="E83">
            <v>14.871483311301498</v>
          </cell>
        </row>
        <row r="84">
          <cell r="E84">
            <v>0</v>
          </cell>
        </row>
        <row r="85">
          <cell r="D85" t="str">
            <v>O2 UK 50% of NPV of Synergies</v>
          </cell>
          <cell r="E85">
            <v>3.2071750767841776</v>
          </cell>
          <cell r="F85">
            <v>21.285833464869853</v>
          </cell>
        </row>
        <row r="86">
          <cell r="E86">
            <v>0</v>
          </cell>
        </row>
        <row r="87">
          <cell r="D87" t="str">
            <v>Equalisation Payment</v>
          </cell>
          <cell r="E87">
            <v>2.6699368270042605</v>
          </cell>
        </row>
        <row r="88">
          <cell r="D88">
            <v>0</v>
          </cell>
          <cell r="E88">
            <v>0</v>
          </cell>
        </row>
        <row r="89">
          <cell r="D89">
            <v>0</v>
          </cell>
          <cell r="E89">
            <v>0</v>
          </cell>
        </row>
        <row r="90">
          <cell r="D90" t="str">
            <v>Leverage Calc</v>
          </cell>
          <cell r="E90">
            <v>0</v>
          </cell>
        </row>
        <row r="91">
          <cell r="D91" t="str">
            <v>VMED ND</v>
          </cell>
          <cell r="E91">
            <v>12.308</v>
          </cell>
        </row>
        <row r="92">
          <cell r="D92" t="str">
            <v>O2 Net Debt</v>
          </cell>
          <cell r="E92">
            <v>0.91204984759999985</v>
          </cell>
        </row>
        <row r="93">
          <cell r="D93" t="str">
            <v>Proforma ND</v>
          </cell>
          <cell r="E93">
            <v>13.2200498476</v>
          </cell>
        </row>
        <row r="94">
          <cell r="D94" t="str">
            <v>Proforma EBITDA Incl. Synergies</v>
          </cell>
          <cell r="E94">
            <v>4.5971065321311615</v>
          </cell>
        </row>
        <row r="95">
          <cell r="D95" t="str">
            <v>Proforma Leverage</v>
          </cell>
          <cell r="E95">
            <v>2.8757327582468162</v>
          </cell>
        </row>
        <row r="96">
          <cell r="D96">
            <v>0</v>
          </cell>
          <cell r="E96">
            <v>0</v>
          </cell>
        </row>
        <row r="97">
          <cell r="D97" t="str">
            <v>Total Proceeds to TEF</v>
          </cell>
          <cell r="E97">
            <v>4.7079590133223714</v>
          </cell>
        </row>
        <row r="98">
          <cell r="D98">
            <v>0</v>
          </cell>
          <cell r="E98">
            <v>0</v>
          </cell>
          <cell r="F98">
            <v>0</v>
          </cell>
        </row>
        <row r="99">
          <cell r="D99">
            <v>0</v>
          </cell>
          <cell r="E99">
            <v>0</v>
          </cell>
        </row>
        <row r="103">
          <cell r="S103">
            <v>0</v>
          </cell>
          <cell r="T103">
            <v>0</v>
          </cell>
          <cell r="U103" t="str">
            <v>TEF Stake pre Equalisation Payment</v>
          </cell>
          <cell r="V103">
            <v>0</v>
          </cell>
          <cell r="W103">
            <v>0</v>
          </cell>
          <cell r="X103">
            <v>0</v>
          </cell>
          <cell r="Y103">
            <v>0</v>
          </cell>
          <cell r="Z103">
            <v>0</v>
          </cell>
          <cell r="AA103">
            <v>0</v>
          </cell>
          <cell r="AB103">
            <v>0</v>
          </cell>
          <cell r="AD103">
            <v>0</v>
          </cell>
          <cell r="AE103">
            <v>0</v>
          </cell>
          <cell r="AF103" t="str">
            <v>Equalisation Payment</v>
          </cell>
          <cell r="AG103">
            <v>0</v>
          </cell>
          <cell r="AH103">
            <v>0</v>
          </cell>
          <cell r="AI103">
            <v>0</v>
          </cell>
          <cell r="AJ103">
            <v>0</v>
          </cell>
          <cell r="AK103">
            <v>0</v>
          </cell>
          <cell r="AL103">
            <v>0</v>
          </cell>
          <cell r="AN103">
            <v>0</v>
          </cell>
          <cell r="AO103">
            <v>0</v>
          </cell>
          <cell r="AP103" t="str">
            <v>Proforma Equity Value</v>
          </cell>
          <cell r="AQ103">
            <v>0</v>
          </cell>
          <cell r="AR103">
            <v>0</v>
          </cell>
          <cell r="AS103">
            <v>0</v>
          </cell>
          <cell r="AT103">
            <v>0</v>
          </cell>
          <cell r="AU103">
            <v>0</v>
          </cell>
          <cell r="AV103">
            <v>0</v>
          </cell>
          <cell r="AX103">
            <v>0</v>
          </cell>
          <cell r="AY103">
            <v>0</v>
          </cell>
          <cell r="AZ103" t="str">
            <v>TEF total proceeds received</v>
          </cell>
          <cell r="BA103">
            <v>0</v>
          </cell>
          <cell r="BB103">
            <v>0</v>
          </cell>
          <cell r="BC103">
            <v>0</v>
          </cell>
          <cell r="BD103">
            <v>0</v>
          </cell>
          <cell r="BE103">
            <v>0</v>
          </cell>
          <cell r="BF103">
            <v>0</v>
          </cell>
        </row>
        <row r="104">
          <cell r="S104">
            <v>0</v>
          </cell>
          <cell r="T104" t="str">
            <v>FV/EBITDA 20E</v>
          </cell>
          <cell r="U104">
            <v>5.5</v>
          </cell>
          <cell r="V104">
            <v>6</v>
          </cell>
          <cell r="W104">
            <v>6.5</v>
          </cell>
          <cell r="X104">
            <v>7</v>
          </cell>
          <cell r="Y104">
            <v>7.5</v>
          </cell>
          <cell r="Z104">
            <v>8</v>
          </cell>
          <cell r="AA104">
            <v>8.5</v>
          </cell>
          <cell r="AB104">
            <v>0</v>
          </cell>
          <cell r="AD104">
            <v>0</v>
          </cell>
          <cell r="AE104" t="str">
            <v>FV/EBITDA 20E</v>
          </cell>
          <cell r="AF104">
            <v>5.5</v>
          </cell>
          <cell r="AG104">
            <v>6</v>
          </cell>
          <cell r="AH104">
            <v>6.5</v>
          </cell>
          <cell r="AI104">
            <v>7</v>
          </cell>
          <cell r="AJ104">
            <v>7.5</v>
          </cell>
          <cell r="AK104">
            <v>8</v>
          </cell>
          <cell r="AL104">
            <v>8.5</v>
          </cell>
          <cell r="AN104">
            <v>0</v>
          </cell>
          <cell r="AO104" t="str">
            <v>FV/EBITDA 20E</v>
          </cell>
          <cell r="AP104">
            <v>5.5</v>
          </cell>
          <cell r="AQ104">
            <v>6</v>
          </cell>
          <cell r="AR104">
            <v>6.5</v>
          </cell>
          <cell r="AS104">
            <v>7</v>
          </cell>
          <cell r="AT104">
            <v>7.5</v>
          </cell>
          <cell r="AU104">
            <v>8</v>
          </cell>
          <cell r="AV104">
            <v>8.5</v>
          </cell>
          <cell r="AX104">
            <v>0</v>
          </cell>
          <cell r="AY104" t="str">
            <v>FV/EBITDA 20E</v>
          </cell>
          <cell r="AZ104">
            <v>5.5</v>
          </cell>
          <cell r="BA104">
            <v>6</v>
          </cell>
          <cell r="BB104">
            <v>6.5</v>
          </cell>
          <cell r="BC104">
            <v>7</v>
          </cell>
          <cell r="BD104">
            <v>7.5</v>
          </cell>
          <cell r="BE104">
            <v>8</v>
          </cell>
          <cell r="BF104">
            <v>8.5</v>
          </cell>
        </row>
        <row r="105">
          <cell r="R105" t="str">
            <v>O2 EqV</v>
          </cell>
          <cell r="S105">
            <v>0</v>
          </cell>
          <cell r="T105" t="str">
            <v>VMED EV (£bn)</v>
          </cell>
          <cell r="U105">
            <v>0.12019167883381598</v>
          </cell>
          <cell r="V105">
            <v>1.2500272860005275</v>
          </cell>
          <cell r="W105">
            <v>2.379862893167239</v>
          </cell>
          <cell r="X105">
            <v>3.5096985003339487</v>
          </cell>
          <cell r="Y105">
            <v>4.6395341075006584</v>
          </cell>
          <cell r="Z105">
            <v>5.7693697146673699</v>
          </cell>
          <cell r="AA105">
            <v>6.8992053218340814</v>
          </cell>
          <cell r="AB105">
            <v>0</v>
          </cell>
          <cell r="AD105">
            <v>0</v>
          </cell>
          <cell r="AE105" t="str">
            <v>VMED EV (£bn)</v>
          </cell>
          <cell r="AF105">
            <v>0.12019167883381598</v>
          </cell>
          <cell r="AG105">
            <v>1.2500272860005275</v>
          </cell>
          <cell r="AH105">
            <v>2.379862893167239</v>
          </cell>
          <cell r="AI105">
            <v>3.5096985003339487</v>
          </cell>
          <cell r="AJ105">
            <v>4.6395341075006584</v>
          </cell>
          <cell r="AK105">
            <v>5.7693697146673699</v>
          </cell>
          <cell r="AL105">
            <v>6.8992053218340814</v>
          </cell>
          <cell r="AN105">
            <v>0</v>
          </cell>
          <cell r="AO105" t="str">
            <v>VMED EV (£bn)</v>
          </cell>
          <cell r="AP105">
            <v>0.12019167883381598</v>
          </cell>
          <cell r="AQ105">
            <v>1.2500272860005275</v>
          </cell>
          <cell r="AR105">
            <v>2.379862893167239</v>
          </cell>
          <cell r="AS105">
            <v>3.5096985003339487</v>
          </cell>
          <cell r="AT105">
            <v>4.6395341075006584</v>
          </cell>
          <cell r="AU105">
            <v>5.7693697146673699</v>
          </cell>
          <cell r="AV105">
            <v>6.8992053218340814</v>
          </cell>
          <cell r="AX105">
            <v>0</v>
          </cell>
          <cell r="AY105" t="str">
            <v>VMED EV (£bn)</v>
          </cell>
          <cell r="AZ105">
            <v>0.12019167883381598</v>
          </cell>
          <cell r="BA105">
            <v>1.2500272860005275</v>
          </cell>
          <cell r="BB105">
            <v>2.379862893167239</v>
          </cell>
          <cell r="BC105">
            <v>3.5096985003339487</v>
          </cell>
          <cell r="BD105">
            <v>4.6395341075006584</v>
          </cell>
          <cell r="BE105">
            <v>5.7693697146673699</v>
          </cell>
          <cell r="BF105">
            <v>6.8992053218340814</v>
          </cell>
        </row>
        <row r="106">
          <cell r="S106">
            <v>0</v>
          </cell>
          <cell r="T106">
            <v>0.67953399611290011</v>
          </cell>
          <cell r="U106">
            <v>-0.87281023570435345</v>
          </cell>
          <cell r="V106">
            <v>-0.68641760992792789</v>
          </cell>
          <cell r="W106">
            <v>-0.50002498415150198</v>
          </cell>
          <cell r="X106">
            <v>-0.31363235837507619</v>
          </cell>
          <cell r="Y106">
            <v>-0.12723973259865029</v>
          </cell>
          <cell r="Z106">
            <v>5.9152893177775612E-2</v>
          </cell>
          <cell r="AA106">
            <v>0.24554551895420151</v>
          </cell>
          <cell r="AB106">
            <v>0</v>
          </cell>
          <cell r="AD106">
            <v>0</v>
          </cell>
          <cell r="AE106">
            <v>0</v>
          </cell>
          <cell r="AF106">
            <v>0</v>
          </cell>
          <cell r="AG106">
            <v>0</v>
          </cell>
          <cell r="AH106">
            <v>0</v>
          </cell>
          <cell r="AI106">
            <v>0</v>
          </cell>
          <cell r="AJ106">
            <v>0</v>
          </cell>
          <cell r="AK106">
            <v>0</v>
          </cell>
          <cell r="AL106">
            <v>0</v>
          </cell>
          <cell r="AN106">
            <v>0</v>
          </cell>
          <cell r="AO106">
            <v>14.871483311301498</v>
          </cell>
          <cell r="AP106">
            <v>0</v>
          </cell>
          <cell r="AQ106">
            <v>0</v>
          </cell>
          <cell r="AR106">
            <v>0</v>
          </cell>
          <cell r="AS106">
            <v>0</v>
          </cell>
          <cell r="AT106">
            <v>0</v>
          </cell>
          <cell r="AU106">
            <v>0</v>
          </cell>
          <cell r="AV106">
            <v>0</v>
          </cell>
          <cell r="AX106">
            <v>0</v>
          </cell>
          <cell r="AY106">
            <v>4.7079590133223714</v>
          </cell>
          <cell r="AZ106">
            <v>0</v>
          </cell>
          <cell r="BA106">
            <v>0</v>
          </cell>
          <cell r="BB106">
            <v>0</v>
          </cell>
          <cell r="BC106">
            <v>0</v>
          </cell>
          <cell r="BD106">
            <v>0</v>
          </cell>
          <cell r="BE106">
            <v>0</v>
          </cell>
          <cell r="BF106">
            <v>0</v>
          </cell>
        </row>
        <row r="107">
          <cell r="R107">
            <v>13.584764919000001</v>
          </cell>
          <cell r="S107" t="str">
            <v>O2 UK FV / EBITDA 19E</v>
          </cell>
          <cell r="T107">
            <v>8.5</v>
          </cell>
          <cell r="U107">
            <v>0.99123005768199124</v>
          </cell>
          <cell r="V107">
            <v>0.9157367849359449</v>
          </cell>
          <cell r="W107">
            <v>0.8509290087330782</v>
          </cell>
          <cell r="X107">
            <v>0.79468799843319704</v>
          </cell>
          <cell r="Y107">
            <v>0.74542043560884663</v>
          </cell>
          <cell r="Z107">
            <v>0.7019050541980163</v>
          </cell>
          <cell r="AA107">
            <v>0.66319003392805387</v>
          </cell>
          <cell r="AB107">
            <v>0</v>
          </cell>
          <cell r="AD107" t="str">
            <v>O2 UK FV / EBITDA 19E</v>
          </cell>
          <cell r="AE107">
            <v>8.5</v>
          </cell>
          <cell r="AF107">
            <v>6.7322866200830926</v>
          </cell>
          <cell r="AG107">
            <v>6.1673688164997369</v>
          </cell>
          <cell r="AH107">
            <v>5.6024510129163811</v>
          </cell>
          <cell r="AI107">
            <v>5.0375332093330272</v>
          </cell>
          <cell r="AJ107">
            <v>4.4726154057496714</v>
          </cell>
          <cell r="AK107">
            <v>3.9076976021663157</v>
          </cell>
          <cell r="AL107">
            <v>3.3427797985829599</v>
          </cell>
          <cell r="AN107" t="str">
            <v>O2 UK FV / EBITDA 19E</v>
          </cell>
          <cell r="AO107">
            <v>8.5</v>
          </cell>
          <cell r="AP107">
            <v>13.704956597833817</v>
          </cell>
          <cell r="AQ107">
            <v>14.834792205000529</v>
          </cell>
          <cell r="AR107">
            <v>15.96462781216724</v>
          </cell>
          <cell r="AS107">
            <v>17.094463419333948</v>
          </cell>
          <cell r="AT107">
            <v>18.22429902650066</v>
          </cell>
          <cell r="AU107">
            <v>19.354134633667371</v>
          </cell>
          <cell r="AV107">
            <v>20.483970240834083</v>
          </cell>
          <cell r="AX107" t="str">
            <v>O2 UK FV / EBITDA 19E</v>
          </cell>
          <cell r="AY107">
            <v>8.5</v>
          </cell>
          <cell r="AZ107">
            <v>8.7703088064012036</v>
          </cell>
          <cell r="BA107">
            <v>8.2053910028178478</v>
          </cell>
          <cell r="BB107">
            <v>7.6404731992344921</v>
          </cell>
          <cell r="BC107">
            <v>7.0755553956511381</v>
          </cell>
          <cell r="BD107">
            <v>6.5106375920677824</v>
          </cell>
          <cell r="BE107">
            <v>5.9457197884844266</v>
          </cell>
          <cell r="BF107">
            <v>5.3808019849010709</v>
          </cell>
        </row>
        <row r="108">
          <cell r="R108">
            <v>12.732011109200002</v>
          </cell>
          <cell r="S108">
            <v>0</v>
          </cell>
          <cell r="T108">
            <v>8</v>
          </cell>
          <cell r="U108">
            <v>0.99064816507986309</v>
          </cell>
          <cell r="V108">
            <v>0.91059763600494681</v>
          </cell>
          <cell r="W108">
            <v>0.8425170238453259</v>
          </cell>
          <cell r="X108">
            <v>0.78390830862572869</v>
          </cell>
          <cell r="Y108">
            <v>0.73292334967183559</v>
          </cell>
          <cell r="Z108">
            <v>0.6881654526442319</v>
          </cell>
          <cell r="AA108">
            <v>0.64855945905993651</v>
          </cell>
          <cell r="AB108">
            <v>0</v>
          </cell>
          <cell r="AD108">
            <v>0</v>
          </cell>
          <cell r="AE108">
            <v>8</v>
          </cell>
          <cell r="AF108">
            <v>6.305909715183093</v>
          </cell>
          <cell r="AG108">
            <v>5.7409919115997372</v>
          </cell>
          <cell r="AH108">
            <v>5.1760741080163815</v>
          </cell>
          <cell r="AI108">
            <v>4.6111563044330275</v>
          </cell>
          <cell r="AJ108">
            <v>4.0462385008496717</v>
          </cell>
          <cell r="AK108">
            <v>3.481320697266316</v>
          </cell>
          <cell r="AL108">
            <v>2.9164028936829602</v>
          </cell>
          <cell r="AN108">
            <v>0</v>
          </cell>
          <cell r="AO108">
            <v>8</v>
          </cell>
          <cell r="AP108">
            <v>12.852202788033818</v>
          </cell>
          <cell r="AQ108">
            <v>13.982038395200529</v>
          </cell>
          <cell r="AR108">
            <v>15.111874002367241</v>
          </cell>
          <cell r="AS108">
            <v>16.241709609533949</v>
          </cell>
          <cell r="AT108">
            <v>17.37154521670066</v>
          </cell>
          <cell r="AU108">
            <v>18.501380823867372</v>
          </cell>
          <cell r="AV108">
            <v>19.631216431034083</v>
          </cell>
          <cell r="AX108">
            <v>0</v>
          </cell>
          <cell r="AY108">
            <v>8</v>
          </cell>
          <cell r="AZ108">
            <v>8.3439319015012039</v>
          </cell>
          <cell r="BA108">
            <v>7.7790140979178481</v>
          </cell>
          <cell r="BB108">
            <v>7.2140962943344924</v>
          </cell>
          <cell r="BC108">
            <v>6.6491784907511384</v>
          </cell>
          <cell r="BD108">
            <v>6.0842606871677827</v>
          </cell>
          <cell r="BE108">
            <v>5.5193428835844269</v>
          </cell>
          <cell r="BF108">
            <v>4.9544250800010712</v>
          </cell>
        </row>
        <row r="109">
          <cell r="R109">
            <v>11.879257299400003</v>
          </cell>
          <cell r="S109">
            <v>0</v>
          </cell>
          <cell r="T109">
            <v>7.5</v>
          </cell>
          <cell r="U109">
            <v>0.9899835668244571</v>
          </cell>
          <cell r="V109">
            <v>0.90479090632321812</v>
          </cell>
          <cell r="W109">
            <v>0.83309889663404513</v>
          </cell>
          <cell r="X109">
            <v>0.7719339410673578</v>
          </cell>
          <cell r="Y109">
            <v>0.71913598318321814</v>
          </cell>
          <cell r="Z109">
            <v>0.67309809935533682</v>
          </cell>
          <cell r="AA109">
            <v>0.63260009826189489</v>
          </cell>
          <cell r="AB109">
            <v>0</v>
          </cell>
          <cell r="AD109">
            <v>0</v>
          </cell>
          <cell r="AE109">
            <v>7.5</v>
          </cell>
          <cell r="AF109">
            <v>5.8795328102830933</v>
          </cell>
          <cell r="AG109">
            <v>5.3146150066997375</v>
          </cell>
          <cell r="AH109">
            <v>4.7496972031163818</v>
          </cell>
          <cell r="AI109">
            <v>4.1847793995330269</v>
          </cell>
          <cell r="AJ109">
            <v>3.6198615959496721</v>
          </cell>
          <cell r="AK109">
            <v>3.0549437923663163</v>
          </cell>
          <cell r="AL109">
            <v>2.4900259887829606</v>
          </cell>
          <cell r="AN109">
            <v>0</v>
          </cell>
          <cell r="AO109">
            <v>7.5</v>
          </cell>
          <cell r="AP109">
            <v>11.999448978233819</v>
          </cell>
          <cell r="AQ109">
            <v>13.12928458540053</v>
          </cell>
          <cell r="AR109">
            <v>14.259120192567242</v>
          </cell>
          <cell r="AS109">
            <v>15.388955799733951</v>
          </cell>
          <cell r="AT109">
            <v>16.518791406900661</v>
          </cell>
          <cell r="AU109">
            <v>17.648627014067372</v>
          </cell>
          <cell r="AV109">
            <v>18.778462621234084</v>
          </cell>
          <cell r="AX109">
            <v>0</v>
          </cell>
          <cell r="AY109">
            <v>7.5</v>
          </cell>
          <cell r="AZ109">
            <v>7.9175549966012042</v>
          </cell>
          <cell r="BA109">
            <v>7.3526371930178485</v>
          </cell>
          <cell r="BB109">
            <v>6.7877193894344927</v>
          </cell>
          <cell r="BC109">
            <v>6.222801585851137</v>
          </cell>
          <cell r="BD109">
            <v>5.657883782267783</v>
          </cell>
          <cell r="BE109">
            <v>5.0929659786844272</v>
          </cell>
          <cell r="BF109">
            <v>4.5280481751010715</v>
          </cell>
        </row>
        <row r="110">
          <cell r="R110">
            <v>11.026503489600001</v>
          </cell>
          <cell r="S110">
            <v>0</v>
          </cell>
          <cell r="T110">
            <v>7</v>
          </cell>
          <cell r="U110">
            <v>0.98921728126429931</v>
          </cell>
          <cell r="V110">
            <v>0.89817748117530538</v>
          </cell>
          <cell r="W110">
            <v>0.82248263062343629</v>
          </cell>
          <cell r="X110">
            <v>0.75855464152435759</v>
          </cell>
          <cell r="Y110">
            <v>0.7038476335356616</v>
          </cell>
          <cell r="Z110">
            <v>0.65650075798372109</v>
          </cell>
          <cell r="AA110">
            <v>0.61512231430238573</v>
          </cell>
          <cell r="AB110">
            <v>0</v>
          </cell>
          <cell r="AD110">
            <v>0</v>
          </cell>
          <cell r="AE110">
            <v>7</v>
          </cell>
          <cell r="AF110">
            <v>5.4531559053830927</v>
          </cell>
          <cell r="AG110">
            <v>4.8882381017997369</v>
          </cell>
          <cell r="AH110">
            <v>4.3233202982163812</v>
          </cell>
          <cell r="AI110">
            <v>3.7584024946330263</v>
          </cell>
          <cell r="AJ110">
            <v>3.1934846910496715</v>
          </cell>
          <cell r="AK110">
            <v>2.6285668874663148</v>
          </cell>
          <cell r="AL110">
            <v>2.0636490838829591</v>
          </cell>
          <cell r="AN110">
            <v>0</v>
          </cell>
          <cell r="AO110">
            <v>7</v>
          </cell>
          <cell r="AP110">
            <v>11.146695168433817</v>
          </cell>
          <cell r="AQ110">
            <v>12.276530775600529</v>
          </cell>
          <cell r="AR110">
            <v>13.40636638276724</v>
          </cell>
          <cell r="AS110">
            <v>14.53620198993395</v>
          </cell>
          <cell r="AT110">
            <v>15.66603759710066</v>
          </cell>
          <cell r="AU110">
            <v>16.795873204267373</v>
          </cell>
          <cell r="AV110">
            <v>17.925708811434085</v>
          </cell>
          <cell r="AX110">
            <v>0</v>
          </cell>
          <cell r="AY110">
            <v>7</v>
          </cell>
          <cell r="AZ110">
            <v>7.4911780917012027</v>
          </cell>
          <cell r="BA110">
            <v>6.926260288117847</v>
          </cell>
          <cell r="BB110">
            <v>6.3613424845344912</v>
          </cell>
          <cell r="BC110">
            <v>5.7964246809511373</v>
          </cell>
          <cell r="BD110">
            <v>5.2315068773677815</v>
          </cell>
          <cell r="BE110">
            <v>4.6665890737844258</v>
          </cell>
          <cell r="BF110">
            <v>4.10167127020107</v>
          </cell>
        </row>
        <row r="111">
          <cell r="R111">
            <v>10.173749679800002</v>
          </cell>
          <cell r="S111">
            <v>0</v>
          </cell>
          <cell r="T111">
            <v>6.5</v>
          </cell>
          <cell r="U111">
            <v>0.98832403696053628</v>
          </cell>
          <cell r="V111">
            <v>0.89057670770860231</v>
          </cell>
          <cell r="W111">
            <v>0.8104240608562352</v>
          </cell>
          <cell r="X111">
            <v>0.74350774350653537</v>
          </cell>
          <cell r="Y111">
            <v>0.68679908019597224</v>
          </cell>
          <cell r="Z111">
            <v>0.63812792390744599</v>
          </cell>
          <cell r="AA111">
            <v>0.59589858222119441</v>
          </cell>
          <cell r="AB111">
            <v>0</v>
          </cell>
          <cell r="AD111">
            <v>0</v>
          </cell>
          <cell r="AE111">
            <v>6.5</v>
          </cell>
          <cell r="AF111">
            <v>5.026779000483093</v>
          </cell>
          <cell r="AG111">
            <v>4.4618611968997373</v>
          </cell>
          <cell r="AH111">
            <v>3.8969433933163815</v>
          </cell>
          <cell r="AI111">
            <v>3.3320255897330266</v>
          </cell>
          <cell r="AJ111">
            <v>2.7671077861496718</v>
          </cell>
          <cell r="AK111">
            <v>2.202189982566316</v>
          </cell>
          <cell r="AL111">
            <v>1.6372721789829594</v>
          </cell>
          <cell r="AN111">
            <v>0</v>
          </cell>
          <cell r="AO111">
            <v>6.5</v>
          </cell>
          <cell r="AP111">
            <v>10.293941358633818</v>
          </cell>
          <cell r="AQ111">
            <v>11.423776965800529</v>
          </cell>
          <cell r="AR111">
            <v>12.553612572967241</v>
          </cell>
          <cell r="AS111">
            <v>13.683448180133951</v>
          </cell>
          <cell r="AT111">
            <v>14.81328378730066</v>
          </cell>
          <cell r="AU111">
            <v>15.943119394467372</v>
          </cell>
          <cell r="AV111">
            <v>17.072955001634085</v>
          </cell>
          <cell r="AX111">
            <v>0</v>
          </cell>
          <cell r="AY111">
            <v>6.5</v>
          </cell>
          <cell r="AZ111">
            <v>7.0648011868012031</v>
          </cell>
          <cell r="BA111">
            <v>6.4998833832178473</v>
          </cell>
          <cell r="BB111">
            <v>5.9349655796344916</v>
          </cell>
          <cell r="BC111">
            <v>5.3700477760511376</v>
          </cell>
          <cell r="BD111">
            <v>4.8051299724677818</v>
          </cell>
          <cell r="BE111">
            <v>4.2402121688844261</v>
          </cell>
          <cell r="BF111">
            <v>3.6752943653010699</v>
          </cell>
        </row>
        <row r="112">
          <cell r="R112">
            <v>9.3209958700000008</v>
          </cell>
          <cell r="S112">
            <v>0</v>
          </cell>
          <cell r="T112">
            <v>6</v>
          </cell>
          <cell r="U112">
            <v>0.98726943213317886</v>
          </cell>
          <cell r="V112">
            <v>0.88174964073454298</v>
          </cell>
          <cell r="W112">
            <v>0.79660784380555605</v>
          </cell>
          <cell r="X112">
            <v>0.72646075114619069</v>
          </cell>
          <cell r="Y112">
            <v>0.6676677665548576</v>
          </cell>
          <cell r="Z112">
            <v>0.6176785988187482</v>
          </cell>
          <cell r="AA112">
            <v>0.57465352986451079</v>
          </cell>
          <cell r="AB112">
            <v>0</v>
          </cell>
          <cell r="AD112">
            <v>0</v>
          </cell>
          <cell r="AE112">
            <v>6</v>
          </cell>
          <cell r="AF112">
            <v>4.6004020955830924</v>
          </cell>
          <cell r="AG112">
            <v>4.0354842919997367</v>
          </cell>
          <cell r="AH112">
            <v>3.4705664884163809</v>
          </cell>
          <cell r="AI112">
            <v>2.9056486848330261</v>
          </cell>
          <cell r="AJ112">
            <v>2.3407308812496712</v>
          </cell>
          <cell r="AK112">
            <v>1.7758130776663155</v>
          </cell>
          <cell r="AL112">
            <v>1.2108952740829597</v>
          </cell>
          <cell r="AN112">
            <v>0</v>
          </cell>
          <cell r="AO112">
            <v>6</v>
          </cell>
          <cell r="AP112">
            <v>9.4411875488338168</v>
          </cell>
          <cell r="AQ112">
            <v>10.571023156000528</v>
          </cell>
          <cell r="AR112">
            <v>11.70085876316724</v>
          </cell>
          <cell r="AS112">
            <v>12.83069437033395</v>
          </cell>
          <cell r="AT112">
            <v>13.960529977500659</v>
          </cell>
          <cell r="AU112">
            <v>15.090365584667371</v>
          </cell>
          <cell r="AV112">
            <v>16.220201191834082</v>
          </cell>
          <cell r="AX112">
            <v>0</v>
          </cell>
          <cell r="AY112">
            <v>6</v>
          </cell>
          <cell r="AZ112">
            <v>6.6384242819012034</v>
          </cell>
          <cell r="BA112">
            <v>6.0735064783178476</v>
          </cell>
          <cell r="BB112">
            <v>5.5085886747344919</v>
          </cell>
          <cell r="BC112">
            <v>4.9436708711511361</v>
          </cell>
          <cell r="BD112">
            <v>4.3787530675677822</v>
          </cell>
          <cell r="BE112">
            <v>3.813835263984426</v>
          </cell>
          <cell r="BF112">
            <v>3.2489174604010702</v>
          </cell>
        </row>
        <row r="113">
          <cell r="R113">
            <v>8.4682420602000015</v>
          </cell>
          <cell r="S113">
            <v>0</v>
          </cell>
          <cell r="T113">
            <v>5.5</v>
          </cell>
          <cell r="U113">
            <v>0.98600540185953189</v>
          </cell>
          <cell r="V113">
            <v>0.87137346769574353</v>
          </cell>
          <cell r="W113">
            <v>0.78061948115384594</v>
          </cell>
          <cell r="X113">
            <v>0.70698648214217774</v>
          </cell>
          <cell r="Y113">
            <v>0.6460471976220421</v>
          </cell>
          <cell r="Z113">
            <v>0.59477967190736147</v>
          </cell>
          <cell r="AA113">
            <v>0.5510506624607111</v>
          </cell>
          <cell r="AB113">
            <v>0</v>
          </cell>
          <cell r="AD113">
            <v>0</v>
          </cell>
          <cell r="AE113">
            <v>5.5</v>
          </cell>
          <cell r="AF113">
            <v>4.1740251906830927</v>
          </cell>
          <cell r="AG113">
            <v>3.609107387099737</v>
          </cell>
          <cell r="AH113">
            <v>3.0441895835163812</v>
          </cell>
          <cell r="AI113">
            <v>2.4792717799330264</v>
          </cell>
          <cell r="AJ113">
            <v>1.9143539763496715</v>
          </cell>
          <cell r="AK113">
            <v>1.3494361727663158</v>
          </cell>
          <cell r="AL113">
            <v>0.78451836918296003</v>
          </cell>
          <cell r="AN113">
            <v>0</v>
          </cell>
          <cell r="AO113">
            <v>5.5</v>
          </cell>
          <cell r="AP113">
            <v>8.5884337390338175</v>
          </cell>
          <cell r="AQ113">
            <v>9.718269346200529</v>
          </cell>
          <cell r="AR113">
            <v>10.84810495336724</v>
          </cell>
          <cell r="AS113">
            <v>11.97794056053395</v>
          </cell>
          <cell r="AT113">
            <v>13.10777616770066</v>
          </cell>
          <cell r="AU113">
            <v>14.237611774867371</v>
          </cell>
          <cell r="AV113">
            <v>15.367447382034083</v>
          </cell>
          <cell r="AX113">
            <v>0</v>
          </cell>
          <cell r="AY113">
            <v>5.5</v>
          </cell>
          <cell r="AZ113">
            <v>6.2120473770012037</v>
          </cell>
          <cell r="BA113">
            <v>5.6471295734178479</v>
          </cell>
          <cell r="BB113">
            <v>5.0822117698344922</v>
          </cell>
          <cell r="BC113">
            <v>4.5172939662511364</v>
          </cell>
          <cell r="BD113">
            <v>3.952376162667782</v>
          </cell>
          <cell r="BE113">
            <v>3.3874583590844263</v>
          </cell>
          <cell r="BF113">
            <v>2.8225405555010705</v>
          </cell>
        </row>
        <row r="114">
          <cell r="AT114" t="str">
            <v>º</v>
          </cell>
        </row>
        <row r="115">
          <cell r="AF115">
            <v>0</v>
          </cell>
          <cell r="AH115">
            <v>0.80062966141212044</v>
          </cell>
          <cell r="AR115">
            <v>-3.1706245481342581</v>
          </cell>
          <cell r="BB115">
            <v>0.80062966141212044</v>
          </cell>
        </row>
      </sheetData>
      <sheetData sheetId="3">
        <row r="1">
          <cell r="A1">
            <v>0</v>
          </cell>
        </row>
        <row r="2">
          <cell r="B2">
            <v>1</v>
          </cell>
          <cell r="D2" t="str">
            <v>Give-Get Analysis Output</v>
          </cell>
          <cell r="E2">
            <v>0</v>
          </cell>
          <cell r="F2">
            <v>0</v>
          </cell>
          <cell r="G2">
            <v>0</v>
          </cell>
          <cell r="H2">
            <v>0</v>
          </cell>
          <cell r="I2">
            <v>0</v>
          </cell>
          <cell r="J2">
            <v>0</v>
          </cell>
          <cell r="K2">
            <v>0</v>
          </cell>
          <cell r="L2">
            <v>0</v>
          </cell>
          <cell r="M2">
            <v>0</v>
          </cell>
          <cell r="N2">
            <v>0</v>
          </cell>
          <cell r="O2">
            <v>0</v>
          </cell>
          <cell r="P2">
            <v>0</v>
          </cell>
          <cell r="Q2">
            <v>0</v>
          </cell>
        </row>
        <row r="4">
          <cell r="D4">
            <v>0</v>
          </cell>
          <cell r="E4">
            <v>0</v>
          </cell>
          <cell r="F4">
            <v>0</v>
          </cell>
          <cell r="G4">
            <v>0</v>
          </cell>
        </row>
        <row r="5">
          <cell r="D5" t="str">
            <v>Give</v>
          </cell>
          <cell r="E5">
            <v>0</v>
          </cell>
          <cell r="F5">
            <v>0</v>
          </cell>
          <cell r="G5" t="str">
            <v>GBPbn</v>
          </cell>
        </row>
        <row r="6">
          <cell r="D6" t="str">
            <v>O2 UK Equity Value</v>
          </cell>
          <cell r="E6">
            <v>0</v>
          </cell>
          <cell r="F6">
            <v>10.105678482655012</v>
          </cell>
          <cell r="G6">
            <v>10.105678482655012</v>
          </cell>
        </row>
        <row r="7">
          <cell r="D7" t="str">
            <v>50% of NPV of Synergies</v>
          </cell>
          <cell r="E7">
            <v>0</v>
          </cell>
          <cell r="F7">
            <v>3.2071750767841776</v>
          </cell>
          <cell r="G7">
            <v>3.2071750767841776</v>
          </cell>
        </row>
        <row r="8">
          <cell r="D8" t="str">
            <v>Total</v>
          </cell>
          <cell r="E8">
            <v>0</v>
          </cell>
          <cell r="F8">
            <v>13.312853559439191</v>
          </cell>
          <cell r="G8">
            <v>13.312853559439191</v>
          </cell>
        </row>
        <row r="9">
          <cell r="D9">
            <v>0</v>
          </cell>
          <cell r="E9">
            <v>0</v>
          </cell>
          <cell r="F9">
            <v>0</v>
          </cell>
          <cell r="G9">
            <v>0</v>
          </cell>
        </row>
        <row r="11">
          <cell r="D11">
            <v>0</v>
          </cell>
          <cell r="E11">
            <v>0</v>
          </cell>
          <cell r="F11">
            <v>0</v>
          </cell>
          <cell r="G11">
            <v>0</v>
          </cell>
        </row>
        <row r="12">
          <cell r="D12" t="str">
            <v>Get</v>
          </cell>
          <cell r="E12" t="str">
            <v xml:space="preserve"> </v>
          </cell>
          <cell r="F12">
            <v>0</v>
          </cell>
          <cell r="G12" t="str">
            <v>GBPbn</v>
          </cell>
        </row>
        <row r="13">
          <cell r="D13" t="str">
            <v>Stake in the Combined Entity</v>
          </cell>
          <cell r="E13">
            <v>0.24854351876548283</v>
          </cell>
          <cell r="F13">
            <v>0.31021509094203098</v>
          </cell>
          <cell r="G13">
            <v>0.46746175777118065</v>
          </cell>
        </row>
        <row r="14">
          <cell r="D14" t="str">
            <v>Stake in the Combined Entity</v>
          </cell>
          <cell r="E14">
            <v>2.1651752129612776</v>
          </cell>
          <cell r="F14">
            <v>4.0977362106972199</v>
          </cell>
          <cell r="G14">
            <v>11.050903415707452</v>
          </cell>
          <cell r="H14">
            <v>0</v>
          </cell>
        </row>
        <row r="15">
          <cell r="D15" t="str">
            <v>50% Stake in NPV of Synergies</v>
          </cell>
          <cell r="E15">
            <v>3.2071750767841776</v>
          </cell>
          <cell r="F15">
            <v>3.2071750767841776</v>
          </cell>
          <cell r="G15">
            <v>3.2071750767841776</v>
          </cell>
          <cell r="H15">
            <v>0</v>
          </cell>
        </row>
        <row r="16">
          <cell r="D16" t="str">
            <v>Equalisation Payment</v>
          </cell>
          <cell r="E16">
            <v>8.8857282027461775</v>
          </cell>
          <cell r="F16">
            <v>6.9531672050102351</v>
          </cell>
          <cell r="G16">
            <v>0</v>
          </cell>
          <cell r="H16">
            <v>0</v>
          </cell>
        </row>
        <row r="17">
          <cell r="D17" t="str">
            <v>Total</v>
          </cell>
          <cell r="E17">
            <v>14.258078492491633</v>
          </cell>
          <cell r="F17">
            <v>14.258078492491633</v>
          </cell>
          <cell r="G17">
            <v>14.258078492491631</v>
          </cell>
          <cell r="H17">
            <v>0</v>
          </cell>
        </row>
        <row r="18">
          <cell r="D18">
            <v>0</v>
          </cell>
          <cell r="E18">
            <v>0</v>
          </cell>
          <cell r="F18">
            <v>0</v>
          </cell>
          <cell r="G18">
            <v>0</v>
          </cell>
        </row>
        <row r="21">
          <cell r="B21">
            <v>2</v>
          </cell>
          <cell r="D21" t="str">
            <v>Give-Get Analysis Workings</v>
          </cell>
          <cell r="E21">
            <v>0</v>
          </cell>
          <cell r="F21">
            <v>0</v>
          </cell>
          <cell r="G21">
            <v>0</v>
          </cell>
          <cell r="H21">
            <v>0</v>
          </cell>
          <cell r="I21">
            <v>0</v>
          </cell>
          <cell r="J21">
            <v>0</v>
          </cell>
          <cell r="K21">
            <v>0</v>
          </cell>
          <cell r="L21">
            <v>0</v>
          </cell>
          <cell r="M21">
            <v>0</v>
          </cell>
          <cell r="N21">
            <v>0</v>
          </cell>
          <cell r="O21">
            <v>0</v>
          </cell>
          <cell r="P21">
            <v>0</v>
          </cell>
          <cell r="Q21">
            <v>0</v>
          </cell>
        </row>
        <row r="23">
          <cell r="D23" t="str">
            <v>Give</v>
          </cell>
          <cell r="E23" t="str">
            <v>GBPm</v>
          </cell>
          <cell r="H23" t="str">
            <v>FV/EBITDA 2020</v>
          </cell>
          <cell r="I23" t="str">
            <v>FV/EBITDA 2019</v>
          </cell>
        </row>
        <row r="24">
          <cell r="D24" t="str">
            <v>O2 UK Firm Value</v>
          </cell>
          <cell r="E24">
            <v>11.017728330255011</v>
          </cell>
          <cell r="H24">
            <v>5.511619975115063</v>
          </cell>
          <cell r="I24">
            <v>5.7518811434377506</v>
          </cell>
        </row>
        <row r="25">
          <cell r="D25" t="str">
            <v>Net Debt on O2 UK</v>
          </cell>
          <cell r="E25">
            <v>0.91887529079999986</v>
          </cell>
          <cell r="F25" t="str">
            <v>Current Debt is zero</v>
          </cell>
        </row>
        <row r="26">
          <cell r="D26" t="str">
            <v>Investments accounted for by the equity method</v>
          </cell>
          <cell r="E26">
            <v>-6.8254431999999997E-3</v>
          </cell>
        </row>
        <row r="27">
          <cell r="D27" t="str">
            <v>Equity Value</v>
          </cell>
          <cell r="E27">
            <v>10.105678482655012</v>
          </cell>
          <cell r="H27">
            <v>7.1784950210021208</v>
          </cell>
        </row>
        <row r="28">
          <cell r="E28">
            <v>0</v>
          </cell>
          <cell r="J28">
            <v>14.8714833113015</v>
          </cell>
          <cell r="K28">
            <v>0.67953399611290011</v>
          </cell>
        </row>
        <row r="29">
          <cell r="D29" t="str">
            <v>50% of NPV of Synergies</v>
          </cell>
          <cell r="E29">
            <v>3.2071750767841776</v>
          </cell>
        </row>
        <row r="30">
          <cell r="E30">
            <v>0</v>
          </cell>
        </row>
        <row r="31">
          <cell r="D31" t="str">
            <v>Total</v>
          </cell>
          <cell r="E31">
            <v>13.312853559439191</v>
          </cell>
        </row>
        <row r="32">
          <cell r="E32">
            <v>0</v>
          </cell>
        </row>
        <row r="33">
          <cell r="E33">
            <v>0</v>
          </cell>
          <cell r="G33">
            <v>33.593833464869853</v>
          </cell>
        </row>
        <row r="34">
          <cell r="D34" t="str">
            <v>Get</v>
          </cell>
          <cell r="E34" t="str">
            <v>EURbn</v>
          </cell>
          <cell r="H34" t="str">
            <v>FV/EBITDA 2020</v>
          </cell>
          <cell r="I34" t="str">
            <v>FV/EBITDA 2019</v>
          </cell>
        </row>
        <row r="35">
          <cell r="D35" t="str">
            <v>VM Firm Value</v>
          </cell>
          <cell r="E35">
            <v>17.073804828646487</v>
          </cell>
          <cell r="H35">
            <v>6.5169236790843055</v>
          </cell>
          <cell r="I35">
            <v>6.5169236790843055</v>
          </cell>
        </row>
        <row r="36">
          <cell r="D36" t="str">
            <v>Net Debt on VM</v>
          </cell>
          <cell r="E36">
            <v>12.308</v>
          </cell>
        </row>
        <row r="37">
          <cell r="D37" t="str">
            <v>Equity Value</v>
          </cell>
          <cell r="E37">
            <v>4.7658048286464876</v>
          </cell>
          <cell r="H37">
            <v>4.0019755900442826</v>
          </cell>
        </row>
        <row r="38">
          <cell r="E38">
            <v>0</v>
          </cell>
        </row>
        <row r="39">
          <cell r="D39" t="str">
            <v>JV Combined Equity Value pre Recap</v>
          </cell>
          <cell r="E39">
            <v>14.8714833113015</v>
          </cell>
          <cell r="M39" t="str">
            <v>Leverage</v>
          </cell>
          <cell r="N39" t="str">
            <v>EBITDA</v>
          </cell>
          <cell r="O39" t="str">
            <v>Run Rate Syn</v>
          </cell>
          <cell r="P39" t="str">
            <v>EBITDA including synergies</v>
          </cell>
          <cell r="Q39" t="str">
            <v>New debt</v>
          </cell>
          <cell r="R39" t="str">
            <v>Dividends</v>
          </cell>
          <cell r="T39" t="str">
            <v>For Tef</v>
          </cell>
          <cell r="U39" t="str">
            <v>For LG</v>
          </cell>
        </row>
        <row r="40">
          <cell r="D40" t="str">
            <v>JV Combined Equity Value post Recap</v>
          </cell>
          <cell r="E40">
            <v>7.8189362046465085</v>
          </cell>
          <cell r="G40">
            <v>21.285833464869853</v>
          </cell>
          <cell r="M40">
            <v>4.5</v>
          </cell>
          <cell r="N40">
            <v>4506.538310545553</v>
          </cell>
          <cell r="O40">
            <v>631.92769819773991</v>
          </cell>
          <cell r="P40">
            <v>5138.4660087432931</v>
          </cell>
          <cell r="Q40">
            <v>20279.42239745499</v>
          </cell>
          <cell r="R40">
            <v>7052.5471066549908</v>
          </cell>
          <cell r="T40">
            <v>3526.2735533274954</v>
          </cell>
          <cell r="U40">
            <v>3526.2735533274954</v>
          </cell>
        </row>
        <row r="41">
          <cell r="D41" t="str">
            <v>100% of NPV of Synergies</v>
          </cell>
          <cell r="E41">
            <v>6.4143501535683551</v>
          </cell>
          <cell r="G41">
            <v>14.233286358214862</v>
          </cell>
          <cell r="J41">
            <v>0.5</v>
          </cell>
          <cell r="M41">
            <v>3.9465907457495661</v>
          </cell>
        </row>
        <row r="42">
          <cell r="J42">
            <v>0.5</v>
          </cell>
        </row>
        <row r="43">
          <cell r="D43" t="str">
            <v>TEF Stake in Combined JV</v>
          </cell>
          <cell r="E43">
            <v>0.5</v>
          </cell>
          <cell r="F43">
            <v>0</v>
          </cell>
          <cell r="G43">
            <v>1.1386629086571889</v>
          </cell>
        </row>
        <row r="44">
          <cell r="F44">
            <v>7.798999208725867</v>
          </cell>
        </row>
        <row r="45">
          <cell r="D45" t="str">
            <v>Equalisation Payment</v>
          </cell>
          <cell r="E45">
            <v>2.669936827004264</v>
          </cell>
          <cell r="F45">
            <v>8.2575730869284989</v>
          </cell>
          <cell r="G45">
            <v>1.7028666771895882</v>
          </cell>
        </row>
        <row r="47">
          <cell r="D47" t="str">
            <v>Total</v>
          </cell>
          <cell r="E47">
            <v>13.312853559439191</v>
          </cell>
        </row>
        <row r="49">
          <cell r="F49">
            <v>0.62543257145231024</v>
          </cell>
        </row>
        <row r="51">
          <cell r="B51">
            <v>3</v>
          </cell>
          <cell r="D51" t="str">
            <v>Sensitivity Analysis</v>
          </cell>
          <cell r="E51">
            <v>0</v>
          </cell>
          <cell r="F51">
            <v>0</v>
          </cell>
          <cell r="G51">
            <v>0</v>
          </cell>
          <cell r="H51">
            <v>0</v>
          </cell>
          <cell r="I51">
            <v>0</v>
          </cell>
          <cell r="J51">
            <v>0</v>
          </cell>
          <cell r="K51">
            <v>0</v>
          </cell>
          <cell r="L51">
            <v>0</v>
          </cell>
          <cell r="M51">
            <v>0</v>
          </cell>
          <cell r="N51">
            <v>0</v>
          </cell>
          <cell r="O51">
            <v>0</v>
          </cell>
          <cell r="P51">
            <v>0</v>
          </cell>
          <cell r="Q51">
            <v>0</v>
          </cell>
        </row>
        <row r="54">
          <cell r="D54" t="str">
            <v>Combined FV + synergies (link to pres)</v>
          </cell>
          <cell r="E54">
            <v>35.482154982214844</v>
          </cell>
        </row>
        <row r="56">
          <cell r="D56" t="str">
            <v>VMED</v>
          </cell>
          <cell r="E56">
            <v>0</v>
          </cell>
          <cell r="F56">
            <v>0</v>
          </cell>
          <cell r="G56">
            <v>0</v>
          </cell>
          <cell r="H56">
            <v>0</v>
          </cell>
        </row>
        <row r="57">
          <cell r="D57" t="str">
            <v>Equity Value</v>
          </cell>
          <cell r="E57">
            <v>4.7658048286464876</v>
          </cell>
          <cell r="G57" t="str">
            <v>Premium</v>
          </cell>
          <cell r="H57">
            <v>0</v>
          </cell>
        </row>
        <row r="58">
          <cell r="D58" t="str">
            <v>Net Debt</v>
          </cell>
          <cell r="E58">
            <v>12.308</v>
          </cell>
        </row>
        <row r="59">
          <cell r="D59" t="str">
            <v>Firm Value</v>
          </cell>
          <cell r="E59">
            <v>17.073804828646487</v>
          </cell>
        </row>
        <row r="60">
          <cell r="D60" t="str">
            <v>EBITDA 19E</v>
          </cell>
          <cell r="E60">
            <v>2.591038310545553</v>
          </cell>
        </row>
        <row r="61">
          <cell r="D61" t="str">
            <v>EBITDA 20E</v>
          </cell>
          <cell r="E61">
            <v>2.61991787374216</v>
          </cell>
        </row>
        <row r="62">
          <cell r="D62" t="str">
            <v>Implied Multiple</v>
          </cell>
          <cell r="E62">
            <v>6.5895609336056218</v>
          </cell>
        </row>
        <row r="63">
          <cell r="D63" t="str">
            <v>Implied Multiple</v>
          </cell>
          <cell r="E63">
            <v>6.5169236790843055</v>
          </cell>
        </row>
        <row r="65">
          <cell r="D65" t="str">
            <v>O2 UK</v>
          </cell>
          <cell r="E65">
            <v>0</v>
          </cell>
        </row>
        <row r="66">
          <cell r="D66" t="str">
            <v>Equity Value</v>
          </cell>
          <cell r="E66">
            <v>11.075124709200001</v>
          </cell>
        </row>
        <row r="67">
          <cell r="D67" t="str">
            <v>Net Debt</v>
          </cell>
          <cell r="E67">
            <v>0.91887529079999986</v>
          </cell>
        </row>
        <row r="68">
          <cell r="D68" t="str">
            <v>Firm Value</v>
          </cell>
          <cell r="E68">
            <v>11.994</v>
          </cell>
        </row>
        <row r="69">
          <cell r="D69" t="str">
            <v>EBITDA 19E</v>
          </cell>
          <cell r="E69">
            <v>1.9155</v>
          </cell>
        </row>
        <row r="70">
          <cell r="D70" t="str">
            <v>EBITDA 20E</v>
          </cell>
          <cell r="E70">
            <v>1.9990000000000001</v>
          </cell>
        </row>
        <row r="71">
          <cell r="D71" t="str">
            <v>Implied Multiple 19</v>
          </cell>
          <cell r="E71">
            <v>6.2615505090054819</v>
          </cell>
        </row>
        <row r="72">
          <cell r="D72" t="str">
            <v>Implied Multiple 20</v>
          </cell>
          <cell r="E72">
            <v>6</v>
          </cell>
        </row>
        <row r="75">
          <cell r="D75" t="str">
            <v>O2 UK Valuation</v>
          </cell>
          <cell r="E75">
            <v>0</v>
          </cell>
        </row>
        <row r="76">
          <cell r="D76" t="str">
            <v>Assumed EBITDA multiple</v>
          </cell>
          <cell r="E76">
            <v>6</v>
          </cell>
        </row>
        <row r="77">
          <cell r="D77" t="str">
            <v>Implied FV</v>
          </cell>
          <cell r="E77">
            <v>11.994</v>
          </cell>
        </row>
        <row r="78">
          <cell r="D78" t="str">
            <v>Implied EV</v>
          </cell>
          <cell r="E78">
            <v>11.075124709200001</v>
          </cell>
        </row>
        <row r="79">
          <cell r="D79" t="str">
            <v>PF Ownership</v>
          </cell>
          <cell r="E79">
            <v>0.69914613803058556</v>
          </cell>
        </row>
        <row r="80">
          <cell r="D80">
            <v>0</v>
          </cell>
          <cell r="E80">
            <v>0</v>
          </cell>
        </row>
        <row r="81">
          <cell r="D81">
            <v>0</v>
          </cell>
          <cell r="E81">
            <v>0</v>
          </cell>
        </row>
        <row r="82">
          <cell r="D82" t="str">
            <v>Equalisation Payment</v>
          </cell>
          <cell r="E82">
            <v>0</v>
          </cell>
        </row>
        <row r="83">
          <cell r="D83" t="str">
            <v>JV Combined Equity Value</v>
          </cell>
          <cell r="E83">
            <v>15.840929537846488</v>
          </cell>
        </row>
        <row r="84">
          <cell r="E84">
            <v>0</v>
          </cell>
        </row>
        <row r="85">
          <cell r="D85" t="str">
            <v>O2 UK 50% of NPV of Synergies</v>
          </cell>
          <cell r="E85">
            <v>3.2071750767841776</v>
          </cell>
        </row>
        <row r="86">
          <cell r="E86">
            <v>0</v>
          </cell>
        </row>
        <row r="87">
          <cell r="D87" t="str">
            <v>Equalisation Payment</v>
          </cell>
          <cell r="E87">
            <v>3.1546599402767583</v>
          </cell>
        </row>
        <row r="88">
          <cell r="D88">
            <v>0</v>
          </cell>
          <cell r="E88">
            <v>0</v>
          </cell>
        </row>
        <row r="89">
          <cell r="D89">
            <v>0</v>
          </cell>
          <cell r="E89">
            <v>0</v>
          </cell>
        </row>
        <row r="90">
          <cell r="D90" t="str">
            <v>Leverage Calc</v>
          </cell>
          <cell r="E90">
            <v>0</v>
          </cell>
        </row>
        <row r="91">
          <cell r="D91" t="str">
            <v>VMED ND</v>
          </cell>
          <cell r="E91">
            <v>12.308</v>
          </cell>
        </row>
        <row r="92">
          <cell r="D92" t="str">
            <v>O2 Net Debt</v>
          </cell>
          <cell r="E92">
            <v>0.91887529079999986</v>
          </cell>
        </row>
        <row r="93">
          <cell r="D93" t="str">
            <v>Proforma ND</v>
          </cell>
          <cell r="E93">
            <v>13.226875290799999</v>
          </cell>
        </row>
        <row r="94">
          <cell r="D94" t="str">
            <v>Proforma EBITDA Incl. Synergies</v>
          </cell>
          <cell r="E94">
            <v>5.2508455719398999</v>
          </cell>
        </row>
        <row r="95">
          <cell r="D95" t="str">
            <v>Proforma Leverage</v>
          </cell>
          <cell r="E95">
            <v>2.5189991039697235</v>
          </cell>
        </row>
        <row r="96">
          <cell r="D96">
            <v>0</v>
          </cell>
          <cell r="E96">
            <v>0</v>
          </cell>
        </row>
        <row r="97">
          <cell r="D97" t="str">
            <v>Total Proceeds to TEF</v>
          </cell>
          <cell r="E97">
            <v>6.6809334936042539</v>
          </cell>
        </row>
        <row r="98">
          <cell r="D98">
            <v>0</v>
          </cell>
          <cell r="E98">
            <v>0</v>
          </cell>
          <cell r="F98">
            <v>0</v>
          </cell>
        </row>
        <row r="99">
          <cell r="D99">
            <v>0</v>
          </cell>
          <cell r="E99">
            <v>0</v>
          </cell>
        </row>
        <row r="103">
          <cell r="S103">
            <v>0</v>
          </cell>
          <cell r="T103">
            <v>0</v>
          </cell>
          <cell r="U103" t="str">
            <v>TEF Stake pre Equalisation Payment</v>
          </cell>
          <cell r="V103">
            <v>0</v>
          </cell>
          <cell r="W103">
            <v>0</v>
          </cell>
          <cell r="X103">
            <v>0</v>
          </cell>
          <cell r="Y103">
            <v>0</v>
          </cell>
          <cell r="Z103">
            <v>0</v>
          </cell>
          <cell r="AA103">
            <v>0</v>
          </cell>
          <cell r="AC103">
            <v>0</v>
          </cell>
          <cell r="AD103">
            <v>0</v>
          </cell>
          <cell r="AE103" t="str">
            <v>Equalisation Payment</v>
          </cell>
          <cell r="AF103">
            <v>0</v>
          </cell>
          <cell r="AG103">
            <v>0</v>
          </cell>
          <cell r="AH103">
            <v>0</v>
          </cell>
          <cell r="AI103">
            <v>0</v>
          </cell>
          <cell r="AJ103">
            <v>0</v>
          </cell>
          <cell r="AK103">
            <v>0</v>
          </cell>
          <cell r="AM103">
            <v>0</v>
          </cell>
          <cell r="AN103">
            <v>0</v>
          </cell>
          <cell r="AO103" t="str">
            <v>Proforma Equity Value</v>
          </cell>
          <cell r="AP103">
            <v>0</v>
          </cell>
          <cell r="AQ103">
            <v>0</v>
          </cell>
          <cell r="AR103">
            <v>0</v>
          </cell>
          <cell r="AS103">
            <v>0</v>
          </cell>
          <cell r="AT103">
            <v>0</v>
          </cell>
          <cell r="AU103">
            <v>0</v>
          </cell>
          <cell r="AW103">
            <v>0</v>
          </cell>
          <cell r="AX103">
            <v>0</v>
          </cell>
          <cell r="AY103" t="str">
            <v>TEF total proceeds received</v>
          </cell>
          <cell r="AZ103">
            <v>0</v>
          </cell>
          <cell r="BA103">
            <v>0</v>
          </cell>
          <cell r="BB103">
            <v>0</v>
          </cell>
          <cell r="BC103">
            <v>0</v>
          </cell>
          <cell r="BD103">
            <v>0</v>
          </cell>
          <cell r="BE103">
            <v>0</v>
          </cell>
        </row>
        <row r="104">
          <cell r="S104">
            <v>0</v>
          </cell>
          <cell r="T104" t="str">
            <v>FV/EBITDA 20E</v>
          </cell>
          <cell r="U104">
            <v>5.5</v>
          </cell>
          <cell r="V104">
            <v>6</v>
          </cell>
          <cell r="W104">
            <v>6.5</v>
          </cell>
          <cell r="X104">
            <v>7</v>
          </cell>
          <cell r="Y104">
            <v>7.5</v>
          </cell>
          <cell r="Z104">
            <v>8</v>
          </cell>
          <cell r="AA104">
            <v>8.5</v>
          </cell>
          <cell r="AC104">
            <v>0</v>
          </cell>
          <cell r="AD104" t="str">
            <v>FV/EBITDA 20E</v>
          </cell>
          <cell r="AE104">
            <v>5.5</v>
          </cell>
          <cell r="AF104">
            <v>6</v>
          </cell>
          <cell r="AG104">
            <v>6.5</v>
          </cell>
          <cell r="AH104">
            <v>7</v>
          </cell>
          <cell r="AI104">
            <v>7.5</v>
          </cell>
          <cell r="AJ104">
            <v>8</v>
          </cell>
          <cell r="AK104">
            <v>8.5</v>
          </cell>
          <cell r="AM104">
            <v>0</v>
          </cell>
          <cell r="AN104" t="str">
            <v>FV/EBITDA 20E</v>
          </cell>
          <cell r="AO104">
            <v>5.5</v>
          </cell>
          <cell r="AP104">
            <v>6</v>
          </cell>
          <cell r="AQ104">
            <v>6.5</v>
          </cell>
          <cell r="AR104">
            <v>7</v>
          </cell>
          <cell r="AS104">
            <v>7.5</v>
          </cell>
          <cell r="AT104">
            <v>8</v>
          </cell>
          <cell r="AU104">
            <v>8.5</v>
          </cell>
          <cell r="AW104">
            <v>0</v>
          </cell>
          <cell r="AX104" t="str">
            <v>FV/EBITDA 20E</v>
          </cell>
          <cell r="AY104">
            <v>5.5</v>
          </cell>
          <cell r="AZ104">
            <v>6</v>
          </cell>
          <cell r="BA104">
            <v>6.5</v>
          </cell>
          <cell r="BB104">
            <v>7</v>
          </cell>
          <cell r="BC104">
            <v>7.5</v>
          </cell>
          <cell r="BD104">
            <v>8</v>
          </cell>
          <cell r="BE104">
            <v>8.5</v>
          </cell>
        </row>
        <row r="105">
          <cell r="R105" t="str">
            <v>O2 EqV</v>
          </cell>
          <cell r="S105">
            <v>0</v>
          </cell>
          <cell r="T105" t="str">
            <v>VMED EV</v>
          </cell>
          <cell r="U105">
            <v>2.1015483055818809</v>
          </cell>
          <cell r="V105">
            <v>3.4115072424529593</v>
          </cell>
          <cell r="W105">
            <v>4.7214661793240396</v>
          </cell>
          <cell r="X105">
            <v>6.0314251161951198</v>
          </cell>
          <cell r="Y105">
            <v>7.3413840530662</v>
          </cell>
          <cell r="Z105">
            <v>8.6513429899372802</v>
          </cell>
          <cell r="AA105">
            <v>9.9613019268083605</v>
          </cell>
          <cell r="AC105">
            <v>0</v>
          </cell>
          <cell r="AD105" t="str">
            <v>VMED EV</v>
          </cell>
          <cell r="AE105">
            <v>2.1015483055818809</v>
          </cell>
          <cell r="AF105">
            <v>3.4115072424529593</v>
          </cell>
          <cell r="AG105">
            <v>4.7214661793240396</v>
          </cell>
          <cell r="AH105">
            <v>6.0314251161951198</v>
          </cell>
          <cell r="AI105">
            <v>7.3413840530662</v>
          </cell>
          <cell r="AJ105">
            <v>8.6513429899372802</v>
          </cell>
          <cell r="AK105">
            <v>9.9613019268083605</v>
          </cell>
          <cell r="AM105">
            <v>0</v>
          </cell>
          <cell r="AN105" t="str">
            <v>VMED EV</v>
          </cell>
          <cell r="AO105">
            <v>2.1015483055818809</v>
          </cell>
          <cell r="AP105">
            <v>3.4115072424529593</v>
          </cell>
          <cell r="AQ105">
            <v>4.7214661793240396</v>
          </cell>
          <cell r="AR105">
            <v>6.0314251161951198</v>
          </cell>
          <cell r="AS105">
            <v>7.3413840530662</v>
          </cell>
          <cell r="AT105">
            <v>8.6513429899372802</v>
          </cell>
          <cell r="AU105">
            <v>9.9613019268083605</v>
          </cell>
          <cell r="AW105">
            <v>0</v>
          </cell>
          <cell r="AX105" t="str">
            <v>VMED EV</v>
          </cell>
          <cell r="AY105">
            <v>2.1015483055818809</v>
          </cell>
          <cell r="AZ105">
            <v>3.4115072424529593</v>
          </cell>
          <cell r="BA105">
            <v>4.7214661793240396</v>
          </cell>
          <cell r="BB105">
            <v>6.0314251161951198</v>
          </cell>
          <cell r="BC105">
            <v>7.3413840530662</v>
          </cell>
          <cell r="BD105">
            <v>8.6513429899372802</v>
          </cell>
          <cell r="BE105">
            <v>9.9613019268083605</v>
          </cell>
        </row>
        <row r="106">
          <cell r="S106">
            <v>0</v>
          </cell>
          <cell r="T106">
            <v>0.69914613803058556</v>
          </cell>
          <cell r="U106">
            <v>-0.87281023570435345</v>
          </cell>
          <cell r="V106">
            <v>-0.68641760992792789</v>
          </cell>
          <cell r="W106">
            <v>-0.50002498415150198</v>
          </cell>
          <cell r="X106">
            <v>-0.31363235837507619</v>
          </cell>
          <cell r="Y106">
            <v>-0.12723973259865029</v>
          </cell>
          <cell r="Z106">
            <v>5.9152893177775612E-2</v>
          </cell>
          <cell r="AA106">
            <v>0.24554551895420151</v>
          </cell>
          <cell r="AC106">
            <v>0</v>
          </cell>
          <cell r="AD106">
            <v>3.1546599402767583</v>
          </cell>
          <cell r="AE106">
            <v>-0.87281023570435345</v>
          </cell>
          <cell r="AF106">
            <v>-0.68641760992792789</v>
          </cell>
          <cell r="AG106">
            <v>-0.50002498415150198</v>
          </cell>
          <cell r="AH106">
            <v>-0.31363235837507619</v>
          </cell>
          <cell r="AI106">
            <v>-0.12723973259865029</v>
          </cell>
          <cell r="AJ106">
            <v>5.9152893177775612E-2</v>
          </cell>
          <cell r="AK106">
            <v>0.24554551895420151</v>
          </cell>
          <cell r="AM106">
            <v>0</v>
          </cell>
          <cell r="AN106">
            <v>15.840929537846488</v>
          </cell>
          <cell r="AO106">
            <v>-0.87281023570435345</v>
          </cell>
          <cell r="AP106">
            <v>-0.68641760992792789</v>
          </cell>
          <cell r="AQ106">
            <v>-0.50002498415150198</v>
          </cell>
          <cell r="AR106">
            <v>-0.31363235837507619</v>
          </cell>
          <cell r="AS106">
            <v>-0.12723973259865029</v>
          </cell>
          <cell r="AT106">
            <v>5.9152893177775612E-2</v>
          </cell>
          <cell r="AU106">
            <v>0.24554551895420151</v>
          </cell>
          <cell r="AW106">
            <v>0</v>
          </cell>
          <cell r="AX106">
            <v>6.6809334936042539</v>
          </cell>
          <cell r="AY106">
            <v>-0.87281023570435345</v>
          </cell>
          <cell r="AZ106">
            <v>-0.68641760992792789</v>
          </cell>
          <cell r="BA106">
            <v>-0.50002498415150198</v>
          </cell>
          <cell r="BB106">
            <v>-0.31363235837507619</v>
          </cell>
          <cell r="BC106">
            <v>-0.12723973259865029</v>
          </cell>
          <cell r="BD106">
            <v>5.9152893177775612E-2</v>
          </cell>
          <cell r="BE106">
            <v>0.24554551895420151</v>
          </cell>
        </row>
        <row r="107">
          <cell r="R107">
            <v>16.079450152400003</v>
          </cell>
          <cell r="S107" t="str">
            <v>O2 UK FV / EBITDA 19E</v>
          </cell>
          <cell r="T107">
            <v>8.5</v>
          </cell>
          <cell r="U107">
            <v>0.88440963182309418</v>
          </cell>
          <cell r="V107">
            <v>0.82496974502884879</v>
          </cell>
          <cell r="W107">
            <v>0.77301643331341119</v>
          </cell>
          <cell r="X107">
            <v>0.72721907012149034</v>
          </cell>
          <cell r="Y107">
            <v>0.68654472387013488</v>
          </cell>
          <cell r="Z107">
            <v>0.65017931531169448</v>
          </cell>
          <cell r="AA107">
            <v>0.61747257158668123</v>
          </cell>
          <cell r="AC107" t="str">
            <v>O2 UK FV / EBITDA 19E</v>
          </cell>
          <cell r="AD107">
            <v>8.5</v>
          </cell>
          <cell r="AE107">
            <v>7.7332315581827018</v>
          </cell>
          <cell r="AF107">
            <v>7.2890761202080085</v>
          </cell>
          <cell r="AG107">
            <v>6.8449206822333153</v>
          </cell>
          <cell r="AH107">
            <v>6.400765244258622</v>
          </cell>
          <cell r="AI107">
            <v>5.9566098062839252</v>
          </cell>
          <cell r="AJ107">
            <v>5.512454368309232</v>
          </cell>
          <cell r="AK107">
            <v>5.0682989303345387</v>
          </cell>
          <cell r="AM107" t="str">
            <v>O2 UK FV / EBITDA 19E</v>
          </cell>
          <cell r="AN107">
            <v>8.5</v>
          </cell>
          <cell r="AO107">
            <v>16.678786302034602</v>
          </cell>
          <cell r="AP107">
            <v>17.567097177983989</v>
          </cell>
          <cell r="AQ107">
            <v>18.455408053933379</v>
          </cell>
          <cell r="AR107">
            <v>19.343718929882765</v>
          </cell>
          <cell r="AS107">
            <v>20.232029805832155</v>
          </cell>
          <cell r="AT107">
            <v>21.120340681781542</v>
          </cell>
          <cell r="AU107">
            <v>22.008651557730932</v>
          </cell>
          <cell r="AW107" t="str">
            <v>O2 UK FV / EBITDA 19E</v>
          </cell>
          <cell r="AX107">
            <v>8.5</v>
          </cell>
          <cell r="AY107">
            <v>11.259505111510197</v>
          </cell>
          <cell r="AZ107">
            <v>10.815349673535504</v>
          </cell>
          <cell r="BA107">
            <v>10.371194235560811</v>
          </cell>
          <cell r="BB107">
            <v>9.9270387975861176</v>
          </cell>
          <cell r="BC107">
            <v>9.4828833596114208</v>
          </cell>
          <cell r="BD107">
            <v>9.0387279216367276</v>
          </cell>
          <cell r="BE107">
            <v>8.5945724836620343</v>
          </cell>
        </row>
        <row r="108">
          <cell r="R108">
            <v>15.079950152400002</v>
          </cell>
          <cell r="S108">
            <v>0</v>
          </cell>
          <cell r="T108">
            <v>8</v>
          </cell>
          <cell r="U108">
            <v>0.87768538869171919</v>
          </cell>
          <cell r="V108">
            <v>0.81550901210185078</v>
          </cell>
          <cell r="W108">
            <v>0.76155916828233483</v>
          </cell>
          <cell r="X108">
            <v>0.71430449037740562</v>
          </cell>
          <cell r="Y108">
            <v>0.67257148991265603</v>
          </cell>
          <cell r="Z108">
            <v>0.63544578299852339</v>
          </cell>
          <cell r="AA108">
            <v>0.60220431888550874</v>
          </cell>
          <cell r="AC108">
            <v>0</v>
          </cell>
          <cell r="AD108">
            <v>8</v>
          </cell>
          <cell r="AE108">
            <v>7.2334815581827012</v>
          </cell>
          <cell r="AF108">
            <v>6.7893261202080062</v>
          </cell>
          <cell r="AG108">
            <v>6.3451706822333129</v>
          </cell>
          <cell r="AH108">
            <v>5.9010152442586197</v>
          </cell>
          <cell r="AI108">
            <v>5.4568598062839264</v>
          </cell>
          <cell r="AJ108">
            <v>5.0127043683092296</v>
          </cell>
          <cell r="AK108">
            <v>4.5685489303345364</v>
          </cell>
          <cell r="AM108">
            <v>0</v>
          </cell>
          <cell r="AN108">
            <v>8</v>
          </cell>
          <cell r="AO108">
            <v>15.679286302034603</v>
          </cell>
          <cell r="AP108">
            <v>16.567597177983991</v>
          </cell>
          <cell r="AQ108">
            <v>17.455908053933378</v>
          </cell>
          <cell r="AR108">
            <v>18.344218929882764</v>
          </cell>
          <cell r="AS108">
            <v>19.232529805832154</v>
          </cell>
          <cell r="AT108">
            <v>20.120840681781544</v>
          </cell>
          <cell r="AU108">
            <v>21.009151557730931</v>
          </cell>
          <cell r="AW108">
            <v>0</v>
          </cell>
          <cell r="AX108">
            <v>8</v>
          </cell>
          <cell r="AY108">
            <v>10.759755111510197</v>
          </cell>
          <cell r="AZ108">
            <v>10.315599673535502</v>
          </cell>
          <cell r="BA108">
            <v>9.8714442355608085</v>
          </cell>
          <cell r="BB108">
            <v>9.4272887975861153</v>
          </cell>
          <cell r="BC108">
            <v>8.983133359611422</v>
          </cell>
          <cell r="BD108">
            <v>8.5389779216367252</v>
          </cell>
          <cell r="BE108">
            <v>8.0948224836620319</v>
          </cell>
        </row>
        <row r="109">
          <cell r="R109">
            <v>14.080450152400003</v>
          </cell>
          <cell r="S109">
            <v>0</v>
          </cell>
          <cell r="T109">
            <v>7.5</v>
          </cell>
          <cell r="U109">
            <v>0.87013048412785643</v>
          </cell>
          <cell r="V109">
            <v>0.80496709628067131</v>
          </cell>
          <cell r="W109">
            <v>0.74888377886473101</v>
          </cell>
          <cell r="X109">
            <v>0.70010627872114717</v>
          </cell>
          <cell r="Y109">
            <v>0.65729432957739431</v>
          </cell>
          <cell r="Z109">
            <v>0.61941660581872826</v>
          </cell>
          <cell r="AA109">
            <v>0.58566655649764265</v>
          </cell>
          <cell r="AC109">
            <v>0</v>
          </cell>
          <cell r="AD109">
            <v>7.5</v>
          </cell>
          <cell r="AE109">
            <v>6.7337315581827006</v>
          </cell>
          <cell r="AF109">
            <v>6.2895761202080074</v>
          </cell>
          <cell r="AG109">
            <v>5.8454206822333106</v>
          </cell>
          <cell r="AH109">
            <v>5.4012652442586173</v>
          </cell>
          <cell r="AI109">
            <v>4.9571098062839241</v>
          </cell>
          <cell r="AJ109">
            <v>4.5129543683092308</v>
          </cell>
          <cell r="AK109">
            <v>4.068798930334534</v>
          </cell>
          <cell r="AM109">
            <v>0</v>
          </cell>
          <cell r="AN109">
            <v>7.5</v>
          </cell>
          <cell r="AO109">
            <v>14.679786302034604</v>
          </cell>
          <cell r="AP109">
            <v>15.56809717798399</v>
          </cell>
          <cell r="AQ109">
            <v>16.45640805393338</v>
          </cell>
          <cell r="AR109">
            <v>17.344718929882767</v>
          </cell>
          <cell r="AS109">
            <v>18.233029805832153</v>
          </cell>
          <cell r="AT109">
            <v>19.121340681781543</v>
          </cell>
          <cell r="AU109">
            <v>20.009651557730933</v>
          </cell>
          <cell r="AW109">
            <v>0</v>
          </cell>
          <cell r="AX109">
            <v>7.5</v>
          </cell>
          <cell r="AY109">
            <v>10.260005111510196</v>
          </cell>
          <cell r="AZ109">
            <v>9.815849673535503</v>
          </cell>
          <cell r="BA109">
            <v>9.3716942355608062</v>
          </cell>
          <cell r="BB109">
            <v>8.9275387975861129</v>
          </cell>
          <cell r="BC109">
            <v>8.4833833596114196</v>
          </cell>
          <cell r="BD109">
            <v>8.0392279216367264</v>
          </cell>
          <cell r="BE109">
            <v>7.5950724836620296</v>
          </cell>
        </row>
        <row r="110">
          <cell r="R110">
            <v>13.080950152400002</v>
          </cell>
          <cell r="S110">
            <v>0</v>
          </cell>
          <cell r="T110">
            <v>7</v>
          </cell>
          <cell r="U110">
            <v>0.86158086487556762</v>
          </cell>
          <cell r="V110">
            <v>0.79314742728893517</v>
          </cell>
          <cell r="W110">
            <v>0.73478509370043499</v>
          </cell>
          <cell r="X110">
            <v>0.6844230488658426</v>
          </cell>
          <cell r="Y110">
            <v>0.64052179446259294</v>
          </cell>
          <cell r="Z110">
            <v>0.60191301795559893</v>
          </cell>
          <cell r="AA110">
            <v>0.56769408248090869</v>
          </cell>
          <cell r="AC110">
            <v>0</v>
          </cell>
          <cell r="AD110">
            <v>7</v>
          </cell>
          <cell r="AE110">
            <v>6.2339815581826983</v>
          </cell>
          <cell r="AF110">
            <v>5.789826120208005</v>
          </cell>
          <cell r="AG110">
            <v>5.3456706822333118</v>
          </cell>
          <cell r="AH110">
            <v>4.9015152442586185</v>
          </cell>
          <cell r="AI110">
            <v>4.4573598062839217</v>
          </cell>
          <cell r="AJ110">
            <v>4.0132043683092284</v>
          </cell>
          <cell r="AK110">
            <v>3.5690489303345352</v>
          </cell>
          <cell r="AM110">
            <v>0</v>
          </cell>
          <cell r="AN110">
            <v>7</v>
          </cell>
          <cell r="AO110">
            <v>13.680286302034602</v>
          </cell>
          <cell r="AP110">
            <v>14.568597177983989</v>
          </cell>
          <cell r="AQ110">
            <v>15.456908053933377</v>
          </cell>
          <cell r="AR110">
            <v>16.345218929882765</v>
          </cell>
          <cell r="AS110">
            <v>17.233529805832156</v>
          </cell>
          <cell r="AT110">
            <v>18.121840681781542</v>
          </cell>
          <cell r="AU110">
            <v>19.010151557730929</v>
          </cell>
          <cell r="AW110">
            <v>0</v>
          </cell>
          <cell r="AX110">
            <v>7</v>
          </cell>
          <cell r="AY110">
            <v>9.7602551115101939</v>
          </cell>
          <cell r="AZ110">
            <v>9.3160996735355006</v>
          </cell>
          <cell r="BA110">
            <v>8.8719442355608074</v>
          </cell>
          <cell r="BB110">
            <v>8.4277887975861141</v>
          </cell>
          <cell r="BC110">
            <v>7.9836333596114173</v>
          </cell>
          <cell r="BD110">
            <v>7.539477921636724</v>
          </cell>
          <cell r="BE110">
            <v>7.0953224836620308</v>
          </cell>
        </row>
        <row r="111">
          <cell r="R111">
            <v>12.081450152400002</v>
          </cell>
          <cell r="S111">
            <v>0</v>
          </cell>
          <cell r="T111">
            <v>6.5</v>
          </cell>
          <cell r="U111">
            <v>0.85182623323214313</v>
          </cell>
          <cell r="V111">
            <v>0.77980270935319795</v>
          </cell>
          <cell r="W111">
            <v>0.71900912400486849</v>
          </cell>
          <cell r="X111">
            <v>0.66700896314056424</v>
          </cell>
          <cell r="Y111">
            <v>0.62202302838995038</v>
          </cell>
          <cell r="Z111">
            <v>0.58272178135656727</v>
          </cell>
          <cell r="AA111">
            <v>0.54809173142203627</v>
          </cell>
          <cell r="AC111">
            <v>0</v>
          </cell>
          <cell r="AD111">
            <v>6.5</v>
          </cell>
          <cell r="AE111">
            <v>5.7342315581827012</v>
          </cell>
          <cell r="AF111">
            <v>5.290076120208008</v>
          </cell>
          <cell r="AG111">
            <v>4.845920682233313</v>
          </cell>
          <cell r="AH111">
            <v>4.4017652442586197</v>
          </cell>
          <cell r="AI111">
            <v>3.9576098062839264</v>
          </cell>
          <cell r="AJ111">
            <v>3.5134543683092296</v>
          </cell>
          <cell r="AK111">
            <v>3.0692989303345364</v>
          </cell>
          <cell r="AM111">
            <v>0</v>
          </cell>
          <cell r="AN111">
            <v>6.5</v>
          </cell>
          <cell r="AO111">
            <v>12.680786302034603</v>
          </cell>
          <cell r="AP111">
            <v>13.56909717798399</v>
          </cell>
          <cell r="AQ111">
            <v>14.457408053933378</v>
          </cell>
          <cell r="AR111">
            <v>15.345718929882766</v>
          </cell>
          <cell r="AS111">
            <v>16.234029805832154</v>
          </cell>
          <cell r="AT111">
            <v>17.122340681781544</v>
          </cell>
          <cell r="AU111">
            <v>18.010651557730931</v>
          </cell>
          <cell r="AW111">
            <v>0</v>
          </cell>
          <cell r="AX111">
            <v>6.5</v>
          </cell>
          <cell r="AY111">
            <v>9.2605051115101968</v>
          </cell>
          <cell r="AZ111">
            <v>8.8163496735355036</v>
          </cell>
          <cell r="BA111">
            <v>8.3721942355608086</v>
          </cell>
          <cell r="BB111">
            <v>7.9280387975861153</v>
          </cell>
          <cell r="BC111">
            <v>7.483883359611422</v>
          </cell>
          <cell r="BD111">
            <v>7.0397279216367252</v>
          </cell>
          <cell r="BE111">
            <v>6.595572483662032</v>
          </cell>
        </row>
        <row r="112">
          <cell r="R112">
            <v>11.081950152400001</v>
          </cell>
          <cell r="S112">
            <v>0</v>
          </cell>
          <cell r="T112">
            <v>6</v>
          </cell>
          <cell r="U112">
            <v>0.84059251705608462</v>
          </cell>
          <cell r="V112">
            <v>0.76461743050595488</v>
          </cell>
          <cell r="W112">
            <v>0.70123762607923645</v>
          </cell>
          <cell r="X112">
            <v>0.64756075166168814</v>
          </cell>
          <cell r="Y112">
            <v>0.60151707768032492</v>
          </cell>
          <cell r="Z112">
            <v>0.56158645556346387</v>
          </cell>
          <cell r="AA112">
            <v>0.52662725850009873</v>
          </cell>
          <cell r="AC112">
            <v>0</v>
          </cell>
          <cell r="AD112">
            <v>6</v>
          </cell>
          <cell r="AE112">
            <v>5.2344815581827007</v>
          </cell>
          <cell r="AF112">
            <v>4.7903261202080074</v>
          </cell>
          <cell r="AG112">
            <v>4.3461706822333142</v>
          </cell>
          <cell r="AH112">
            <v>3.9020152442586191</v>
          </cell>
          <cell r="AI112">
            <v>3.4578598062839241</v>
          </cell>
          <cell r="AJ112">
            <v>3.0137043683092308</v>
          </cell>
          <cell r="AK112">
            <v>2.5695489303345376</v>
          </cell>
          <cell r="AM112">
            <v>0</v>
          </cell>
          <cell r="AN112">
            <v>6</v>
          </cell>
          <cell r="AO112">
            <v>11.681286302034602</v>
          </cell>
          <cell r="AP112">
            <v>12.569597177983988</v>
          </cell>
          <cell r="AQ112">
            <v>13.457908053933377</v>
          </cell>
          <cell r="AR112">
            <v>14.346218929882765</v>
          </cell>
          <cell r="AS112">
            <v>15.234529805832153</v>
          </cell>
          <cell r="AT112">
            <v>16.12284068178154</v>
          </cell>
          <cell r="AU112">
            <v>17.01115155773093</v>
          </cell>
          <cell r="AW112">
            <v>0</v>
          </cell>
          <cell r="AX112">
            <v>6</v>
          </cell>
          <cell r="AY112">
            <v>8.7607551115101963</v>
          </cell>
          <cell r="AZ112">
            <v>8.316599673535503</v>
          </cell>
          <cell r="BA112">
            <v>7.8724442355608097</v>
          </cell>
          <cell r="BB112">
            <v>7.4282887975861147</v>
          </cell>
          <cell r="BC112">
            <v>6.9841333596114197</v>
          </cell>
          <cell r="BD112">
            <v>6.5399779216367264</v>
          </cell>
          <cell r="BE112">
            <v>6.0958224836620332</v>
          </cell>
        </row>
        <row r="113">
          <cell r="R113">
            <v>10.082450152400002</v>
          </cell>
          <cell r="S113">
            <v>0</v>
          </cell>
          <cell r="T113">
            <v>5.5</v>
          </cell>
          <cell r="U113">
            <v>0.82751571146127878</v>
          </cell>
          <cell r="V113">
            <v>0.74718259865306669</v>
          </cell>
          <cell r="W113">
            <v>0.68106641016295277</v>
          </cell>
          <cell r="X113">
            <v>0.62569990051058855</v>
          </cell>
          <cell r="Y113">
            <v>0.57865852220040859</v>
          </cell>
          <cell r="Z113">
            <v>0.5381958728696673</v>
          </cell>
          <cell r="AA113">
            <v>0.50302209449390745</v>
          </cell>
          <cell r="AC113">
            <v>0</v>
          </cell>
          <cell r="AD113">
            <v>5.5</v>
          </cell>
          <cell r="AE113">
            <v>4.7347315581826983</v>
          </cell>
          <cell r="AF113">
            <v>4.2905761202080051</v>
          </cell>
          <cell r="AG113">
            <v>3.8464206822333118</v>
          </cell>
          <cell r="AH113">
            <v>3.4022652442586185</v>
          </cell>
          <cell r="AI113">
            <v>2.9581098062839235</v>
          </cell>
          <cell r="AJ113">
            <v>2.5139543683092285</v>
          </cell>
          <cell r="AK113">
            <v>2.0697989303345352</v>
          </cell>
          <cell r="AM113">
            <v>0</v>
          </cell>
          <cell r="AN113">
            <v>5.5</v>
          </cell>
          <cell r="AO113">
            <v>10.681786302034602</v>
          </cell>
          <cell r="AP113">
            <v>11.570097177983989</v>
          </cell>
          <cell r="AQ113">
            <v>12.458408053933377</v>
          </cell>
          <cell r="AR113">
            <v>13.346718929882766</v>
          </cell>
          <cell r="AS113">
            <v>14.235029805832154</v>
          </cell>
          <cell r="AT113">
            <v>15.123340681781542</v>
          </cell>
          <cell r="AU113">
            <v>16.011651557730929</v>
          </cell>
          <cell r="AW113">
            <v>0</v>
          </cell>
          <cell r="AX113">
            <v>5.5</v>
          </cell>
          <cell r="AY113">
            <v>8.2610051115101939</v>
          </cell>
          <cell r="AZ113">
            <v>7.8168496735355006</v>
          </cell>
          <cell r="BA113">
            <v>7.3726942355608074</v>
          </cell>
          <cell r="BB113">
            <v>6.9285387975861141</v>
          </cell>
          <cell r="BC113">
            <v>6.4843833596114191</v>
          </cell>
          <cell r="BD113">
            <v>6.0402279216367241</v>
          </cell>
          <cell r="BE113">
            <v>5.5960724836620308</v>
          </cell>
        </row>
        <row r="115">
          <cell r="AE115">
            <v>6.1962103803317587</v>
          </cell>
        </row>
      </sheetData>
      <sheetData sheetId="4">
        <row r="8">
          <cell r="G8">
            <v>6618.3386600764034</v>
          </cell>
        </row>
      </sheetData>
      <sheetData sheetId="5">
        <row r="1">
          <cell r="A1">
            <v>0</v>
          </cell>
          <cell r="B1">
            <v>0</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row>
        <row r="2">
          <cell r="A2">
            <v>0</v>
          </cell>
          <cell r="B2">
            <v>0</v>
          </cell>
          <cell r="C2">
            <v>0</v>
          </cell>
          <cell r="D2" t="str">
            <v>O2 DCF</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row>
        <row r="3">
          <cell r="A3">
            <v>0</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row>
        <row r="4">
          <cell r="A4">
            <v>0</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row>
        <row r="5">
          <cell r="A5">
            <v>0</v>
          </cell>
          <cell r="B5">
            <v>1</v>
          </cell>
          <cell r="C5">
            <v>0</v>
          </cell>
          <cell r="D5" t="str">
            <v>Discounted Cash Flow</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row>
        <row r="7">
          <cell r="D7" t="str">
            <v>Key Inputs</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W7">
            <v>0</v>
          </cell>
        </row>
        <row r="9">
          <cell r="D9" t="str">
            <v>WACC</v>
          </cell>
          <cell r="E9">
            <v>7.4999999999999997E-2</v>
          </cell>
        </row>
        <row r="10">
          <cell r="D10" t="str">
            <v>PGR</v>
          </cell>
          <cell r="E10">
            <v>1.2500000000000001E-2</v>
          </cell>
        </row>
        <row r="11">
          <cell r="D11" t="str">
            <v>Exit Multiple</v>
          </cell>
          <cell r="E11">
            <v>6</v>
          </cell>
          <cell r="F11">
            <v>0</v>
          </cell>
          <cell r="G11">
            <v>0</v>
          </cell>
          <cell r="H11">
            <v>0</v>
          </cell>
          <cell r="I11">
            <v>0</v>
          </cell>
          <cell r="J11">
            <v>0</v>
          </cell>
          <cell r="K11">
            <v>0</v>
          </cell>
        </row>
        <row r="12">
          <cell r="D12" t="str">
            <v>Terminal Value Method</v>
          </cell>
          <cell r="E12">
            <v>1</v>
          </cell>
          <cell r="F12">
            <v>0</v>
          </cell>
          <cell r="G12">
            <v>0</v>
          </cell>
          <cell r="H12" t="str">
            <v>1 for PGR, 2 for Exit Multiple</v>
          </cell>
        </row>
        <row r="13">
          <cell r="D13" t="str">
            <v>Discounting Period</v>
          </cell>
          <cell r="E13">
            <v>2</v>
          </cell>
          <cell r="F13">
            <v>0</v>
          </cell>
          <cell r="G13">
            <v>0</v>
          </cell>
          <cell r="H13" t="str">
            <v>1 for Year End, 2 for Mid Year</v>
          </cell>
        </row>
        <row r="14">
          <cell r="D14" t="str">
            <v>Transaction Date</v>
          </cell>
          <cell r="E14">
            <v>43830</v>
          </cell>
          <cell r="F14">
            <v>44196</v>
          </cell>
          <cell r="G14">
            <v>1.0027397260273974</v>
          </cell>
          <cell r="H14">
            <v>0</v>
          </cell>
        </row>
        <row r="15">
          <cell r="D15" t="str">
            <v>Currency</v>
          </cell>
          <cell r="E15" t="str">
            <v>EUR</v>
          </cell>
          <cell r="F15">
            <v>0</v>
          </cell>
          <cell r="G15">
            <v>0</v>
          </cell>
          <cell r="H15">
            <v>0</v>
          </cell>
        </row>
        <row r="16">
          <cell r="D16" t="str">
            <v>Tax Rate</v>
          </cell>
          <cell r="E16">
            <v>0.19</v>
          </cell>
          <cell r="F16">
            <v>0</v>
          </cell>
          <cell r="G16">
            <v>0</v>
          </cell>
        </row>
        <row r="17">
          <cell r="F17">
            <v>0</v>
          </cell>
          <cell r="G17">
            <v>0</v>
          </cell>
          <cell r="M17">
            <v>0</v>
          </cell>
        </row>
        <row r="18">
          <cell r="D18" t="str">
            <v>Terminal Value (PGR)</v>
          </cell>
          <cell r="E18">
            <v>13993.521865515364</v>
          </cell>
          <cell r="F18">
            <v>0</v>
          </cell>
          <cell r="G18">
            <v>0</v>
          </cell>
          <cell r="H18">
            <v>0</v>
          </cell>
          <cell r="M18">
            <v>0</v>
          </cell>
        </row>
        <row r="19">
          <cell r="D19" t="str">
            <v>Terminal Value (Multiple)</v>
          </cell>
          <cell r="E19">
            <v>12926.428701824305</v>
          </cell>
          <cell r="F19">
            <v>0</v>
          </cell>
          <cell r="G19">
            <v>0</v>
          </cell>
          <cell r="H19">
            <v>0</v>
          </cell>
          <cell r="M19">
            <v>0</v>
          </cell>
        </row>
        <row r="20">
          <cell r="D20" t="str">
            <v>Implied Multiple / PGR</v>
          </cell>
          <cell r="E20">
            <v>6.4953076468245836</v>
          </cell>
          <cell r="F20">
            <v>0</v>
          </cell>
          <cell r="G20">
            <v>0</v>
          </cell>
          <cell r="H20">
            <v>0</v>
          </cell>
        </row>
        <row r="21">
          <cell r="F21">
            <v>0</v>
          </cell>
          <cell r="G21">
            <v>0</v>
          </cell>
          <cell r="H21">
            <v>0</v>
          </cell>
        </row>
        <row r="22">
          <cell r="F22">
            <v>0</v>
          </cell>
          <cell r="G22">
            <v>0</v>
          </cell>
          <cell r="H22">
            <v>0</v>
          </cell>
        </row>
        <row r="23">
          <cell r="D23" t="str">
            <v>DCF</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Y23" t="str">
            <v>DCF</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row>
        <row r="24">
          <cell r="G24">
            <v>0</v>
          </cell>
          <cell r="H24">
            <v>0</v>
          </cell>
          <cell r="I24">
            <v>2020</v>
          </cell>
          <cell r="J24">
            <v>2021</v>
          </cell>
          <cell r="K24">
            <v>2022</v>
          </cell>
          <cell r="L24">
            <v>2023</v>
          </cell>
          <cell r="M24">
            <v>2024</v>
          </cell>
          <cell r="N24">
            <v>2025</v>
          </cell>
          <cell r="O24">
            <v>2026</v>
          </cell>
          <cell r="P24">
            <v>2027</v>
          </cell>
          <cell r="Q24">
            <v>2028</v>
          </cell>
          <cell r="R24">
            <v>0</v>
          </cell>
          <cell r="S24">
            <v>2026</v>
          </cell>
          <cell r="AB24">
            <v>0</v>
          </cell>
          <cell r="AC24">
            <v>0</v>
          </cell>
          <cell r="AD24">
            <v>0</v>
          </cell>
          <cell r="AE24">
            <v>0</v>
          </cell>
          <cell r="AF24">
            <v>0</v>
          </cell>
          <cell r="AG24">
            <v>0</v>
          </cell>
          <cell r="AH24">
            <v>0</v>
          </cell>
          <cell r="AI24">
            <v>0</v>
          </cell>
          <cell r="AJ24">
            <v>0</v>
          </cell>
          <cell r="AK24">
            <v>0</v>
          </cell>
          <cell r="AL24">
            <v>0</v>
          </cell>
        </row>
        <row r="25">
          <cell r="G25">
            <v>0</v>
          </cell>
          <cell r="H25">
            <v>0</v>
          </cell>
          <cell r="I25">
            <v>0</v>
          </cell>
          <cell r="J25">
            <v>0</v>
          </cell>
          <cell r="K25">
            <v>1.0027397260273974</v>
          </cell>
          <cell r="L25">
            <v>2.0027397260273974</v>
          </cell>
          <cell r="M25">
            <v>3.0027397260273974</v>
          </cell>
          <cell r="N25">
            <v>4.0027397260273974</v>
          </cell>
          <cell r="O25">
            <v>5.0027397260273974</v>
          </cell>
          <cell r="P25">
            <v>6.0027397260273974</v>
          </cell>
          <cell r="Q25">
            <v>7.0027397260273974</v>
          </cell>
          <cell r="R25">
            <v>0</v>
          </cell>
          <cell r="AB25">
            <v>0</v>
          </cell>
          <cell r="AC25">
            <v>0</v>
          </cell>
          <cell r="AD25">
            <v>0</v>
          </cell>
          <cell r="AE25">
            <v>0</v>
          </cell>
          <cell r="AF25">
            <v>0</v>
          </cell>
          <cell r="AG25">
            <v>0</v>
          </cell>
          <cell r="AH25">
            <v>0</v>
          </cell>
          <cell r="AI25">
            <v>0</v>
          </cell>
          <cell r="AJ25">
            <v>0</v>
          </cell>
          <cell r="AK25">
            <v>0</v>
          </cell>
          <cell r="AL25">
            <v>0</v>
          </cell>
        </row>
        <row r="26">
          <cell r="D26">
            <v>0</v>
          </cell>
          <cell r="E26">
            <v>0</v>
          </cell>
          <cell r="F26">
            <v>0</v>
          </cell>
          <cell r="G26">
            <v>43281</v>
          </cell>
          <cell r="H26">
            <v>43646</v>
          </cell>
          <cell r="I26">
            <v>44012</v>
          </cell>
          <cell r="J26">
            <v>44377</v>
          </cell>
          <cell r="K26">
            <v>44742</v>
          </cell>
          <cell r="L26">
            <v>45107</v>
          </cell>
          <cell r="M26">
            <v>45473</v>
          </cell>
          <cell r="N26">
            <v>45838</v>
          </cell>
          <cell r="O26">
            <v>46203</v>
          </cell>
          <cell r="P26">
            <v>46568</v>
          </cell>
          <cell r="Q26">
            <v>46934</v>
          </cell>
          <cell r="R26">
            <v>0</v>
          </cell>
          <cell r="S26">
            <v>0</v>
          </cell>
          <cell r="Y26">
            <v>0</v>
          </cell>
          <cell r="Z26">
            <v>0</v>
          </cell>
          <cell r="AA26">
            <v>0</v>
          </cell>
          <cell r="AB26">
            <v>0</v>
          </cell>
          <cell r="AC26">
            <v>0</v>
          </cell>
          <cell r="AD26" t="str">
            <v>Broker Consensus</v>
          </cell>
          <cell r="AE26" t="str">
            <v>Forecasts</v>
          </cell>
          <cell r="AF26">
            <v>0</v>
          </cell>
          <cell r="AG26">
            <v>0</v>
          </cell>
          <cell r="AH26">
            <v>0</v>
          </cell>
          <cell r="AI26">
            <v>0</v>
          </cell>
          <cell r="AJ26">
            <v>0</v>
          </cell>
          <cell r="AK26">
            <v>0</v>
          </cell>
          <cell r="AL26">
            <v>0</v>
          </cell>
          <cell r="AM26">
            <v>0</v>
          </cell>
          <cell r="AN26">
            <v>0</v>
          </cell>
        </row>
        <row r="27">
          <cell r="D27" t="str">
            <v>FYE - 31 Mar (EUR in mn)</v>
          </cell>
          <cell r="E27">
            <v>0</v>
          </cell>
          <cell r="F27">
            <v>0</v>
          </cell>
          <cell r="G27">
            <v>43465</v>
          </cell>
          <cell r="H27">
            <v>43830</v>
          </cell>
          <cell r="I27">
            <v>44196</v>
          </cell>
          <cell r="J27">
            <v>44561</v>
          </cell>
          <cell r="K27">
            <v>44926</v>
          </cell>
          <cell r="L27">
            <v>45291</v>
          </cell>
          <cell r="M27">
            <v>45657</v>
          </cell>
          <cell r="N27">
            <v>46022</v>
          </cell>
          <cell r="O27">
            <v>46387</v>
          </cell>
          <cell r="P27">
            <v>46752</v>
          </cell>
          <cell r="Q27">
            <v>47118</v>
          </cell>
          <cell r="R27">
            <v>0</v>
          </cell>
          <cell r="S27" t="str">
            <v>Normalised</v>
          </cell>
          <cell r="U27">
            <v>0</v>
          </cell>
          <cell r="W27">
            <v>0</v>
          </cell>
          <cell r="Y27" t="str">
            <v>FYE - 31 Mar (EUR in mn)</v>
          </cell>
          <cell r="Z27">
            <v>0</v>
          </cell>
          <cell r="AA27">
            <v>0</v>
          </cell>
          <cell r="AB27">
            <v>0</v>
          </cell>
          <cell r="AC27">
            <v>0</v>
          </cell>
          <cell r="AD27">
            <v>44196</v>
          </cell>
          <cell r="AE27">
            <v>44561</v>
          </cell>
          <cell r="AF27">
            <v>44926</v>
          </cell>
          <cell r="AG27">
            <v>45291</v>
          </cell>
          <cell r="AH27">
            <v>45657</v>
          </cell>
          <cell r="AI27">
            <v>46022</v>
          </cell>
          <cell r="AJ27">
            <v>46387</v>
          </cell>
          <cell r="AK27">
            <v>46752</v>
          </cell>
          <cell r="AL27">
            <v>47118</v>
          </cell>
          <cell r="AM27">
            <v>0</v>
          </cell>
          <cell r="AN27" t="str">
            <v>Normalised</v>
          </cell>
        </row>
        <row r="28">
          <cell r="D28" t="str">
            <v>Revenue</v>
          </cell>
          <cell r="E28">
            <v>0</v>
          </cell>
          <cell r="F28">
            <v>0</v>
          </cell>
          <cell r="G28">
            <v>3935.2671152098151</v>
          </cell>
          <cell r="H28">
            <v>7004.0269803560568</v>
          </cell>
          <cell r="I28">
            <v>7182.1068098211454</v>
          </cell>
          <cell r="J28">
            <v>7360.2912074636506</v>
          </cell>
          <cell r="K28">
            <v>7498.801351551022</v>
          </cell>
          <cell r="L28">
            <v>7639.9180582694553</v>
          </cell>
          <cell r="M28">
            <v>7783.6903793963083</v>
          </cell>
          <cell r="N28">
            <v>7930.1682897931705</v>
          </cell>
          <cell r="O28">
            <v>8056.0917940816917</v>
          </cell>
          <cell r="P28">
            <v>8160.3337777328843</v>
          </cell>
          <cell r="Q28">
            <v>8241.9371155102126</v>
          </cell>
          <cell r="R28">
            <v>0</v>
          </cell>
          <cell r="S28">
            <v>8056.0917940816917</v>
          </cell>
          <cell r="U28">
            <v>0</v>
          </cell>
          <cell r="W28">
            <v>0</v>
          </cell>
          <cell r="Y28" t="str">
            <v>Revenue</v>
          </cell>
          <cell r="Z28">
            <v>0</v>
          </cell>
          <cell r="AA28">
            <v>0</v>
          </cell>
          <cell r="AB28">
            <v>0</v>
          </cell>
          <cell r="AC28">
            <v>0</v>
          </cell>
          <cell r="AD28">
            <v>7182.1068098211454</v>
          </cell>
          <cell r="AE28">
            <v>7360.2912074636506</v>
          </cell>
          <cell r="AF28">
            <v>7498.801351551022</v>
          </cell>
          <cell r="AG28">
            <v>7639.9180582694553</v>
          </cell>
          <cell r="AH28">
            <v>7783.6903793963083</v>
          </cell>
          <cell r="AI28">
            <v>7930.1682897931705</v>
          </cell>
          <cell r="AJ28">
            <v>8056.0917940816917</v>
          </cell>
          <cell r="AK28">
            <v>8160.3337777328843</v>
          </cell>
          <cell r="AL28">
            <v>8241.9371155102126</v>
          </cell>
          <cell r="AM28">
            <v>0</v>
          </cell>
          <cell r="AN28">
            <v>8056.0917940816917</v>
          </cell>
        </row>
        <row r="29">
          <cell r="D29" t="str">
            <v>% Growth</v>
          </cell>
          <cell r="E29">
            <v>0</v>
          </cell>
          <cell r="F29">
            <v>0</v>
          </cell>
          <cell r="G29">
            <v>0</v>
          </cell>
          <cell r="H29">
            <v>0.77980980078467321</v>
          </cell>
          <cell r="I29">
            <v>2.5425348869235087E-2</v>
          </cell>
          <cell r="J29">
            <v>2.4809488686362569E-2</v>
          </cell>
          <cell r="K29">
            <v>1.8818568475513109E-2</v>
          </cell>
          <cell r="L29">
            <v>1.8818568475513109E-2</v>
          </cell>
          <cell r="M29">
            <v>1.8818568475513109E-2</v>
          </cell>
          <cell r="N29">
            <v>1.8818568475513109E-2</v>
          </cell>
          <cell r="O29">
            <v>1.587904565034215E-2</v>
          </cell>
          <cell r="P29">
            <v>1.2939522825170968E-2</v>
          </cell>
          <cell r="Q29">
            <v>1.0000000000000009E-2</v>
          </cell>
          <cell r="R29">
            <v>0</v>
          </cell>
          <cell r="S29">
            <v>0</v>
          </cell>
          <cell r="U29">
            <v>0</v>
          </cell>
          <cell r="W29">
            <v>0</v>
          </cell>
          <cell r="Y29" t="str">
            <v>% Growth</v>
          </cell>
          <cell r="Z29">
            <v>0</v>
          </cell>
          <cell r="AA29">
            <v>0</v>
          </cell>
          <cell r="AB29">
            <v>0</v>
          </cell>
          <cell r="AC29">
            <v>0</v>
          </cell>
          <cell r="AD29">
            <v>2.5425348869235087E-2</v>
          </cell>
          <cell r="AE29">
            <v>2.4809488686362569E-2</v>
          </cell>
          <cell r="AF29">
            <v>1.8818568475513109E-2</v>
          </cell>
          <cell r="AG29">
            <v>1.8818568475513109E-2</v>
          </cell>
          <cell r="AH29">
            <v>1.8818568475513109E-2</v>
          </cell>
          <cell r="AI29">
            <v>1.8818568475513109E-2</v>
          </cell>
          <cell r="AJ29">
            <v>1.587904565034215E-2</v>
          </cell>
          <cell r="AK29">
            <v>1.2939522825170968E-2</v>
          </cell>
          <cell r="AL29">
            <v>1.0000000000000009E-2</v>
          </cell>
          <cell r="AM29">
            <v>0</v>
          </cell>
          <cell r="AN29">
            <v>0</v>
          </cell>
        </row>
        <row r="30">
          <cell r="D30" t="str">
            <v>EBITDA</v>
          </cell>
          <cell r="E30">
            <v>0</v>
          </cell>
          <cell r="F30">
            <v>0</v>
          </cell>
          <cell r="G30">
            <v>868.63874857733356</v>
          </cell>
          <cell r="H30">
            <v>802.21694844108822</v>
          </cell>
          <cell r="I30">
            <v>1999</v>
          </cell>
          <cell r="J30">
            <v>2025.5</v>
          </cell>
          <cell r="K30">
            <v>2065.387091924571</v>
          </cell>
          <cell r="L30">
            <v>2106.059659090909</v>
          </cell>
          <cell r="M30">
            <v>2147.5331694442984</v>
          </cell>
          <cell r="N30">
            <v>2189.8233955320252</v>
          </cell>
          <cell r="O30">
            <v>2154.4047836373843</v>
          </cell>
          <cell r="P30">
            <v>2111.1825989715694</v>
          </cell>
          <cell r="Q30">
            <v>2060.4842788775532</v>
          </cell>
          <cell r="R30">
            <v>0</v>
          </cell>
          <cell r="S30">
            <v>2154.4047836373843</v>
          </cell>
          <cell r="U30">
            <v>0</v>
          </cell>
          <cell r="W30">
            <v>0</v>
          </cell>
          <cell r="Y30" t="str">
            <v>EBITDA</v>
          </cell>
          <cell r="Z30">
            <v>0</v>
          </cell>
          <cell r="AA30">
            <v>0</v>
          </cell>
          <cell r="AB30">
            <v>0</v>
          </cell>
          <cell r="AC30">
            <v>0</v>
          </cell>
          <cell r="AD30">
            <v>1999</v>
          </cell>
          <cell r="AE30">
            <v>2025.5</v>
          </cell>
          <cell r="AF30">
            <v>2065.387091924571</v>
          </cell>
          <cell r="AG30">
            <v>2106.059659090909</v>
          </cell>
          <cell r="AH30">
            <v>2147.5331694442984</v>
          </cell>
          <cell r="AI30">
            <v>2189.8233955320252</v>
          </cell>
          <cell r="AJ30">
            <v>2154.4047836373843</v>
          </cell>
          <cell r="AK30">
            <v>2111.1825989715694</v>
          </cell>
          <cell r="AL30">
            <v>2060.4842788775532</v>
          </cell>
          <cell r="AM30">
            <v>0</v>
          </cell>
          <cell r="AN30">
            <v>2154.4047836373843</v>
          </cell>
        </row>
        <row r="31">
          <cell r="D31" t="str">
            <v>% Margin</v>
          </cell>
          <cell r="E31">
            <v>0</v>
          </cell>
          <cell r="F31">
            <v>0</v>
          </cell>
          <cell r="G31">
            <v>0.22073183932547885</v>
          </cell>
          <cell r="H31">
            <v>0</v>
          </cell>
          <cell r="I31">
            <v>0.27833058640487979</v>
          </cell>
          <cell r="J31">
            <v>0.27519291600121148</v>
          </cell>
          <cell r="K31">
            <v>0.27542896459010408</v>
          </cell>
          <cell r="L31">
            <v>0.27566521565127361</v>
          </cell>
          <cell r="M31">
            <v>0.27590166935839217</v>
          </cell>
          <cell r="N31">
            <v>0.27613832588528064</v>
          </cell>
          <cell r="O31">
            <v>0.26742555059018708</v>
          </cell>
          <cell r="P31">
            <v>0.25871277529509351</v>
          </cell>
          <cell r="Q31">
            <v>0.25</v>
          </cell>
          <cell r="R31">
            <v>0</v>
          </cell>
          <cell r="S31">
            <v>0.26742555059018708</v>
          </cell>
          <cell r="T31">
            <v>0</v>
          </cell>
          <cell r="U31">
            <v>0</v>
          </cell>
          <cell r="W31">
            <v>0</v>
          </cell>
          <cell r="Y31" t="str">
            <v>% Margin</v>
          </cell>
          <cell r="Z31">
            <v>0</v>
          </cell>
          <cell r="AA31">
            <v>0</v>
          </cell>
          <cell r="AB31">
            <v>0</v>
          </cell>
          <cell r="AC31">
            <v>0</v>
          </cell>
          <cell r="AD31">
            <v>0.27833058640487979</v>
          </cell>
          <cell r="AE31">
            <v>0.27519291600121148</v>
          </cell>
          <cell r="AF31">
            <v>0.27542896459010408</v>
          </cell>
          <cell r="AG31">
            <v>0.27566521565127361</v>
          </cell>
          <cell r="AH31">
            <v>0.27590166935839217</v>
          </cell>
          <cell r="AI31">
            <v>0.27613832588528064</v>
          </cell>
          <cell r="AJ31">
            <v>0.26742555059018708</v>
          </cell>
          <cell r="AK31">
            <v>0.25871277529509351</v>
          </cell>
          <cell r="AL31">
            <v>0.25</v>
          </cell>
          <cell r="AM31">
            <v>0</v>
          </cell>
          <cell r="AN31">
            <v>0.26742555059018708</v>
          </cell>
        </row>
        <row r="32">
          <cell r="D32" t="str">
            <v>D + A</v>
          </cell>
          <cell r="E32">
            <v>0</v>
          </cell>
          <cell r="F32">
            <v>0</v>
          </cell>
          <cell r="G32">
            <v>-57.424983280000006</v>
          </cell>
          <cell r="H32">
            <v>-57.424983280000006</v>
          </cell>
          <cell r="I32">
            <v>-344.01236183681243</v>
          </cell>
          <cell r="J32">
            <v>-345.7595966157001</v>
          </cell>
          <cell r="K32">
            <v>-347.57093158484071</v>
          </cell>
          <cell r="L32">
            <v>-349.50802588505826</v>
          </cell>
          <cell r="M32">
            <v>-351.55692069874243</v>
          </cell>
          <cell r="N32">
            <v>-353.70640924870975</v>
          </cell>
          <cell r="O32">
            <v>-373.81681621335395</v>
          </cell>
          <cell r="P32">
            <v>-393.33525816291177</v>
          </cell>
          <cell r="Q32">
            <v>-412.09685577551068</v>
          </cell>
          <cell r="R32">
            <v>0</v>
          </cell>
          <cell r="S32">
            <v>-373.81681621335395</v>
          </cell>
          <cell r="Y32" t="str">
            <v>D + A</v>
          </cell>
          <cell r="Z32">
            <v>0</v>
          </cell>
          <cell r="AA32">
            <v>0</v>
          </cell>
          <cell r="AB32">
            <v>0</v>
          </cell>
          <cell r="AC32">
            <v>0</v>
          </cell>
          <cell r="AD32">
            <v>-344.01236183681243</v>
          </cell>
          <cell r="AE32">
            <v>-345.7595966157001</v>
          </cell>
          <cell r="AF32">
            <v>-347.57093158484071</v>
          </cell>
          <cell r="AG32">
            <v>-349.50802588505826</v>
          </cell>
          <cell r="AH32">
            <v>-351.55692069874243</v>
          </cell>
          <cell r="AI32">
            <v>-353.70640924870975</v>
          </cell>
          <cell r="AJ32">
            <v>-373.81681621335395</v>
          </cell>
          <cell r="AK32">
            <v>-393.33525816291177</v>
          </cell>
          <cell r="AL32">
            <v>-412.09685577551068</v>
          </cell>
          <cell r="AM32">
            <v>0</v>
          </cell>
          <cell r="AN32">
            <v>-373.81681621335395</v>
          </cell>
        </row>
        <row r="33">
          <cell r="D33" t="str">
            <v>% of Revenue</v>
          </cell>
          <cell r="E33">
            <v>0</v>
          </cell>
          <cell r="F33">
            <v>0</v>
          </cell>
          <cell r="G33">
            <v>-1.4592397821752007E-2</v>
          </cell>
          <cell r="H33">
            <v>-8.1988523803602983E-3</v>
          </cell>
          <cell r="I33">
            <v>4.7898530465516606E-2</v>
          </cell>
          <cell r="J33">
            <v>4.697634738488133E-2</v>
          </cell>
          <cell r="K33">
            <v>4.6350198557126805E-2</v>
          </cell>
          <cell r="L33">
            <v>4.5747614466460203E-2</v>
          </cell>
          <cell r="M33">
            <v>4.5165840823952287E-2</v>
          </cell>
          <cell r="N33">
            <v>4.4602635949600372E-2</v>
          </cell>
          <cell r="O33">
            <v>4.640175729973358E-2</v>
          </cell>
          <cell r="P33">
            <v>4.8200878649866788E-2</v>
          </cell>
          <cell r="Q33">
            <v>0.05</v>
          </cell>
          <cell r="R33">
            <v>0</v>
          </cell>
          <cell r="S33">
            <v>-4.640175729973358E-2</v>
          </cell>
          <cell r="Y33" t="str">
            <v>% of Revenue</v>
          </cell>
          <cell r="Z33">
            <v>0</v>
          </cell>
          <cell r="AA33">
            <v>0</v>
          </cell>
          <cell r="AB33">
            <v>0</v>
          </cell>
          <cell r="AC33">
            <v>0</v>
          </cell>
          <cell r="AD33">
            <v>4.7898530465516606E-2</v>
          </cell>
          <cell r="AE33">
            <v>4.697634738488133E-2</v>
          </cell>
          <cell r="AF33">
            <v>4.6350198557126805E-2</v>
          </cell>
          <cell r="AG33">
            <v>4.5747614466460203E-2</v>
          </cell>
          <cell r="AH33">
            <v>4.5165840823952287E-2</v>
          </cell>
          <cell r="AI33">
            <v>4.4602635949600372E-2</v>
          </cell>
          <cell r="AJ33">
            <v>4.640175729973358E-2</v>
          </cell>
          <cell r="AK33">
            <v>4.8200878649866788E-2</v>
          </cell>
          <cell r="AL33">
            <v>0.05</v>
          </cell>
          <cell r="AM33">
            <v>0</v>
          </cell>
          <cell r="AN33">
            <v>-4.640175729973358E-2</v>
          </cell>
        </row>
        <row r="34">
          <cell r="D34" t="str">
            <v>Other Income/Expense</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Y34" t="str">
            <v>Other Income/Expense</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row>
        <row r="35">
          <cell r="D35" t="str">
            <v>% of Sales</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W35">
            <v>0</v>
          </cell>
          <cell r="Y35" t="str">
            <v>% of Sales</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row>
        <row r="36">
          <cell r="D36" t="str">
            <v>EBIT</v>
          </cell>
          <cell r="E36">
            <v>0</v>
          </cell>
          <cell r="F36">
            <v>0</v>
          </cell>
          <cell r="G36">
            <v>154.86881973993741</v>
          </cell>
          <cell r="H36">
            <v>68.919199037145631</v>
          </cell>
          <cell r="I36">
            <v>1654.9876381631875</v>
          </cell>
          <cell r="J36">
            <v>1679.7404033843</v>
          </cell>
          <cell r="K36">
            <v>1717.8161603397302</v>
          </cell>
          <cell r="L36">
            <v>1756.5516332058507</v>
          </cell>
          <cell r="M36">
            <v>1795.9762487455559</v>
          </cell>
          <cell r="N36">
            <v>1836.1169862833153</v>
          </cell>
          <cell r="O36">
            <v>1780.5879674240305</v>
          </cell>
          <cell r="P36">
            <v>1717.8473408086577</v>
          </cell>
          <cell r="Q36">
            <v>1648.3874231020425</v>
          </cell>
          <cell r="R36">
            <v>0</v>
          </cell>
          <cell r="S36">
            <v>1780.5879674240305</v>
          </cell>
          <cell r="W36">
            <v>0</v>
          </cell>
          <cell r="Y36" t="str">
            <v>EBIT</v>
          </cell>
          <cell r="Z36">
            <v>0</v>
          </cell>
          <cell r="AA36">
            <v>0</v>
          </cell>
          <cell r="AB36">
            <v>0</v>
          </cell>
          <cell r="AC36">
            <v>0</v>
          </cell>
          <cell r="AD36">
            <v>1654.9876381631875</v>
          </cell>
          <cell r="AE36">
            <v>1679.7404033843</v>
          </cell>
          <cell r="AF36">
            <v>1717.8161603397302</v>
          </cell>
          <cell r="AG36">
            <v>1756.5516332058507</v>
          </cell>
          <cell r="AH36">
            <v>1795.9762487455559</v>
          </cell>
          <cell r="AI36">
            <v>1836.1169862833153</v>
          </cell>
          <cell r="AJ36">
            <v>1780.5879674240305</v>
          </cell>
          <cell r="AK36">
            <v>1717.8473408086577</v>
          </cell>
          <cell r="AL36">
            <v>1648.3874231020425</v>
          </cell>
          <cell r="AM36">
            <v>0</v>
          </cell>
          <cell r="AN36">
            <v>1780.5879674240305</v>
          </cell>
        </row>
        <row r="37">
          <cell r="D37" t="str">
            <v>% Margin</v>
          </cell>
          <cell r="E37">
            <v>0</v>
          </cell>
          <cell r="F37">
            <v>0</v>
          </cell>
          <cell r="G37">
            <v>3.9354080728438767E-2</v>
          </cell>
          <cell r="H37">
            <v>9.8399391136614455E-3</v>
          </cell>
          <cell r="I37">
            <v>0.2304320559393632</v>
          </cell>
          <cell r="J37">
            <v>0.22821656861633019</v>
          </cell>
          <cell r="K37">
            <v>0.22907876603297725</v>
          </cell>
          <cell r="L37">
            <v>0.22991760118481341</v>
          </cell>
          <cell r="M37">
            <v>0.23073582853443989</v>
          </cell>
          <cell r="N37">
            <v>0.23153568993568027</v>
          </cell>
          <cell r="O37">
            <v>0.22102379329045349</v>
          </cell>
          <cell r="P37">
            <v>0.21051189664522674</v>
          </cell>
          <cell r="Q37">
            <v>0.19999999999999998</v>
          </cell>
          <cell r="R37">
            <v>0</v>
          </cell>
          <cell r="S37">
            <v>0</v>
          </cell>
          <cell r="Y37" t="str">
            <v>% Margin</v>
          </cell>
          <cell r="Z37">
            <v>0</v>
          </cell>
          <cell r="AA37">
            <v>0</v>
          </cell>
          <cell r="AB37">
            <v>0</v>
          </cell>
          <cell r="AC37">
            <v>0</v>
          </cell>
          <cell r="AD37">
            <v>0.2304320559393632</v>
          </cell>
          <cell r="AE37">
            <v>0.22821656861633019</v>
          </cell>
          <cell r="AF37">
            <v>0.22907876603297725</v>
          </cell>
          <cell r="AG37">
            <v>0.22991760118481341</v>
          </cell>
          <cell r="AH37">
            <v>0.23073582853443989</v>
          </cell>
          <cell r="AI37">
            <v>0.23153568993568027</v>
          </cell>
          <cell r="AJ37">
            <v>0.22102379329045349</v>
          </cell>
          <cell r="AK37">
            <v>0.21051189664522674</v>
          </cell>
          <cell r="AL37">
            <v>0.19999999999999998</v>
          </cell>
          <cell r="AM37">
            <v>0</v>
          </cell>
          <cell r="AN37">
            <v>0</v>
          </cell>
        </row>
        <row r="38">
          <cell r="D38" t="str">
            <v>Cash Taxes (19% corporate tax)</v>
          </cell>
          <cell r="E38">
            <v>0</v>
          </cell>
          <cell r="F38">
            <v>0</v>
          </cell>
          <cell r="G38">
            <v>-29.425075750588107</v>
          </cell>
          <cell r="H38">
            <v>-13.09464781705767</v>
          </cell>
          <cell r="I38">
            <v>-314.44765125100565</v>
          </cell>
          <cell r="J38">
            <v>-319.15067664301699</v>
          </cell>
          <cell r="K38">
            <v>-326.38507046454873</v>
          </cell>
          <cell r="L38">
            <v>-333.74481030911164</v>
          </cell>
          <cell r="M38">
            <v>-341.23548726165563</v>
          </cell>
          <cell r="N38">
            <v>-348.86222739382993</v>
          </cell>
          <cell r="O38">
            <v>-338.31171381056578</v>
          </cell>
          <cell r="P38">
            <v>-326.39099475364497</v>
          </cell>
          <cell r="Q38">
            <v>-313.19361038938808</v>
          </cell>
          <cell r="R38">
            <v>0</v>
          </cell>
          <cell r="S38">
            <v>-338.31171381056578</v>
          </cell>
          <cell r="W38">
            <v>0</v>
          </cell>
          <cell r="Y38" t="str">
            <v>Cash Taxes (19% corporate tax)</v>
          </cell>
          <cell r="Z38">
            <v>0</v>
          </cell>
          <cell r="AA38">
            <v>0</v>
          </cell>
          <cell r="AB38">
            <v>0</v>
          </cell>
          <cell r="AC38">
            <v>0</v>
          </cell>
          <cell r="AD38">
            <v>-314.44765125100565</v>
          </cell>
          <cell r="AE38">
            <v>-319.15067664301699</v>
          </cell>
          <cell r="AF38">
            <v>-326.38507046454873</v>
          </cell>
          <cell r="AG38">
            <v>-333.74481030911164</v>
          </cell>
          <cell r="AH38">
            <v>-341.23548726165563</v>
          </cell>
          <cell r="AI38">
            <v>-348.86222739382993</v>
          </cell>
          <cell r="AJ38">
            <v>-338.31171381056578</v>
          </cell>
          <cell r="AK38">
            <v>-326.39099475364497</v>
          </cell>
          <cell r="AL38">
            <v>-313.19361038938808</v>
          </cell>
          <cell r="AM38">
            <v>0</v>
          </cell>
          <cell r="AN38">
            <v>-338.31171381056578</v>
          </cell>
        </row>
        <row r="39">
          <cell r="D39" t="str">
            <v>NOPAT</v>
          </cell>
          <cell r="E39">
            <v>0</v>
          </cell>
          <cell r="F39">
            <v>0</v>
          </cell>
          <cell r="G39">
            <v>125.4437439893493</v>
          </cell>
          <cell r="H39">
            <v>55.824551220087962</v>
          </cell>
          <cell r="I39">
            <v>1340.5399869121818</v>
          </cell>
          <cell r="J39">
            <v>1360.5897267412829</v>
          </cell>
          <cell r="K39">
            <v>1391.4310898751814</v>
          </cell>
          <cell r="L39">
            <v>1422.806822896739</v>
          </cell>
          <cell r="M39">
            <v>1454.7407614839003</v>
          </cell>
          <cell r="N39">
            <v>1487.2547588894854</v>
          </cell>
          <cell r="O39">
            <v>1442.2762536134646</v>
          </cell>
          <cell r="P39">
            <v>1391.4563460550128</v>
          </cell>
          <cell r="Q39">
            <v>1335.1938127126543</v>
          </cell>
          <cell r="R39">
            <v>0</v>
          </cell>
          <cell r="S39">
            <v>1442.2762536134646</v>
          </cell>
          <cell r="Y39" t="str">
            <v>NOPAT</v>
          </cell>
          <cell r="Z39">
            <v>0</v>
          </cell>
          <cell r="AA39">
            <v>0</v>
          </cell>
          <cell r="AB39">
            <v>0</v>
          </cell>
          <cell r="AC39">
            <v>0</v>
          </cell>
          <cell r="AD39">
            <v>1340.5399869121818</v>
          </cell>
          <cell r="AE39">
            <v>1360.5897267412829</v>
          </cell>
          <cell r="AF39">
            <v>1391.4310898751814</v>
          </cell>
          <cell r="AG39">
            <v>1422.806822896739</v>
          </cell>
          <cell r="AH39">
            <v>1454.7407614839003</v>
          </cell>
          <cell r="AI39">
            <v>1487.2547588894854</v>
          </cell>
          <cell r="AJ39">
            <v>1442.2762536134646</v>
          </cell>
          <cell r="AK39">
            <v>1391.4563460550128</v>
          </cell>
          <cell r="AL39">
            <v>1335.1938127126543</v>
          </cell>
          <cell r="AM39">
            <v>0</v>
          </cell>
          <cell r="AN39">
            <v>1442.2762536134646</v>
          </cell>
        </row>
        <row r="40">
          <cell r="D40" t="str">
            <v>D + A</v>
          </cell>
          <cell r="E40">
            <v>0</v>
          </cell>
          <cell r="F40">
            <v>0</v>
          </cell>
          <cell r="G40">
            <v>57.424983280000006</v>
          </cell>
          <cell r="H40">
            <v>57.424983280000006</v>
          </cell>
          <cell r="I40">
            <v>344.01236183681243</v>
          </cell>
          <cell r="J40">
            <v>345.7595966157001</v>
          </cell>
          <cell r="K40">
            <v>347.57093158484071</v>
          </cell>
          <cell r="L40">
            <v>349.50802588505826</v>
          </cell>
          <cell r="M40">
            <v>351.55692069874243</v>
          </cell>
          <cell r="N40">
            <v>353.70640924870975</v>
          </cell>
          <cell r="O40">
            <v>373.81681621335395</v>
          </cell>
          <cell r="P40">
            <v>393.33525816291177</v>
          </cell>
          <cell r="Q40">
            <v>412.09685577551068</v>
          </cell>
          <cell r="R40">
            <v>0</v>
          </cell>
          <cell r="S40">
            <v>373.81681621335395</v>
          </cell>
          <cell r="Y40" t="str">
            <v>D + A</v>
          </cell>
          <cell r="Z40">
            <v>0</v>
          </cell>
          <cell r="AA40">
            <v>0</v>
          </cell>
          <cell r="AB40">
            <v>0</v>
          </cell>
          <cell r="AC40">
            <v>0</v>
          </cell>
          <cell r="AD40">
            <v>344.01236183681243</v>
          </cell>
          <cell r="AE40">
            <v>345.7595966157001</v>
          </cell>
          <cell r="AF40">
            <v>347.57093158484071</v>
          </cell>
          <cell r="AG40">
            <v>349.50802588505826</v>
          </cell>
          <cell r="AH40">
            <v>351.55692069874243</v>
          </cell>
          <cell r="AI40">
            <v>353.70640924870975</v>
          </cell>
          <cell r="AJ40">
            <v>373.81681621335395</v>
          </cell>
          <cell r="AK40">
            <v>393.33525816291177</v>
          </cell>
          <cell r="AL40">
            <v>412.09685577551068</v>
          </cell>
          <cell r="AM40">
            <v>0</v>
          </cell>
          <cell r="AN40">
            <v>373.81681621335395</v>
          </cell>
        </row>
        <row r="41">
          <cell r="D41" t="str">
            <v>Capex</v>
          </cell>
          <cell r="E41">
            <v>0</v>
          </cell>
          <cell r="F41">
            <v>0</v>
          </cell>
          <cell r="G41">
            <v>-1072.9616436366316</v>
          </cell>
          <cell r="H41">
            <v>-771.21613473835862</v>
          </cell>
          <cell r="I41">
            <v>-1196</v>
          </cell>
          <cell r="J41">
            <v>-930.5</v>
          </cell>
          <cell r="K41">
            <v>-973.5</v>
          </cell>
          <cell r="L41">
            <v>-976</v>
          </cell>
          <cell r="M41">
            <v>-986</v>
          </cell>
          <cell r="N41">
            <v>-930.30526824294236</v>
          </cell>
          <cell r="O41">
            <v>-952.29542380735154</v>
          </cell>
          <cell r="P41">
            <v>-971.92886275397939</v>
          </cell>
          <cell r="Q41">
            <v>-989.03245386122546</v>
          </cell>
          <cell r="R41">
            <v>0</v>
          </cell>
          <cell r="S41">
            <v>-952.29542380735154</v>
          </cell>
          <cell r="U41">
            <v>0</v>
          </cell>
          <cell r="Y41" t="str">
            <v>Capex</v>
          </cell>
          <cell r="Z41">
            <v>0</v>
          </cell>
          <cell r="AA41">
            <v>0</v>
          </cell>
          <cell r="AB41">
            <v>0</v>
          </cell>
          <cell r="AC41">
            <v>0</v>
          </cell>
          <cell r="AD41">
            <v>-1196</v>
          </cell>
          <cell r="AE41">
            <v>-930.5</v>
          </cell>
          <cell r="AF41">
            <v>-973.5</v>
          </cell>
          <cell r="AG41">
            <v>-976</v>
          </cell>
          <cell r="AH41">
            <v>-986</v>
          </cell>
          <cell r="AI41">
            <v>-930.30526824294236</v>
          </cell>
          <cell r="AJ41">
            <v>-952.29542380735154</v>
          </cell>
          <cell r="AK41">
            <v>-971.92886275397939</v>
          </cell>
          <cell r="AL41">
            <v>-989.03245386122546</v>
          </cell>
          <cell r="AM41">
            <v>0</v>
          </cell>
          <cell r="AN41">
            <v>-952.29542380735154</v>
          </cell>
        </row>
        <row r="42">
          <cell r="D42" t="str">
            <v>% of Revenue</v>
          </cell>
          <cell r="E42">
            <v>0</v>
          </cell>
          <cell r="F42">
            <v>0</v>
          </cell>
          <cell r="G42">
            <v>-0.27265281167055544</v>
          </cell>
          <cell r="H42">
            <v>-0.11011038890931757</v>
          </cell>
          <cell r="I42">
            <v>0.16652495314669147</v>
          </cell>
          <cell r="J42">
            <v>0.1264216284073697</v>
          </cell>
          <cell r="K42">
            <v>0.12982074792508608</v>
          </cell>
          <cell r="L42">
            <v>0.12775006126454153</v>
          </cell>
          <cell r="M42">
            <v>0.12667513119611942</v>
          </cell>
          <cell r="N42">
            <v>0.11731217223224981</v>
          </cell>
          <cell r="O42">
            <v>0.11820811482149987</v>
          </cell>
          <cell r="P42">
            <v>0.11910405741074993</v>
          </cell>
          <cell r="Q42">
            <v>0.12</v>
          </cell>
          <cell r="R42">
            <v>0</v>
          </cell>
          <cell r="S42">
            <v>-0.11820811482149987</v>
          </cell>
          <cell r="U42">
            <v>0</v>
          </cell>
          <cell r="Y42" t="str">
            <v>% of Revenue</v>
          </cell>
          <cell r="Z42">
            <v>0</v>
          </cell>
          <cell r="AA42">
            <v>0</v>
          </cell>
          <cell r="AB42">
            <v>0</v>
          </cell>
          <cell r="AC42">
            <v>0</v>
          </cell>
          <cell r="AD42">
            <v>0.16652495314669147</v>
          </cell>
          <cell r="AE42">
            <v>0.1264216284073697</v>
          </cell>
          <cell r="AF42">
            <v>0.12982074792508608</v>
          </cell>
          <cell r="AG42">
            <v>0.12775006126454153</v>
          </cell>
          <cell r="AH42">
            <v>0.12667513119611942</v>
          </cell>
          <cell r="AI42">
            <v>0.11731217223224981</v>
          </cell>
          <cell r="AJ42">
            <v>0.11820811482149987</v>
          </cell>
          <cell r="AK42">
            <v>0.11910405741074993</v>
          </cell>
          <cell r="AL42">
            <v>0.12</v>
          </cell>
          <cell r="AM42">
            <v>0</v>
          </cell>
          <cell r="AN42">
            <v>-0.11820811482149987</v>
          </cell>
        </row>
        <row r="43">
          <cell r="D43" t="str">
            <v>Change in NWC</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Y43" t="str">
            <v>Change in NWC</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row>
        <row r="44">
          <cell r="D44" t="str">
            <v>% of Revenue</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Y44" t="str">
            <v>% of Revenue</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row>
        <row r="45">
          <cell r="D45" t="str">
            <v>Free Cash Flow</v>
          </cell>
          <cell r="E45">
            <v>0</v>
          </cell>
          <cell r="F45">
            <v>0</v>
          </cell>
          <cell r="G45">
            <v>-890.09291636728233</v>
          </cell>
          <cell r="H45">
            <v>-657.96660023827064</v>
          </cell>
          <cell r="I45">
            <v>488.55234874899429</v>
          </cell>
          <cell r="J45">
            <v>775.84932335698295</v>
          </cell>
          <cell r="K45">
            <v>765.50202146002221</v>
          </cell>
          <cell r="L45">
            <v>796.31484878179731</v>
          </cell>
          <cell r="M45">
            <v>820.2976821826428</v>
          </cell>
          <cell r="N45">
            <v>910.6558998952529</v>
          </cell>
          <cell r="O45">
            <v>863.79764601946692</v>
          </cell>
          <cell r="P45">
            <v>812.8627414639451</v>
          </cell>
          <cell r="Q45">
            <v>758.25821462693955</v>
          </cell>
          <cell r="R45">
            <v>0</v>
          </cell>
          <cell r="S45">
            <v>863.79764601946692</v>
          </cell>
          <cell r="U45">
            <v>0</v>
          </cell>
          <cell r="Y45" t="str">
            <v>Free Cash Flow</v>
          </cell>
          <cell r="Z45">
            <v>0</v>
          </cell>
          <cell r="AA45">
            <v>0</v>
          </cell>
          <cell r="AB45">
            <v>0</v>
          </cell>
          <cell r="AC45">
            <v>0</v>
          </cell>
          <cell r="AD45">
            <v>488.55234874899429</v>
          </cell>
          <cell r="AE45">
            <v>775.84932335698295</v>
          </cell>
          <cell r="AF45">
            <v>765.50202146002221</v>
          </cell>
          <cell r="AG45">
            <v>796.31484878179731</v>
          </cell>
          <cell r="AH45">
            <v>820.2976821826428</v>
          </cell>
          <cell r="AI45">
            <v>910.6558998952529</v>
          </cell>
          <cell r="AJ45">
            <v>863.79764601946692</v>
          </cell>
          <cell r="AK45">
            <v>812.8627414639451</v>
          </cell>
          <cell r="AL45">
            <v>758.25821462693955</v>
          </cell>
          <cell r="AM45">
            <v>0</v>
          </cell>
          <cell r="AN45">
            <v>863.79764601946692</v>
          </cell>
        </row>
        <row r="46">
          <cell r="D46" t="str">
            <v>Cash Flows to be Discounted</v>
          </cell>
          <cell r="E46">
            <v>0</v>
          </cell>
          <cell r="F46">
            <v>0</v>
          </cell>
          <cell r="G46">
            <v>0</v>
          </cell>
          <cell r="H46">
            <v>0</v>
          </cell>
          <cell r="I46">
            <v>488.55234874899429</v>
          </cell>
          <cell r="J46">
            <v>775.84932335698295</v>
          </cell>
          <cell r="K46">
            <v>765.50202146002221</v>
          </cell>
          <cell r="L46">
            <v>796.31484878179731</v>
          </cell>
          <cell r="M46">
            <v>820.2976821826428</v>
          </cell>
          <cell r="N46">
            <v>910.6558998952529</v>
          </cell>
          <cell r="O46">
            <v>863.79764601946692</v>
          </cell>
          <cell r="P46">
            <v>812.8627414639451</v>
          </cell>
          <cell r="Q46">
            <v>758.25821462693955</v>
          </cell>
          <cell r="R46">
            <v>0</v>
          </cell>
          <cell r="S46">
            <v>0</v>
          </cell>
          <cell r="V46">
            <v>0</v>
          </cell>
          <cell r="Y46" t="str">
            <v>Cash Flows to be Discounted</v>
          </cell>
          <cell r="Z46">
            <v>0</v>
          </cell>
          <cell r="AA46">
            <v>0</v>
          </cell>
          <cell r="AB46">
            <v>0</v>
          </cell>
          <cell r="AC46">
            <v>0</v>
          </cell>
          <cell r="AD46">
            <v>488.55234874899429</v>
          </cell>
          <cell r="AE46">
            <v>775.84932335698295</v>
          </cell>
          <cell r="AF46">
            <v>765.50202146002221</v>
          </cell>
          <cell r="AG46">
            <v>796.31484878179731</v>
          </cell>
          <cell r="AH46">
            <v>820.2976821826428</v>
          </cell>
          <cell r="AI46">
            <v>910.6558998952529</v>
          </cell>
          <cell r="AJ46">
            <v>863.79764601946692</v>
          </cell>
          <cell r="AK46">
            <v>812.8627414639451</v>
          </cell>
          <cell r="AL46">
            <v>758.25821462693955</v>
          </cell>
          <cell r="AM46">
            <v>0</v>
          </cell>
          <cell r="AN46">
            <v>0</v>
          </cell>
        </row>
        <row r="47">
          <cell r="D47" t="str">
            <v>Discount Factor</v>
          </cell>
          <cell r="E47">
            <v>0</v>
          </cell>
          <cell r="F47">
            <v>0</v>
          </cell>
          <cell r="G47">
            <v>0.8971959482240226</v>
          </cell>
          <cell r="H47">
            <v>0.96448564434082429</v>
          </cell>
          <cell r="I47">
            <v>0.96448564434082429</v>
          </cell>
          <cell r="J47">
            <v>0.8971959482240226</v>
          </cell>
          <cell r="K47">
            <v>0.8346008820688583</v>
          </cell>
          <cell r="L47">
            <v>0.77637291355242632</v>
          </cell>
          <cell r="M47">
            <v>0.72220736144411757</v>
          </cell>
          <cell r="N47">
            <v>0.67182080134336519</v>
          </cell>
          <cell r="O47">
            <v>0.6249495826449909</v>
          </cell>
          <cell r="P47">
            <v>0.5813484489720846</v>
          </cell>
          <cell r="Q47">
            <v>0.54078925485775309</v>
          </cell>
          <cell r="R47">
            <v>0</v>
          </cell>
          <cell r="S47">
            <v>0</v>
          </cell>
          <cell r="U47">
            <v>0</v>
          </cell>
          <cell r="V47">
            <v>0</v>
          </cell>
          <cell r="Y47" t="str">
            <v>Discount Factor</v>
          </cell>
          <cell r="Z47">
            <v>0</v>
          </cell>
          <cell r="AA47">
            <v>0</v>
          </cell>
          <cell r="AB47">
            <v>0</v>
          </cell>
          <cell r="AC47">
            <v>0</v>
          </cell>
          <cell r="AD47">
            <v>0.96448564434082429</v>
          </cell>
          <cell r="AE47">
            <v>0.8971959482240226</v>
          </cell>
          <cell r="AF47">
            <v>0.8346008820688583</v>
          </cell>
          <cell r="AG47">
            <v>0.77637291355242632</v>
          </cell>
          <cell r="AH47">
            <v>0.72220736144411757</v>
          </cell>
          <cell r="AI47">
            <v>0.67182080134336519</v>
          </cell>
          <cell r="AJ47">
            <v>0.6249495826449909</v>
          </cell>
          <cell r="AK47">
            <v>0.5813484489720846</v>
          </cell>
          <cell r="AL47">
            <v>0.54078925485775309</v>
          </cell>
          <cell r="AM47">
            <v>0</v>
          </cell>
          <cell r="AN47">
            <v>0</v>
          </cell>
        </row>
        <row r="48">
          <cell r="D48" t="str">
            <v>Discounted FCF</v>
          </cell>
          <cell r="E48">
            <v>0</v>
          </cell>
          <cell r="F48">
            <v>0</v>
          </cell>
          <cell r="G48">
            <v>0</v>
          </cell>
          <cell r="H48">
            <v>0</v>
          </cell>
          <cell r="I48">
            <v>471.20172687739688</v>
          </cell>
          <cell r="J48">
            <v>696.08886934823465</v>
          </cell>
          <cell r="K48">
            <v>638.88866233602857</v>
          </cell>
          <cell r="L48">
            <v>618.23727925378375</v>
          </cell>
          <cell r="M48">
            <v>592.42502464785184</v>
          </cell>
          <cell r="N48">
            <v>611.79757641569211</v>
          </cell>
          <cell r="O48">
            <v>539.82997836959146</v>
          </cell>
          <cell r="P48">
            <v>472.55649397726108</v>
          </cell>
          <cell r="Q48">
            <v>410.05789487787285</v>
          </cell>
          <cell r="R48">
            <v>0</v>
          </cell>
          <cell r="S48">
            <v>0</v>
          </cell>
          <cell r="U48">
            <v>0</v>
          </cell>
          <cell r="V48">
            <v>0</v>
          </cell>
          <cell r="Y48" t="str">
            <v>Discounted FCF</v>
          </cell>
          <cell r="Z48">
            <v>0</v>
          </cell>
          <cell r="AA48">
            <v>0</v>
          </cell>
          <cell r="AB48">
            <v>0</v>
          </cell>
          <cell r="AC48">
            <v>0</v>
          </cell>
          <cell r="AD48">
            <v>471.20172687739688</v>
          </cell>
          <cell r="AE48">
            <v>696.08886934823465</v>
          </cell>
          <cell r="AF48">
            <v>638.88866233602857</v>
          </cell>
          <cell r="AG48">
            <v>618.23727925378375</v>
          </cell>
          <cell r="AH48">
            <v>592.42502464785184</v>
          </cell>
          <cell r="AI48">
            <v>611.79757641569211</v>
          </cell>
          <cell r="AJ48">
            <v>539.82997836959146</v>
          </cell>
          <cell r="AK48">
            <v>472.55649397726108</v>
          </cell>
          <cell r="AL48">
            <v>410.05789487787285</v>
          </cell>
          <cell r="AM48">
            <v>0</v>
          </cell>
          <cell r="AN48">
            <v>0</v>
          </cell>
        </row>
        <row r="49">
          <cell r="D49" t="str">
            <v>NPV of CFs (7.5% WACC)</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4168.4691172485791</v>
          </cell>
          <cell r="V49">
            <v>0</v>
          </cell>
          <cell r="Y49" t="str">
            <v>NPV of CFs (7.5% WACC)</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4168.4691172485791</v>
          </cell>
        </row>
        <row r="50">
          <cell r="D50" t="str">
            <v>Discounted TV (7.5% WACC, 1.3% PGR)</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8745.2456495873812</v>
          </cell>
          <cell r="V50">
            <v>0</v>
          </cell>
          <cell r="Y50" t="str">
            <v>Discounted TV (7.5% WACC, 1.3% PGR)</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8745.2456495873812</v>
          </cell>
        </row>
        <row r="51">
          <cell r="A51">
            <v>0</v>
          </cell>
          <cell r="B51">
            <v>0</v>
          </cell>
          <cell r="C51">
            <v>0</v>
          </cell>
          <cell r="D51" t="str">
            <v>Firm Value (EURmn)</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12913.714766835961</v>
          </cell>
          <cell r="T51">
            <v>12.913714766835961</v>
          </cell>
          <cell r="U51">
            <v>0</v>
          </cell>
          <cell r="V51">
            <v>0</v>
          </cell>
          <cell r="W51">
            <v>0</v>
          </cell>
          <cell r="Y51" t="str">
            <v>Firm Value (EURmn)</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12913.714766835961</v>
          </cell>
          <cell r="AO51">
            <v>0</v>
          </cell>
        </row>
        <row r="52">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T52">
            <v>0</v>
          </cell>
          <cell r="AD52">
            <v>0</v>
          </cell>
          <cell r="AE52">
            <v>0</v>
          </cell>
          <cell r="AF52">
            <v>0</v>
          </cell>
          <cell r="AG52">
            <v>0</v>
          </cell>
          <cell r="AH52">
            <v>0</v>
          </cell>
          <cell r="AI52">
            <v>0</v>
          </cell>
          <cell r="AJ52">
            <v>0</v>
          </cell>
          <cell r="AK52">
            <v>0</v>
          </cell>
          <cell r="AL52">
            <v>0</v>
          </cell>
          <cell r="AM52">
            <v>0</v>
          </cell>
          <cell r="AN52">
            <v>0</v>
          </cell>
        </row>
        <row r="53">
          <cell r="D53" t="str">
            <v>Firm Value / 2019E EBITDA</v>
          </cell>
          <cell r="E53">
            <v>0</v>
          </cell>
          <cell r="F53">
            <v>0</v>
          </cell>
          <cell r="G53">
            <v>0</v>
          </cell>
          <cell r="H53">
            <v>0</v>
          </cell>
          <cell r="I53">
            <v>0</v>
          </cell>
          <cell r="J53">
            <v>0</v>
          </cell>
          <cell r="K53">
            <v>0</v>
          </cell>
          <cell r="L53">
            <v>0</v>
          </cell>
          <cell r="M53">
            <v>0</v>
          </cell>
          <cell r="N53">
            <v>0</v>
          </cell>
          <cell r="O53">
            <v>0</v>
          </cell>
          <cell r="P53" t="str">
            <v xml:space="preserve"> </v>
          </cell>
          <cell r="Q53" t="str">
            <v xml:space="preserve"> </v>
          </cell>
          <cell r="R53">
            <v>0</v>
          </cell>
          <cell r="S53">
            <v>6.4600874271315467</v>
          </cell>
          <cell r="T53">
            <v>12.704097163635968</v>
          </cell>
          <cell r="Y53" t="str">
            <v>Firm Value / 2019E EBITDA</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6.4600874271315467</v>
          </cell>
        </row>
        <row r="54">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16.081836571402192</v>
          </cell>
        </row>
        <row r="55">
          <cell r="D55" t="str">
            <v>SENSITIVITY ANALYSIS - ENTERPRISE VALUE (EURm)</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row>
        <row r="57">
          <cell r="I57" t="str">
            <v>Do Not Delete</v>
          </cell>
          <cell r="J57">
            <v>0</v>
          </cell>
          <cell r="K57">
            <v>0</v>
          </cell>
          <cell r="L57">
            <v>0</v>
          </cell>
          <cell r="M57">
            <v>0</v>
          </cell>
          <cell r="N57">
            <v>0</v>
          </cell>
          <cell r="O57">
            <v>0</v>
          </cell>
          <cell r="P57">
            <v>0</v>
          </cell>
          <cell r="Q57">
            <v>0</v>
          </cell>
        </row>
        <row r="58">
          <cell r="I58">
            <v>1.2500000000000001E-2</v>
          </cell>
          <cell r="J58">
            <v>2.5000000000000005E-3</v>
          </cell>
          <cell r="K58">
            <v>7.5000000000000006E-3</v>
          </cell>
          <cell r="L58">
            <v>1.2500000000000001E-2</v>
          </cell>
          <cell r="M58">
            <v>1.7500000000000002E-2</v>
          </cell>
          <cell r="N58">
            <v>2.2500000000000003E-2</v>
          </cell>
          <cell r="O58">
            <v>6.7752538593024259</v>
          </cell>
        </row>
        <row r="59">
          <cell r="I59">
            <v>11736.015379736307</v>
          </cell>
          <cell r="J59">
            <v>5</v>
          </cell>
          <cell r="K59">
            <v>5.5</v>
          </cell>
          <cell r="L59">
            <v>6</v>
          </cell>
          <cell r="M59">
            <v>6.5</v>
          </cell>
          <cell r="N59">
            <v>7</v>
          </cell>
          <cell r="O59">
            <v>0</v>
          </cell>
          <cell r="P59">
            <v>0</v>
          </cell>
          <cell r="Q59">
            <v>0</v>
          </cell>
        </row>
        <row r="61">
          <cell r="E61">
            <v>0</v>
          </cell>
          <cell r="F61">
            <v>0</v>
          </cell>
          <cell r="H61">
            <v>0</v>
          </cell>
          <cell r="I61">
            <v>0</v>
          </cell>
          <cell r="J61" t="str">
            <v>PGR (%)</v>
          </cell>
          <cell r="K61">
            <v>0</v>
          </cell>
          <cell r="L61">
            <v>0</v>
          </cell>
          <cell r="M61">
            <v>0</v>
          </cell>
          <cell r="N61">
            <v>0</v>
          </cell>
          <cell r="S61">
            <v>5.9940986322139151</v>
          </cell>
        </row>
        <row r="62">
          <cell r="E62">
            <v>0</v>
          </cell>
          <cell r="F62">
            <v>0</v>
          </cell>
          <cell r="H62">
            <v>0</v>
          </cell>
          <cell r="I62">
            <v>12913.714766835961</v>
          </cell>
          <cell r="J62">
            <v>5</v>
          </cell>
          <cell r="K62">
            <v>5.5</v>
          </cell>
          <cell r="L62">
            <v>6</v>
          </cell>
          <cell r="M62">
            <v>6.5</v>
          </cell>
          <cell r="N62">
            <v>7</v>
          </cell>
          <cell r="O62">
            <v>0</v>
          </cell>
          <cell r="P62" t="str">
            <v>Width 8</v>
          </cell>
          <cell r="Q62" t="str">
            <v>Width 8</v>
          </cell>
          <cell r="S62">
            <v>2154.4047836373843</v>
          </cell>
        </row>
        <row r="63">
          <cell r="F63">
            <v>6.4999999999999988E-2</v>
          </cell>
          <cell r="H63" t="str">
            <v>WACC</v>
          </cell>
          <cell r="I63">
            <v>6.4999999999999988E-2</v>
          </cell>
          <cell r="J63">
            <v>15370.751138247764</v>
          </cell>
          <cell r="K63">
            <v>15370.751138247764</v>
          </cell>
          <cell r="L63">
            <v>15370.751138247764</v>
          </cell>
          <cell r="M63">
            <v>15370.751138247764</v>
          </cell>
          <cell r="N63">
            <v>15370.751138247764</v>
          </cell>
          <cell r="O63">
            <v>0</v>
          </cell>
          <cell r="S63">
            <v>1202.1093598300326</v>
          </cell>
        </row>
        <row r="64">
          <cell r="F64">
            <v>6.9999999999999993E-2</v>
          </cell>
          <cell r="H64">
            <v>0</v>
          </cell>
          <cell r="I64">
            <v>6.9999999999999993E-2</v>
          </cell>
          <cell r="J64">
            <v>14035.33541453137</v>
          </cell>
          <cell r="K64">
            <v>14035.33541453137</v>
          </cell>
          <cell r="L64">
            <v>14035.33541453137</v>
          </cell>
          <cell r="M64">
            <v>14035.33541453137</v>
          </cell>
          <cell r="N64">
            <v>14035.33541453137</v>
          </cell>
          <cell r="O64">
            <v>0</v>
          </cell>
          <cell r="S64">
            <v>10.742545727005938</v>
          </cell>
        </row>
        <row r="65">
          <cell r="E65" t="str">
            <v>WACC</v>
          </cell>
          <cell r="F65">
            <v>7.4999999999999997E-2</v>
          </cell>
          <cell r="H65">
            <v>0</v>
          </cell>
          <cell r="I65">
            <v>7.4999999999999997E-2</v>
          </cell>
          <cell r="J65">
            <v>12913.714766835961</v>
          </cell>
          <cell r="K65">
            <v>12913.714766835961</v>
          </cell>
          <cell r="L65">
            <v>12913.714766835961</v>
          </cell>
          <cell r="M65">
            <v>12913.714766835961</v>
          </cell>
          <cell r="N65">
            <v>12913.714766835961</v>
          </cell>
          <cell r="O65">
            <v>0</v>
          </cell>
        </row>
        <row r="66">
          <cell r="F66">
            <v>0.08</v>
          </cell>
          <cell r="H66">
            <v>0</v>
          </cell>
          <cell r="I66">
            <v>0.08</v>
          </cell>
          <cell r="J66">
            <v>11958.378406664393</v>
          </cell>
          <cell r="K66">
            <v>11958.378406664393</v>
          </cell>
          <cell r="L66">
            <v>11958.378406664393</v>
          </cell>
          <cell r="M66">
            <v>11958.378406664393</v>
          </cell>
          <cell r="N66">
            <v>11958.378406664393</v>
          </cell>
          <cell r="O66">
            <v>0</v>
          </cell>
        </row>
        <row r="67">
          <cell r="F67">
            <v>8.5000000000000006E-2</v>
          </cell>
          <cell r="H67">
            <v>0</v>
          </cell>
          <cell r="I67">
            <v>8.5000000000000006E-2</v>
          </cell>
          <cell r="J67">
            <v>11134.921910756548</v>
          </cell>
          <cell r="K67">
            <v>11134.921910756548</v>
          </cell>
          <cell r="L67">
            <v>11134.921910756548</v>
          </cell>
          <cell r="M67">
            <v>11134.921910756548</v>
          </cell>
          <cell r="N67">
            <v>11134.921910756548</v>
          </cell>
          <cell r="O67">
            <v>0</v>
          </cell>
          <cell r="T67">
            <v>0.70000000000000062</v>
          </cell>
        </row>
        <row r="69">
          <cell r="K69">
            <v>663.05072424958416</v>
          </cell>
          <cell r="L69">
            <v>2076.9570078669767</v>
          </cell>
          <cell r="M69">
            <v>1413.9062836173925</v>
          </cell>
        </row>
        <row r="70">
          <cell r="D70" t="str">
            <v>SENSITIVITY ANALYSIS - Implied FV / AFCF2019E</v>
          </cell>
          <cell r="E70">
            <v>0</v>
          </cell>
          <cell r="F70">
            <v>0</v>
          </cell>
          <cell r="G70">
            <v>0</v>
          </cell>
          <cell r="H70">
            <v>0</v>
          </cell>
          <cell r="I70">
            <v>0</v>
          </cell>
          <cell r="J70">
            <v>0</v>
          </cell>
          <cell r="K70">
            <v>0</v>
          </cell>
          <cell r="L70">
            <v>0</v>
          </cell>
          <cell r="M70">
            <v>0</v>
          </cell>
          <cell r="N70">
            <v>0</v>
          </cell>
          <cell r="O70">
            <v>0</v>
          </cell>
          <cell r="P70">
            <v>0</v>
          </cell>
          <cell r="Q70">
            <v>0</v>
          </cell>
        </row>
        <row r="72">
          <cell r="E72">
            <v>0</v>
          </cell>
          <cell r="F72">
            <v>0</v>
          </cell>
          <cell r="H72">
            <v>0</v>
          </cell>
          <cell r="I72">
            <v>0</v>
          </cell>
          <cell r="J72" t="str">
            <v>PGR (%)</v>
          </cell>
          <cell r="K72">
            <v>0</v>
          </cell>
          <cell r="L72">
            <v>0</v>
          </cell>
          <cell r="M72">
            <v>0</v>
          </cell>
          <cell r="N72">
            <v>0</v>
          </cell>
        </row>
        <row r="73">
          <cell r="E73">
            <v>0</v>
          </cell>
          <cell r="F73">
            <v>0</v>
          </cell>
          <cell r="H73">
            <v>0</v>
          </cell>
          <cell r="I73">
            <v>16.081836571402192</v>
          </cell>
          <cell r="J73">
            <v>5</v>
          </cell>
          <cell r="K73">
            <v>5.5</v>
          </cell>
          <cell r="L73">
            <v>6</v>
          </cell>
          <cell r="M73">
            <v>6.5</v>
          </cell>
          <cell r="N73">
            <v>7</v>
          </cell>
          <cell r="O73">
            <v>0</v>
          </cell>
          <cell r="P73">
            <v>0</v>
          </cell>
          <cell r="Q73">
            <v>0</v>
          </cell>
          <cell r="R73">
            <v>0</v>
          </cell>
          <cell r="S73">
            <v>0</v>
          </cell>
          <cell r="T73">
            <v>0</v>
          </cell>
        </row>
        <row r="74">
          <cell r="F74">
            <v>0</v>
          </cell>
          <cell r="H74" t="str">
            <v>WACC</v>
          </cell>
          <cell r="I74">
            <v>6.4999999999999988E-2</v>
          </cell>
          <cell r="J74">
            <v>19.141657706410665</v>
          </cell>
          <cell r="K74">
            <v>19.141657706410665</v>
          </cell>
          <cell r="L74">
            <v>19.141657706410665</v>
          </cell>
          <cell r="M74">
            <v>19.141657706410665</v>
          </cell>
          <cell r="N74">
            <v>19.141657706410665</v>
          </cell>
          <cell r="O74">
            <v>0</v>
          </cell>
          <cell r="P74">
            <v>0</v>
          </cell>
          <cell r="Q74">
            <v>0</v>
          </cell>
          <cell r="R74">
            <v>0</v>
          </cell>
          <cell r="S74">
            <v>0</v>
          </cell>
          <cell r="T74">
            <v>0</v>
          </cell>
        </row>
        <row r="75">
          <cell r="F75">
            <v>0</v>
          </cell>
          <cell r="H75">
            <v>0</v>
          </cell>
          <cell r="I75">
            <v>6.9999999999999993E-2</v>
          </cell>
          <cell r="J75">
            <v>17.478624426564593</v>
          </cell>
          <cell r="K75">
            <v>17.478624426564593</v>
          </cell>
          <cell r="L75">
            <v>17.478624426564593</v>
          </cell>
          <cell r="M75">
            <v>17.478624426564593</v>
          </cell>
          <cell r="N75">
            <v>17.478624426564593</v>
          </cell>
          <cell r="O75">
            <v>0</v>
          </cell>
          <cell r="P75">
            <v>0</v>
          </cell>
          <cell r="Q75">
            <v>0</v>
          </cell>
          <cell r="R75">
            <v>0</v>
          </cell>
          <cell r="S75">
            <v>0</v>
          </cell>
          <cell r="T75">
            <v>0</v>
          </cell>
        </row>
        <row r="76">
          <cell r="F76">
            <v>0</v>
          </cell>
          <cell r="H76">
            <v>0</v>
          </cell>
          <cell r="I76">
            <v>7.4999999999999997E-2</v>
          </cell>
          <cell r="J76">
            <v>16.081836571402192</v>
          </cell>
          <cell r="K76">
            <v>16.081836571402192</v>
          </cell>
          <cell r="L76">
            <v>16.081836571402192</v>
          </cell>
          <cell r="M76">
            <v>16.081836571402192</v>
          </cell>
          <cell r="N76">
            <v>16.081836571402192</v>
          </cell>
          <cell r="O76">
            <v>0</v>
          </cell>
          <cell r="P76">
            <v>0</v>
          </cell>
          <cell r="Q76">
            <v>0</v>
          </cell>
          <cell r="R76">
            <v>0</v>
          </cell>
          <cell r="S76">
            <v>0</v>
          </cell>
          <cell r="T76">
            <v>0</v>
          </cell>
        </row>
        <row r="77">
          <cell r="F77">
            <v>0</v>
          </cell>
          <cell r="H77">
            <v>0</v>
          </cell>
          <cell r="I77">
            <v>0.08</v>
          </cell>
          <cell r="J77">
            <v>14.892127530092644</v>
          </cell>
          <cell r="K77">
            <v>14.892127530092644</v>
          </cell>
          <cell r="L77">
            <v>14.892127530092644</v>
          </cell>
          <cell r="M77">
            <v>14.892127530092644</v>
          </cell>
          <cell r="N77">
            <v>14.892127530092644</v>
          </cell>
          <cell r="O77">
            <v>0</v>
          </cell>
          <cell r="P77">
            <v>0</v>
          </cell>
          <cell r="Q77">
            <v>0</v>
          </cell>
          <cell r="R77">
            <v>0</v>
          </cell>
          <cell r="S77">
            <v>0</v>
          </cell>
          <cell r="T77">
            <v>0</v>
          </cell>
        </row>
        <row r="78">
          <cell r="F78">
            <v>0</v>
          </cell>
          <cell r="H78">
            <v>0</v>
          </cell>
          <cell r="I78">
            <v>8.5000000000000006E-2</v>
          </cell>
          <cell r="J78">
            <v>13.866652441788975</v>
          </cell>
          <cell r="K78">
            <v>13.866652441788975</v>
          </cell>
          <cell r="L78">
            <v>13.866652441788975</v>
          </cell>
          <cell r="M78">
            <v>13.866652441788975</v>
          </cell>
          <cell r="N78">
            <v>13.866652441788975</v>
          </cell>
          <cell r="O78">
            <v>0</v>
          </cell>
          <cell r="P78">
            <v>0</v>
          </cell>
          <cell r="Q78">
            <v>0</v>
          </cell>
          <cell r="R78">
            <v>0</v>
          </cell>
          <cell r="S78">
            <v>0</v>
          </cell>
          <cell r="T78">
            <v>0</v>
          </cell>
        </row>
        <row r="79">
          <cell r="F79">
            <v>0</v>
          </cell>
          <cell r="H79">
            <v>0</v>
          </cell>
          <cell r="I79">
            <v>0</v>
          </cell>
          <cell r="J79">
            <v>0</v>
          </cell>
          <cell r="K79">
            <v>0</v>
          </cell>
          <cell r="L79">
            <v>0</v>
          </cell>
          <cell r="M79">
            <v>0</v>
          </cell>
          <cell r="N79">
            <v>0</v>
          </cell>
          <cell r="O79">
            <v>0</v>
          </cell>
        </row>
        <row r="81">
          <cell r="D81" t="str">
            <v>SENSITIVITY ANALYSIS - Implied FV / EBITDA 2019E</v>
          </cell>
          <cell r="E81">
            <v>0</v>
          </cell>
          <cell r="F81">
            <v>0</v>
          </cell>
          <cell r="G81">
            <v>0</v>
          </cell>
          <cell r="H81">
            <v>0</v>
          </cell>
          <cell r="I81">
            <v>0</v>
          </cell>
          <cell r="J81">
            <v>0</v>
          </cell>
          <cell r="K81">
            <v>0</v>
          </cell>
          <cell r="L81">
            <v>0</v>
          </cell>
          <cell r="M81">
            <v>0</v>
          </cell>
          <cell r="N81">
            <v>0</v>
          </cell>
          <cell r="O81">
            <v>0</v>
          </cell>
          <cell r="P81">
            <v>0</v>
          </cell>
          <cell r="Q81">
            <v>0</v>
          </cell>
        </row>
        <row r="83">
          <cell r="I83">
            <v>5.7941325004869455</v>
          </cell>
        </row>
        <row r="85">
          <cell r="E85">
            <v>0</v>
          </cell>
          <cell r="F85">
            <v>0</v>
          </cell>
          <cell r="I85">
            <v>0</v>
          </cell>
          <cell r="J85" t="str">
            <v>PGR (%)</v>
          </cell>
          <cell r="K85">
            <v>0</v>
          </cell>
          <cell r="L85">
            <v>0</v>
          </cell>
          <cell r="M85">
            <v>0</v>
          </cell>
          <cell r="N85">
            <v>0</v>
          </cell>
        </row>
        <row r="86">
          <cell r="E86">
            <v>0</v>
          </cell>
          <cell r="F86">
            <v>0</v>
          </cell>
          <cell r="H86">
            <v>0</v>
          </cell>
          <cell r="I86">
            <v>6.4600874271315467</v>
          </cell>
          <cell r="J86">
            <v>5</v>
          </cell>
          <cell r="K86">
            <v>5.5</v>
          </cell>
          <cell r="L86">
            <v>6</v>
          </cell>
          <cell r="M86">
            <v>6.5</v>
          </cell>
          <cell r="N86">
            <v>7</v>
          </cell>
          <cell r="O86">
            <v>0</v>
          </cell>
        </row>
        <row r="87">
          <cell r="F87">
            <v>0</v>
          </cell>
          <cell r="H87" t="str">
            <v>WACC</v>
          </cell>
          <cell r="I87">
            <v>6.4999999999999988E-2</v>
          </cell>
          <cell r="J87">
            <v>1.8060308122657001</v>
          </cell>
          <cell r="K87">
            <v>1.8117279888182087</v>
          </cell>
          <cell r="L87">
            <v>1.8164652367182303</v>
          </cell>
          <cell r="M87">
            <v>1.8204663155584195</v>
          </cell>
          <cell r="N87">
            <v>1.8238904544072334</v>
          </cell>
          <cell r="O87">
            <v>0</v>
          </cell>
        </row>
        <row r="88">
          <cell r="F88">
            <v>0</v>
          </cell>
          <cell r="H88">
            <v>0</v>
          </cell>
          <cell r="I88">
            <v>6.9999999999999993E-2</v>
          </cell>
          <cell r="J88">
            <v>1.7808729984214071</v>
          </cell>
          <cell r="K88">
            <v>1.7864360322423236</v>
          </cell>
          <cell r="L88">
            <v>1.7910609490613991</v>
          </cell>
          <cell r="M88">
            <v>1.7949665942134332</v>
          </cell>
          <cell r="N88">
            <v>1.7983086542064437</v>
          </cell>
          <cell r="O88">
            <v>0</v>
          </cell>
        </row>
        <row r="89">
          <cell r="F89">
            <v>0</v>
          </cell>
          <cell r="H89">
            <v>0</v>
          </cell>
          <cell r="I89">
            <v>7.4999999999999997E-2</v>
          </cell>
          <cell r="J89">
            <v>1.7562822560754188</v>
          </cell>
          <cell r="K89">
            <v>1.7617149682372244</v>
          </cell>
          <cell r="L89">
            <v>1.7662307669539994</v>
          </cell>
          <cell r="M89">
            <v>1.7700437176214709</v>
          </cell>
          <cell r="N89">
            <v>1.7733060616943619</v>
          </cell>
          <cell r="O89">
            <v>0</v>
          </cell>
        </row>
        <row r="90">
          <cell r="F90">
            <v>0</v>
          </cell>
          <cell r="H90">
            <v>0</v>
          </cell>
          <cell r="I90">
            <v>0.08</v>
          </cell>
          <cell r="J90">
            <v>1.7322422388704171</v>
          </cell>
          <cell r="K90">
            <v>1.7375483236152325</v>
          </cell>
          <cell r="L90">
            <v>1.7419581102612618</v>
          </cell>
          <cell r="M90">
            <v>1.7456810142521462</v>
          </cell>
          <cell r="N90">
            <v>1.7488659263368334</v>
          </cell>
          <cell r="O90">
            <v>0</v>
          </cell>
        </row>
        <row r="91">
          <cell r="F91">
            <v>0</v>
          </cell>
          <cell r="H91">
            <v>0</v>
          </cell>
          <cell r="I91">
            <v>8.5000000000000006E-2</v>
          </cell>
          <cell r="J91">
            <v>1.7087371617016398</v>
          </cell>
          <cell r="K91">
            <v>1.7139201912322883</v>
          </cell>
          <cell r="L91">
            <v>1.7182269689403418</v>
          </cell>
          <cell r="M91">
            <v>1.7218623861327207</v>
          </cell>
          <cell r="N91">
            <v>1.7249720741577272</v>
          </cell>
          <cell r="O91">
            <v>0</v>
          </cell>
        </row>
        <row r="97">
          <cell r="A97">
            <v>0</v>
          </cell>
          <cell r="B97">
            <v>2</v>
          </cell>
          <cell r="C97">
            <v>0</v>
          </cell>
          <cell r="D97" t="str">
            <v>END</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row>
        <row r="100">
          <cell r="K100">
            <v>0</v>
          </cell>
        </row>
        <row r="102">
          <cell r="E102">
            <v>0</v>
          </cell>
        </row>
      </sheetData>
      <sheetData sheetId="6"/>
      <sheetData sheetId="7">
        <row r="2">
          <cell r="Q2">
            <v>0</v>
          </cell>
        </row>
        <row r="3">
          <cell r="D3" t="str">
            <v>Precedent Transactions</v>
          </cell>
        </row>
        <row r="4">
          <cell r="D4">
            <v>0</v>
          </cell>
          <cell r="E4" t="str">
            <v>EURm</v>
          </cell>
          <cell r="F4" t="str">
            <v>EURm PF</v>
          </cell>
          <cell r="Q4">
            <v>0</v>
          </cell>
        </row>
        <row r="5">
          <cell r="D5" t="str">
            <v>2018 EBITDA</v>
          </cell>
          <cell r="E5">
            <v>1729.1976265133519</v>
          </cell>
          <cell r="F5">
            <v>3403.3261376924738</v>
          </cell>
        </row>
        <row r="6">
          <cell r="D6" t="str">
            <v>2019E EBITDA</v>
          </cell>
          <cell r="E6">
            <v>1915.5</v>
          </cell>
          <cell r="F6">
            <v>3379.2040522195248</v>
          </cell>
        </row>
        <row r="7">
          <cell r="D7" t="str">
            <v>2020E EBITDA</v>
          </cell>
          <cell r="E7">
            <v>1999</v>
          </cell>
          <cell r="F7">
            <v>3516.5183549781959</v>
          </cell>
          <cell r="G7">
            <v>0</v>
          </cell>
        </row>
        <row r="8">
          <cell r="D8">
            <v>0</v>
          </cell>
          <cell r="E8">
            <v>0</v>
          </cell>
          <cell r="G8">
            <v>0</v>
          </cell>
        </row>
        <row r="9">
          <cell r="D9" t="str">
            <v>Precedent List</v>
          </cell>
          <cell r="E9">
            <v>0</v>
          </cell>
          <cell r="F9">
            <v>0</v>
          </cell>
          <cell r="G9">
            <v>0</v>
          </cell>
          <cell r="H9">
            <v>0</v>
          </cell>
          <cell r="I9" t="str">
            <v>O2 UK</v>
          </cell>
          <cell r="J9">
            <v>0</v>
          </cell>
          <cell r="K9" t="str">
            <v>PF</v>
          </cell>
          <cell r="M9" t="str">
            <v>FX</v>
          </cell>
          <cell r="N9">
            <v>0.85318039999999995</v>
          </cell>
          <cell r="O9">
            <v>43794</v>
          </cell>
        </row>
        <row r="10">
          <cell r="D10" t="str">
            <v>Acquiror/Target</v>
          </cell>
          <cell r="E10">
            <v>0</v>
          </cell>
          <cell r="F10" t="str">
            <v>EV / FY+1 EBITDA</v>
          </cell>
          <cell r="G10" t="str">
            <v>LTM</v>
          </cell>
          <cell r="H10" t="str">
            <v>NTM</v>
          </cell>
          <cell r="I10" t="str">
            <v>LTM Valuation</v>
          </cell>
          <cell r="J10" t="str">
            <v>Ranking</v>
          </cell>
          <cell r="K10" t="str">
            <v>LTM Valuation</v>
          </cell>
          <cell r="N10">
            <v>0</v>
          </cell>
          <cell r="O10">
            <v>0</v>
          </cell>
          <cell r="P10">
            <v>0</v>
          </cell>
          <cell r="Q10">
            <v>0</v>
          </cell>
          <cell r="R10">
            <v>0</v>
          </cell>
          <cell r="S10">
            <v>0</v>
          </cell>
          <cell r="T10">
            <v>0</v>
          </cell>
          <cell r="U10">
            <v>0</v>
          </cell>
        </row>
        <row r="11">
          <cell r="D11" t="str">
            <v>Apax / ORA CH</v>
          </cell>
          <cell r="E11">
            <v>0</v>
          </cell>
          <cell r="G11">
            <v>6.2</v>
          </cell>
          <cell r="I11">
            <v>11876.1</v>
          </cell>
          <cell r="J11">
            <v>5</v>
          </cell>
          <cell r="K11">
            <v>20951.065123761055</v>
          </cell>
          <cell r="M11">
            <v>11876.1</v>
          </cell>
          <cell r="N11">
            <v>1.5</v>
          </cell>
          <cell r="O11">
            <v>10132.455748439999</v>
          </cell>
          <cell r="P11">
            <v>0</v>
          </cell>
          <cell r="Q11">
            <v>0</v>
          </cell>
          <cell r="R11">
            <v>0</v>
          </cell>
          <cell r="S11">
            <v>0</v>
          </cell>
          <cell r="T11">
            <v>0</v>
          </cell>
          <cell r="U11">
            <v>0</v>
          </cell>
        </row>
        <row r="12">
          <cell r="D12" t="str">
            <v>Zygmunt Solorz / Polkomtel</v>
          </cell>
          <cell r="E12">
            <v>0</v>
          </cell>
          <cell r="G12">
            <v>6.6</v>
          </cell>
          <cell r="I12">
            <v>12642.3</v>
          </cell>
          <cell r="J12">
            <v>1</v>
          </cell>
          <cell r="K12">
            <v>22302.746744648863</v>
          </cell>
          <cell r="M12">
            <v>12642.3</v>
          </cell>
          <cell r="N12">
            <v>1.5</v>
          </cell>
          <cell r="O12">
            <v>10786.162570919998</v>
          </cell>
          <cell r="P12">
            <v>0</v>
          </cell>
          <cell r="Q12">
            <v>0</v>
          </cell>
          <cell r="R12">
            <v>0</v>
          </cell>
          <cell r="S12">
            <v>0</v>
          </cell>
          <cell r="T12">
            <v>0</v>
          </cell>
          <cell r="U12">
            <v>0</v>
          </cell>
        </row>
        <row r="13">
          <cell r="D13" t="str">
            <v>Sunrise / CVC</v>
          </cell>
          <cell r="E13">
            <v>0</v>
          </cell>
          <cell r="G13">
            <v>6.1</v>
          </cell>
          <cell r="H13" t="str">
            <v xml:space="preserve"> </v>
          </cell>
          <cell r="I13">
            <v>11684.55</v>
          </cell>
          <cell r="J13">
            <v>6</v>
          </cell>
          <cell r="K13">
            <v>20613.144718539101</v>
          </cell>
          <cell r="M13">
            <v>11684.55</v>
          </cell>
          <cell r="N13">
            <v>1.5</v>
          </cell>
          <cell r="O13">
            <v>9969.0290428199987</v>
          </cell>
          <cell r="P13">
            <v>0</v>
          </cell>
          <cell r="Q13">
            <v>0</v>
          </cell>
          <cell r="R13">
            <v>0</v>
          </cell>
          <cell r="S13">
            <v>0</v>
          </cell>
          <cell r="T13">
            <v>0</v>
          </cell>
          <cell r="U13">
            <v>0</v>
          </cell>
        </row>
        <row r="14">
          <cell r="D14" t="str">
            <v>NJJ Capital / Salt (ORA CH)</v>
          </cell>
          <cell r="E14">
            <v>0</v>
          </cell>
          <cell r="F14">
            <v>0</v>
          </cell>
          <cell r="G14">
            <v>6.5</v>
          </cell>
          <cell r="H14">
            <v>0</v>
          </cell>
          <cell r="I14">
            <v>12450.75</v>
          </cell>
          <cell r="J14">
            <v>3</v>
          </cell>
          <cell r="K14">
            <v>21964.826339426912</v>
          </cell>
          <cell r="M14">
            <v>12450.75</v>
          </cell>
          <cell r="N14">
            <v>1.5</v>
          </cell>
          <cell r="O14">
            <v>10622.735865299999</v>
          </cell>
          <cell r="P14">
            <v>0</v>
          </cell>
          <cell r="Q14">
            <v>0</v>
          </cell>
          <cell r="R14">
            <v>0</v>
          </cell>
          <cell r="S14">
            <v>0</v>
          </cell>
          <cell r="T14">
            <v>0</v>
          </cell>
          <cell r="U14">
            <v>0</v>
          </cell>
        </row>
        <row r="15">
          <cell r="D15" t="str">
            <v>VEON IT / Hutch</v>
          </cell>
          <cell r="E15">
            <v>0</v>
          </cell>
          <cell r="F15">
            <v>0</v>
          </cell>
          <cell r="G15">
            <v>6.6</v>
          </cell>
          <cell r="H15">
            <v>0</v>
          </cell>
          <cell r="I15">
            <v>12642.3</v>
          </cell>
          <cell r="J15">
            <v>1</v>
          </cell>
          <cell r="K15">
            <v>22302.746744648863</v>
          </cell>
          <cell r="M15">
            <v>12642.3</v>
          </cell>
          <cell r="N15">
            <v>1.5</v>
          </cell>
          <cell r="O15">
            <v>10786.162570919998</v>
          </cell>
          <cell r="P15">
            <v>0</v>
          </cell>
          <cell r="Q15">
            <v>0</v>
          </cell>
          <cell r="R15">
            <v>0</v>
          </cell>
          <cell r="S15">
            <v>0</v>
          </cell>
          <cell r="T15">
            <v>0</v>
          </cell>
          <cell r="U15">
            <v>0</v>
          </cell>
        </row>
        <row r="16">
          <cell r="D16" t="str">
            <v>02 UK / Italy</v>
          </cell>
          <cell r="E16">
            <v>0</v>
          </cell>
          <cell r="F16">
            <v>0</v>
          </cell>
          <cell r="G16">
            <v>6.2312613387435727</v>
          </cell>
          <cell r="H16">
            <v>0</v>
          </cell>
          <cell r="I16">
            <v>11935.981094363313</v>
          </cell>
          <cell r="J16">
            <v>4</v>
          </cell>
          <cell r="K16">
            <v>21056.703566321143</v>
          </cell>
          <cell r="M16">
            <v>11935.981094363313</v>
          </cell>
          <cell r="N16">
            <v>1.5</v>
          </cell>
          <cell r="O16">
            <v>10183.545124481328</v>
          </cell>
          <cell r="P16">
            <v>0</v>
          </cell>
          <cell r="Q16">
            <v>0</v>
          </cell>
          <cell r="R16">
            <v>0</v>
          </cell>
          <cell r="S16">
            <v>0</v>
          </cell>
          <cell r="T16">
            <v>0</v>
          </cell>
          <cell r="U16">
            <v>0</v>
          </cell>
        </row>
        <row r="17">
          <cell r="D17" t="str">
            <v>Median</v>
          </cell>
          <cell r="E17">
            <v>0</v>
          </cell>
          <cell r="F17">
            <v>0</v>
          </cell>
          <cell r="G17">
            <v>6.3656306693717859</v>
          </cell>
          <cell r="H17">
            <v>0</v>
          </cell>
          <cell r="I17">
            <v>0</v>
          </cell>
          <cell r="J17">
            <v>0</v>
          </cell>
          <cell r="K17">
            <v>0</v>
          </cell>
          <cell r="N17">
            <v>1.5</v>
          </cell>
          <cell r="O17">
            <v>10949.58927654</v>
          </cell>
          <cell r="P17">
            <v>0</v>
          </cell>
          <cell r="Q17">
            <v>0</v>
          </cell>
          <cell r="R17">
            <v>0</v>
          </cell>
          <cell r="S17">
            <v>0</v>
          </cell>
          <cell r="T17">
            <v>0</v>
          </cell>
          <cell r="U17">
            <v>0</v>
          </cell>
        </row>
        <row r="18">
          <cell r="D18" t="str">
            <v>Min</v>
          </cell>
          <cell r="F18">
            <v>0</v>
          </cell>
          <cell r="G18">
            <v>6.1</v>
          </cell>
          <cell r="N18">
            <v>0</v>
          </cell>
          <cell r="O18">
            <v>0</v>
          </cell>
          <cell r="P18">
            <v>0</v>
          </cell>
          <cell r="Q18">
            <v>0</v>
          </cell>
          <cell r="R18">
            <v>0</v>
          </cell>
          <cell r="S18">
            <v>0</v>
          </cell>
          <cell r="T18">
            <v>0</v>
          </cell>
          <cell r="U18">
            <v>0</v>
          </cell>
        </row>
        <row r="19">
          <cell r="D19" t="str">
            <v>Max</v>
          </cell>
          <cell r="E19">
            <v>0</v>
          </cell>
          <cell r="F19">
            <v>0</v>
          </cell>
          <cell r="G19">
            <v>6.6</v>
          </cell>
          <cell r="L19">
            <v>11205.330182393887</v>
          </cell>
          <cell r="M19">
            <v>12205.330182393887</v>
          </cell>
          <cell r="N19">
            <v>0</v>
          </cell>
          <cell r="O19">
            <v>0</v>
          </cell>
          <cell r="P19">
            <v>0</v>
          </cell>
          <cell r="Q19">
            <v>0</v>
          </cell>
          <cell r="R19">
            <v>0</v>
          </cell>
          <cell r="S19">
            <v>0</v>
          </cell>
          <cell r="T19">
            <v>0</v>
          </cell>
          <cell r="U19">
            <v>0</v>
          </cell>
        </row>
        <row r="23">
          <cell r="D23" t="str">
            <v>H3G / ORA AT</v>
          </cell>
          <cell r="E23">
            <v>0</v>
          </cell>
          <cell r="F23">
            <v>6.9</v>
          </cell>
          <cell r="G23">
            <v>6.9</v>
          </cell>
          <cell r="H23">
            <v>13216.95</v>
          </cell>
          <cell r="I23">
            <v>11931.463622942128</v>
          </cell>
          <cell r="J23">
            <v>6</v>
          </cell>
          <cell r="N23">
            <v>0</v>
          </cell>
          <cell r="O23">
            <v>0</v>
          </cell>
          <cell r="P23">
            <v>0</v>
          </cell>
          <cell r="Q23">
            <v>0</v>
          </cell>
          <cell r="R23">
            <v>0</v>
          </cell>
          <cell r="S23">
            <v>0</v>
          </cell>
          <cell r="T23">
            <v>0</v>
          </cell>
          <cell r="U23">
            <v>0</v>
          </cell>
        </row>
        <row r="24">
          <cell r="D24" t="str">
            <v>BT/EE</v>
          </cell>
          <cell r="E24">
            <v>0</v>
          </cell>
          <cell r="F24">
            <v>7.6</v>
          </cell>
          <cell r="G24">
            <v>7.9</v>
          </cell>
          <cell r="H24">
            <v>14557.8</v>
          </cell>
          <cell r="I24">
            <v>15132.45</v>
          </cell>
          <cell r="J24" t="e">
            <v>#N/A</v>
          </cell>
          <cell r="K24">
            <v>26695.712012534248</v>
          </cell>
          <cell r="N24">
            <v>0</v>
          </cell>
          <cell r="O24">
            <v>0</v>
          </cell>
          <cell r="P24">
            <v>0</v>
          </cell>
          <cell r="Q24">
            <v>0</v>
          </cell>
          <cell r="R24">
            <v>0</v>
          </cell>
          <cell r="S24">
            <v>0</v>
          </cell>
          <cell r="T24">
            <v>0</v>
          </cell>
          <cell r="U24">
            <v>0</v>
          </cell>
        </row>
        <row r="25">
          <cell r="D25" t="str">
            <v>Vodafone / ONO</v>
          </cell>
          <cell r="E25">
            <v>0</v>
          </cell>
          <cell r="F25">
            <v>0</v>
          </cell>
          <cell r="G25">
            <v>10.5</v>
          </cell>
          <cell r="H25">
            <v>0</v>
          </cell>
          <cell r="I25">
            <v>20112.75</v>
          </cell>
          <cell r="J25" t="e">
            <v>#N/A</v>
          </cell>
          <cell r="K25">
            <v>35481.642548305012</v>
          </cell>
          <cell r="N25">
            <v>0</v>
          </cell>
          <cell r="O25">
            <v>0</v>
          </cell>
          <cell r="P25">
            <v>0</v>
          </cell>
          <cell r="Q25">
            <v>0</v>
          </cell>
          <cell r="R25">
            <v>0</v>
          </cell>
          <cell r="S25">
            <v>0</v>
          </cell>
          <cell r="T25">
            <v>0</v>
          </cell>
          <cell r="U25">
            <v>0</v>
          </cell>
        </row>
        <row r="26">
          <cell r="D26" t="str">
            <v>Vodafone / KDG</v>
          </cell>
          <cell r="E26">
            <v>0</v>
          </cell>
          <cell r="F26">
            <v>0</v>
          </cell>
          <cell r="G26">
            <v>12.4</v>
          </cell>
          <cell r="H26">
            <v>0</v>
          </cell>
          <cell r="I26">
            <v>21442.050568765564</v>
          </cell>
          <cell r="J26">
            <v>1</v>
          </cell>
          <cell r="N26">
            <v>0</v>
          </cell>
          <cell r="O26">
            <v>0</v>
          </cell>
          <cell r="P26">
            <v>0</v>
          </cell>
          <cell r="Q26">
            <v>0</v>
          </cell>
          <cell r="R26">
            <v>0</v>
          </cell>
          <cell r="S26">
            <v>0</v>
          </cell>
          <cell r="T26">
            <v>0</v>
          </cell>
          <cell r="U26">
            <v>0</v>
          </cell>
        </row>
        <row r="27">
          <cell r="D27" t="str">
            <v>H3G / O2 IRA</v>
          </cell>
          <cell r="E27">
            <v>0</v>
          </cell>
          <cell r="F27">
            <v>7.1</v>
          </cell>
          <cell r="G27">
            <v>6.8</v>
          </cell>
          <cell r="H27">
            <v>13600.05</v>
          </cell>
          <cell r="I27">
            <v>11758.543860290793</v>
          </cell>
          <cell r="J27">
            <v>7</v>
          </cell>
          <cell r="N27">
            <v>0</v>
          </cell>
          <cell r="O27">
            <v>0</v>
          </cell>
          <cell r="P27">
            <v>0</v>
          </cell>
          <cell r="Q27">
            <v>0</v>
          </cell>
          <cell r="R27">
            <v>0</v>
          </cell>
          <cell r="S27">
            <v>0</v>
          </cell>
          <cell r="T27">
            <v>0</v>
          </cell>
          <cell r="U27">
            <v>0</v>
          </cell>
        </row>
        <row r="28">
          <cell r="D28" t="str">
            <v>NUM/SFR</v>
          </cell>
          <cell r="E28">
            <v>0</v>
          </cell>
          <cell r="F28">
            <v>7.3</v>
          </cell>
          <cell r="G28">
            <v>6.5</v>
          </cell>
          <cell r="H28">
            <v>13983.15</v>
          </cell>
          <cell r="I28">
            <v>11239.784572336788</v>
          </cell>
          <cell r="J28">
            <v>8</v>
          </cell>
          <cell r="N28">
            <v>0</v>
          </cell>
          <cell r="O28">
            <v>0</v>
          </cell>
          <cell r="P28">
            <v>0</v>
          </cell>
          <cell r="Q28">
            <v>0</v>
          </cell>
          <cell r="R28">
            <v>0</v>
          </cell>
          <cell r="S28">
            <v>0</v>
          </cell>
          <cell r="T28">
            <v>0</v>
          </cell>
          <cell r="U28">
            <v>0</v>
          </cell>
        </row>
        <row r="29">
          <cell r="D29" t="str">
            <v>TEFD/E-plus</v>
          </cell>
          <cell r="E29">
            <v>0</v>
          </cell>
          <cell r="F29">
            <v>9</v>
          </cell>
          <cell r="G29">
            <v>7.6</v>
          </cell>
          <cell r="H29">
            <v>17239.5</v>
          </cell>
          <cell r="I29">
            <v>13141.901961501473</v>
          </cell>
          <cell r="J29">
            <v>5</v>
          </cell>
          <cell r="N29">
            <v>0</v>
          </cell>
          <cell r="O29">
            <v>0</v>
          </cell>
          <cell r="P29">
            <v>0</v>
          </cell>
          <cell r="Q29">
            <v>0</v>
          </cell>
          <cell r="R29">
            <v>0</v>
          </cell>
          <cell r="S29">
            <v>0</v>
          </cell>
          <cell r="T29">
            <v>0</v>
          </cell>
          <cell r="U29">
            <v>0</v>
          </cell>
        </row>
        <row r="30">
          <cell r="D30" t="str">
            <v>Telenet / Base</v>
          </cell>
          <cell r="E30">
            <v>0</v>
          </cell>
          <cell r="F30">
            <v>0</v>
          </cell>
          <cell r="G30">
            <v>8</v>
          </cell>
          <cell r="H30">
            <v>0</v>
          </cell>
          <cell r="I30">
            <v>13833.581012106815</v>
          </cell>
          <cell r="J30">
            <v>4</v>
          </cell>
          <cell r="N30">
            <v>0</v>
          </cell>
          <cell r="O30">
            <v>0</v>
          </cell>
          <cell r="P30">
            <v>0</v>
          </cell>
          <cell r="Q30">
            <v>0</v>
          </cell>
          <cell r="R30">
            <v>0</v>
          </cell>
          <cell r="S30">
            <v>0</v>
          </cell>
          <cell r="T30">
            <v>0</v>
          </cell>
          <cell r="U30">
            <v>0</v>
          </cell>
        </row>
        <row r="32">
          <cell r="D32">
            <v>0</v>
          </cell>
          <cell r="E32">
            <v>0</v>
          </cell>
          <cell r="F32">
            <v>0</v>
          </cell>
          <cell r="G32">
            <v>0</v>
          </cell>
          <cell r="H32">
            <v>0</v>
          </cell>
          <cell r="I32">
            <v>0</v>
          </cell>
        </row>
        <row r="33">
          <cell r="D33">
            <v>0</v>
          </cell>
          <cell r="E33">
            <v>0</v>
          </cell>
          <cell r="F33">
            <v>0</v>
          </cell>
          <cell r="G33">
            <v>0</v>
          </cell>
          <cell r="H33">
            <v>0</v>
          </cell>
          <cell r="I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cell r="E36">
            <v>0</v>
          </cell>
          <cell r="F36">
            <v>0</v>
          </cell>
          <cell r="G36">
            <v>0</v>
          </cell>
          <cell r="H36">
            <v>0</v>
          </cell>
          <cell r="I36">
            <v>0</v>
          </cell>
        </row>
        <row r="37">
          <cell r="D37">
            <v>0</v>
          </cell>
          <cell r="E37">
            <v>0</v>
          </cell>
          <cell r="F37">
            <v>0</v>
          </cell>
          <cell r="G37">
            <v>0</v>
          </cell>
          <cell r="H37">
            <v>0</v>
          </cell>
          <cell r="I37">
            <v>0</v>
          </cell>
        </row>
        <row r="38">
          <cell r="D38">
            <v>0</v>
          </cell>
          <cell r="E38">
            <v>0</v>
          </cell>
          <cell r="F38">
            <v>0</v>
          </cell>
          <cell r="G38">
            <v>0</v>
          </cell>
          <cell r="H38">
            <v>0</v>
          </cell>
          <cell r="I38">
            <v>0</v>
          </cell>
        </row>
        <row r="39">
          <cell r="D39">
            <v>0</v>
          </cell>
          <cell r="E39">
            <v>0</v>
          </cell>
          <cell r="F39">
            <v>0</v>
          </cell>
          <cell r="G39">
            <v>0</v>
          </cell>
          <cell r="H39">
            <v>0</v>
          </cell>
          <cell r="I39">
            <v>0</v>
          </cell>
        </row>
        <row r="40">
          <cell r="D40">
            <v>0</v>
          </cell>
          <cell r="E40">
            <v>0</v>
          </cell>
          <cell r="F40">
            <v>0</v>
          </cell>
          <cell r="G40">
            <v>0</v>
          </cell>
          <cell r="H40">
            <v>0</v>
          </cell>
          <cell r="I40">
            <v>0</v>
          </cell>
        </row>
        <row r="41">
          <cell r="D41">
            <v>0</v>
          </cell>
          <cell r="E41">
            <v>0</v>
          </cell>
          <cell r="F41">
            <v>0</v>
          </cell>
          <cell r="G41">
            <v>0</v>
          </cell>
          <cell r="H41">
            <v>0</v>
          </cell>
          <cell r="I41">
            <v>0</v>
          </cell>
        </row>
        <row r="42">
          <cell r="D42">
            <v>0</v>
          </cell>
          <cell r="E42">
            <v>0</v>
          </cell>
          <cell r="F42">
            <v>0</v>
          </cell>
          <cell r="G42">
            <v>0</v>
          </cell>
          <cell r="H42">
            <v>0</v>
          </cell>
          <cell r="I42">
            <v>0</v>
          </cell>
        </row>
        <row r="43">
          <cell r="D43">
            <v>0</v>
          </cell>
          <cell r="E43">
            <v>0</v>
          </cell>
          <cell r="F43">
            <v>0</v>
          </cell>
          <cell r="G43">
            <v>0</v>
          </cell>
          <cell r="H43">
            <v>0</v>
          </cell>
          <cell r="I43">
            <v>0</v>
          </cell>
        </row>
        <row r="44">
          <cell r="D44">
            <v>0</v>
          </cell>
          <cell r="E44">
            <v>0</v>
          </cell>
          <cell r="F44">
            <v>0</v>
          </cell>
          <cell r="G44">
            <v>0</v>
          </cell>
          <cell r="H44">
            <v>0</v>
          </cell>
          <cell r="I44">
            <v>0</v>
          </cell>
        </row>
        <row r="45">
          <cell r="D45">
            <v>0</v>
          </cell>
          <cell r="E45">
            <v>0</v>
          </cell>
          <cell r="F45">
            <v>0</v>
          </cell>
          <cell r="G45">
            <v>0</v>
          </cell>
          <cell r="H45">
            <v>0</v>
          </cell>
          <cell r="I45">
            <v>0</v>
          </cell>
        </row>
        <row r="46">
          <cell r="D46">
            <v>0</v>
          </cell>
          <cell r="E46">
            <v>0</v>
          </cell>
          <cell r="F46">
            <v>0</v>
          </cell>
          <cell r="G46">
            <v>0</v>
          </cell>
          <cell r="H46">
            <v>0</v>
          </cell>
          <cell r="I46">
            <v>0</v>
          </cell>
        </row>
        <row r="47">
          <cell r="D47">
            <v>0</v>
          </cell>
          <cell r="E47">
            <v>0</v>
          </cell>
          <cell r="F47">
            <v>0</v>
          </cell>
          <cell r="G47">
            <v>0</v>
          </cell>
          <cell r="H47">
            <v>0</v>
          </cell>
          <cell r="I47">
            <v>0</v>
          </cell>
        </row>
        <row r="48">
          <cell r="D48">
            <v>0</v>
          </cell>
          <cell r="E48">
            <v>0</v>
          </cell>
          <cell r="F48">
            <v>0</v>
          </cell>
          <cell r="G48">
            <v>0</v>
          </cell>
          <cell r="H48">
            <v>0</v>
          </cell>
          <cell r="I48">
            <v>0</v>
          </cell>
        </row>
        <row r="49">
          <cell r="D49">
            <v>0</v>
          </cell>
          <cell r="E49">
            <v>0</v>
          </cell>
          <cell r="F49">
            <v>0</v>
          </cell>
          <cell r="G49">
            <v>0</v>
          </cell>
          <cell r="H49">
            <v>0</v>
          </cell>
          <cell r="I49">
            <v>0</v>
          </cell>
        </row>
        <row r="50">
          <cell r="D50">
            <v>0</v>
          </cell>
          <cell r="E50">
            <v>0</v>
          </cell>
          <cell r="F50">
            <v>0</v>
          </cell>
          <cell r="G50">
            <v>0</v>
          </cell>
          <cell r="H50">
            <v>0</v>
          </cell>
          <cell r="I50">
            <v>0</v>
          </cell>
        </row>
        <row r="51">
          <cell r="D51">
            <v>0</v>
          </cell>
          <cell r="E51">
            <v>0</v>
          </cell>
          <cell r="F51">
            <v>0</v>
          </cell>
          <cell r="G51">
            <v>0</v>
          </cell>
          <cell r="H51">
            <v>0</v>
          </cell>
          <cell r="I51">
            <v>0</v>
          </cell>
        </row>
        <row r="52">
          <cell r="D52">
            <v>0</v>
          </cell>
          <cell r="E52">
            <v>0</v>
          </cell>
          <cell r="F52">
            <v>0</v>
          </cell>
          <cell r="G52">
            <v>0</v>
          </cell>
          <cell r="H52">
            <v>0</v>
          </cell>
          <cell r="I52">
            <v>0</v>
          </cell>
        </row>
        <row r="53">
          <cell r="D53">
            <v>0</v>
          </cell>
          <cell r="E53">
            <v>0</v>
          </cell>
          <cell r="F53">
            <v>0</v>
          </cell>
          <cell r="G53">
            <v>0</v>
          </cell>
          <cell r="H53">
            <v>0</v>
          </cell>
          <cell r="I53">
            <v>0</v>
          </cell>
        </row>
        <row r="54">
          <cell r="D54">
            <v>0</v>
          </cell>
          <cell r="E54">
            <v>0</v>
          </cell>
          <cell r="F54">
            <v>0</v>
          </cell>
          <cell r="G54">
            <v>0</v>
          </cell>
          <cell r="H54">
            <v>0</v>
          </cell>
          <cell r="I54">
            <v>0</v>
          </cell>
        </row>
        <row r="55">
          <cell r="D55">
            <v>0</v>
          </cell>
          <cell r="E55">
            <v>0</v>
          </cell>
          <cell r="F55">
            <v>0</v>
          </cell>
          <cell r="G55">
            <v>0</v>
          </cell>
          <cell r="H55">
            <v>0</v>
          </cell>
          <cell r="I55">
            <v>0</v>
          </cell>
        </row>
        <row r="56">
          <cell r="D56">
            <v>0</v>
          </cell>
          <cell r="E56">
            <v>0</v>
          </cell>
          <cell r="F56">
            <v>0</v>
          </cell>
          <cell r="G56">
            <v>0</v>
          </cell>
          <cell r="H56">
            <v>0</v>
          </cell>
          <cell r="I56">
            <v>0</v>
          </cell>
        </row>
        <row r="57">
          <cell r="D57">
            <v>0</v>
          </cell>
          <cell r="E57">
            <v>0</v>
          </cell>
          <cell r="F57">
            <v>0</v>
          </cell>
          <cell r="G57">
            <v>0</v>
          </cell>
          <cell r="H57">
            <v>0</v>
          </cell>
          <cell r="I57">
            <v>0</v>
          </cell>
        </row>
        <row r="58">
          <cell r="D58">
            <v>0</v>
          </cell>
          <cell r="E58">
            <v>0</v>
          </cell>
          <cell r="F58">
            <v>0</v>
          </cell>
          <cell r="G58">
            <v>0</v>
          </cell>
          <cell r="H58">
            <v>0</v>
          </cell>
          <cell r="I58">
            <v>0</v>
          </cell>
        </row>
        <row r="59">
          <cell r="D59">
            <v>0</v>
          </cell>
          <cell r="E59">
            <v>0</v>
          </cell>
          <cell r="F59">
            <v>0</v>
          </cell>
          <cell r="G59">
            <v>0</v>
          </cell>
          <cell r="H59">
            <v>0</v>
          </cell>
          <cell r="I59">
            <v>0</v>
          </cell>
        </row>
        <row r="60">
          <cell r="D60">
            <v>0</v>
          </cell>
          <cell r="E60">
            <v>0</v>
          </cell>
          <cell r="F60">
            <v>0</v>
          </cell>
          <cell r="G60">
            <v>0</v>
          </cell>
          <cell r="H60">
            <v>0</v>
          </cell>
          <cell r="I60">
            <v>0</v>
          </cell>
        </row>
      </sheetData>
      <sheetData sheetId="8"/>
      <sheetData sheetId="9"/>
      <sheetData sheetId="10"/>
      <sheetData sheetId="11"/>
      <sheetData sheetId="12"/>
      <sheetData sheetId="13"/>
      <sheetData sheetId="14"/>
      <sheetData sheetId="15"/>
      <sheetData sheetId="16"/>
      <sheetData sheetId="17"/>
      <sheetData sheetId="18">
        <row r="1">
          <cell r="A1">
            <v>0</v>
          </cell>
        </row>
        <row r="2">
          <cell r="B2">
            <v>1</v>
          </cell>
          <cell r="D2" t="str">
            <v>Give-Get Analysis Output</v>
          </cell>
          <cell r="E2">
            <v>0</v>
          </cell>
          <cell r="F2">
            <v>0</v>
          </cell>
          <cell r="G2">
            <v>0</v>
          </cell>
          <cell r="H2">
            <v>0</v>
          </cell>
          <cell r="I2">
            <v>0</v>
          </cell>
          <cell r="J2">
            <v>0</v>
          </cell>
          <cell r="K2">
            <v>0</v>
          </cell>
          <cell r="L2">
            <v>0</v>
          </cell>
          <cell r="M2">
            <v>0</v>
          </cell>
          <cell r="N2">
            <v>0</v>
          </cell>
          <cell r="O2">
            <v>0</v>
          </cell>
          <cell r="P2">
            <v>0</v>
          </cell>
          <cell r="Q2">
            <v>0</v>
          </cell>
          <cell r="R2">
            <v>0</v>
          </cell>
        </row>
        <row r="4">
          <cell r="D4">
            <v>0</v>
          </cell>
          <cell r="E4">
            <v>0</v>
          </cell>
          <cell r="F4">
            <v>0</v>
          </cell>
        </row>
        <row r="5">
          <cell r="D5" t="str">
            <v>Give</v>
          </cell>
          <cell r="E5" t="str">
            <v>EURbn</v>
          </cell>
          <cell r="F5" t="str">
            <v>EURbn</v>
          </cell>
        </row>
        <row r="6">
          <cell r="D6" t="str">
            <v>TEF Latam Equity Value</v>
          </cell>
          <cell r="E6">
            <v>11.228</v>
          </cell>
          <cell r="F6">
            <v>18.050999999999998</v>
          </cell>
        </row>
        <row r="7">
          <cell r="D7" t="str">
            <v>50% of NPV of Latam Synergies</v>
          </cell>
          <cell r="E7">
            <v>1.1034133598035001</v>
          </cell>
          <cell r="F7">
            <v>1.1034133598035001</v>
          </cell>
        </row>
        <row r="8">
          <cell r="D8" t="str">
            <v>Total</v>
          </cell>
          <cell r="E8">
            <v>12.3314133598035</v>
          </cell>
          <cell r="F8">
            <v>19.154413359803499</v>
          </cell>
        </row>
        <row r="9">
          <cell r="D9">
            <v>0</v>
          </cell>
          <cell r="E9">
            <v>0</v>
          </cell>
          <cell r="F9">
            <v>0</v>
          </cell>
        </row>
        <row r="11">
          <cell r="D11">
            <v>0</v>
          </cell>
          <cell r="E11">
            <v>0</v>
          </cell>
          <cell r="F11">
            <v>0</v>
          </cell>
        </row>
        <row r="12">
          <cell r="D12" t="str">
            <v>Get</v>
          </cell>
          <cell r="E12" t="str">
            <v>EURbn</v>
          </cell>
          <cell r="F12" t="str">
            <v>EURbn</v>
          </cell>
        </row>
        <row r="13">
          <cell r="D13" t="str">
            <v>100% of VMED Equity Value</v>
          </cell>
          <cell r="E13">
            <v>7.027954734874271</v>
          </cell>
          <cell r="F13">
            <v>7.027954734874271</v>
          </cell>
        </row>
        <row r="14">
          <cell r="D14" t="str">
            <v>50% of NPV of UK Synergies</v>
          </cell>
          <cell r="E14">
            <v>3.2016345406052245</v>
          </cell>
          <cell r="F14">
            <v>3.2016345406052245</v>
          </cell>
        </row>
        <row r="15">
          <cell r="D15" t="str">
            <v>Equalisation Payment</v>
          </cell>
          <cell r="E15">
            <v>2.1018240843240044</v>
          </cell>
          <cell r="F15">
            <v>8.924824084324003</v>
          </cell>
        </row>
        <row r="16">
          <cell r="D16" t="str">
            <v>Total</v>
          </cell>
          <cell r="E16">
            <v>12.3314133598035</v>
          </cell>
          <cell r="F16">
            <v>19.154413359803499</v>
          </cell>
        </row>
        <row r="17">
          <cell r="D17">
            <v>0</v>
          </cell>
          <cell r="E17">
            <v>0</v>
          </cell>
          <cell r="F17">
            <v>0</v>
          </cell>
        </row>
        <row r="20">
          <cell r="B20">
            <v>2</v>
          </cell>
          <cell r="D20" t="str">
            <v>Give-Get Analysis Workings</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2">
          <cell r="D22" t="str">
            <v>Give</v>
          </cell>
          <cell r="E22" t="str">
            <v>EURbn</v>
          </cell>
          <cell r="F22" t="str">
            <v>EURbn</v>
          </cell>
        </row>
        <row r="23">
          <cell r="D23" t="str">
            <v>TEF Latam Firm Value</v>
          </cell>
          <cell r="E23">
            <v>11.228</v>
          </cell>
          <cell r="F23">
            <v>18.050999999999998</v>
          </cell>
        </row>
        <row r="24">
          <cell r="D24" t="str">
            <v>Net Debt on TEF LatAM</v>
          </cell>
          <cell r="E24">
            <v>0</v>
          </cell>
          <cell r="F24">
            <v>0</v>
          </cell>
          <cell r="G24" t="str">
            <v>Current Debt is zero</v>
          </cell>
        </row>
        <row r="25">
          <cell r="D25" t="str">
            <v>TEF Latam Equity Value</v>
          </cell>
          <cell r="E25">
            <v>11.228</v>
          </cell>
          <cell r="F25">
            <v>18.050999999999998</v>
          </cell>
        </row>
        <row r="26">
          <cell r="E26">
            <v>0</v>
          </cell>
          <cell r="F26">
            <v>0</v>
          </cell>
          <cell r="K26">
            <v>25.078954734874269</v>
          </cell>
          <cell r="L26">
            <v>0.71976683999906321</v>
          </cell>
        </row>
        <row r="27">
          <cell r="D27" t="str">
            <v>50% of NPV of Latam Synergies</v>
          </cell>
          <cell r="E27">
            <v>1.1034133598035001</v>
          </cell>
          <cell r="F27">
            <v>1.1034133598035001</v>
          </cell>
        </row>
        <row r="28">
          <cell r="E28">
            <v>0</v>
          </cell>
          <cell r="F28">
            <v>0</v>
          </cell>
        </row>
        <row r="29">
          <cell r="D29" t="str">
            <v>Total</v>
          </cell>
          <cell r="E29">
            <v>12.3314133598035</v>
          </cell>
          <cell r="F29">
            <v>19.154413359803499</v>
          </cell>
        </row>
        <row r="30">
          <cell r="E30">
            <v>0</v>
          </cell>
          <cell r="F30">
            <v>0</v>
          </cell>
        </row>
        <row r="31">
          <cell r="E31">
            <v>0</v>
          </cell>
          <cell r="F31">
            <v>0</v>
          </cell>
          <cell r="H31">
            <v>41.796253674852245</v>
          </cell>
        </row>
        <row r="32">
          <cell r="D32" t="str">
            <v>Get</v>
          </cell>
          <cell r="E32" t="str">
            <v>EURbn</v>
          </cell>
          <cell r="F32" t="str">
            <v>EURbn</v>
          </cell>
        </row>
        <row r="33">
          <cell r="D33" t="str">
            <v>VMED Firm Value</v>
          </cell>
          <cell r="E33">
            <v>20.54361913424702</v>
          </cell>
          <cell r="F33">
            <v>20.54361913424702</v>
          </cell>
        </row>
        <row r="34">
          <cell r="D34" t="str">
            <v>Net Debt on VMED</v>
          </cell>
          <cell r="E34">
            <v>13.515664399372749</v>
          </cell>
          <cell r="F34">
            <v>13.515664399372749</v>
          </cell>
        </row>
        <row r="35">
          <cell r="D35" t="str">
            <v>100% of VMED Equity Value</v>
          </cell>
          <cell r="E35">
            <v>7.027954734874271</v>
          </cell>
          <cell r="F35">
            <v>7.027954734874271</v>
          </cell>
        </row>
        <row r="36">
          <cell r="E36">
            <v>0</v>
          </cell>
          <cell r="F36">
            <v>0</v>
          </cell>
        </row>
        <row r="37">
          <cell r="D37">
            <v>0</v>
          </cell>
          <cell r="E37">
            <v>0</v>
          </cell>
          <cell r="F37">
            <v>0</v>
          </cell>
        </row>
        <row r="39">
          <cell r="D39" t="str">
            <v>50% of NPV of UK Synergies</v>
          </cell>
          <cell r="E39">
            <v>3.2016345406052245</v>
          </cell>
          <cell r="F39">
            <v>3.2016345406052245</v>
          </cell>
        </row>
        <row r="41">
          <cell r="D41" t="str">
            <v>TEF Stake in Combined JV</v>
          </cell>
          <cell r="E41">
            <v>1</v>
          </cell>
          <cell r="F41">
            <v>1</v>
          </cell>
        </row>
        <row r="43">
          <cell r="D43" t="str">
            <v>Equalisation Payment</v>
          </cell>
          <cell r="E43">
            <v>2.1018240843240044</v>
          </cell>
          <cell r="F43">
            <v>8.924824084324003</v>
          </cell>
        </row>
        <row r="45">
          <cell r="D45" t="str">
            <v>Total</v>
          </cell>
          <cell r="E45">
            <v>12.3314133598035</v>
          </cell>
          <cell r="F45">
            <v>19.154413359803499</v>
          </cell>
        </row>
      </sheetData>
      <sheetData sheetId="19">
        <row r="2">
          <cell r="B2">
            <v>0</v>
          </cell>
          <cell r="D2" t="str">
            <v>Implied NPV Synergies - Veon Russia</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row>
        <row r="4">
          <cell r="F4" t="str">
            <v>FMC</v>
          </cell>
          <cell r="G4">
            <v>0</v>
          </cell>
        </row>
        <row r="5">
          <cell r="D5" t="str">
            <v>Revenue Synergies</v>
          </cell>
          <cell r="E5">
            <v>0.72732508595609235</v>
          </cell>
          <cell r="F5">
            <v>0</v>
          </cell>
          <cell r="H5">
            <v>0</v>
          </cell>
        </row>
        <row r="6">
          <cell r="D6" t="str">
            <v>Opex Synergies</v>
          </cell>
          <cell r="E6">
            <v>0.72732508595609235</v>
          </cell>
          <cell r="F6">
            <v>1.2608626347922913</v>
          </cell>
          <cell r="G6">
            <v>0</v>
          </cell>
          <cell r="H6">
            <v>0</v>
          </cell>
        </row>
        <row r="7">
          <cell r="D7" t="str">
            <v>Capex Synergies</v>
          </cell>
          <cell r="E7">
            <v>1.9881877207483836</v>
          </cell>
          <cell r="F7">
            <v>0.5182339263252782</v>
          </cell>
          <cell r="G7">
            <v>0</v>
          </cell>
          <cell r="H7">
            <v>0</v>
          </cell>
        </row>
        <row r="8">
          <cell r="D8" t="str">
            <v>NPV Integration Costs</v>
          </cell>
          <cell r="E8">
            <v>2.2068267196070002</v>
          </cell>
          <cell r="F8">
            <v>0.29959492746666161</v>
          </cell>
          <cell r="G8">
            <v>0</v>
          </cell>
          <cell r="H8">
            <v>0</v>
          </cell>
        </row>
        <row r="9">
          <cell r="D9" t="str">
            <v>Total NPV of Synergies, net of Integration Costs</v>
          </cell>
          <cell r="E9">
            <v>2.2068267196070002</v>
          </cell>
          <cell r="F9">
            <v>0</v>
          </cell>
          <cell r="H9">
            <v>0</v>
          </cell>
        </row>
        <row r="11">
          <cell r="E11" t="b">
            <v>1</v>
          </cell>
        </row>
        <row r="14">
          <cell r="D14">
            <v>0</v>
          </cell>
        </row>
        <row r="15">
          <cell r="D15">
            <v>0</v>
          </cell>
          <cell r="E15">
            <v>0</v>
          </cell>
        </row>
        <row r="16">
          <cell r="D16">
            <v>0</v>
          </cell>
          <cell r="E16">
            <v>0</v>
          </cell>
        </row>
        <row r="21">
          <cell r="B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row>
        <row r="23">
          <cell r="F23">
            <v>0</v>
          </cell>
          <cell r="G23">
            <v>0</v>
          </cell>
        </row>
        <row r="24">
          <cell r="D24">
            <v>0</v>
          </cell>
          <cell r="E24">
            <v>0</v>
          </cell>
          <cell r="F24">
            <v>0</v>
          </cell>
          <cell r="H24">
            <v>0</v>
          </cell>
        </row>
        <row r="25">
          <cell r="D25">
            <v>0</v>
          </cell>
          <cell r="E25">
            <v>0</v>
          </cell>
          <cell r="F25">
            <v>0</v>
          </cell>
          <cell r="G25">
            <v>0</v>
          </cell>
          <cell r="H25">
            <v>0</v>
          </cell>
        </row>
        <row r="26">
          <cell r="D26">
            <v>0</v>
          </cell>
          <cell r="E26">
            <v>0</v>
          </cell>
          <cell r="F26">
            <v>0</v>
          </cell>
          <cell r="G26">
            <v>0</v>
          </cell>
          <cell r="H26">
            <v>0</v>
          </cell>
        </row>
        <row r="27">
          <cell r="D27">
            <v>0</v>
          </cell>
          <cell r="E27">
            <v>0</v>
          </cell>
          <cell r="F27">
            <v>0</v>
          </cell>
          <cell r="G27">
            <v>0</v>
          </cell>
          <cell r="H27">
            <v>0</v>
          </cell>
        </row>
        <row r="28">
          <cell r="D28">
            <v>0</v>
          </cell>
          <cell r="E28">
            <v>0</v>
          </cell>
          <cell r="F28">
            <v>0</v>
          </cell>
          <cell r="H28">
            <v>0</v>
          </cell>
        </row>
        <row r="30">
          <cell r="E30">
            <v>0</v>
          </cell>
        </row>
        <row r="33">
          <cell r="D33">
            <v>0</v>
          </cell>
        </row>
        <row r="34">
          <cell r="D34">
            <v>0</v>
          </cell>
          <cell r="E34">
            <v>0</v>
          </cell>
        </row>
        <row r="35">
          <cell r="D35">
            <v>0</v>
          </cell>
          <cell r="E35">
            <v>0</v>
          </cell>
        </row>
        <row r="40">
          <cell r="B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row>
        <row r="42">
          <cell r="F42">
            <v>0</v>
          </cell>
          <cell r="G42">
            <v>0</v>
          </cell>
        </row>
        <row r="43">
          <cell r="D43">
            <v>0</v>
          </cell>
          <cell r="E43">
            <v>0</v>
          </cell>
          <cell r="F43">
            <v>0</v>
          </cell>
          <cell r="H43">
            <v>0</v>
          </cell>
        </row>
        <row r="44">
          <cell r="D44">
            <v>0</v>
          </cell>
          <cell r="E44">
            <v>0</v>
          </cell>
          <cell r="F44">
            <v>0</v>
          </cell>
          <cell r="G44">
            <v>0</v>
          </cell>
          <cell r="H44">
            <v>0</v>
          </cell>
        </row>
        <row r="45">
          <cell r="D45">
            <v>0</v>
          </cell>
          <cell r="E45">
            <v>0</v>
          </cell>
          <cell r="F45">
            <v>0</v>
          </cell>
          <cell r="G45">
            <v>0</v>
          </cell>
          <cell r="H45">
            <v>0</v>
          </cell>
        </row>
        <row r="46">
          <cell r="D46">
            <v>0</v>
          </cell>
          <cell r="E46">
            <v>0</v>
          </cell>
          <cell r="F46">
            <v>0</v>
          </cell>
          <cell r="G46">
            <v>0</v>
          </cell>
          <cell r="H46">
            <v>0</v>
          </cell>
        </row>
        <row r="47">
          <cell r="D47">
            <v>0</v>
          </cell>
          <cell r="E47">
            <v>0</v>
          </cell>
          <cell r="F47">
            <v>0</v>
          </cell>
          <cell r="H47">
            <v>0</v>
          </cell>
        </row>
        <row r="49">
          <cell r="E49">
            <v>0</v>
          </cell>
        </row>
        <row r="64">
          <cell r="B64">
            <v>0</v>
          </cell>
          <cell r="D64" t="str">
            <v>PF Financials - 02 UK + VMED</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row>
        <row r="66">
          <cell r="E66">
            <v>2020</v>
          </cell>
          <cell r="F66">
            <v>2021</v>
          </cell>
          <cell r="G66">
            <v>2022</v>
          </cell>
          <cell r="H66">
            <v>2023</v>
          </cell>
          <cell r="J66">
            <v>0</v>
          </cell>
        </row>
        <row r="67">
          <cell r="D67" t="str">
            <v>Revenue</v>
          </cell>
          <cell r="E67">
            <v>61.516592582578618</v>
          </cell>
          <cell r="F67">
            <v>123.03318516515724</v>
          </cell>
          <cell r="G67">
            <v>184.54977774773582</v>
          </cell>
          <cell r="H67">
            <v>246.06637033031447</v>
          </cell>
          <cell r="J67">
            <v>0</v>
          </cell>
        </row>
        <row r="68">
          <cell r="D68" t="str">
            <v>EBITDA</v>
          </cell>
          <cell r="E68">
            <v>36.708286207516707</v>
          </cell>
          <cell r="F68">
            <v>73.416572415033414</v>
          </cell>
          <cell r="G68">
            <v>110.12485862255012</v>
          </cell>
          <cell r="H68">
            <v>146.83314483006683</v>
          </cell>
          <cell r="J68">
            <v>0</v>
          </cell>
        </row>
        <row r="69">
          <cell r="D69" t="str">
            <v>Capex</v>
          </cell>
          <cell r="E69">
            <v>22.253723062864076</v>
          </cell>
          <cell r="F69">
            <v>33.38058459429611</v>
          </cell>
          <cell r="G69">
            <v>44.507446125728151</v>
          </cell>
          <cell r="H69">
            <v>44.507446125728151</v>
          </cell>
          <cell r="J69">
            <v>0</v>
          </cell>
        </row>
        <row r="70">
          <cell r="D70">
            <v>0</v>
          </cell>
          <cell r="E70">
            <v>0</v>
          </cell>
          <cell r="F70">
            <v>0</v>
          </cell>
          <cell r="G70">
            <v>0</v>
          </cell>
          <cell r="H70">
            <v>0</v>
          </cell>
          <cell r="J70">
            <v>0</v>
          </cell>
        </row>
        <row r="71">
          <cell r="D71">
            <v>0</v>
          </cell>
          <cell r="E71">
            <v>0</v>
          </cell>
          <cell r="F71">
            <v>1000</v>
          </cell>
          <cell r="G71">
            <v>0</v>
          </cell>
          <cell r="H71">
            <v>0</v>
          </cell>
          <cell r="J71">
            <v>0</v>
          </cell>
        </row>
        <row r="72">
          <cell r="D72">
            <v>0</v>
          </cell>
          <cell r="E72">
            <v>0</v>
          </cell>
          <cell r="F72">
            <v>0</v>
          </cell>
          <cell r="G72">
            <v>0</v>
          </cell>
          <cell r="H72">
            <v>0</v>
          </cell>
          <cell r="J72">
            <v>0</v>
          </cell>
        </row>
        <row r="74">
          <cell r="C74">
            <v>0</v>
          </cell>
          <cell r="D74">
            <v>0</v>
          </cell>
          <cell r="E74">
            <v>0</v>
          </cell>
          <cell r="F74">
            <v>0</v>
          </cell>
          <cell r="G74">
            <v>0</v>
          </cell>
          <cell r="H74">
            <v>0</v>
          </cell>
          <cell r="J74">
            <v>0</v>
          </cell>
        </row>
        <row r="75">
          <cell r="D75">
            <v>0</v>
          </cell>
          <cell r="E75">
            <v>0</v>
          </cell>
          <cell r="F75">
            <v>0</v>
          </cell>
          <cell r="G75">
            <v>0</v>
          </cell>
          <cell r="H75">
            <v>0</v>
          </cell>
        </row>
        <row r="76">
          <cell r="C76">
            <v>0</v>
          </cell>
          <cell r="E76">
            <v>0</v>
          </cell>
          <cell r="F76">
            <v>0</v>
          </cell>
          <cell r="G76">
            <v>0</v>
          </cell>
          <cell r="H76">
            <v>0</v>
          </cell>
          <cell r="J76">
            <v>0</v>
          </cell>
        </row>
      </sheetData>
      <sheetData sheetId="20"/>
      <sheetData sheetId="21"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com Template 2017">
  <a:themeElements>
    <a:clrScheme name="Ofcom Corporate RGB">
      <a:dk1>
        <a:srgbClr val="38393A"/>
      </a:dk1>
      <a:lt1>
        <a:srgbClr val="FFFFFF"/>
      </a:lt1>
      <a:dk2>
        <a:srgbClr val="532A57"/>
      </a:dk2>
      <a:lt2>
        <a:srgbClr val="81276D"/>
      </a:lt2>
      <a:accent1>
        <a:srgbClr val="B6CA4B"/>
      </a:accent1>
      <a:accent2>
        <a:srgbClr val="AE153B"/>
      </a:accent2>
      <a:accent3>
        <a:srgbClr val="C51370"/>
      </a:accent3>
      <a:accent4>
        <a:srgbClr val="0F9ECA"/>
      </a:accent4>
      <a:accent5>
        <a:srgbClr val="E8B738"/>
      </a:accent5>
      <a:accent6>
        <a:srgbClr val="E27B29"/>
      </a:accent6>
      <a:hlink>
        <a:srgbClr val="5980E4"/>
      </a:hlink>
      <a:folHlink>
        <a:srgbClr val="9F328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Theme1" id="{78E21BDC-0BBA-4DEA-AC4C-41ECB09CE9C9}" vid="{370F15BA-8EDA-46B7-B648-151EDFD9108D}"/>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find-and-update.company-information.service.gov.uk/company/03885486" TargetMode="External"/><Relationship Id="rId2" Type="http://schemas.openxmlformats.org/officeDocument/2006/relationships/hyperlink" Target="https://find-and-update.company-information.service.gov.uk/company/02604354" TargetMode="External"/><Relationship Id="rId1" Type="http://schemas.openxmlformats.org/officeDocument/2006/relationships/hyperlink" Target="https://find-and-update.company-information.service.gov.uk/company/01471587" TargetMode="External"/><Relationship Id="rId5" Type="http://schemas.openxmlformats.org/officeDocument/2006/relationships/printerSettings" Target="../printerSettings/printerSettings4.bin"/><Relationship Id="rId4" Type="http://schemas.openxmlformats.org/officeDocument/2006/relationships/hyperlink" Target="https://find-and-update.company-information.service.gov.uk/company/02382161/filing-history"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find-and-update.company-information.service.gov.uk/company/03885486" TargetMode="External"/><Relationship Id="rId2" Type="http://schemas.openxmlformats.org/officeDocument/2006/relationships/hyperlink" Target="https://find-and-update.company-information.service.gov.uk/company/02604354" TargetMode="External"/><Relationship Id="rId1" Type="http://schemas.openxmlformats.org/officeDocument/2006/relationships/hyperlink" Target="https://find-and-update.company-information.service.gov.uk/company/01471587" TargetMode="External"/><Relationship Id="rId5" Type="http://schemas.openxmlformats.org/officeDocument/2006/relationships/printerSettings" Target="../printerSettings/printerSettings5.bin"/><Relationship Id="rId4" Type="http://schemas.openxmlformats.org/officeDocument/2006/relationships/hyperlink" Target="https://find-and-update.company-information.service.gov.uk/company/02382161/filing-history"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ons.gov.uk/economy/inflationandpriceindices/datasets/consumerpriceinflation/current"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ofcom.org.uk/__data/assets/pdf_file/0022/209227/Frequency-Allocations-Mobile-and-Broadband-below-5-GHz-dec20.pdf" TargetMode="External"/><Relationship Id="rId1" Type="http://schemas.openxmlformats.org/officeDocument/2006/relationships/hyperlink" Target="https://www.ofcom.org.uk/manage-your-licence/radiocommunication-licences/mobile-wireless-broadband/below-5ghz"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ofcom.org.uk/__data/assets/pdf_file/0027/229428/1900_2100-mhz-statement.pdf" TargetMode="External"/><Relationship Id="rId13" Type="http://schemas.openxmlformats.org/officeDocument/2006/relationships/hyperlink" Target="https://www.bundesnetzagentur.de/EN/Areas/Telecommunications/Companies/FrequencyManagement/FrequencyAward/FrequencyAward_node.html" TargetMode="External"/><Relationship Id="rId3" Type="http://schemas.openxmlformats.org/officeDocument/2006/relationships/hyperlink" Target="https://www.ofcom.org.uk/__data/assets/pdf_file/0020/130547/Statement-Annual-licence-fees-900-MHz-and-1800-MHz.pdf" TargetMode="External"/><Relationship Id="rId7" Type="http://schemas.openxmlformats.org/officeDocument/2006/relationships/hyperlink" Target="https://www.ofcom.org.uk/__data/assets/pdf_file/0027/229428/1900_2100-mhz-statement.pdf" TargetMode="External"/><Relationship Id="rId12" Type="http://schemas.openxmlformats.org/officeDocument/2006/relationships/hyperlink" Target="https://www.ofcom.org.uk/__data/assets/pdf_file/0027/229428/1900_2100-mhz-statement.pdf" TargetMode="External"/><Relationship Id="rId2" Type="http://schemas.openxmlformats.org/officeDocument/2006/relationships/hyperlink" Target="https://www.ofcom.org.uk/spectrum/spectrum-management/spectrum-awards/awards-archive" TargetMode="External"/><Relationship Id="rId16" Type="http://schemas.openxmlformats.org/officeDocument/2006/relationships/printerSettings" Target="../printerSettings/printerSettings8.bin"/><Relationship Id="rId1" Type="http://schemas.openxmlformats.org/officeDocument/2006/relationships/hyperlink" Target="https://www.ofcom.org.uk/__data/assets/pdf_file/0013/151231/statement-annual-licence-fees-uk-3.4-ghz-and-3.6-ghz-spectrum.pdf" TargetMode="External"/><Relationship Id="rId6" Type="http://schemas.openxmlformats.org/officeDocument/2006/relationships/hyperlink" Target="https://www.ofcom.org.uk/__data/assets/pdf_file/0027/229428/1900_2100-mhz-statement.pdf" TargetMode="External"/><Relationship Id="rId11" Type="http://schemas.openxmlformats.org/officeDocument/2006/relationships/hyperlink" Target="https://www.ofcom.org.uk/__data/assets/pdf_file/0027/229428/1900_2100-mhz-statement.pdf" TargetMode="External"/><Relationship Id="rId5" Type="http://schemas.openxmlformats.org/officeDocument/2006/relationships/hyperlink" Target="https://www.ofcom.org.uk/__data/assets/pdf_file/0027/229428/1900_2100-mhz-statement.pdf" TargetMode="External"/><Relationship Id="rId15" Type="http://schemas.openxmlformats.org/officeDocument/2006/relationships/hyperlink" Target="https://www.bundesnetzagentur.de/EN/Areas/Telecommunications/Companies/FrequencyManagement/FrequencyAward/FrequencyAward_node.html" TargetMode="External"/><Relationship Id="rId10" Type="http://schemas.openxmlformats.org/officeDocument/2006/relationships/hyperlink" Target="https://www.ofcom.org.uk/__data/assets/pdf_file/0027/229428/1900_2100-mhz-statement.pdf" TargetMode="External"/><Relationship Id="rId4" Type="http://schemas.openxmlformats.org/officeDocument/2006/relationships/hyperlink" Target="https://www.ofcom.org.uk/__data/assets/pdf_file/0020/130547/Statement-Annual-licence-fees-900-MHz-and-1800-MHz.pdf" TargetMode="External"/><Relationship Id="rId9" Type="http://schemas.openxmlformats.org/officeDocument/2006/relationships/hyperlink" Target="https://www.ofcom.org.uk/__data/assets/pdf_file/0027/229428/1900_2100-mhz-statement.pdf" TargetMode="External"/><Relationship Id="rId14" Type="http://schemas.openxmlformats.org/officeDocument/2006/relationships/hyperlink" Target="https://www.exchangerates.org.uk/GBP-EUR-spot-exchange-rates-history-2015.html"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reamble1">
    <outlinePr summaryBelow="0"/>
    <pageSetUpPr autoPageBreaks="0"/>
  </sheetPr>
  <dimension ref="A1:F27"/>
  <sheetViews>
    <sheetView showGridLines="0" defaultGridColor="0" colorId="22" zoomScaleNormal="95" zoomScaleSheetLayoutView="75" workbookViewId="0">
      <pane ySplit="2" topLeftCell="A9" activePane="bottomLeft" state="frozen"/>
      <selection pane="bottomLeft" activeCell="C11" sqref="C11"/>
    </sheetView>
  </sheetViews>
  <sheetFormatPr defaultColWidth="12.59765625" defaultRowHeight="14.25" x14ac:dyDescent="0.45"/>
  <cols>
    <col min="1" max="1" width="24.33203125" style="8" customWidth="1"/>
    <col min="2" max="2" width="33.53125" style="8" customWidth="1"/>
    <col min="3" max="3" width="37.33203125" style="8" customWidth="1"/>
    <col min="4" max="4" width="14.33203125" style="8" customWidth="1"/>
    <col min="5" max="5" width="15" style="8" customWidth="1"/>
  </cols>
  <sheetData>
    <row r="1" spans="1:6" ht="12" customHeight="1" x14ac:dyDescent="0.75">
      <c r="C1" s="13"/>
    </row>
    <row r="2" spans="1:6" ht="64.5" customHeight="1" x14ac:dyDescent="0.9">
      <c r="A2"/>
      <c r="B2"/>
      <c r="C2"/>
      <c r="D2"/>
      <c r="E2"/>
      <c r="F2" s="18" t="str">
        <f>Workbook.Title</f>
        <v>UK MNO ROCE analysis for the Mobile Strategy Review</v>
      </c>
    </row>
    <row r="3" spans="1:6" ht="7.5" customHeight="1" x14ac:dyDescent="0.45">
      <c r="A3"/>
      <c r="B3"/>
      <c r="C3"/>
      <c r="D3"/>
      <c r="E3"/>
    </row>
    <row r="4" spans="1:6" s="1" customFormat="1" ht="21" x14ac:dyDescent="0.65">
      <c r="A4" s="7" t="s">
        <v>8</v>
      </c>
      <c r="C4"/>
      <c r="D4" s="9"/>
    </row>
    <row r="5" spans="1:6" ht="6" customHeight="1" x14ac:dyDescent="0.45">
      <c r="A5"/>
      <c r="B5"/>
      <c r="C5"/>
      <c r="D5"/>
      <c r="E5"/>
    </row>
    <row r="6" spans="1:6" x14ac:dyDescent="0.45">
      <c r="A6" s="15" t="s">
        <v>6</v>
      </c>
      <c r="B6" s="15" t="s">
        <v>235</v>
      </c>
      <c r="C6"/>
      <c r="D6"/>
    </row>
    <row r="7" spans="1:6" x14ac:dyDescent="0.45">
      <c r="A7" s="15" t="s">
        <v>5</v>
      </c>
      <c r="B7" s="15" t="s">
        <v>154</v>
      </c>
      <c r="C7"/>
      <c r="D7" s="12"/>
      <c r="E7"/>
    </row>
    <row r="8" spans="1:6" x14ac:dyDescent="0.45">
      <c r="A8" s="15" t="s">
        <v>4</v>
      </c>
      <c r="B8" s="15">
        <v>2</v>
      </c>
      <c r="C8"/>
    </row>
    <row r="9" spans="1:6" x14ac:dyDescent="0.45">
      <c r="A9" s="15" t="s">
        <v>2</v>
      </c>
      <c r="B9" s="15" t="s">
        <v>229</v>
      </c>
      <c r="C9" s="11"/>
      <c r="D9"/>
    </row>
    <row r="10" spans="1:6" x14ac:dyDescent="0.45">
      <c r="A10" s="15" t="s">
        <v>7</v>
      </c>
      <c r="B10" s="15" t="s">
        <v>155</v>
      </c>
      <c r="C10" s="1"/>
      <c r="D10"/>
      <c r="E10"/>
    </row>
    <row r="11" spans="1:6" x14ac:dyDescent="0.45">
      <c r="A11" s="15" t="s">
        <v>12</v>
      </c>
      <c r="B11" s="15" t="s">
        <v>156</v>
      </c>
      <c r="C11"/>
      <c r="D11"/>
      <c r="E11"/>
    </row>
    <row r="12" spans="1:6" x14ac:dyDescent="0.45">
      <c r="A12" s="15"/>
      <c r="B12" s="15"/>
      <c r="C12"/>
      <c r="D12"/>
      <c r="E12"/>
    </row>
    <row r="13" spans="1:6" s="1" customFormat="1" ht="21" x14ac:dyDescent="0.65">
      <c r="A13" s="7" t="s">
        <v>10</v>
      </c>
      <c r="C13"/>
    </row>
    <row r="14" spans="1:6" x14ac:dyDescent="0.45">
      <c r="A14"/>
      <c r="B14"/>
      <c r="C14"/>
      <c r="D14"/>
      <c r="E14"/>
    </row>
    <row r="15" spans="1:6" ht="18" x14ac:dyDescent="0.55000000000000004">
      <c r="A15" s="3" t="s">
        <v>0</v>
      </c>
      <c r="B15" s="3" t="s">
        <v>1</v>
      </c>
      <c r="C15" s="4"/>
      <c r="D15" s="3" t="s">
        <v>2</v>
      </c>
      <c r="E15" s="3" t="s">
        <v>3</v>
      </c>
    </row>
    <row r="16" spans="1:6" x14ac:dyDescent="0.45">
      <c r="A16" s="8" t="s">
        <v>10</v>
      </c>
      <c r="B16" s="8" t="s">
        <v>11</v>
      </c>
    </row>
    <row r="18" spans="1:5" x14ac:dyDescent="0.45">
      <c r="A18" s="20" t="s">
        <v>15</v>
      </c>
    </row>
    <row r="19" spans="1:5" s="15" customFormat="1" x14ac:dyDescent="0.45">
      <c r="A19" s="8" t="s">
        <v>157</v>
      </c>
      <c r="B19" s="8" t="s">
        <v>158</v>
      </c>
      <c r="C19" s="8"/>
      <c r="D19" s="8" t="s">
        <v>229</v>
      </c>
      <c r="E19" s="8"/>
    </row>
    <row r="20" spans="1:5" s="15" customFormat="1" x14ac:dyDescent="0.45">
      <c r="A20" s="8" t="s">
        <v>51</v>
      </c>
      <c r="B20" s="8" t="s">
        <v>159</v>
      </c>
      <c r="C20" s="8"/>
      <c r="D20" s="8" t="s">
        <v>229</v>
      </c>
      <c r="E20" s="8"/>
    </row>
    <row r="21" spans="1:5" s="15" customFormat="1" x14ac:dyDescent="0.45">
      <c r="A21" s="8" t="s">
        <v>160</v>
      </c>
      <c r="B21" s="8" t="s">
        <v>161</v>
      </c>
      <c r="C21" s="8"/>
      <c r="D21" s="8" t="s">
        <v>229</v>
      </c>
      <c r="E21" s="8"/>
    </row>
    <row r="22" spans="1:5" s="15" customFormat="1" x14ac:dyDescent="0.45">
      <c r="A22" s="8" t="s">
        <v>162</v>
      </c>
      <c r="B22" s="8" t="s">
        <v>163</v>
      </c>
      <c r="C22" s="8"/>
      <c r="D22" s="8" t="s">
        <v>229</v>
      </c>
      <c r="E22" s="8"/>
    </row>
    <row r="23" spans="1:5" s="15" customFormat="1" x14ac:dyDescent="0.45">
      <c r="A23" s="8" t="s">
        <v>164</v>
      </c>
      <c r="B23" s="8" t="s">
        <v>165</v>
      </c>
      <c r="C23" s="8"/>
      <c r="D23" s="8" t="s">
        <v>229</v>
      </c>
      <c r="E23" s="8"/>
    </row>
    <row r="24" spans="1:5" s="15" customFormat="1" x14ac:dyDescent="0.45">
      <c r="A24" s="8" t="s">
        <v>166</v>
      </c>
      <c r="B24" s="8" t="s">
        <v>167</v>
      </c>
      <c r="C24" s="8"/>
      <c r="D24" s="8" t="s">
        <v>229</v>
      </c>
      <c r="E24" s="8"/>
    </row>
    <row r="26" spans="1:5" ht="21" x14ac:dyDescent="0.45">
      <c r="A26" s="19" t="s">
        <v>18</v>
      </c>
    </row>
    <row r="27" spans="1:5" ht="340.5" customHeight="1" x14ac:dyDescent="0.45">
      <c r="A27" s="115" t="s">
        <v>236</v>
      </c>
      <c r="B27" s="116"/>
      <c r="C27" s="116"/>
      <c r="D27" s="116"/>
      <c r="E27" s="116"/>
    </row>
  </sheetData>
  <mergeCells count="1">
    <mergeCell ref="A27:E27"/>
  </mergeCells>
  <phoneticPr fontId="0" type="noConversion"/>
  <dataValidations count="2">
    <dataValidation allowBlank="1" sqref="D16" xr:uid="{00000000-0002-0000-0000-000000000000}"/>
    <dataValidation type="list" allowBlank="1" showInputMessage="1" promptTitle="Input Parameter" prompt="Select from list" sqref="B9 D19:D24" xr:uid="{00000000-0002-0000-0000-000001000000}">
      <formula1>"Work in progress, Ready for review, Approved for release, Archived"</formula1>
    </dataValidation>
  </dataValidations>
  <pageMargins left="0.70866141732283472" right="0.70866141732283472" top="0.51181102362204722" bottom="0.51181102362204722" header="0.51181102362204722" footer="0.35433070866141736"/>
  <pageSetup paperSize="9" orientation="landscape" horizontalDpi="4294967292" verticalDpi="4294967292" r:id="rId1"/>
  <headerFooter alignWithMargins="0">
    <oddFooter>&amp;L&amp;A :page&amp;P&amp;COfcom Confidential&amp;R&amp;D</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FD19B-9D36-467C-9487-91923292E348}">
  <sheetPr codeName="Sheet8"/>
  <dimension ref="A1:AQ99"/>
  <sheetViews>
    <sheetView topLeftCell="A26" zoomScale="90" zoomScaleNormal="90" workbookViewId="0">
      <pane xSplit="4" topLeftCell="AI1" activePane="topRight" state="frozen"/>
      <selection activeCell="D19" sqref="D19"/>
      <selection pane="topRight" activeCell="AP33" sqref="AP33"/>
    </sheetView>
  </sheetViews>
  <sheetFormatPr defaultColWidth="9.06640625" defaultRowHeight="14.25" x14ac:dyDescent="0.45"/>
  <cols>
    <col min="1" max="3" width="2.59765625" style="21" customWidth="1"/>
    <col min="4" max="4" width="51.06640625" style="21" customWidth="1"/>
    <col min="5" max="7" width="9.06640625" style="21"/>
    <col min="8" max="8" width="9.59765625" style="21" bestFit="1" customWidth="1"/>
    <col min="9" max="9" width="9.59765625" style="21" customWidth="1"/>
    <col min="10" max="10" width="6.796875" style="21" customWidth="1"/>
    <col min="11" max="11" width="13.59765625" style="21" customWidth="1"/>
    <col min="12" max="15" width="9.06640625" style="21"/>
    <col min="16" max="16" width="5.796875" style="21" customWidth="1"/>
    <col min="17" max="21" width="9.06640625" style="21"/>
    <col min="22" max="22" width="7.53125" style="21" customWidth="1"/>
    <col min="23" max="36" width="9.06640625" style="21"/>
    <col min="37" max="40" width="10.33203125" style="21" customWidth="1"/>
    <col min="41" max="41" width="9.06640625" style="21"/>
    <col min="42" max="42" width="20.59765625" style="21" bestFit="1" customWidth="1"/>
    <col min="43" max="16384" width="9.06640625" style="21"/>
  </cols>
  <sheetData>
    <row r="1" spans="1:41" s="15" customFormat="1" ht="40.5" customHeight="1" x14ac:dyDescent="0.45">
      <c r="A1" s="17" t="s">
        <v>168</v>
      </c>
    </row>
    <row r="3" spans="1:41" x14ac:dyDescent="0.45">
      <c r="D3" s="23"/>
      <c r="E3" s="23" t="s">
        <v>20</v>
      </c>
      <c r="K3" s="23" t="s">
        <v>38</v>
      </c>
      <c r="Q3" s="23" t="s">
        <v>127</v>
      </c>
      <c r="W3" s="23" t="s">
        <v>46</v>
      </c>
      <c r="Y3" s="55"/>
      <c r="Z3" s="55"/>
      <c r="AA3" s="55"/>
      <c r="AE3" s="23" t="s">
        <v>138</v>
      </c>
      <c r="AK3" s="23" t="s">
        <v>139</v>
      </c>
    </row>
    <row r="4" spans="1:41" x14ac:dyDescent="0.45">
      <c r="D4" s="23"/>
      <c r="E4" s="68">
        <v>42795</v>
      </c>
      <c r="F4" s="55">
        <v>43160</v>
      </c>
      <c r="G4" s="55">
        <v>43525</v>
      </c>
      <c r="H4" s="55">
        <v>43891</v>
      </c>
      <c r="I4" s="55">
        <v>44256</v>
      </c>
      <c r="K4" s="55">
        <v>42705</v>
      </c>
      <c r="L4" s="55">
        <v>43070</v>
      </c>
      <c r="M4" s="55">
        <v>43435</v>
      </c>
      <c r="N4" s="55">
        <v>43800</v>
      </c>
      <c r="O4" s="55">
        <v>44166</v>
      </c>
      <c r="Q4" s="55">
        <v>42705</v>
      </c>
      <c r="R4" s="55">
        <v>43070</v>
      </c>
      <c r="S4" s="55">
        <v>43435</v>
      </c>
      <c r="T4" s="55">
        <v>43800</v>
      </c>
      <c r="U4" s="55">
        <v>44166</v>
      </c>
      <c r="W4" s="68">
        <v>42795</v>
      </c>
      <c r="X4" s="55">
        <v>43160</v>
      </c>
      <c r="Y4" s="55">
        <v>43525</v>
      </c>
      <c r="Z4" s="55">
        <v>43891</v>
      </c>
      <c r="AA4" s="55">
        <v>44256</v>
      </c>
      <c r="AB4" s="21" t="s">
        <v>3</v>
      </c>
    </row>
    <row r="5" spans="1:41" x14ac:dyDescent="0.45">
      <c r="E5" s="23">
        <v>2016</v>
      </c>
      <c r="F5" s="23">
        <v>2017</v>
      </c>
      <c r="G5" s="23">
        <v>2018</v>
      </c>
      <c r="H5" s="23">
        <v>2019</v>
      </c>
      <c r="I5" s="23">
        <v>2020</v>
      </c>
      <c r="K5" s="23">
        <v>2016</v>
      </c>
      <c r="L5" s="23">
        <v>2017</v>
      </c>
      <c r="M5" s="23">
        <v>2018</v>
      </c>
      <c r="N5" s="23">
        <v>2019</v>
      </c>
      <c r="O5" s="23">
        <v>2020</v>
      </c>
      <c r="Q5" s="23">
        <v>2016</v>
      </c>
      <c r="R5" s="23">
        <v>2017</v>
      </c>
      <c r="S5" s="23">
        <v>2018</v>
      </c>
      <c r="T5" s="23">
        <v>2019</v>
      </c>
      <c r="U5" s="23">
        <v>2020</v>
      </c>
      <c r="W5" s="23">
        <v>2016</v>
      </c>
      <c r="X5" s="23">
        <v>2017</v>
      </c>
      <c r="Y5" s="23">
        <v>2018</v>
      </c>
      <c r="Z5" s="23">
        <v>2019</v>
      </c>
      <c r="AA5" s="23">
        <v>2020</v>
      </c>
      <c r="AE5" s="23">
        <v>2016</v>
      </c>
      <c r="AF5" s="23">
        <v>2017</v>
      </c>
      <c r="AG5" s="23">
        <v>2018</v>
      </c>
      <c r="AH5" s="23">
        <v>2019</v>
      </c>
      <c r="AI5" s="23">
        <v>2020</v>
      </c>
      <c r="AJ5" s="23"/>
      <c r="AK5" s="23">
        <v>2016</v>
      </c>
      <c r="AL5" s="23">
        <v>2017</v>
      </c>
      <c r="AM5" s="23">
        <v>2018</v>
      </c>
      <c r="AN5" s="23">
        <v>2019</v>
      </c>
      <c r="AO5" s="23">
        <v>2020</v>
      </c>
    </row>
    <row r="6" spans="1:41" x14ac:dyDescent="0.45">
      <c r="E6" s="23"/>
      <c r="F6" s="23"/>
      <c r="G6" s="23"/>
      <c r="H6" s="23"/>
      <c r="I6" s="23"/>
    </row>
    <row r="7" spans="1:41" x14ac:dyDescent="0.45">
      <c r="D7" s="21" t="s">
        <v>53</v>
      </c>
      <c r="E7" s="25">
        <f>Profitability!B6</f>
        <v>5843.9</v>
      </c>
      <c r="F7" s="25">
        <f>Profitability!C6</f>
        <v>6253.6</v>
      </c>
      <c r="G7" s="25">
        <f>Profitability!D6</f>
        <v>5512.9</v>
      </c>
      <c r="H7" s="25">
        <f>Profitability!E6</f>
        <v>5657.6</v>
      </c>
      <c r="I7" s="25">
        <f>Profitability!F6</f>
        <v>5384</v>
      </c>
      <c r="K7" s="21">
        <f>Profitability!B15</f>
        <v>5603</v>
      </c>
      <c r="L7" s="21">
        <f>Profitability!C15</f>
        <v>5729</v>
      </c>
      <c r="M7" s="21">
        <f>Profitability!D15</f>
        <v>6007</v>
      </c>
      <c r="N7" s="21">
        <f>Profitability!E15</f>
        <v>6235</v>
      </c>
      <c r="O7" s="21">
        <f>Profitability!F15</f>
        <v>5962</v>
      </c>
      <c r="Q7" s="21">
        <f>Profitability!B23</f>
        <v>2203</v>
      </c>
      <c r="R7" s="21">
        <f>Profitability!C23</f>
        <v>2357</v>
      </c>
      <c r="S7" s="21">
        <f>Profitability!D23</f>
        <v>2379</v>
      </c>
      <c r="T7" s="21">
        <f>Profitability!E23</f>
        <v>2327</v>
      </c>
      <c r="U7" s="21">
        <f>Profitability!F23</f>
        <v>2220</v>
      </c>
      <c r="W7" s="25">
        <f>Profitability!B32</f>
        <v>7991</v>
      </c>
      <c r="X7" s="25">
        <f>Profitability!C32</f>
        <v>6747</v>
      </c>
      <c r="Y7" s="25">
        <f>Profitability!D32</f>
        <v>7149</v>
      </c>
      <c r="Z7" s="25">
        <f>Profitability!E32</f>
        <v>7264</v>
      </c>
      <c r="AA7" s="25">
        <f>Profitability!F32</f>
        <v>6971</v>
      </c>
      <c r="AE7" s="25">
        <f t="shared" ref="AE7:AI7" si="0">E7+K7+Q7+W7</f>
        <v>21640.9</v>
      </c>
      <c r="AF7" s="25">
        <f t="shared" si="0"/>
        <v>21086.6</v>
      </c>
      <c r="AG7" s="25">
        <f t="shared" si="0"/>
        <v>21047.9</v>
      </c>
      <c r="AH7" s="25">
        <f t="shared" si="0"/>
        <v>21483.599999999999</v>
      </c>
      <c r="AI7" s="25">
        <f t="shared" si="0"/>
        <v>20537</v>
      </c>
      <c r="AK7" s="34">
        <f t="shared" ref="AK7:AO7" si="1">AVERAGE(E7,K7,Q7,W7)</f>
        <v>5410.2250000000004</v>
      </c>
      <c r="AL7" s="34">
        <f t="shared" si="1"/>
        <v>5271.65</v>
      </c>
      <c r="AM7" s="34">
        <f t="shared" si="1"/>
        <v>5261.9750000000004</v>
      </c>
      <c r="AN7" s="34">
        <f t="shared" si="1"/>
        <v>5370.9</v>
      </c>
      <c r="AO7" s="34">
        <f t="shared" si="1"/>
        <v>5134.25</v>
      </c>
    </row>
    <row r="8" spans="1:41" x14ac:dyDescent="0.45">
      <c r="E8" s="48"/>
      <c r="F8" s="48"/>
      <c r="G8" s="63"/>
      <c r="H8" s="63"/>
      <c r="I8" s="63"/>
    </row>
    <row r="9" spans="1:41" x14ac:dyDescent="0.45">
      <c r="D9" s="21" t="s">
        <v>140</v>
      </c>
      <c r="E9" s="25">
        <f>'Assets and Capex'!B31</f>
        <v>805.2</v>
      </c>
      <c r="F9" s="25">
        <f>'Assets and Capex'!C31</f>
        <v>792.2</v>
      </c>
      <c r="G9" s="25">
        <f>'Assets and Capex'!D31</f>
        <v>406.8</v>
      </c>
      <c r="H9" s="25">
        <f>'Assets and Capex'!E31</f>
        <v>683.3</v>
      </c>
      <c r="I9" s="25">
        <f>'Assets and Capex'!F31</f>
        <v>729.80000000000007</v>
      </c>
      <c r="K9" s="25">
        <f>'Assets and Capex'!B69</f>
        <v>778</v>
      </c>
      <c r="L9" s="25">
        <f>'Assets and Capex'!C69</f>
        <v>704</v>
      </c>
      <c r="M9" s="25">
        <f>'Assets and Capex'!D69</f>
        <v>923</v>
      </c>
      <c r="N9" s="25">
        <f>'Assets and Capex'!E69</f>
        <v>485</v>
      </c>
      <c r="O9" s="25">
        <f>'Assets and Capex'!F69</f>
        <v>822</v>
      </c>
      <c r="Q9" s="25">
        <f>'Assets and Capex'!B103</f>
        <v>349</v>
      </c>
      <c r="R9" s="25">
        <f>'Assets and Capex'!C103</f>
        <v>448.75300000000004</v>
      </c>
      <c r="S9" s="25">
        <f>'Assets and Capex'!D103</f>
        <v>296.40300000000002</v>
      </c>
      <c r="T9" s="25">
        <f>'Assets and Capex'!E103</f>
        <v>439.61699999999996</v>
      </c>
      <c r="U9" s="25">
        <f>'Assets and Capex'!F103</f>
        <v>762.40699999999993</v>
      </c>
      <c r="W9" s="25">
        <f>'Assets and Capex'!B143</f>
        <v>873</v>
      </c>
      <c r="X9" s="25">
        <f>'Assets and Capex'!C143</f>
        <v>700</v>
      </c>
      <c r="Y9" s="25">
        <f>'Assets and Capex'!D143</f>
        <v>309</v>
      </c>
      <c r="Z9" s="25">
        <f>'Assets and Capex'!E143</f>
        <v>355</v>
      </c>
      <c r="AA9" s="25">
        <f>'Assets and Capex'!F143</f>
        <v>681</v>
      </c>
      <c r="AE9" s="25">
        <f t="shared" ref="AE9:AI10" si="2">E9+K9+Q9+W9</f>
        <v>2805.2</v>
      </c>
      <c r="AF9" s="25">
        <f t="shared" si="2"/>
        <v>2644.953</v>
      </c>
      <c r="AG9" s="25">
        <f t="shared" si="2"/>
        <v>1935.203</v>
      </c>
      <c r="AH9" s="25">
        <f t="shared" si="2"/>
        <v>1962.9169999999999</v>
      </c>
      <c r="AI9" s="25">
        <f t="shared" si="2"/>
        <v>2995.2070000000003</v>
      </c>
      <c r="AK9" s="34">
        <f t="shared" ref="AK9:AO10" si="3">AVERAGE(E9,K9,Q9,W9)</f>
        <v>701.3</v>
      </c>
      <c r="AL9" s="34">
        <f t="shared" si="3"/>
        <v>661.23824999999999</v>
      </c>
      <c r="AM9" s="34">
        <f t="shared" si="3"/>
        <v>483.80074999999999</v>
      </c>
      <c r="AN9" s="34">
        <f t="shared" si="3"/>
        <v>490.72924999999998</v>
      </c>
      <c r="AO9" s="34">
        <f t="shared" si="3"/>
        <v>748.80175000000008</v>
      </c>
    </row>
    <row r="10" spans="1:41" x14ac:dyDescent="0.45">
      <c r="D10" s="21" t="s">
        <v>141</v>
      </c>
      <c r="E10" s="25">
        <f>'Assets and Capex'!B27</f>
        <v>0</v>
      </c>
      <c r="F10" s="25">
        <f>'Assets and Capex'!C27</f>
        <v>0</v>
      </c>
      <c r="G10" s="25">
        <f>'Assets and Capex'!D27</f>
        <v>359.2</v>
      </c>
      <c r="H10" s="25">
        <f>'Assets and Capex'!E27</f>
        <v>0</v>
      </c>
      <c r="I10" s="25">
        <f>'Assets and Capex'!F27</f>
        <v>0</v>
      </c>
      <c r="K10" s="25">
        <f>'Assets and Capex'!B65</f>
        <v>0</v>
      </c>
      <c r="L10" s="25">
        <f>'Assets and Capex'!C65</f>
        <v>0</v>
      </c>
      <c r="M10" s="25">
        <f>'Assets and Capex'!D65</f>
        <v>206</v>
      </c>
      <c r="N10" s="25">
        <f>'Assets and Capex'!E65</f>
        <v>318</v>
      </c>
      <c r="O10" s="25">
        <f>'Assets and Capex'!F65</f>
        <v>0</v>
      </c>
      <c r="Q10" s="25">
        <f>'Assets and Capex'!B99</f>
        <v>1</v>
      </c>
      <c r="R10" s="25">
        <f>'Assets and Capex'!C99</f>
        <v>2</v>
      </c>
      <c r="S10" s="25">
        <f>'Assets and Capex'!D99</f>
        <v>167.79400000000001</v>
      </c>
      <c r="T10" s="25">
        <f>'Assets and Capex'!E99</f>
        <v>0</v>
      </c>
      <c r="U10" s="25">
        <f>'Assets and Capex'!F99</f>
        <v>0</v>
      </c>
      <c r="W10" s="25">
        <f>'Assets and Capex'!B139</f>
        <v>0</v>
      </c>
      <c r="X10" s="25">
        <f>'Assets and Capex'!C139</f>
        <v>0</v>
      </c>
      <c r="Y10" s="25">
        <f>'Assets and Capex'!D139</f>
        <v>304</v>
      </c>
      <c r="Z10" s="25">
        <f>'Assets and Capex'!E139</f>
        <v>202</v>
      </c>
      <c r="AA10" s="25">
        <f>'Assets and Capex'!F139</f>
        <v>0</v>
      </c>
      <c r="AE10" s="25">
        <f t="shared" si="2"/>
        <v>1</v>
      </c>
      <c r="AF10" s="25">
        <f t="shared" si="2"/>
        <v>2</v>
      </c>
      <c r="AG10" s="25">
        <f t="shared" si="2"/>
        <v>1036.9940000000001</v>
      </c>
      <c r="AH10" s="25">
        <f t="shared" si="2"/>
        <v>520</v>
      </c>
      <c r="AI10" s="25">
        <f t="shared" si="2"/>
        <v>0</v>
      </c>
      <c r="AK10" s="34">
        <f t="shared" si="3"/>
        <v>0.25</v>
      </c>
      <c r="AL10" s="34">
        <f t="shared" si="3"/>
        <v>0.5</v>
      </c>
      <c r="AM10" s="34">
        <f t="shared" si="3"/>
        <v>259.24850000000004</v>
      </c>
      <c r="AN10" s="34">
        <f t="shared" si="3"/>
        <v>130</v>
      </c>
      <c r="AO10" s="34">
        <f t="shared" si="3"/>
        <v>0</v>
      </c>
    </row>
    <row r="11" spans="1:41" s="83" customFormat="1" x14ac:dyDescent="0.45">
      <c r="D11" s="83" t="s">
        <v>54</v>
      </c>
      <c r="E11" s="78">
        <f>Profitability!B7</f>
        <v>-669.2</v>
      </c>
      <c r="F11" s="78">
        <f>Profitability!C7</f>
        <v>-340.7</v>
      </c>
      <c r="G11" s="78">
        <f>Profitability!D7</f>
        <v>-676.8</v>
      </c>
      <c r="H11" s="78">
        <f>Profitability!E7</f>
        <v>-351.5</v>
      </c>
      <c r="I11" s="78">
        <f>Profitability!F7</f>
        <v>186.8</v>
      </c>
      <c r="K11" s="83">
        <f>Profitability!B16</f>
        <v>562</v>
      </c>
      <c r="L11" s="83">
        <f>Profitability!C16</f>
        <v>573</v>
      </c>
      <c r="M11" s="83">
        <f>Profitability!D16</f>
        <v>784</v>
      </c>
      <c r="N11" s="83">
        <f>Profitability!E16</f>
        <v>824</v>
      </c>
      <c r="O11" s="83">
        <f>Profitability!F16</f>
        <v>792</v>
      </c>
      <c r="Q11" s="78">
        <f>Profitability!B24</f>
        <v>308.09100000000001</v>
      </c>
      <c r="R11" s="78">
        <f>Profitability!C24</f>
        <v>362.40300000000002</v>
      </c>
      <c r="S11" s="78">
        <f>Profitability!D24</f>
        <v>78.341999999999999</v>
      </c>
      <c r="T11" s="78">
        <f>Profitability!E24</f>
        <v>360.31900000000002</v>
      </c>
      <c r="U11" s="78">
        <f>Profitability!F24</f>
        <v>175.733</v>
      </c>
      <c r="W11" s="78">
        <f>Profitability!B33</f>
        <v>633.59999999999991</v>
      </c>
      <c r="X11" s="78">
        <f>Profitability!C33</f>
        <v>1292</v>
      </c>
      <c r="Y11" s="78">
        <f>Profitability!D33</f>
        <v>1455</v>
      </c>
      <c r="Z11" s="78">
        <f>Profitability!E33</f>
        <v>1661</v>
      </c>
      <c r="AA11" s="78">
        <f>Profitability!F33</f>
        <v>1402</v>
      </c>
      <c r="AE11" s="78">
        <f t="shared" ref="AE11:AI13" si="4">E11+K11+Q11+W11</f>
        <v>834.49099999999987</v>
      </c>
      <c r="AF11" s="78">
        <f t="shared" si="4"/>
        <v>1886.703</v>
      </c>
      <c r="AG11" s="78">
        <f t="shared" si="4"/>
        <v>1640.5419999999999</v>
      </c>
      <c r="AH11" s="78">
        <f t="shared" si="4"/>
        <v>2493.819</v>
      </c>
      <c r="AI11" s="78">
        <f t="shared" si="4"/>
        <v>2556.5329999999999</v>
      </c>
      <c r="AK11" s="71">
        <f>AVERAGE(E11,K11,Q11,W11)</f>
        <v>208.62274999999997</v>
      </c>
      <c r="AL11" s="71">
        <f>AVERAGE(F11,L11,R11,X11)</f>
        <v>471.67574999999999</v>
      </c>
      <c r="AM11" s="71">
        <f>AVERAGE(G11,M11,S11,Y11)</f>
        <v>410.13549999999998</v>
      </c>
      <c r="AN11" s="71">
        <f>AVERAGE(H11,N11,T11,Z11)</f>
        <v>623.45474999999999</v>
      </c>
      <c r="AO11" s="71">
        <f>AVERAGE(I11,O11,U11,AA11)</f>
        <v>639.13324999999998</v>
      </c>
    </row>
    <row r="12" spans="1:41" s="83" customFormat="1" x14ac:dyDescent="0.45">
      <c r="D12" s="83" t="s">
        <v>142</v>
      </c>
      <c r="E12" s="78">
        <f>Profitability!B9</f>
        <v>-37.5</v>
      </c>
      <c r="F12" s="78">
        <f>Profitability!C9</f>
        <v>-4</v>
      </c>
      <c r="G12" s="78">
        <f>Profitability!D9</f>
        <v>-114.9</v>
      </c>
      <c r="H12" s="78">
        <f>Profitability!E9</f>
        <v>-6.1</v>
      </c>
      <c r="I12" s="78">
        <f>Profitability!F9</f>
        <v>534.19999999999993</v>
      </c>
      <c r="Q12" s="78">
        <f>Profitability!B26</f>
        <v>0</v>
      </c>
      <c r="R12" s="78">
        <f>Profitability!C26</f>
        <v>0</v>
      </c>
      <c r="S12" s="78">
        <f>Profitability!D26</f>
        <v>-315.99299999999999</v>
      </c>
      <c r="T12" s="78">
        <f>Profitability!E26</f>
        <v>131.85499999999999</v>
      </c>
      <c r="U12" s="78">
        <f>Profitability!F26</f>
        <v>0</v>
      </c>
      <c r="W12" s="78"/>
      <c r="X12" s="78"/>
      <c r="Y12" s="78"/>
      <c r="Z12" s="78"/>
      <c r="AA12" s="78"/>
      <c r="AE12" s="78">
        <f t="shared" si="4"/>
        <v>-37.5</v>
      </c>
      <c r="AF12" s="78">
        <f t="shared" si="4"/>
        <v>-4</v>
      </c>
      <c r="AG12" s="78">
        <f t="shared" si="4"/>
        <v>-430.89300000000003</v>
      </c>
      <c r="AH12" s="78">
        <f t="shared" si="4"/>
        <v>125.755</v>
      </c>
      <c r="AI12" s="78">
        <f t="shared" si="4"/>
        <v>534.19999999999993</v>
      </c>
      <c r="AK12" s="71">
        <f>AVERAGE(E12,K12,Q12,W12)</f>
        <v>-18.75</v>
      </c>
      <c r="AL12" s="71">
        <f t="shared" ref="AL12:AO12" si="5">AVERAGE(F12,L12,R12,X12)</f>
        <v>-2</v>
      </c>
      <c r="AM12" s="71">
        <f t="shared" si="5"/>
        <v>-215.44650000000001</v>
      </c>
      <c r="AN12" s="71">
        <f t="shared" si="5"/>
        <v>62.877499999999998</v>
      </c>
      <c r="AO12" s="71">
        <f t="shared" si="5"/>
        <v>267.09999999999997</v>
      </c>
    </row>
    <row r="13" spans="1:41" s="83" customFormat="1" x14ac:dyDescent="0.45">
      <c r="D13" s="83" t="s">
        <v>143</v>
      </c>
      <c r="E13" s="78">
        <f>Profitability!B10</f>
        <v>391.9</v>
      </c>
      <c r="F13" s="78">
        <f>Profitability!C10</f>
        <v>391.9</v>
      </c>
      <c r="G13" s="78">
        <f>Profitability!D10</f>
        <v>402.1</v>
      </c>
      <c r="H13" s="78">
        <f>Profitability!E10</f>
        <v>410.3</v>
      </c>
      <c r="I13" s="78">
        <f>Profitability!F10</f>
        <v>433.3</v>
      </c>
      <c r="K13" s="83">
        <f>Profitability!B18</f>
        <v>145</v>
      </c>
      <c r="L13" s="83">
        <f>Profitability!C18</f>
        <v>145</v>
      </c>
      <c r="M13" s="83">
        <f>Profitability!D18</f>
        <v>152</v>
      </c>
      <c r="N13" s="83">
        <f>Profitability!E18</f>
        <v>158</v>
      </c>
      <c r="O13" s="83">
        <f>Profitability!F18</f>
        <v>171</v>
      </c>
      <c r="Q13" s="78">
        <f>Profitability!B27</f>
        <v>0</v>
      </c>
      <c r="R13" s="78">
        <f>Profitability!C27</f>
        <v>0</v>
      </c>
      <c r="S13" s="78">
        <f>Profitability!D27</f>
        <v>0</v>
      </c>
      <c r="T13" s="78">
        <f>Profitability!E27</f>
        <v>0</v>
      </c>
      <c r="U13" s="78">
        <f>Profitability!F27</f>
        <v>0</v>
      </c>
      <c r="W13" s="98">
        <f>Profitability!B35</f>
        <v>460</v>
      </c>
      <c r="X13" s="83">
        <f>Profitability!C35</f>
        <v>104</v>
      </c>
      <c r="Y13" s="83">
        <f>Profitability!D35</f>
        <v>104</v>
      </c>
      <c r="Z13" s="83">
        <f>Profitability!E35</f>
        <v>129</v>
      </c>
      <c r="AA13" s="83">
        <f>Profitability!F35</f>
        <v>134</v>
      </c>
      <c r="AE13" s="78">
        <f t="shared" si="4"/>
        <v>996.9</v>
      </c>
      <c r="AF13" s="78">
        <f t="shared" si="4"/>
        <v>640.9</v>
      </c>
      <c r="AG13" s="78">
        <f t="shared" si="4"/>
        <v>658.1</v>
      </c>
      <c r="AH13" s="78">
        <f t="shared" si="4"/>
        <v>697.3</v>
      </c>
      <c r="AI13" s="78">
        <f t="shared" si="4"/>
        <v>738.3</v>
      </c>
      <c r="AK13" s="71">
        <f>AVERAGE(E13,K13,Q13,W13)</f>
        <v>249.22499999999999</v>
      </c>
      <c r="AL13" s="71">
        <f>AVERAGE(F13,L13,R13,X13)</f>
        <v>160.22499999999999</v>
      </c>
      <c r="AM13" s="71">
        <f>AVERAGE(G13,M13,S13,Y13)</f>
        <v>164.52500000000001</v>
      </c>
      <c r="AN13" s="71">
        <f>AVERAGE(H13,N13,T13,Z13)</f>
        <v>174.32499999999999</v>
      </c>
      <c r="AO13" s="71">
        <f>AVERAGE(I13,O13,U13,AA13)</f>
        <v>184.57499999999999</v>
      </c>
    </row>
    <row r="14" spans="1:41" s="83" customFormat="1" x14ac:dyDescent="0.45"/>
    <row r="15" spans="1:41" s="83" customFormat="1" x14ac:dyDescent="0.45">
      <c r="D15" s="83" t="s">
        <v>144</v>
      </c>
      <c r="E15" s="78">
        <f>E11+E13</f>
        <v>-277.30000000000007</v>
      </c>
      <c r="F15" s="78">
        <f>F11+F13</f>
        <v>51.199999999999989</v>
      </c>
      <c r="G15" s="78">
        <f>G11+G13</f>
        <v>-274.69999999999993</v>
      </c>
      <c r="H15" s="78">
        <f>H11+H13</f>
        <v>58.800000000000011</v>
      </c>
      <c r="I15" s="78">
        <f>I11+I13</f>
        <v>620.1</v>
      </c>
      <c r="K15" s="78">
        <f>K11+K13</f>
        <v>707</v>
      </c>
      <c r="L15" s="78">
        <f>L11+L13</f>
        <v>718</v>
      </c>
      <c r="M15" s="78">
        <f>M11+M13</f>
        <v>936</v>
      </c>
      <c r="N15" s="78">
        <f>N11+N13</f>
        <v>982</v>
      </c>
      <c r="O15" s="78">
        <f>O11+O13</f>
        <v>963</v>
      </c>
      <c r="Q15" s="78">
        <f>Q11+Q13</f>
        <v>308.09100000000001</v>
      </c>
      <c r="R15" s="78">
        <f>R11+R13</f>
        <v>362.40300000000002</v>
      </c>
      <c r="S15" s="78">
        <f>S11+S13</f>
        <v>78.341999999999999</v>
      </c>
      <c r="T15" s="78">
        <f>T11+T13</f>
        <v>360.31900000000002</v>
      </c>
      <c r="U15" s="78">
        <f>U11+U13</f>
        <v>175.733</v>
      </c>
      <c r="W15" s="78">
        <f>W11+W13</f>
        <v>1093.5999999999999</v>
      </c>
      <c r="X15" s="78">
        <f>X11+X13</f>
        <v>1396</v>
      </c>
      <c r="Y15" s="78">
        <f>Y11+Y13</f>
        <v>1559</v>
      </c>
      <c r="Z15" s="78">
        <f>Z11+Z13</f>
        <v>1790</v>
      </c>
      <c r="AA15" s="78">
        <f>AA11+AA13</f>
        <v>1536</v>
      </c>
      <c r="AE15" s="78">
        <f t="shared" ref="AE15:AI15" si="6">E15+K15+Q15+W15</f>
        <v>1831.3909999999998</v>
      </c>
      <c r="AF15" s="78">
        <f t="shared" si="6"/>
        <v>2527.6030000000001</v>
      </c>
      <c r="AG15" s="78">
        <f t="shared" si="6"/>
        <v>2298.6419999999998</v>
      </c>
      <c r="AH15" s="78">
        <f t="shared" si="6"/>
        <v>3191.1189999999997</v>
      </c>
      <c r="AI15" s="78">
        <f t="shared" si="6"/>
        <v>3294.8329999999996</v>
      </c>
      <c r="AK15" s="71">
        <f t="shared" ref="AK15:AO15" si="7">AVERAGE(E15,K15,Q15,W15)</f>
        <v>457.84774999999996</v>
      </c>
      <c r="AL15" s="71">
        <f t="shared" si="7"/>
        <v>631.90075000000002</v>
      </c>
      <c r="AM15" s="71">
        <f t="shared" si="7"/>
        <v>574.66049999999996</v>
      </c>
      <c r="AN15" s="71">
        <f t="shared" si="7"/>
        <v>797.77974999999992</v>
      </c>
      <c r="AO15" s="71">
        <f t="shared" si="7"/>
        <v>823.70824999999991</v>
      </c>
    </row>
    <row r="16" spans="1:41" s="83" customFormat="1" x14ac:dyDescent="0.45">
      <c r="E16" s="78"/>
      <c r="F16" s="78"/>
      <c r="G16" s="78"/>
      <c r="H16" s="78"/>
      <c r="I16" s="78"/>
      <c r="K16" s="78"/>
      <c r="L16" s="78"/>
      <c r="M16" s="78"/>
      <c r="N16" s="78"/>
      <c r="O16" s="78"/>
      <c r="Q16" s="78"/>
      <c r="R16" s="78"/>
      <c r="S16" s="78"/>
      <c r="T16" s="78"/>
      <c r="U16" s="78"/>
      <c r="W16" s="78"/>
      <c r="X16" s="78"/>
      <c r="Y16" s="78"/>
      <c r="Z16" s="78"/>
      <c r="AA16" s="78"/>
    </row>
    <row r="17" spans="1:41" x14ac:dyDescent="0.45">
      <c r="D17" s="21" t="s">
        <v>145</v>
      </c>
      <c r="E17" s="25">
        <f>'Assets and Capex'!B14</f>
        <v>3232.1</v>
      </c>
      <c r="F17" s="25">
        <f>'Assets and Capex'!C14</f>
        <v>3148.7</v>
      </c>
      <c r="G17" s="25">
        <f>'Assets and Capex'!D14</f>
        <v>3040.7</v>
      </c>
      <c r="H17" s="25">
        <f>'Assets and Capex'!E14</f>
        <v>3965.2999999999997</v>
      </c>
      <c r="I17" s="25">
        <f>'Assets and Capex'!F14</f>
        <v>3969</v>
      </c>
      <c r="K17" s="21">
        <f>'Assets and Capex'!B48</f>
        <v>2472</v>
      </c>
      <c r="L17" s="21">
        <f>'Assets and Capex'!C48</f>
        <v>2541</v>
      </c>
      <c r="M17" s="21">
        <f>'Assets and Capex'!D48</f>
        <v>2678</v>
      </c>
      <c r="N17" s="21">
        <f>'Assets and Capex'!E48</f>
        <v>3440</v>
      </c>
      <c r="O17" s="21">
        <f>'Assets and Capex'!F48</f>
        <v>3412</v>
      </c>
      <c r="Q17" s="25">
        <f>'Assets and Capex'!B88</f>
        <v>1542.47</v>
      </c>
      <c r="R17" s="25">
        <f>'Assets and Capex'!C88</f>
        <v>1640.6489999999999</v>
      </c>
      <c r="S17" s="25">
        <f>'Assets and Capex'!D88</f>
        <v>1768.88</v>
      </c>
      <c r="T17" s="25">
        <f>'Assets and Capex'!E88</f>
        <v>2378.0429999999997</v>
      </c>
      <c r="U17" s="25">
        <f>'Assets and Capex'!F88</f>
        <v>2434.4490000000001</v>
      </c>
      <c r="W17" s="21">
        <f>'Assets and Capex'!B122</f>
        <v>2486</v>
      </c>
      <c r="X17" s="21">
        <f>'Assets and Capex'!C122</f>
        <v>2695</v>
      </c>
      <c r="Y17" s="21">
        <f>'Assets and Capex'!D122</f>
        <v>2856</v>
      </c>
      <c r="Z17" s="21">
        <f>'Assets and Capex'!E122</f>
        <v>4149</v>
      </c>
      <c r="AA17" s="21">
        <f>'Assets and Capex'!F122</f>
        <v>3993</v>
      </c>
      <c r="AE17" s="34">
        <f t="shared" ref="AE17:AI20" si="8">E17+K17+Q17+W17</f>
        <v>9732.57</v>
      </c>
      <c r="AF17" s="34">
        <f t="shared" si="8"/>
        <v>10025.349</v>
      </c>
      <c r="AG17" s="34">
        <f t="shared" si="8"/>
        <v>10343.58</v>
      </c>
      <c r="AH17" s="34">
        <f t="shared" si="8"/>
        <v>13932.342999999999</v>
      </c>
      <c r="AI17" s="34">
        <f t="shared" si="8"/>
        <v>13808.449000000001</v>
      </c>
      <c r="AK17" s="34">
        <f t="shared" ref="AK17:AO20" si="9">AVERAGE(E17,K17,Q17,W17)</f>
        <v>2433.1424999999999</v>
      </c>
      <c r="AL17" s="34">
        <f t="shared" si="9"/>
        <v>2506.33725</v>
      </c>
      <c r="AM17" s="34">
        <f t="shared" si="9"/>
        <v>2585.895</v>
      </c>
      <c r="AN17" s="34">
        <f t="shared" si="9"/>
        <v>3483.0857499999997</v>
      </c>
      <c r="AO17" s="34">
        <f t="shared" si="9"/>
        <v>3452.1122500000001</v>
      </c>
    </row>
    <row r="18" spans="1:41" x14ac:dyDescent="0.45">
      <c r="D18" s="21" t="s">
        <v>146</v>
      </c>
      <c r="E18" s="25">
        <f>'Assets and Capex'!B8</f>
        <v>430.5</v>
      </c>
      <c r="F18" s="25">
        <f>'Assets and Capex'!C8</f>
        <v>437.4</v>
      </c>
      <c r="G18" s="25">
        <f>'Assets and Capex'!D8</f>
        <v>430</v>
      </c>
      <c r="H18" s="25">
        <f>'Assets and Capex'!E8</f>
        <v>419.2</v>
      </c>
      <c r="I18" s="25">
        <f>'Assets and Capex'!F8</f>
        <v>431.2</v>
      </c>
      <c r="K18" s="21">
        <f>'Assets and Capex'!B43+'Assets and Capex'!B44+'Assets and Capex'!B49</f>
        <v>511</v>
      </c>
      <c r="L18" s="21">
        <f>'Assets and Capex'!C43+'Assets and Capex'!C44+'Assets and Capex'!C49</f>
        <v>570</v>
      </c>
      <c r="M18" s="21">
        <f>'Assets and Capex'!D43+'Assets and Capex'!D44+'Assets and Capex'!D49</f>
        <v>771</v>
      </c>
      <c r="N18" s="21">
        <f>'Assets and Capex'!E43+'Assets and Capex'!E44+'Assets and Capex'!E49</f>
        <v>564</v>
      </c>
      <c r="O18" s="21">
        <f>'Assets and Capex'!F43+'Assets and Capex'!F44+'Assets and Capex'!F49</f>
        <v>440</v>
      </c>
      <c r="Q18" s="25">
        <f>'Assets and Capex'!B80+'Assets and Capex'!B81+'Assets and Capex'!B82</f>
        <v>215.69800000000001</v>
      </c>
      <c r="R18" s="25">
        <f>'Assets and Capex'!C80+'Assets and Capex'!C81+'Assets and Capex'!C82</f>
        <v>229.864</v>
      </c>
      <c r="S18" s="25">
        <f>'Assets and Capex'!D80+'Assets and Capex'!D81+'Assets and Capex'!D82</f>
        <v>219.66399999999999</v>
      </c>
      <c r="T18" s="25">
        <f>'Assets and Capex'!E80+'Assets and Capex'!E81+'Assets and Capex'!E82</f>
        <v>261.971</v>
      </c>
      <c r="U18" s="25">
        <f>'Assets and Capex'!F80+'Assets and Capex'!F81+'Assets and Capex'!F82</f>
        <v>515.26700000000005</v>
      </c>
      <c r="W18" s="21">
        <f>'Assets and Capex'!B115+'Assets and Capex'!B116+'Assets and Capex'!B126+'Assets and Capex'!B127+'Assets and Capex'!B128</f>
        <v>399</v>
      </c>
      <c r="X18" s="21">
        <f>'Assets and Capex'!C115+'Assets and Capex'!C116+'Assets and Capex'!C126+'Assets and Capex'!C127+'Assets and Capex'!C128</f>
        <v>440</v>
      </c>
      <c r="Y18" s="21">
        <f>'Assets and Capex'!D115+'Assets and Capex'!D116+'Assets and Capex'!D126+'Assets and Capex'!D127+'Assets and Capex'!D128</f>
        <v>783</v>
      </c>
      <c r="Z18" s="21">
        <f>'Assets and Capex'!E115+'Assets and Capex'!E116+'Assets and Capex'!E126+'Assets and Capex'!E127+'Assets and Capex'!E128</f>
        <v>802</v>
      </c>
      <c r="AA18" s="21">
        <f>'Assets and Capex'!F115+'Assets and Capex'!F116+'Assets and Capex'!F126+'Assets and Capex'!F127+'Assets and Capex'!F128</f>
        <v>888</v>
      </c>
      <c r="AE18" s="34">
        <f t="shared" si="8"/>
        <v>1556.1980000000001</v>
      </c>
      <c r="AF18" s="34">
        <f t="shared" si="8"/>
        <v>1677.2639999999999</v>
      </c>
      <c r="AG18" s="34">
        <f t="shared" si="8"/>
        <v>2203.6639999999998</v>
      </c>
      <c r="AH18" s="34">
        <f t="shared" si="8"/>
        <v>2047.171</v>
      </c>
      <c r="AI18" s="34">
        <f t="shared" si="8"/>
        <v>2274.4670000000001</v>
      </c>
      <c r="AK18" s="34">
        <f t="shared" si="9"/>
        <v>389.04950000000002</v>
      </c>
      <c r="AL18" s="34">
        <f t="shared" si="9"/>
        <v>419.31599999999997</v>
      </c>
      <c r="AM18" s="34">
        <f t="shared" si="9"/>
        <v>550.91599999999994</v>
      </c>
      <c r="AN18" s="34">
        <f t="shared" si="9"/>
        <v>511.79275000000001</v>
      </c>
      <c r="AO18" s="34">
        <f t="shared" si="9"/>
        <v>568.61675000000002</v>
      </c>
    </row>
    <row r="19" spans="1:41" x14ac:dyDescent="0.45">
      <c r="D19" s="21" t="s">
        <v>48</v>
      </c>
      <c r="E19" s="25">
        <f>'Assets and Capex'!B7</f>
        <v>2438.9</v>
      </c>
      <c r="F19" s="25">
        <f>'Assets and Capex'!C7</f>
        <v>2047</v>
      </c>
      <c r="G19" s="25">
        <f>'Assets and Capex'!D7</f>
        <v>2004.1</v>
      </c>
      <c r="H19" s="25">
        <f>'Assets and Capex'!E7</f>
        <v>1589.2</v>
      </c>
      <c r="I19" s="25">
        <f>'Assets and Capex'!F7</f>
        <v>1155.9000000000001</v>
      </c>
      <c r="K19" s="21">
        <f>'Assets and Capex'!B42</f>
        <v>1075</v>
      </c>
      <c r="L19" s="21">
        <f>'Assets and Capex'!C42</f>
        <v>930</v>
      </c>
      <c r="M19" s="21">
        <f>'Assets and Capex'!D42</f>
        <v>984</v>
      </c>
      <c r="N19" s="21">
        <f>'Assets and Capex'!E42</f>
        <v>1144</v>
      </c>
      <c r="O19" s="21">
        <f>'Assets and Capex'!F42</f>
        <v>1057</v>
      </c>
      <c r="Q19" s="25">
        <f>'Assets and Capex'!B79</f>
        <v>2980.248</v>
      </c>
      <c r="R19" s="25">
        <f>'Assets and Capex'!C79</f>
        <v>2982.248</v>
      </c>
      <c r="S19" s="25">
        <f>'Assets and Capex'!D79</f>
        <v>3150.0419999999999</v>
      </c>
      <c r="T19" s="25">
        <f>'Assets and Capex'!E79</f>
        <v>3150.0419999999999</v>
      </c>
      <c r="U19" s="25">
        <f>'Assets and Capex'!F79</f>
        <v>3150</v>
      </c>
      <c r="W19" s="21">
        <f>'Assets and Capex'!B114</f>
        <v>1875</v>
      </c>
      <c r="X19" s="21">
        <f>'Assets and Capex'!C114</f>
        <v>1771</v>
      </c>
      <c r="Y19" s="21">
        <f>'Assets and Capex'!D114</f>
        <v>1971</v>
      </c>
      <c r="Z19" s="21">
        <f>'Assets and Capex'!E114</f>
        <v>2044</v>
      </c>
      <c r="AA19" s="21">
        <f>'Assets and Capex'!F114</f>
        <v>1892</v>
      </c>
      <c r="AE19" s="34">
        <f t="shared" si="8"/>
        <v>8369.148000000001</v>
      </c>
      <c r="AF19" s="34">
        <f t="shared" si="8"/>
        <v>7730.2479999999996</v>
      </c>
      <c r="AG19" s="34">
        <f t="shared" si="8"/>
        <v>8109.1419999999998</v>
      </c>
      <c r="AH19" s="34">
        <f t="shared" si="8"/>
        <v>7927.2420000000002</v>
      </c>
      <c r="AI19" s="34">
        <f>I19+O19+U19+AA19</f>
        <v>7254.9</v>
      </c>
      <c r="AK19" s="34">
        <f t="shared" si="9"/>
        <v>2092.2870000000003</v>
      </c>
      <c r="AL19" s="34">
        <f t="shared" si="9"/>
        <v>1932.5619999999999</v>
      </c>
      <c r="AM19" s="34">
        <f t="shared" si="9"/>
        <v>2027.2855</v>
      </c>
      <c r="AN19" s="34">
        <f t="shared" si="9"/>
        <v>1981.8105</v>
      </c>
      <c r="AO19" s="34">
        <f t="shared" si="9"/>
        <v>1813.7249999999999</v>
      </c>
    </row>
    <row r="20" spans="1:41" x14ac:dyDescent="0.45">
      <c r="D20" s="21" t="s">
        <v>24</v>
      </c>
      <c r="E20" s="21">
        <f>'Assets and Capex'!B6</f>
        <v>360</v>
      </c>
      <c r="F20" s="21">
        <f>'Assets and Capex'!C6</f>
        <v>360</v>
      </c>
      <c r="G20" s="21">
        <f>'Assets and Capex'!D6</f>
        <v>360</v>
      </c>
      <c r="H20" s="21">
        <f>'Assets and Capex'!E6</f>
        <v>360</v>
      </c>
      <c r="I20" s="21">
        <f>'Assets and Capex'!F6</f>
        <v>309.60000000000002</v>
      </c>
      <c r="K20" s="21">
        <f>'Assets and Capex'!B41</f>
        <v>2377</v>
      </c>
      <c r="L20" s="21">
        <f>'Assets and Capex'!C41</f>
        <v>2377</v>
      </c>
      <c r="M20" s="21">
        <f>'Assets and Capex'!D41</f>
        <v>2377</v>
      </c>
      <c r="N20" s="21">
        <f>'Assets and Capex'!E41</f>
        <v>2377</v>
      </c>
      <c r="O20" s="21">
        <f>'Assets and Capex'!F41</f>
        <v>2377</v>
      </c>
      <c r="W20" s="21">
        <v>6430</v>
      </c>
      <c r="X20" s="21">
        <v>6430</v>
      </c>
      <c r="Y20" s="21">
        <v>6430</v>
      </c>
      <c r="Z20" s="21">
        <v>6430</v>
      </c>
      <c r="AA20" s="21">
        <v>6430</v>
      </c>
      <c r="AB20" s="21" t="s">
        <v>147</v>
      </c>
      <c r="AE20" s="34">
        <f t="shared" si="8"/>
        <v>9167</v>
      </c>
      <c r="AF20" s="34">
        <f t="shared" si="8"/>
        <v>9167</v>
      </c>
      <c r="AG20" s="34">
        <f t="shared" si="8"/>
        <v>9167</v>
      </c>
      <c r="AH20" s="34">
        <f t="shared" si="8"/>
        <v>9167</v>
      </c>
      <c r="AI20" s="34">
        <f t="shared" si="8"/>
        <v>9116.6</v>
      </c>
      <c r="AK20" s="34">
        <f t="shared" si="9"/>
        <v>3055.6666666666665</v>
      </c>
      <c r="AL20" s="34">
        <f t="shared" si="9"/>
        <v>3055.6666666666665</v>
      </c>
      <c r="AM20" s="34">
        <f t="shared" si="9"/>
        <v>3055.6666666666665</v>
      </c>
      <c r="AN20" s="34">
        <f t="shared" si="9"/>
        <v>3055.6666666666665</v>
      </c>
      <c r="AO20" s="34">
        <f t="shared" si="9"/>
        <v>3038.8666666666668</v>
      </c>
    </row>
    <row r="21" spans="1:41" x14ac:dyDescent="0.45">
      <c r="E21" s="25"/>
      <c r="F21" s="25"/>
      <c r="G21" s="25"/>
      <c r="H21" s="25"/>
      <c r="I21" s="25"/>
      <c r="Q21" s="25"/>
      <c r="R21" s="25"/>
      <c r="S21" s="25"/>
      <c r="T21" s="25"/>
      <c r="U21" s="25"/>
    </row>
    <row r="22" spans="1:41" s="83" customFormat="1" x14ac:dyDescent="0.45">
      <c r="D22" s="83" t="s">
        <v>148</v>
      </c>
      <c r="E22" s="78"/>
      <c r="F22" s="78"/>
      <c r="G22" s="78"/>
      <c r="I22" s="78">
        <f>'Spectrum valuation'!S16</f>
        <v>2288.9457162322569</v>
      </c>
      <c r="O22" s="78">
        <f>'Spectrum valuation'!S29</f>
        <v>2026.3259962049333</v>
      </c>
      <c r="Q22" s="78"/>
      <c r="R22" s="78"/>
      <c r="S22" s="78"/>
      <c r="U22" s="78">
        <f>'Spectrum valuation'!S42</f>
        <v>1248.2983727787469</v>
      </c>
      <c r="AA22" s="78">
        <f>'Spectrum valuation'!S53</f>
        <v>3290.1859582542693</v>
      </c>
      <c r="AI22" s="78">
        <f>I22+O22+U22+AA22</f>
        <v>8853.7560434702064</v>
      </c>
      <c r="AO22" s="71">
        <f>AVERAGE(I22,O22,U22,AA22)</f>
        <v>2213.4390108675516</v>
      </c>
    </row>
    <row r="23" spans="1:41" x14ac:dyDescent="0.45">
      <c r="E23" s="25"/>
      <c r="F23" s="25"/>
      <c r="G23" s="25"/>
      <c r="H23" s="25"/>
      <c r="I23" s="25"/>
      <c r="K23" s="25"/>
      <c r="L23" s="25"/>
      <c r="M23" s="25"/>
      <c r="N23" s="25"/>
      <c r="O23" s="25"/>
      <c r="Q23" s="25"/>
      <c r="R23" s="25"/>
      <c r="S23" s="25"/>
      <c r="T23" s="25"/>
      <c r="U23" s="25"/>
      <c r="W23" s="25"/>
      <c r="X23" s="25"/>
      <c r="Y23" s="25"/>
      <c r="Z23" s="25"/>
      <c r="AA23" s="25"/>
    </row>
    <row r="24" spans="1:41" x14ac:dyDescent="0.45">
      <c r="A24" s="23" t="s">
        <v>183</v>
      </c>
    </row>
    <row r="25" spans="1:41" x14ac:dyDescent="0.45">
      <c r="A25" s="24" t="s">
        <v>186</v>
      </c>
    </row>
    <row r="26" spans="1:41" x14ac:dyDescent="0.45">
      <c r="D26" s="75" t="s">
        <v>182</v>
      </c>
      <c r="E26" s="25">
        <f>E17+E18</f>
        <v>3662.6</v>
      </c>
      <c r="F26" s="25">
        <f>F17+F18</f>
        <v>3586.1</v>
      </c>
      <c r="G26" s="25">
        <f>G17+G18</f>
        <v>3470.7</v>
      </c>
      <c r="H26" s="25">
        <f>H17+H18</f>
        <v>4384.5</v>
      </c>
      <c r="I26" s="25">
        <f>I17+I18</f>
        <v>4400.2</v>
      </c>
      <c r="K26" s="25">
        <f>K17+K18</f>
        <v>2983</v>
      </c>
      <c r="L26" s="25">
        <f>L17+L18</f>
        <v>3111</v>
      </c>
      <c r="M26" s="25">
        <f>M17+M18</f>
        <v>3449</v>
      </c>
      <c r="N26" s="25">
        <f>N17+N18</f>
        <v>4004</v>
      </c>
      <c r="O26" s="25">
        <f>O17+O18</f>
        <v>3852</v>
      </c>
      <c r="Q26" s="25">
        <f>Q17+Q18</f>
        <v>1758.1680000000001</v>
      </c>
      <c r="R26" s="25">
        <f>R17+R18</f>
        <v>1870.5129999999999</v>
      </c>
      <c r="S26" s="25">
        <f>S17+S18</f>
        <v>1988.5440000000001</v>
      </c>
      <c r="T26" s="25">
        <f>T17+T18</f>
        <v>2640.0139999999997</v>
      </c>
      <c r="U26" s="25">
        <f>U17+U18</f>
        <v>2949.7160000000003</v>
      </c>
      <c r="W26" s="25">
        <f>W17+W18</f>
        <v>2885</v>
      </c>
      <c r="X26" s="25">
        <f>X17+X18</f>
        <v>3135</v>
      </c>
      <c r="Y26" s="25">
        <f>Y17+Y18</f>
        <v>3639</v>
      </c>
      <c r="Z26" s="25">
        <f>Z17+Z18</f>
        <v>4951</v>
      </c>
      <c r="AA26" s="25">
        <f>AA17+AA18</f>
        <v>4881</v>
      </c>
      <c r="AE26" s="34">
        <f t="shared" ref="AE26:AI28" si="10">E26+K26+Q26+W26</f>
        <v>11288.768</v>
      </c>
      <c r="AF26" s="34">
        <f t="shared" si="10"/>
        <v>11702.613000000001</v>
      </c>
      <c r="AG26" s="34">
        <f t="shared" si="10"/>
        <v>12547.244000000001</v>
      </c>
      <c r="AH26" s="34">
        <f t="shared" si="10"/>
        <v>15979.513999999999</v>
      </c>
      <c r="AI26" s="34">
        <f t="shared" si="10"/>
        <v>16082.916000000001</v>
      </c>
      <c r="AK26" s="34">
        <f t="shared" ref="AK26:AO28" si="11">AVERAGE(E26,K26,Q26,W26)</f>
        <v>2822.192</v>
      </c>
      <c r="AL26" s="34">
        <f t="shared" si="11"/>
        <v>2925.6532500000003</v>
      </c>
      <c r="AM26" s="34">
        <f t="shared" si="11"/>
        <v>3136.8110000000001</v>
      </c>
      <c r="AN26" s="34">
        <f t="shared" si="11"/>
        <v>3994.8784999999998</v>
      </c>
      <c r="AO26" s="34">
        <f t="shared" si="11"/>
        <v>4020.7290000000003</v>
      </c>
    </row>
    <row r="27" spans="1:41" s="83" customFormat="1" x14ac:dyDescent="0.45">
      <c r="D27" s="83" t="s">
        <v>151</v>
      </c>
      <c r="E27" s="78">
        <f>'Assets and Capex'!B37-SUM('Assets and Capex'!$B$35:B35)</f>
        <v>2438.9</v>
      </c>
      <c r="F27" s="78">
        <f>'Assets and Capex'!C37-SUM('Assets and Capex'!$B$35:C35)</f>
        <v>2047</v>
      </c>
      <c r="G27" s="78">
        <f>'Assets and Capex'!D37-SUM('Assets and Capex'!$B$35:D35)</f>
        <v>1644.8999999999999</v>
      </c>
      <c r="H27" s="78">
        <f>'Assets and Capex'!E37-SUM('Assets and Capex'!$B$35:E35)</f>
        <v>1234.6000000000001</v>
      </c>
      <c r="I27" s="78">
        <f>'Assets and Capex'!F37-SUM('Assets and Capex'!$B$35:F35)</f>
        <v>801.30000000000018</v>
      </c>
      <c r="K27" s="78">
        <f>'Assets and Capex'!B75-SUM('Assets and Capex'!$B$73:B73)</f>
        <v>1075</v>
      </c>
      <c r="L27" s="78">
        <f>'Assets and Capex'!C75-SUM('Assets and Capex'!$B$73:C73)</f>
        <v>930</v>
      </c>
      <c r="M27" s="78">
        <f>'Assets and Capex'!D75-SUM('Assets and Capex'!$B$73:D73)</f>
        <v>778</v>
      </c>
      <c r="N27" s="78">
        <f>'Assets and Capex'!E75-SUM('Assets and Capex'!$B$73:E73)</f>
        <v>620</v>
      </c>
      <c r="O27" s="78">
        <f>'Assets and Capex'!F75-SUM('Assets and Capex'!$B$73:F73)</f>
        <v>449</v>
      </c>
      <c r="Q27" s="78">
        <f>'Assets and Capex'!B109-SUM('Assets and Capex'!$B$107:B107)</f>
        <v>2979.248</v>
      </c>
      <c r="R27" s="78">
        <f>'Assets and Capex'!C109-SUM('Assets and Capex'!$B$107:C107)</f>
        <v>2979.248</v>
      </c>
      <c r="S27" s="78">
        <f>'Assets and Capex'!D109-SUM('Assets and Capex'!$B$107:D107)</f>
        <v>2979.248</v>
      </c>
      <c r="T27" s="78">
        <f>'Assets and Capex'!E109-SUM('Assets and Capex'!$B$107:E107)</f>
        <v>2979.248</v>
      </c>
      <c r="U27" s="78">
        <f>'Assets and Capex'!F109-SUM('Assets and Capex'!$B$107:F107)</f>
        <v>2979.2060000000001</v>
      </c>
      <c r="W27" s="78">
        <f>'Assets and Capex'!B149-SUM('Assets and Capex'!$B$147:B147)</f>
        <v>1875</v>
      </c>
      <c r="X27" s="78">
        <f>'Assets and Capex'!C149-SUM('Assets and Capex'!$B$147:C147)</f>
        <v>1771</v>
      </c>
      <c r="Y27" s="78">
        <f>'Assets and Capex'!D149-SUM('Assets and Capex'!$B$147:D147)</f>
        <v>1667</v>
      </c>
      <c r="Z27" s="78">
        <f>'Assets and Capex'!E149-SUM('Assets and Capex'!$B$147:E147)</f>
        <v>1538</v>
      </c>
      <c r="AA27" s="78">
        <f>'Assets and Capex'!F149-SUM('Assets and Capex'!$B$147:F147)</f>
        <v>1405</v>
      </c>
      <c r="AE27" s="71">
        <f>E27+K27+Q27+W27</f>
        <v>8368.148000000001</v>
      </c>
      <c r="AF27" s="71">
        <f t="shared" si="10"/>
        <v>7727.2479999999996</v>
      </c>
      <c r="AG27" s="71">
        <f t="shared" si="10"/>
        <v>7069.1479999999992</v>
      </c>
      <c r="AH27" s="71">
        <f t="shared" si="10"/>
        <v>6371.848</v>
      </c>
      <c r="AI27" s="71">
        <f>I27+O27+U27+AA27</f>
        <v>5634.5060000000003</v>
      </c>
      <c r="AK27" s="71">
        <f t="shared" si="11"/>
        <v>2092.0370000000003</v>
      </c>
      <c r="AL27" s="71">
        <f t="shared" si="11"/>
        <v>1931.8119999999999</v>
      </c>
      <c r="AM27" s="71">
        <f t="shared" si="11"/>
        <v>1767.2869999999998</v>
      </c>
      <c r="AN27" s="71">
        <f t="shared" si="11"/>
        <v>1592.962</v>
      </c>
      <c r="AO27" s="71">
        <f t="shared" si="11"/>
        <v>1408.6265000000001</v>
      </c>
    </row>
    <row r="28" spans="1:41" s="83" customFormat="1" x14ac:dyDescent="0.45">
      <c r="D28" s="83" t="s">
        <v>152</v>
      </c>
      <c r="E28" s="78">
        <f>I22</f>
        <v>2288.9457162322569</v>
      </c>
      <c r="F28" s="78">
        <f>E28</f>
        <v>2288.9457162322569</v>
      </c>
      <c r="G28" s="78">
        <f t="shared" ref="G28:I28" si="12">F28</f>
        <v>2288.9457162322569</v>
      </c>
      <c r="H28" s="78">
        <f t="shared" si="12"/>
        <v>2288.9457162322569</v>
      </c>
      <c r="I28" s="78">
        <f t="shared" si="12"/>
        <v>2288.9457162322569</v>
      </c>
      <c r="K28" s="78">
        <f>O22</f>
        <v>2026.3259962049333</v>
      </c>
      <c r="L28" s="78">
        <f>K28</f>
        <v>2026.3259962049333</v>
      </c>
      <c r="M28" s="78">
        <f t="shared" ref="M28:O28" si="13">L28</f>
        <v>2026.3259962049333</v>
      </c>
      <c r="N28" s="78">
        <f t="shared" si="13"/>
        <v>2026.3259962049333</v>
      </c>
      <c r="O28" s="78">
        <f t="shared" si="13"/>
        <v>2026.3259962049333</v>
      </c>
      <c r="Q28" s="78">
        <f>U22</f>
        <v>1248.2983727787469</v>
      </c>
      <c r="R28" s="78">
        <f>Q28</f>
        <v>1248.2983727787469</v>
      </c>
      <c r="S28" s="78">
        <f t="shared" ref="S28:U28" si="14">R28</f>
        <v>1248.2983727787469</v>
      </c>
      <c r="T28" s="78">
        <f t="shared" si="14"/>
        <v>1248.2983727787469</v>
      </c>
      <c r="U28" s="78">
        <f t="shared" si="14"/>
        <v>1248.2983727787469</v>
      </c>
      <c r="W28" s="78">
        <f>AA22</f>
        <v>3290.1859582542693</v>
      </c>
      <c r="X28" s="78">
        <f>W28</f>
        <v>3290.1859582542693</v>
      </c>
      <c r="Y28" s="78">
        <f t="shared" ref="Y28:AA28" si="15">X28</f>
        <v>3290.1859582542693</v>
      </c>
      <c r="Z28" s="78">
        <f t="shared" si="15"/>
        <v>3290.1859582542693</v>
      </c>
      <c r="AA28" s="78">
        <f t="shared" si="15"/>
        <v>3290.1859582542693</v>
      </c>
      <c r="AE28" s="71">
        <f t="shared" si="10"/>
        <v>8853.7560434702064</v>
      </c>
      <c r="AF28" s="71">
        <f t="shared" si="10"/>
        <v>8853.7560434702064</v>
      </c>
      <c r="AG28" s="71">
        <f t="shared" si="10"/>
        <v>8853.7560434702064</v>
      </c>
      <c r="AH28" s="71">
        <f t="shared" si="10"/>
        <v>8853.7560434702064</v>
      </c>
      <c r="AI28" s="71">
        <f>I28+O28+U28+AA28</f>
        <v>8853.7560434702064</v>
      </c>
      <c r="AK28" s="71">
        <f t="shared" si="11"/>
        <v>2213.4390108675516</v>
      </c>
      <c r="AL28" s="71">
        <f t="shared" si="11"/>
        <v>2213.4390108675516</v>
      </c>
      <c r="AM28" s="71">
        <f t="shared" si="11"/>
        <v>2213.4390108675516</v>
      </c>
      <c r="AN28" s="71">
        <f t="shared" si="11"/>
        <v>2213.4390108675516</v>
      </c>
      <c r="AO28" s="71">
        <f t="shared" si="11"/>
        <v>2213.4390108675516</v>
      </c>
    </row>
    <row r="29" spans="1:41" s="83" customFormat="1" x14ac:dyDescent="0.45">
      <c r="D29" s="98" t="s">
        <v>24</v>
      </c>
      <c r="E29" s="78">
        <f>E20</f>
        <v>360</v>
      </c>
      <c r="F29" s="78">
        <f>F20</f>
        <v>360</v>
      </c>
      <c r="G29" s="78">
        <f>G20</f>
        <v>360</v>
      </c>
      <c r="H29" s="78">
        <f>H20</f>
        <v>360</v>
      </c>
      <c r="I29" s="78">
        <f>I20</f>
        <v>309.60000000000002</v>
      </c>
      <c r="K29" s="78">
        <f>K20</f>
        <v>2377</v>
      </c>
      <c r="L29" s="78">
        <f>L20</f>
        <v>2377</v>
      </c>
      <c r="M29" s="78">
        <f>M20</f>
        <v>2377</v>
      </c>
      <c r="N29" s="78">
        <f>N20</f>
        <v>2377</v>
      </c>
      <c r="O29" s="78">
        <f>O20</f>
        <v>2377</v>
      </c>
      <c r="Q29" s="78">
        <f>Q20</f>
        <v>0</v>
      </c>
      <c r="R29" s="78">
        <f>R20</f>
        <v>0</v>
      </c>
      <c r="S29" s="78">
        <f>S20</f>
        <v>0</v>
      </c>
      <c r="T29" s="78">
        <f>T20</f>
        <v>0</v>
      </c>
      <c r="U29" s="78">
        <f>U20</f>
        <v>0</v>
      </c>
      <c r="W29" s="78">
        <f>W20</f>
        <v>6430</v>
      </c>
      <c r="X29" s="78">
        <f>X20</f>
        <v>6430</v>
      </c>
      <c r="Y29" s="78">
        <f>Y20</f>
        <v>6430</v>
      </c>
      <c r="Z29" s="78">
        <f>Z20</f>
        <v>6430</v>
      </c>
      <c r="AA29" s="78">
        <f>AA20</f>
        <v>6430</v>
      </c>
      <c r="AE29" s="71">
        <f t="shared" ref="AE29" si="16">E29+K29+Q29+W29</f>
        <v>9167</v>
      </c>
      <c r="AF29" s="71">
        <f t="shared" ref="AF29" si="17">F29+L29+R29+X29</f>
        <v>9167</v>
      </c>
      <c r="AG29" s="71">
        <f t="shared" ref="AG29" si="18">G29+M29+S29+Y29</f>
        <v>9167</v>
      </c>
      <c r="AH29" s="71">
        <f t="shared" ref="AH29" si="19">H29+N29+T29+Z29</f>
        <v>9167</v>
      </c>
      <c r="AI29" s="71">
        <f>I29+O29+U29+AA29</f>
        <v>9116.6</v>
      </c>
      <c r="AK29" s="71">
        <f t="shared" ref="AK29" si="20">AVERAGE(E29,K29,Q29,W29)</f>
        <v>2291.75</v>
      </c>
      <c r="AL29" s="71">
        <f t="shared" ref="AL29" si="21">AVERAGE(F29,L29,R29,X29)</f>
        <v>2291.75</v>
      </c>
      <c r="AM29" s="71">
        <f t="shared" ref="AM29" si="22">AVERAGE(G29,M29,S29,Y29)</f>
        <v>2291.75</v>
      </c>
      <c r="AN29" s="71">
        <f t="shared" ref="AN29" si="23">AVERAGE(H29,N29,T29,Z29)</f>
        <v>2291.75</v>
      </c>
      <c r="AO29" s="71">
        <f t="shared" ref="AO29" si="24">AVERAGE(I29,O29,U29,AA29)</f>
        <v>2279.15</v>
      </c>
    </row>
    <row r="30" spans="1:41" x14ac:dyDescent="0.45">
      <c r="E30" s="25"/>
      <c r="F30" s="25"/>
      <c r="G30" s="25"/>
      <c r="H30" s="25"/>
      <c r="I30" s="25"/>
      <c r="K30" s="25"/>
      <c r="L30" s="25"/>
      <c r="M30" s="25"/>
      <c r="N30" s="25"/>
      <c r="O30" s="25"/>
      <c r="Q30" s="25"/>
      <c r="R30" s="25"/>
      <c r="S30" s="25"/>
      <c r="T30" s="25"/>
      <c r="U30" s="25"/>
      <c r="W30" s="25"/>
      <c r="X30" s="25"/>
      <c r="Y30" s="25"/>
      <c r="Z30" s="25"/>
      <c r="AA30" s="25"/>
    </row>
    <row r="31" spans="1:41" x14ac:dyDescent="0.45">
      <c r="A31" s="23" t="s">
        <v>226</v>
      </c>
      <c r="E31" s="25"/>
      <c r="F31" s="25"/>
      <c r="G31" s="25"/>
      <c r="H31" s="25"/>
      <c r="I31" s="25"/>
      <c r="K31" s="25"/>
      <c r="L31" s="25"/>
      <c r="M31" s="25"/>
      <c r="N31" s="25"/>
      <c r="O31" s="25"/>
      <c r="Q31" s="25"/>
      <c r="R31" s="25"/>
      <c r="S31" s="25"/>
      <c r="T31" s="25"/>
      <c r="U31" s="25"/>
      <c r="W31" s="25"/>
      <c r="X31" s="25"/>
      <c r="Y31" s="25"/>
      <c r="Z31" s="25"/>
      <c r="AA31" s="25"/>
    </row>
    <row r="32" spans="1:41" x14ac:dyDescent="0.45">
      <c r="D32" s="24"/>
      <c r="E32" s="25"/>
      <c r="F32" s="25"/>
      <c r="G32" s="25"/>
      <c r="H32" s="25"/>
      <c r="I32" s="25"/>
      <c r="K32" s="25"/>
      <c r="L32" s="25"/>
      <c r="M32" s="25"/>
      <c r="N32" s="25"/>
      <c r="O32" s="25"/>
      <c r="Q32" s="25"/>
      <c r="R32" s="25"/>
      <c r="S32" s="25"/>
      <c r="T32" s="25"/>
      <c r="U32" s="25"/>
      <c r="W32" s="25"/>
      <c r="X32" s="25"/>
      <c r="Y32" s="25"/>
      <c r="Z32" s="25"/>
      <c r="AA32" s="25"/>
    </row>
    <row r="33" spans="1:43" x14ac:dyDescent="0.45">
      <c r="C33" s="24"/>
      <c r="D33" s="75" t="s">
        <v>184</v>
      </c>
      <c r="E33" s="79"/>
      <c r="F33" s="79">
        <f>(F11-F12)/(AVERAGE(E26:F26)+AVERAGE(E27:F27)+AVERAGE(E29:F29))</f>
        <v>-5.4068376342877332E-2</v>
      </c>
      <c r="G33" s="79">
        <f>(G11-G12)/(AVERAGE(F26:G26)+AVERAGE(F27:G27)+AVERAGE(F29:G29))</f>
        <v>-9.7988438096732855E-2</v>
      </c>
      <c r="H33" s="79">
        <f>(H11-H12)/(AVERAGE(G26:H26)+AVERAGE(G27:H27)+AVERAGE(G29:H29))</f>
        <v>-6.030712284040611E-2</v>
      </c>
      <c r="I33" s="79">
        <f>(I11-I12)/(AVERAGE(H26:I26)+AVERAGE(H27:I27)+AVERAGE(H29:I29))</f>
        <v>-6.0468921341665052E-2</v>
      </c>
      <c r="K33" s="79"/>
      <c r="L33" s="79">
        <f>(L11-L12)/(AVERAGE(K26:L26)+AVERAGE(K27:L27)+AVERAGE(K29:L29))</f>
        <v>8.9162063331517938E-2</v>
      </c>
      <c r="M33" s="79">
        <f>(M11-M12)/(AVERAGE(L26:M26)+AVERAGE(L27:M27)+AVERAGE(L29:M29))</f>
        <v>0.12041161111964369</v>
      </c>
      <c r="N33" s="79">
        <f>(N11-N12)/(AVERAGE(M26:N26)+AVERAGE(M27:N27)+AVERAGE(M29:N29))</f>
        <v>0.12113193678794561</v>
      </c>
      <c r="O33" s="79">
        <f>(O11-O12)/(AVERAGE(N26:O26)+AVERAGE(N27:O27)+AVERAGE(N29:O29))</f>
        <v>0.11579793844579282</v>
      </c>
      <c r="Q33" s="79"/>
      <c r="R33" s="79">
        <f>(R11-R12)/(AVERAGE(Q26:R26)+AVERAGE(Q27:R27)+AVERAGE(Q29:R29))</f>
        <v>7.5601608273217449E-2</v>
      </c>
      <c r="S33" s="79">
        <f>(S11-S12)/(AVERAGE(R26:S26)+AVERAGE(R27:S27)+AVERAGE(R29:S29))</f>
        <v>8.0332645008384468E-2</v>
      </c>
      <c r="T33" s="79">
        <f>(T11-T12)/(AVERAGE(S26:T26)+AVERAGE(S27:T27)+AVERAGE(S29:T29))</f>
        <v>4.3159126230960951E-2</v>
      </c>
      <c r="U33" s="79">
        <f>(U11-U12)/(AVERAGE(T26:U26)+AVERAGE(T27:U27)+AVERAGE(T29:U29))</f>
        <v>3.0434741947305312E-2</v>
      </c>
      <c r="W33" s="79"/>
      <c r="X33" s="79">
        <f>(X11-X12)/(AVERAGE(W26:X26)+AVERAGE(W27:X27)+AVERAGE(W29:X29))</f>
        <v>0.114711888484418</v>
      </c>
      <c r="Y33" s="79">
        <f>(Y11-Y12)/(AVERAGE(X26:Y26)+AVERAGE(X27:Y27)+AVERAGE(X29:Y29))</f>
        <v>0.12612690707350901</v>
      </c>
      <c r="Z33" s="79">
        <f>(Z11-Z12)/(AVERAGE(Y26:Z26)+AVERAGE(Y27:Z27)+AVERAGE(Y29:Z29))</f>
        <v>0.13473940377205434</v>
      </c>
      <c r="AA33" s="79">
        <f>(AA11-AA12)/(AVERAGE(Z26:AA26)+AVERAGE(Z27:AA27)+AVERAGE(Z29:AA29))</f>
        <v>0.10938170470060464</v>
      </c>
      <c r="AE33" s="79"/>
      <c r="AF33" s="79"/>
      <c r="AG33" s="79"/>
      <c r="AH33" s="79"/>
      <c r="AI33" s="79"/>
      <c r="AK33" s="80"/>
      <c r="AL33" s="80">
        <f t="shared" ref="AL33:AL34" si="25">AVERAGE(F33,L33,R33,X33)</f>
        <v>5.6351795936569013E-2</v>
      </c>
      <c r="AM33" s="80">
        <f t="shared" ref="AM33:AM34" si="26">AVERAGE(G33,M33,S33,Y33)</f>
        <v>5.7220681276201078E-2</v>
      </c>
      <c r="AN33" s="80">
        <f t="shared" ref="AN33:AN34" si="27">AVERAGE(H33,N33,T33,Z33)</f>
        <v>5.9680835987638695E-2</v>
      </c>
      <c r="AO33" s="80">
        <f t="shared" ref="AO33:AO34" si="28">AVERAGE(I33,O33,U33,AA33)</f>
        <v>4.8786365938009432E-2</v>
      </c>
      <c r="AP33" s="70">
        <f>AVERAGE(AL33:AO33)</f>
        <v>5.5509919784604553E-2</v>
      </c>
    </row>
    <row r="34" spans="1:43" x14ac:dyDescent="0.45">
      <c r="C34" s="24"/>
      <c r="D34" s="75" t="s">
        <v>187</v>
      </c>
      <c r="E34" s="79"/>
      <c r="F34" s="79">
        <f>(F11-F12)/(AVERAGE(E26:F26)+AVERAGE(E27:F27))</f>
        <v>-5.7385850391150961E-2</v>
      </c>
      <c r="G34" s="79">
        <f>(G11-G12)/(AVERAGE(F26:G26)+AVERAGE(F27:G27))</f>
        <v>-0.10455217840296967</v>
      </c>
      <c r="H34" s="79">
        <f>(H11-H12)/(AVERAGE(G26:H26)+AVERAGE(G27:H27))</f>
        <v>-6.4352054552060139E-2</v>
      </c>
      <c r="I34" s="79">
        <f>(I11-I12)/(AVERAGE(H26:I26)+AVERAGE(H27:I27))</f>
        <v>-6.4210857068924071E-2</v>
      </c>
      <c r="K34" s="79"/>
      <c r="L34" s="79">
        <f>(L11-L12)/(AVERAGE(K26:L26)+AVERAGE(K27:L27))</f>
        <v>0.14149895048771452</v>
      </c>
      <c r="M34" s="79">
        <f>(M11-M12)/(AVERAGE(L26:M26)+AVERAGE(L27:M27))</f>
        <v>0.18964683115626513</v>
      </c>
      <c r="N34" s="79">
        <f>(N11-N12)/(AVERAGE(M26:N26)+AVERAGE(M27:N27))</f>
        <v>0.1861936504349791</v>
      </c>
      <c r="O34" s="79">
        <f>(O11-O12)/(AVERAGE(N26:O26)+AVERAGE(N27:O27))</f>
        <v>0.17747899159663866</v>
      </c>
      <c r="Q34" s="79"/>
      <c r="R34" s="79">
        <f>(R11-R12)/(AVERAGE(Q26:R26)+AVERAGE(Q27:R27))</f>
        <v>7.5601608273217449E-2</v>
      </c>
      <c r="S34" s="79">
        <f>(S11-S12)/(AVERAGE(R26:S26)+AVERAGE(R27:S27))</f>
        <v>8.0332645008384468E-2</v>
      </c>
      <c r="T34" s="79">
        <f>(T11-T12)/(AVERAGE(S26:T26)+AVERAGE(S27:T27))</f>
        <v>4.3159126230960951E-2</v>
      </c>
      <c r="U34" s="79">
        <f>(U11-U12)/(AVERAGE(T26:U26)+AVERAGE(T27:U27))</f>
        <v>3.0434741947305312E-2</v>
      </c>
      <c r="W34" s="79"/>
      <c r="X34" s="79">
        <f>(X11-X12)/(AVERAGE(W26:X26)+AVERAGE(W27:X27))</f>
        <v>0.26732878129526172</v>
      </c>
      <c r="Y34" s="79">
        <f>(Y11-Y12)/(AVERAGE(X26:Y26)+AVERAGE(X27:Y27))</f>
        <v>0.28495887191539365</v>
      </c>
      <c r="Z34" s="79">
        <f>(Z11-Z12)/(AVERAGE(Y26:Z26)+AVERAGE(Y27:Z27))</f>
        <v>0.28164476473081812</v>
      </c>
      <c r="AA34" s="79">
        <f>(AA11-AA12)/(AVERAGE(Z26:AA26)+AVERAGE(Z27:AA27))</f>
        <v>0.21949119373776907</v>
      </c>
      <c r="AE34" s="79"/>
      <c r="AF34" s="79"/>
      <c r="AG34" s="79"/>
      <c r="AH34" s="79"/>
      <c r="AI34" s="79"/>
      <c r="AK34" s="80"/>
      <c r="AL34" s="80">
        <f t="shared" si="25"/>
        <v>0.10676087241626069</v>
      </c>
      <c r="AM34" s="80">
        <f t="shared" si="26"/>
        <v>0.11259654241926839</v>
      </c>
      <c r="AN34" s="80">
        <f t="shared" si="27"/>
        <v>0.1116613717111745</v>
      </c>
      <c r="AO34" s="80">
        <f t="shared" si="28"/>
        <v>9.0798517553197233E-2</v>
      </c>
      <c r="AP34" s="70">
        <f>AVERAGE(AL34:AO34)</f>
        <v>0.1054543260249752</v>
      </c>
    </row>
    <row r="35" spans="1:43" x14ac:dyDescent="0.45">
      <c r="C35" s="24"/>
      <c r="D35" s="75"/>
      <c r="E35" s="79"/>
      <c r="F35" s="79"/>
      <c r="G35" s="79"/>
      <c r="H35" s="79"/>
      <c r="I35" s="79"/>
      <c r="K35" s="79"/>
      <c r="L35" s="79"/>
      <c r="M35" s="79"/>
      <c r="N35" s="79"/>
      <c r="O35" s="79"/>
      <c r="Q35" s="79"/>
      <c r="R35" s="79"/>
      <c r="S35" s="79"/>
      <c r="T35" s="79"/>
      <c r="U35" s="79"/>
      <c r="W35" s="79"/>
      <c r="X35" s="79"/>
      <c r="Y35" s="79"/>
      <c r="Z35" s="79"/>
      <c r="AA35" s="79"/>
      <c r="AE35" s="79"/>
      <c r="AF35" s="79"/>
      <c r="AG35" s="79"/>
      <c r="AH35" s="79"/>
      <c r="AI35" s="79"/>
      <c r="AK35" s="79"/>
      <c r="AL35" s="79"/>
      <c r="AM35" s="79"/>
      <c r="AN35" s="79"/>
      <c r="AO35" s="79"/>
    </row>
    <row r="36" spans="1:43" x14ac:dyDescent="0.45">
      <c r="C36" s="24"/>
      <c r="D36" s="75" t="s">
        <v>185</v>
      </c>
      <c r="E36" s="79"/>
      <c r="F36" s="79">
        <f>(F15-F12)/(AVERAGE(E26:F26)+AVERAGE(E28:F28))</f>
        <v>9.3348959106634172E-3</v>
      </c>
      <c r="G36" s="79">
        <f>(G15-G12)/(AVERAGE(F26:G26)+AVERAGE(F28:G28))</f>
        <v>-2.746957251553862E-2</v>
      </c>
      <c r="H36" s="79">
        <f>(H15-H12)/(AVERAGE(G26:H26)+AVERAGE(G28:H28))</f>
        <v>1.0439881400781333E-2</v>
      </c>
      <c r="I36" s="79">
        <f>(I15-I12)/(AVERAGE(H26:I26)+AVERAGE(H28:I28))</f>
        <v>1.2856787612514351E-2</v>
      </c>
      <c r="K36" s="79"/>
      <c r="L36" s="79">
        <f>(L15-L12)/(AVERAGE(K26:L26)+AVERAGE(K28:L28))</f>
        <v>0.1415245147930756</v>
      </c>
      <c r="M36" s="79">
        <f>(M15-M12)/(AVERAGE(L26:M26)+AVERAGE(L28:M28))</f>
        <v>0.17639323341035287</v>
      </c>
      <c r="N36" s="79">
        <f>(N15-N12)/(AVERAGE(M26:N26)+AVERAGE(M28:N28))</f>
        <v>0.17069871410117618</v>
      </c>
      <c r="O36" s="79">
        <f>(O15-O12)/(AVERAGE(N26:O26)+AVERAGE(N28:O28))</f>
        <v>0.16173115153818929</v>
      </c>
      <c r="Q36" s="79"/>
      <c r="R36" s="79">
        <f>(R15-R12)/(AVERAGE(Q26:R26)+AVERAGE(Q28:R28))</f>
        <v>0.11833030763799782</v>
      </c>
      <c r="S36" s="79">
        <f>(S15-S12)/(AVERAGE(R26:S26)+AVERAGE(R28:S28))</f>
        <v>0.12408951644844851</v>
      </c>
      <c r="T36" s="79">
        <f>(T15-T12)/(AVERAGE(S26:T26)+AVERAGE(S28:T28))</f>
        <v>6.4128852820339505E-2</v>
      </c>
      <c r="U36" s="79">
        <f>(U15-U12)/(AVERAGE(T26:U26)+AVERAGE(T28:U28))</f>
        <v>4.3464234263485599E-2</v>
      </c>
      <c r="W36" s="79"/>
      <c r="X36" s="79">
        <f>(X15-X12)/(AVERAGE(W26:X26)+AVERAGE(W28:X28))</f>
        <v>0.22158076114737735</v>
      </c>
      <c r="Y36" s="79">
        <f>(Y15-Y12)/(AVERAGE(X26:Y26)+AVERAGE(X28:Y28))</f>
        <v>0.23348159085981124</v>
      </c>
      <c r="Z36" s="79">
        <f>(Z15-Z12)/(AVERAGE(Y26:Z26)+AVERAGE(Y28:Z28))</f>
        <v>0.23598630407368001</v>
      </c>
      <c r="AA36" s="79">
        <f>(AA15-AA12)/(AVERAGE(Z26:AA26)+AVERAGE(Z28:AA28))</f>
        <v>0.18717587047305453</v>
      </c>
      <c r="AE36" s="79"/>
      <c r="AF36" s="79"/>
      <c r="AG36" s="79"/>
      <c r="AH36" s="79"/>
      <c r="AI36" s="79"/>
      <c r="AK36" s="80"/>
      <c r="AL36" s="80">
        <f t="shared" ref="AL36" si="29">AVERAGE(F36,L36,R36,X36)</f>
        <v>0.12269261987227854</v>
      </c>
      <c r="AM36" s="80">
        <f t="shared" ref="AM36" si="30">AVERAGE(G36,M36,S36,Y36)</f>
        <v>0.12662369205076851</v>
      </c>
      <c r="AN36" s="80">
        <f t="shared" ref="AN36" si="31">AVERAGE(H36,N36,T36,Z36)</f>
        <v>0.12031343809899425</v>
      </c>
      <c r="AO36" s="80">
        <f t="shared" ref="AO36" si="32">AVERAGE(I36,O36,U36,AA36)</f>
        <v>0.10130701097181094</v>
      </c>
      <c r="AP36" s="70">
        <f>AVERAGE(AL36:AO36)</f>
        <v>0.11773419024846306</v>
      </c>
      <c r="AQ36" s="70"/>
    </row>
    <row r="38" spans="1:43" x14ac:dyDescent="0.45">
      <c r="A38" s="23" t="s">
        <v>230</v>
      </c>
      <c r="D38" s="72"/>
    </row>
    <row r="39" spans="1:43" x14ac:dyDescent="0.45">
      <c r="D39" s="82"/>
    </row>
    <row r="40" spans="1:43" x14ac:dyDescent="0.45">
      <c r="D40" s="82" t="s">
        <v>184</v>
      </c>
      <c r="F40" s="21">
        <v>2017</v>
      </c>
      <c r="G40" s="21">
        <v>2018</v>
      </c>
      <c r="H40" s="21">
        <v>2019</v>
      </c>
      <c r="I40" s="21">
        <v>2020</v>
      </c>
    </row>
    <row r="41" spans="1:43" x14ac:dyDescent="0.45">
      <c r="D41" s="21" t="s">
        <v>46</v>
      </c>
      <c r="E41" s="70"/>
      <c r="F41" s="70">
        <f>X33</f>
        <v>0.114711888484418</v>
      </c>
      <c r="G41" s="70">
        <f>Y33</f>
        <v>0.12612690707350901</v>
      </c>
      <c r="H41" s="70">
        <f>Z33</f>
        <v>0.13473940377205434</v>
      </c>
      <c r="I41" s="70">
        <f>AA33</f>
        <v>0.10938170470060464</v>
      </c>
      <c r="J41" s="70"/>
    </row>
    <row r="42" spans="1:43" x14ac:dyDescent="0.45">
      <c r="D42" s="109" t="s">
        <v>227</v>
      </c>
      <c r="E42" s="70"/>
      <c r="F42" s="70">
        <f>L33</f>
        <v>8.9162063331517938E-2</v>
      </c>
      <c r="G42" s="70">
        <f>M33</f>
        <v>0.12041161111964369</v>
      </c>
      <c r="H42" s="70">
        <f>N33</f>
        <v>0.12113193678794561</v>
      </c>
      <c r="I42" s="70">
        <f>O33</f>
        <v>0.11579793844579282</v>
      </c>
      <c r="J42" s="70"/>
    </row>
    <row r="43" spans="1:43" x14ac:dyDescent="0.45">
      <c r="D43" s="21" t="s">
        <v>20</v>
      </c>
      <c r="E43" s="70"/>
      <c r="F43" s="70">
        <f>F33</f>
        <v>-5.4068376342877332E-2</v>
      </c>
      <c r="G43" s="70">
        <f>G33</f>
        <v>-9.7988438096732855E-2</v>
      </c>
      <c r="H43" s="70">
        <f>H33</f>
        <v>-6.030712284040611E-2</v>
      </c>
      <c r="I43" s="70">
        <f>I33</f>
        <v>-6.0468921341665052E-2</v>
      </c>
      <c r="J43" s="70"/>
    </row>
    <row r="44" spans="1:43" x14ac:dyDescent="0.45">
      <c r="D44" s="72" t="s">
        <v>127</v>
      </c>
      <c r="E44" s="70"/>
      <c r="F44" s="70">
        <f>R33</f>
        <v>7.5601608273217449E-2</v>
      </c>
      <c r="G44" s="70">
        <f>S33</f>
        <v>8.0332645008384468E-2</v>
      </c>
      <c r="H44" s="70">
        <f>T33</f>
        <v>4.3159126230960951E-2</v>
      </c>
      <c r="I44" s="70">
        <f>U33</f>
        <v>3.0434741947305312E-2</v>
      </c>
      <c r="J44" s="70"/>
    </row>
    <row r="45" spans="1:43" x14ac:dyDescent="0.45">
      <c r="D45" s="72" t="s">
        <v>139</v>
      </c>
      <c r="E45" s="70"/>
      <c r="F45" s="70">
        <f>AL33</f>
        <v>5.6351795936569013E-2</v>
      </c>
      <c r="G45" s="70">
        <f>AM33</f>
        <v>5.7220681276201078E-2</v>
      </c>
      <c r="H45" s="70">
        <f>AN33</f>
        <v>5.9680835987638695E-2</v>
      </c>
      <c r="I45" s="70">
        <f>AO33</f>
        <v>4.8786365938009432E-2</v>
      </c>
      <c r="J45" s="70">
        <f>AVERAGE(F45:I45)</f>
        <v>5.5509919784604553E-2</v>
      </c>
    </row>
    <row r="46" spans="1:43" x14ac:dyDescent="0.45">
      <c r="D46" s="72" t="s">
        <v>153</v>
      </c>
      <c r="E46" s="70"/>
      <c r="F46" s="70">
        <v>9.0999999999999998E-2</v>
      </c>
      <c r="G46" s="70">
        <v>9.0999999999999998E-2</v>
      </c>
      <c r="H46" s="70">
        <v>9.0999999999999998E-2</v>
      </c>
      <c r="I46" s="70">
        <v>9.0999999999999998E-2</v>
      </c>
    </row>
    <row r="47" spans="1:43" x14ac:dyDescent="0.45">
      <c r="D47" s="72"/>
      <c r="E47" s="70"/>
      <c r="F47" s="70"/>
      <c r="G47" s="70"/>
      <c r="H47" s="70"/>
      <c r="I47" s="70"/>
    </row>
    <row r="48" spans="1:43" x14ac:dyDescent="0.45">
      <c r="D48" s="82" t="s">
        <v>187</v>
      </c>
      <c r="E48" s="70"/>
      <c r="F48" s="70"/>
      <c r="G48" s="70"/>
      <c r="H48" s="70"/>
      <c r="I48" s="70"/>
    </row>
    <row r="49" spans="4:10" x14ac:dyDescent="0.45">
      <c r="D49" s="114" t="s">
        <v>139</v>
      </c>
      <c r="E49" s="70"/>
      <c r="F49" s="70">
        <f>AL34</f>
        <v>0.10676087241626069</v>
      </c>
      <c r="G49" s="70">
        <f>AM34</f>
        <v>0.11259654241926839</v>
      </c>
      <c r="H49" s="70">
        <f>AN34</f>
        <v>0.1116613717111745</v>
      </c>
      <c r="I49" s="70">
        <f>AO34</f>
        <v>9.0798517553197233E-2</v>
      </c>
      <c r="J49" s="70"/>
    </row>
    <row r="50" spans="4:10" x14ac:dyDescent="0.45">
      <c r="D50" s="81"/>
    </row>
    <row r="51" spans="4:10" x14ac:dyDescent="0.45">
      <c r="D51" s="81"/>
    </row>
    <row r="52" spans="4:10" x14ac:dyDescent="0.45">
      <c r="D52" s="24" t="s">
        <v>185</v>
      </c>
      <c r="F52" s="21">
        <v>2017</v>
      </c>
      <c r="G52" s="21">
        <v>2018</v>
      </c>
      <c r="H52" s="21">
        <v>2019</v>
      </c>
      <c r="I52" s="21">
        <v>2020</v>
      </c>
    </row>
    <row r="53" spans="4:10" x14ac:dyDescent="0.45">
      <c r="D53" s="21" t="s">
        <v>46</v>
      </c>
      <c r="E53" s="70"/>
      <c r="F53" s="70">
        <f>X36</f>
        <v>0.22158076114737735</v>
      </c>
      <c r="G53" s="70">
        <f>Y36</f>
        <v>0.23348159085981124</v>
      </c>
      <c r="H53" s="70">
        <f>Z36</f>
        <v>0.23598630407368001</v>
      </c>
      <c r="I53" s="70">
        <f>AA36</f>
        <v>0.18717587047305453</v>
      </c>
      <c r="J53" s="70"/>
    </row>
    <row r="54" spans="4:10" x14ac:dyDescent="0.45">
      <c r="D54" s="109" t="s">
        <v>227</v>
      </c>
      <c r="E54" s="70"/>
      <c r="F54" s="70">
        <f>L36</f>
        <v>0.1415245147930756</v>
      </c>
      <c r="G54" s="70">
        <f>M36</f>
        <v>0.17639323341035287</v>
      </c>
      <c r="H54" s="70">
        <f>N36</f>
        <v>0.17069871410117618</v>
      </c>
      <c r="I54" s="70">
        <f>O36</f>
        <v>0.16173115153818929</v>
      </c>
      <c r="J54" s="70"/>
    </row>
    <row r="55" spans="4:10" x14ac:dyDescent="0.45">
      <c r="D55" s="21" t="s">
        <v>20</v>
      </c>
      <c r="E55" s="70"/>
      <c r="F55" s="70">
        <f>F36</f>
        <v>9.3348959106634172E-3</v>
      </c>
      <c r="G55" s="70">
        <f>G36</f>
        <v>-2.746957251553862E-2</v>
      </c>
      <c r="H55" s="70">
        <f>H36</f>
        <v>1.0439881400781333E-2</v>
      </c>
      <c r="I55" s="70">
        <f>I36</f>
        <v>1.2856787612514351E-2</v>
      </c>
      <c r="J55" s="70"/>
    </row>
    <row r="56" spans="4:10" x14ac:dyDescent="0.45">
      <c r="D56" s="72" t="s">
        <v>127</v>
      </c>
      <c r="E56" s="70"/>
      <c r="F56" s="70">
        <f>R36</f>
        <v>0.11833030763799782</v>
      </c>
      <c r="G56" s="70">
        <f>S36</f>
        <v>0.12408951644844851</v>
      </c>
      <c r="H56" s="70">
        <f>T36</f>
        <v>6.4128852820339505E-2</v>
      </c>
      <c r="I56" s="70">
        <f>U36</f>
        <v>4.3464234263485599E-2</v>
      </c>
      <c r="J56" s="70"/>
    </row>
    <row r="57" spans="4:10" x14ac:dyDescent="0.45">
      <c r="D57" s="72" t="s">
        <v>139</v>
      </c>
      <c r="E57" s="70"/>
      <c r="F57" s="70">
        <f>AL36</f>
        <v>0.12269261987227854</v>
      </c>
      <c r="G57" s="70">
        <f>AM36</f>
        <v>0.12662369205076851</v>
      </c>
      <c r="H57" s="70">
        <f>AN36</f>
        <v>0.12031343809899425</v>
      </c>
      <c r="I57" s="70">
        <f>AO36</f>
        <v>0.10130701097181094</v>
      </c>
      <c r="J57" s="70">
        <f>AVERAGE(F57:I57)</f>
        <v>0.11773419024846306</v>
      </c>
    </row>
    <row r="58" spans="4:10" x14ac:dyDescent="0.45">
      <c r="D58" s="86" t="s">
        <v>189</v>
      </c>
      <c r="E58" s="70"/>
      <c r="F58" s="70">
        <v>9.0999999999999998E-2</v>
      </c>
      <c r="G58" s="70">
        <v>9.0999999999999998E-2</v>
      </c>
      <c r="H58" s="70">
        <v>9.0999999999999998E-2</v>
      </c>
      <c r="I58" s="70">
        <v>9.0999999999999998E-2</v>
      </c>
    </row>
    <row r="64" spans="4:10" x14ac:dyDescent="0.45">
      <c r="D64" s="72"/>
      <c r="E64" s="70"/>
      <c r="F64" s="70"/>
      <c r="G64" s="70"/>
      <c r="H64" s="70"/>
      <c r="I64" s="70"/>
    </row>
    <row r="73" spans="18:18" x14ac:dyDescent="0.45">
      <c r="R73" s="108"/>
    </row>
    <row r="74" spans="18:18" x14ac:dyDescent="0.45">
      <c r="R74" s="108"/>
    </row>
    <row r="99" spans="12:15" x14ac:dyDescent="0.45">
      <c r="L99" s="69"/>
      <c r="M99" s="69"/>
      <c r="N99" s="69"/>
      <c r="O99" s="69"/>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reamble2">
    <pageSetUpPr autoPageBreaks="0"/>
  </sheetPr>
  <dimension ref="A1:D7"/>
  <sheetViews>
    <sheetView showGridLines="0" showRowColHeaders="0" defaultGridColor="0" colorId="22" zoomScaleNormal="100" zoomScaleSheetLayoutView="75" workbookViewId="0">
      <pane ySplit="6" topLeftCell="A7" activePane="bottomLeft" state="frozen"/>
      <selection pane="bottomLeft" activeCell="A7" sqref="A7"/>
    </sheetView>
  </sheetViews>
  <sheetFormatPr defaultColWidth="12.59765625" defaultRowHeight="14.25" x14ac:dyDescent="0.45"/>
  <cols>
    <col min="1" max="1" width="23" style="5" customWidth="1"/>
    <col min="2" max="2" width="18.59765625" style="6" customWidth="1"/>
    <col min="3" max="3" width="50.06640625" style="5" customWidth="1"/>
    <col min="4" max="4" width="92.59765625" style="8" customWidth="1"/>
  </cols>
  <sheetData>
    <row r="1" spans="1:4" ht="12" customHeight="1" x14ac:dyDescent="0.75">
      <c r="A1" s="8"/>
      <c r="B1" s="8"/>
      <c r="C1" s="13"/>
    </row>
    <row r="2" spans="1:4" ht="42" customHeight="1" x14ac:dyDescent="0.75">
      <c r="A2"/>
      <c r="B2"/>
      <c r="C2"/>
      <c r="D2" s="14" t="s">
        <v>17</v>
      </c>
    </row>
    <row r="3" spans="1:4" ht="12" customHeight="1" x14ac:dyDescent="0.75">
      <c r="A3"/>
      <c r="B3"/>
      <c r="C3"/>
      <c r="D3" s="14"/>
    </row>
    <row r="4" spans="1:4" s="1" customFormat="1" ht="21" x14ac:dyDescent="0.65">
      <c r="A4" s="2" t="s">
        <v>9</v>
      </c>
    </row>
    <row r="5" spans="1:4" ht="6" customHeight="1" x14ac:dyDescent="0.45">
      <c r="A5"/>
      <c r="B5"/>
      <c r="C5"/>
      <c r="D5"/>
    </row>
    <row r="6" spans="1:4" ht="18" x14ac:dyDescent="0.55000000000000004">
      <c r="A6" s="3" t="s">
        <v>4</v>
      </c>
      <c r="B6" s="10" t="s">
        <v>14</v>
      </c>
      <c r="C6" s="3" t="s">
        <v>7</v>
      </c>
      <c r="D6" s="10" t="s">
        <v>13</v>
      </c>
    </row>
    <row r="7" spans="1:4" x14ac:dyDescent="0.45">
      <c r="A7" s="16"/>
      <c r="B7" s="16"/>
      <c r="C7" s="16"/>
    </row>
  </sheetData>
  <phoneticPr fontId="0" type="noConversion"/>
  <pageMargins left="0.70866141732283472" right="0.70866141732283472" top="0.51181102362204722" bottom="0.51181102362204722" header="0.51181102362204722" footer="0.35433070866141736"/>
  <pageSetup paperSize="9" orientation="landscape" horizontalDpi="4294967292" verticalDpi="4294967292" r:id="rId1"/>
  <headerFooter alignWithMargins="0">
    <oddFooter>&amp;L&amp;A :page&amp;P&amp;COfcom Confidential&amp;R&amp;D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C3E44-10EF-403D-B6F1-6FCCC0FED258}">
  <sheetPr codeName="Sheet1"/>
  <dimension ref="A1"/>
  <sheetViews>
    <sheetView workbookViewId="0">
      <selection activeCell="D19" sqref="D19"/>
    </sheetView>
  </sheetViews>
  <sheetFormatPr defaultColWidth="9.06640625" defaultRowHeight="14.25" x14ac:dyDescent="0.45"/>
  <cols>
    <col min="1" max="16384" width="9.06640625" style="21"/>
  </cols>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011C1-B9CE-4031-BF0A-60AE4F2A4E40}">
  <sheetPr codeName="Sheet2"/>
  <dimension ref="A1:M149"/>
  <sheetViews>
    <sheetView tabSelected="1" topLeftCell="A57" workbookViewId="0">
      <selection activeCell="E84" sqref="E84"/>
    </sheetView>
  </sheetViews>
  <sheetFormatPr defaultColWidth="9.06640625" defaultRowHeight="14.25" x14ac:dyDescent="0.45"/>
  <cols>
    <col min="1" max="1" width="37.59765625" style="21" customWidth="1"/>
    <col min="2" max="6" width="9.06640625" style="21"/>
    <col min="7" max="7" width="32.59765625" style="21" customWidth="1"/>
    <col min="8" max="16384" width="9.06640625" style="21"/>
  </cols>
  <sheetData>
    <row r="1" spans="1:13" s="15" customFormat="1" ht="40.5" customHeight="1" x14ac:dyDescent="0.45">
      <c r="A1" s="17" t="s">
        <v>157</v>
      </c>
    </row>
    <row r="2" spans="1:13" x14ac:dyDescent="0.45">
      <c r="A2" s="113" t="s">
        <v>237</v>
      </c>
    </row>
    <row r="4" spans="1:13" s="101" customFormat="1" x14ac:dyDescent="0.45">
      <c r="A4" s="101" t="s">
        <v>20</v>
      </c>
      <c r="B4" s="104" t="s">
        <v>52</v>
      </c>
    </row>
    <row r="5" spans="1:13" x14ac:dyDescent="0.45">
      <c r="B5" s="23">
        <v>2016</v>
      </c>
      <c r="C5" s="23">
        <v>2017</v>
      </c>
      <c r="D5" s="23">
        <v>2018</v>
      </c>
      <c r="E5" s="23">
        <v>2019</v>
      </c>
      <c r="F5" s="23">
        <v>2020</v>
      </c>
      <c r="G5" s="24" t="s">
        <v>3</v>
      </c>
    </row>
    <row r="6" spans="1:13" x14ac:dyDescent="0.45">
      <c r="A6" s="21" t="s">
        <v>24</v>
      </c>
      <c r="B6" s="21">
        <v>360</v>
      </c>
      <c r="C6" s="21">
        <v>360</v>
      </c>
      <c r="D6" s="21">
        <v>360</v>
      </c>
      <c r="E6" s="21">
        <v>360</v>
      </c>
      <c r="F6" s="21">
        <v>309.60000000000002</v>
      </c>
      <c r="G6" s="24"/>
    </row>
    <row r="7" spans="1:13" x14ac:dyDescent="0.45">
      <c r="A7" s="21" t="s">
        <v>25</v>
      </c>
      <c r="B7" s="21">
        <v>2438.9</v>
      </c>
      <c r="C7" s="21">
        <v>2047</v>
      </c>
      <c r="D7" s="21">
        <v>2004.1</v>
      </c>
      <c r="E7" s="21">
        <v>1589.2</v>
      </c>
      <c r="F7" s="21">
        <v>1155.9000000000001</v>
      </c>
      <c r="G7" s="26"/>
    </row>
    <row r="8" spans="1:13" x14ac:dyDescent="0.45">
      <c r="A8" s="21" t="s">
        <v>26</v>
      </c>
      <c r="B8" s="25">
        <v>430.5</v>
      </c>
      <c r="C8" s="25">
        <v>437.4</v>
      </c>
      <c r="D8" s="25">
        <v>430</v>
      </c>
      <c r="E8" s="25">
        <v>419.2</v>
      </c>
      <c r="F8" s="25">
        <v>431.2</v>
      </c>
      <c r="G8" s="26"/>
    </row>
    <row r="9" spans="1:13" x14ac:dyDescent="0.45">
      <c r="A9" s="23" t="s">
        <v>27</v>
      </c>
      <c r="B9" s="27">
        <f>SUM(B6:B8)</f>
        <v>3229.4</v>
      </c>
      <c r="C9" s="27">
        <f t="shared" ref="C9:F9" si="0">SUM(C6:C8)</f>
        <v>2844.4</v>
      </c>
      <c r="D9" s="27">
        <f t="shared" si="0"/>
        <v>2794.1</v>
      </c>
      <c r="E9" s="27">
        <f t="shared" si="0"/>
        <v>2368.4</v>
      </c>
      <c r="F9" s="27">
        <f t="shared" si="0"/>
        <v>1896.7</v>
      </c>
      <c r="G9" s="26"/>
    </row>
    <row r="10" spans="1:13" x14ac:dyDescent="0.45">
      <c r="A10" s="21" t="s">
        <v>21</v>
      </c>
      <c r="B10" s="25">
        <v>2704.4</v>
      </c>
      <c r="C10" s="25">
        <v>2745.5</v>
      </c>
      <c r="D10" s="25">
        <f>2619.7</f>
        <v>2619.6999999999998</v>
      </c>
      <c r="E10" s="25">
        <v>2508</v>
      </c>
      <c r="F10" s="25">
        <v>1978</v>
      </c>
      <c r="G10" s="26"/>
    </row>
    <row r="11" spans="1:13" x14ac:dyDescent="0.45">
      <c r="A11" s="21" t="s">
        <v>22</v>
      </c>
      <c r="B11" s="25">
        <f>B12-B10</f>
        <v>527.69999999999982</v>
      </c>
      <c r="C11" s="25">
        <f>C12-C10</f>
        <v>403.19999999999982</v>
      </c>
      <c r="D11" s="25">
        <f>D12-D10</f>
        <v>421</v>
      </c>
      <c r="E11" s="25">
        <f>E12-E10</f>
        <v>410.19999999999982</v>
      </c>
      <c r="F11" s="25">
        <f>F12-F10</f>
        <v>315.69999999999982</v>
      </c>
      <c r="G11" s="26"/>
    </row>
    <row r="12" spans="1:13" x14ac:dyDescent="0.45">
      <c r="A12" s="23" t="s">
        <v>23</v>
      </c>
      <c r="B12" s="27">
        <v>3232.1</v>
      </c>
      <c r="C12" s="27">
        <v>3148.7</v>
      </c>
      <c r="D12" s="27">
        <v>3040.7</v>
      </c>
      <c r="E12" s="27">
        <v>2918.2</v>
      </c>
      <c r="F12" s="27">
        <v>2293.6999999999998</v>
      </c>
      <c r="G12" s="26"/>
      <c r="H12" s="111"/>
      <c r="I12" s="111"/>
      <c r="J12" s="111"/>
      <c r="K12" s="111"/>
      <c r="L12" s="111"/>
      <c r="M12" s="111"/>
    </row>
    <row r="13" spans="1:13" x14ac:dyDescent="0.45">
      <c r="A13" s="21" t="s">
        <v>28</v>
      </c>
      <c r="B13" s="25"/>
      <c r="C13" s="25"/>
      <c r="D13" s="25"/>
      <c r="E13" s="25">
        <v>1047.0999999999999</v>
      </c>
      <c r="F13" s="25">
        <v>1675.3</v>
      </c>
      <c r="G13" s="26"/>
    </row>
    <row r="14" spans="1:13" x14ac:dyDescent="0.45">
      <c r="A14" s="23" t="s">
        <v>195</v>
      </c>
      <c r="B14" s="27">
        <f>B12+B13</f>
        <v>3232.1</v>
      </c>
      <c r="C14" s="27">
        <f t="shared" ref="C14:E14" si="1">C12+C13</f>
        <v>3148.7</v>
      </c>
      <c r="D14" s="27">
        <f t="shared" si="1"/>
        <v>3040.7</v>
      </c>
      <c r="E14" s="27">
        <f t="shared" si="1"/>
        <v>3965.2999999999997</v>
      </c>
      <c r="F14" s="27">
        <f>F12+F13</f>
        <v>3969</v>
      </c>
      <c r="G14" s="26"/>
    </row>
    <row r="15" spans="1:13" x14ac:dyDescent="0.45">
      <c r="A15" s="24" t="s">
        <v>193</v>
      </c>
      <c r="B15" s="88">
        <v>44.4</v>
      </c>
      <c r="C15" s="88">
        <v>92.1</v>
      </c>
      <c r="D15" s="88">
        <v>81.400000000000006</v>
      </c>
      <c r="E15" s="88">
        <v>489.2</v>
      </c>
      <c r="F15" s="88">
        <v>50.9</v>
      </c>
      <c r="G15" s="26"/>
    </row>
    <row r="16" spans="1:13" x14ac:dyDescent="0.45">
      <c r="A16" s="24" t="s">
        <v>192</v>
      </c>
      <c r="B16" s="88">
        <v>961.4</v>
      </c>
      <c r="C16" s="88">
        <v>841.9</v>
      </c>
      <c r="D16" s="88">
        <v>1014.3</v>
      </c>
      <c r="E16" s="88">
        <v>1124.2</v>
      </c>
      <c r="F16" s="88">
        <v>1336.2</v>
      </c>
      <c r="G16" s="26"/>
    </row>
    <row r="17" spans="1:8" x14ac:dyDescent="0.45">
      <c r="A17" s="24" t="s">
        <v>191</v>
      </c>
      <c r="B17" s="88">
        <v>25.1</v>
      </c>
      <c r="C17" s="88">
        <v>25.1</v>
      </c>
      <c r="D17" s="88">
        <v>25.1</v>
      </c>
      <c r="E17" s="88">
        <v>25.1</v>
      </c>
      <c r="F17" s="88">
        <v>25.1</v>
      </c>
      <c r="G17" s="26"/>
    </row>
    <row r="18" spans="1:8" x14ac:dyDescent="0.45">
      <c r="A18" s="23" t="s">
        <v>194</v>
      </c>
      <c r="B18" s="27">
        <f t="shared" ref="B18:E18" si="2">SUM(B15:B17)</f>
        <v>1030.8999999999999</v>
      </c>
      <c r="C18" s="27">
        <f t="shared" si="2"/>
        <v>959.1</v>
      </c>
      <c r="D18" s="27">
        <f t="shared" si="2"/>
        <v>1120.8</v>
      </c>
      <c r="E18" s="27">
        <f t="shared" si="2"/>
        <v>1638.5</v>
      </c>
      <c r="F18" s="27">
        <f>SUM(F15:F17)</f>
        <v>1412.2</v>
      </c>
      <c r="G18" s="26"/>
    </row>
    <row r="19" spans="1:8" x14ac:dyDescent="0.45">
      <c r="A19" s="23" t="s">
        <v>29</v>
      </c>
      <c r="B19" s="27">
        <f>B9+B14+B18</f>
        <v>7492.4</v>
      </c>
      <c r="C19" s="27">
        <f t="shared" ref="C19:E19" si="3">C9+C14+C18</f>
        <v>6952.2000000000007</v>
      </c>
      <c r="D19" s="27">
        <f t="shared" si="3"/>
        <v>6955.5999999999995</v>
      </c>
      <c r="E19" s="27">
        <f t="shared" si="3"/>
        <v>7972.2</v>
      </c>
      <c r="F19" s="27">
        <f>F9+F14+F18</f>
        <v>7277.9</v>
      </c>
      <c r="G19" s="26"/>
    </row>
    <row r="20" spans="1:8" x14ac:dyDescent="0.45">
      <c r="A20" s="21" t="s">
        <v>30</v>
      </c>
      <c r="B20" s="25">
        <v>19.8</v>
      </c>
      <c r="C20" s="25">
        <v>24.9</v>
      </c>
      <c r="D20" s="25">
        <v>32.5</v>
      </c>
      <c r="E20" s="25">
        <v>24.3</v>
      </c>
      <c r="F20" s="25">
        <v>10.199999999999999</v>
      </c>
      <c r="G20" s="26"/>
    </row>
    <row r="21" spans="1:8" x14ac:dyDescent="0.45">
      <c r="A21" s="21" t="s">
        <v>22</v>
      </c>
      <c r="B21" s="25">
        <f>B22-B20</f>
        <v>3430.2</v>
      </c>
      <c r="C21" s="25">
        <f t="shared" ref="C21:F21" si="4">C22-C20</f>
        <v>3845.7</v>
      </c>
      <c r="D21" s="25">
        <f t="shared" si="4"/>
        <v>3561.7</v>
      </c>
      <c r="E21" s="25">
        <f t="shared" si="4"/>
        <v>3698.6</v>
      </c>
      <c r="F21" s="25">
        <f t="shared" si="4"/>
        <v>5090.2</v>
      </c>
      <c r="G21" s="26"/>
    </row>
    <row r="22" spans="1:8" x14ac:dyDescent="0.45">
      <c r="A22" s="84" t="s">
        <v>31</v>
      </c>
      <c r="B22" s="99">
        <v>3450</v>
      </c>
      <c r="C22" s="99">
        <v>3870.6</v>
      </c>
      <c r="D22" s="99">
        <v>3594.2</v>
      </c>
      <c r="E22" s="99">
        <v>3722.9</v>
      </c>
      <c r="F22" s="99">
        <v>5100.3999999999996</v>
      </c>
      <c r="G22" s="26"/>
      <c r="H22" s="87"/>
    </row>
    <row r="23" spans="1:8" x14ac:dyDescent="0.45">
      <c r="A23" s="84" t="s">
        <v>32</v>
      </c>
      <c r="B23" s="99">
        <v>-4138.8</v>
      </c>
      <c r="C23" s="99">
        <v>-4265.6000000000004</v>
      </c>
      <c r="D23" s="99">
        <v>-4215.1000000000004</v>
      </c>
      <c r="E23" s="99">
        <v>-4605.2</v>
      </c>
      <c r="F23" s="99">
        <v>-4644.1000000000004</v>
      </c>
      <c r="G23" s="26"/>
      <c r="H23" s="87"/>
    </row>
    <row r="24" spans="1:8" x14ac:dyDescent="0.45">
      <c r="A24" s="84" t="s">
        <v>33</v>
      </c>
      <c r="B24" s="99">
        <f>B22+B23</f>
        <v>-688.80000000000018</v>
      </c>
      <c r="C24" s="99">
        <f t="shared" ref="C24:F24" si="5">C22+C23</f>
        <v>-395.00000000000045</v>
      </c>
      <c r="D24" s="99">
        <f t="shared" si="5"/>
        <v>-620.90000000000055</v>
      </c>
      <c r="E24" s="99">
        <f t="shared" si="5"/>
        <v>-882.29999999999973</v>
      </c>
      <c r="F24" s="99">
        <f t="shared" si="5"/>
        <v>456.29999999999927</v>
      </c>
      <c r="G24" s="100"/>
    </row>
    <row r="25" spans="1:8" x14ac:dyDescent="0.45">
      <c r="A25" s="84"/>
      <c r="B25" s="99"/>
      <c r="C25" s="99"/>
      <c r="D25" s="99"/>
      <c r="E25" s="99"/>
      <c r="F25" s="99"/>
      <c r="G25" s="100"/>
    </row>
    <row r="26" spans="1:8" x14ac:dyDescent="0.45">
      <c r="A26" s="23"/>
      <c r="B26" s="27"/>
      <c r="C26" s="27"/>
      <c r="D26" s="27"/>
      <c r="E26" s="27"/>
      <c r="F26" s="27"/>
      <c r="G26" s="26"/>
    </row>
    <row r="27" spans="1:8" x14ac:dyDescent="0.45">
      <c r="A27" s="21" t="s">
        <v>25</v>
      </c>
      <c r="D27" s="21">
        <v>359.2</v>
      </c>
      <c r="G27" s="26"/>
    </row>
    <row r="28" spans="1:8" x14ac:dyDescent="0.45">
      <c r="A28" s="21" t="s">
        <v>34</v>
      </c>
      <c r="B28" s="25">
        <v>174.8</v>
      </c>
      <c r="C28" s="25">
        <v>209.1</v>
      </c>
      <c r="D28" s="25">
        <f>565.2-359.2</f>
        <v>206.00000000000006</v>
      </c>
      <c r="E28" s="25">
        <v>206.7</v>
      </c>
      <c r="F28" s="25">
        <v>206.6</v>
      </c>
      <c r="G28" s="26"/>
    </row>
    <row r="29" spans="1:8" x14ac:dyDescent="0.45">
      <c r="A29" s="21" t="s">
        <v>35</v>
      </c>
      <c r="B29" s="25">
        <v>630.4</v>
      </c>
      <c r="C29" s="25">
        <v>583.1</v>
      </c>
      <c r="D29" s="25">
        <v>560</v>
      </c>
      <c r="E29" s="25">
        <v>476.6</v>
      </c>
      <c r="F29" s="25">
        <v>523.20000000000005</v>
      </c>
      <c r="G29" s="26"/>
    </row>
    <row r="30" spans="1:8" x14ac:dyDescent="0.45">
      <c r="A30" s="23" t="s">
        <v>36</v>
      </c>
      <c r="B30" s="27">
        <f>SUM(B28:B29)</f>
        <v>805.2</v>
      </c>
      <c r="C30" s="27">
        <f>SUM(C28:C29)</f>
        <v>792.2</v>
      </c>
      <c r="D30" s="27">
        <f>SUM(D28:D29)</f>
        <v>766</v>
      </c>
      <c r="E30" s="27">
        <f>SUM(E28:E29)</f>
        <v>683.3</v>
      </c>
      <c r="F30" s="27">
        <f>SUM(F28:F29)</f>
        <v>729.80000000000007</v>
      </c>
      <c r="G30" s="26"/>
    </row>
    <row r="31" spans="1:8" x14ac:dyDescent="0.45">
      <c r="A31" s="23" t="s">
        <v>37</v>
      </c>
      <c r="B31" s="27">
        <f>B30-B27</f>
        <v>805.2</v>
      </c>
      <c r="C31" s="27">
        <f t="shared" ref="C31:F31" si="6">C30-C27</f>
        <v>792.2</v>
      </c>
      <c r="D31" s="27">
        <f t="shared" si="6"/>
        <v>406.8</v>
      </c>
      <c r="E31" s="27">
        <f t="shared" si="6"/>
        <v>683.3</v>
      </c>
      <c r="F31" s="27">
        <f t="shared" si="6"/>
        <v>729.80000000000007</v>
      </c>
      <c r="G31" s="26"/>
    </row>
    <row r="32" spans="1:8" x14ac:dyDescent="0.45">
      <c r="A32" s="23"/>
      <c r="B32" s="27"/>
      <c r="C32" s="27"/>
      <c r="D32" s="27"/>
      <c r="E32" s="27"/>
      <c r="F32" s="27"/>
      <c r="G32" s="26"/>
    </row>
    <row r="33" spans="1:13" x14ac:dyDescent="0.45">
      <c r="A33" s="23" t="s">
        <v>225</v>
      </c>
      <c r="B33" s="27"/>
      <c r="C33" s="27"/>
      <c r="D33" s="27"/>
      <c r="E33" s="27"/>
      <c r="F33" s="27"/>
      <c r="G33" s="26"/>
    </row>
    <row r="34" spans="1:13" x14ac:dyDescent="0.45">
      <c r="A34" s="83" t="s">
        <v>149</v>
      </c>
      <c r="B34" s="78">
        <v>6930.1</v>
      </c>
      <c r="C34" s="78">
        <v>6930.1</v>
      </c>
      <c r="D34" s="78">
        <v>6930.1</v>
      </c>
      <c r="E34" s="78">
        <v>7289.3</v>
      </c>
      <c r="F34" s="78">
        <v>7290.3</v>
      </c>
      <c r="G34" s="26"/>
    </row>
    <row r="35" spans="1:13" x14ac:dyDescent="0.45">
      <c r="A35" s="83" t="s">
        <v>150</v>
      </c>
      <c r="B35" s="78">
        <f>'ROCE calculations'!E10</f>
        <v>0</v>
      </c>
      <c r="C35" s="78">
        <f>'ROCE calculations'!F10</f>
        <v>0</v>
      </c>
      <c r="D35" s="78">
        <f>'ROCE calculations'!G10</f>
        <v>359.2</v>
      </c>
      <c r="E35" s="78">
        <v>-4.5999999999999996</v>
      </c>
      <c r="F35" s="78">
        <f>'ROCE calculations'!I10</f>
        <v>0</v>
      </c>
      <c r="G35" s="26"/>
    </row>
    <row r="36" spans="1:13" x14ac:dyDescent="0.45">
      <c r="A36" s="83" t="s">
        <v>113</v>
      </c>
      <c r="B36" s="78">
        <f>Profitability!B10</f>
        <v>391.9</v>
      </c>
      <c r="C36" s="78">
        <f>Profitability!C10</f>
        <v>391.9</v>
      </c>
      <c r="D36" s="78">
        <f>Profitability!D10</f>
        <v>402.1</v>
      </c>
      <c r="E36" s="78">
        <f>Profitability!E10</f>
        <v>410.3</v>
      </c>
      <c r="F36" s="78">
        <f>Profitability!F10</f>
        <v>433.3</v>
      </c>
      <c r="G36" s="26"/>
    </row>
    <row r="37" spans="1:13" x14ac:dyDescent="0.45">
      <c r="A37" s="98" t="s">
        <v>180</v>
      </c>
      <c r="B37" s="78">
        <f>B7</f>
        <v>2438.9</v>
      </c>
      <c r="C37" s="78">
        <f t="shared" ref="C37:F37" si="7">C7</f>
        <v>2047</v>
      </c>
      <c r="D37" s="78">
        <f t="shared" si="7"/>
        <v>2004.1</v>
      </c>
      <c r="E37" s="78">
        <f t="shared" si="7"/>
        <v>1589.2</v>
      </c>
      <c r="F37" s="78">
        <f t="shared" si="7"/>
        <v>1155.9000000000001</v>
      </c>
      <c r="G37" s="26"/>
    </row>
    <row r="38" spans="1:13" x14ac:dyDescent="0.45">
      <c r="G38" s="26"/>
    </row>
    <row r="39" spans="1:13" s="101" customFormat="1" x14ac:dyDescent="0.45">
      <c r="A39" s="101" t="s">
        <v>38</v>
      </c>
      <c r="B39" s="102" t="s">
        <v>169</v>
      </c>
      <c r="G39" s="103"/>
    </row>
    <row r="40" spans="1:13" x14ac:dyDescent="0.45">
      <c r="B40" s="23">
        <v>2016</v>
      </c>
      <c r="C40" s="23">
        <v>2017</v>
      </c>
      <c r="D40" s="23">
        <v>2018</v>
      </c>
      <c r="E40" s="23">
        <v>2019</v>
      </c>
      <c r="F40" s="23">
        <v>2020</v>
      </c>
      <c r="G40" s="26"/>
    </row>
    <row r="41" spans="1:13" x14ac:dyDescent="0.45">
      <c r="A41" s="21" t="s">
        <v>24</v>
      </c>
      <c r="B41" s="21">
        <v>2377</v>
      </c>
      <c r="C41" s="21">
        <v>2377</v>
      </c>
      <c r="D41" s="21">
        <v>2377</v>
      </c>
      <c r="E41" s="21">
        <v>2377</v>
      </c>
      <c r="F41" s="21">
        <v>2377</v>
      </c>
      <c r="G41" s="26"/>
    </row>
    <row r="42" spans="1:13" x14ac:dyDescent="0.45">
      <c r="A42" s="21" t="s">
        <v>40</v>
      </c>
      <c r="B42" s="21">
        <v>1075</v>
      </c>
      <c r="C42" s="21">
        <v>930</v>
      </c>
      <c r="D42" s="21">
        <v>984</v>
      </c>
      <c r="E42" s="21">
        <v>1144</v>
      </c>
      <c r="F42" s="21">
        <v>1057</v>
      </c>
      <c r="G42" s="26"/>
    </row>
    <row r="43" spans="1:13" x14ac:dyDescent="0.45">
      <c r="A43" s="21" t="s">
        <v>41</v>
      </c>
      <c r="B43" s="21">
        <v>87</v>
      </c>
      <c r="C43" s="21">
        <v>21</v>
      </c>
      <c r="D43" s="21">
        <v>338</v>
      </c>
      <c r="E43" s="21">
        <v>8</v>
      </c>
      <c r="F43" s="21">
        <v>30</v>
      </c>
      <c r="G43" s="26"/>
    </row>
    <row r="44" spans="1:13" x14ac:dyDescent="0.45">
      <c r="A44" s="21" t="s">
        <v>26</v>
      </c>
      <c r="B44" s="21">
        <v>157</v>
      </c>
      <c r="C44" s="21">
        <v>207</v>
      </c>
      <c r="D44" s="21">
        <v>196</v>
      </c>
      <c r="E44" s="21">
        <v>215</v>
      </c>
      <c r="F44" s="21">
        <v>160</v>
      </c>
      <c r="G44" s="26"/>
    </row>
    <row r="45" spans="1:13" x14ac:dyDescent="0.45">
      <c r="A45" s="23" t="s">
        <v>27</v>
      </c>
      <c r="B45" s="23">
        <f>SUM(B41:B44)</f>
        <v>3696</v>
      </c>
      <c r="C45" s="23">
        <f t="shared" ref="C45:F45" si="8">SUM(C41:C44)</f>
        <v>3535</v>
      </c>
      <c r="D45" s="23">
        <f t="shared" si="8"/>
        <v>3895</v>
      </c>
      <c r="E45" s="23">
        <f t="shared" si="8"/>
        <v>3744</v>
      </c>
      <c r="F45" s="23">
        <f t="shared" si="8"/>
        <v>3624</v>
      </c>
      <c r="G45" s="26"/>
    </row>
    <row r="46" spans="1:13" x14ac:dyDescent="0.45">
      <c r="A46" s="21" t="s">
        <v>39</v>
      </c>
      <c r="B46" s="21">
        <v>2472</v>
      </c>
      <c r="C46" s="21">
        <v>2541</v>
      </c>
      <c r="D46" s="21">
        <v>2678</v>
      </c>
      <c r="E46" s="21">
        <v>2828</v>
      </c>
      <c r="F46" s="21">
        <v>2952</v>
      </c>
      <c r="G46" s="26"/>
    </row>
    <row r="47" spans="1:13" x14ac:dyDescent="0.45">
      <c r="A47" s="21" t="s">
        <v>28</v>
      </c>
      <c r="E47" s="21">
        <v>612</v>
      </c>
      <c r="F47" s="21">
        <v>460</v>
      </c>
      <c r="G47" s="26"/>
    </row>
    <row r="48" spans="1:13" x14ac:dyDescent="0.45">
      <c r="A48" s="23" t="s">
        <v>195</v>
      </c>
      <c r="B48" s="23">
        <f t="shared" ref="B48:E48" si="9">B46+B47</f>
        <v>2472</v>
      </c>
      <c r="C48" s="23">
        <f t="shared" si="9"/>
        <v>2541</v>
      </c>
      <c r="D48" s="23">
        <f t="shared" si="9"/>
        <v>2678</v>
      </c>
      <c r="E48" s="23">
        <f t="shared" si="9"/>
        <v>3440</v>
      </c>
      <c r="F48" s="23">
        <f>F46+F47</f>
        <v>3412</v>
      </c>
      <c r="G48" s="26"/>
      <c r="M48" s="111"/>
    </row>
    <row r="49" spans="1:7" x14ac:dyDescent="0.45">
      <c r="A49" s="87" t="s">
        <v>196</v>
      </c>
      <c r="B49" s="87">
        <v>267</v>
      </c>
      <c r="C49" s="87">
        <v>342</v>
      </c>
      <c r="D49" s="87">
        <v>237</v>
      </c>
      <c r="E49" s="87">
        <v>341</v>
      </c>
      <c r="F49" s="87">
        <v>250</v>
      </c>
      <c r="G49" s="26"/>
    </row>
    <row r="50" spans="1:7" x14ac:dyDescent="0.45">
      <c r="A50" s="24" t="s">
        <v>197</v>
      </c>
      <c r="B50" s="24">
        <v>25</v>
      </c>
      <c r="C50" s="24">
        <v>9</v>
      </c>
      <c r="D50" s="24">
        <v>12</v>
      </c>
      <c r="E50" s="24">
        <v>57</v>
      </c>
      <c r="F50" s="24">
        <v>63</v>
      </c>
      <c r="G50" s="26"/>
    </row>
    <row r="51" spans="1:7" x14ac:dyDescent="0.45">
      <c r="A51" s="24" t="s">
        <v>198</v>
      </c>
      <c r="B51" s="24">
        <v>0</v>
      </c>
      <c r="C51" s="24">
        <v>0</v>
      </c>
      <c r="D51" s="24">
        <v>19</v>
      </c>
      <c r="E51" s="24">
        <v>0</v>
      </c>
      <c r="F51" s="24">
        <v>35</v>
      </c>
      <c r="G51" s="26"/>
    </row>
    <row r="52" spans="1:7" x14ac:dyDescent="0.45">
      <c r="A52" s="24" t="s">
        <v>199</v>
      </c>
      <c r="B52" s="24">
        <v>5</v>
      </c>
      <c r="C52" s="24">
        <v>6</v>
      </c>
      <c r="D52" s="24">
        <v>7</v>
      </c>
      <c r="E52" s="24">
        <v>8</v>
      </c>
      <c r="F52" s="24">
        <v>9</v>
      </c>
      <c r="G52" s="26"/>
    </row>
    <row r="53" spans="1:7" x14ac:dyDescent="0.45">
      <c r="A53" s="24" t="s">
        <v>200</v>
      </c>
      <c r="B53" s="24">
        <v>0</v>
      </c>
      <c r="C53" s="24">
        <v>0</v>
      </c>
      <c r="D53" s="24">
        <v>0</v>
      </c>
      <c r="E53" s="24">
        <v>7</v>
      </c>
      <c r="F53" s="24">
        <v>4</v>
      </c>
      <c r="G53" s="26"/>
    </row>
    <row r="54" spans="1:7" x14ac:dyDescent="0.45">
      <c r="A54" s="23" t="s">
        <v>201</v>
      </c>
      <c r="B54" s="23">
        <f>SUM(B49:B53)</f>
        <v>297</v>
      </c>
      <c r="C54" s="23">
        <f t="shared" ref="C54:D54" si="10">SUM(C49:C53)</f>
        <v>357</v>
      </c>
      <c r="D54" s="23">
        <f t="shared" si="10"/>
        <v>275</v>
      </c>
      <c r="E54" s="23">
        <f>SUM(E49:E53)</f>
        <v>413</v>
      </c>
      <c r="F54" s="23">
        <f>SUM(F49:F53)</f>
        <v>361</v>
      </c>
      <c r="G54" s="26"/>
    </row>
    <row r="55" spans="1:7" x14ac:dyDescent="0.45">
      <c r="A55" s="23" t="s">
        <v>29</v>
      </c>
      <c r="B55" s="27">
        <f>+B45+B48+B54</f>
        <v>6465</v>
      </c>
      <c r="C55" s="27">
        <f>+C45+C48+C54</f>
        <v>6433</v>
      </c>
      <c r="D55" s="27">
        <f>+D45+D48+D54</f>
        <v>6848</v>
      </c>
      <c r="E55" s="27">
        <f>+E45+E48+E54</f>
        <v>7597</v>
      </c>
      <c r="F55" s="27">
        <f>+F45+F48+F54</f>
        <v>7397</v>
      </c>
      <c r="G55" s="33"/>
    </row>
    <row r="56" spans="1:7" x14ac:dyDescent="0.45">
      <c r="A56" s="21" t="s">
        <v>30</v>
      </c>
      <c r="B56" s="25">
        <v>161</v>
      </c>
      <c r="C56" s="25">
        <v>172</v>
      </c>
      <c r="D56" s="25">
        <v>315</v>
      </c>
      <c r="E56" s="25">
        <v>305</v>
      </c>
      <c r="F56" s="25">
        <v>164</v>
      </c>
      <c r="G56" s="26"/>
    </row>
    <row r="57" spans="1:7" x14ac:dyDescent="0.45">
      <c r="A57" s="87" t="s">
        <v>202</v>
      </c>
      <c r="B57" s="25">
        <v>89</v>
      </c>
      <c r="C57" s="25">
        <v>109</v>
      </c>
      <c r="D57" s="25">
        <v>98</v>
      </c>
      <c r="E57" s="25">
        <v>125</v>
      </c>
      <c r="F57" s="25">
        <v>127</v>
      </c>
      <c r="G57" s="26"/>
    </row>
    <row r="58" spans="1:7" x14ac:dyDescent="0.45">
      <c r="A58" s="24" t="s">
        <v>197</v>
      </c>
      <c r="B58" s="88">
        <v>70</v>
      </c>
      <c r="C58" s="88">
        <v>52</v>
      </c>
      <c r="D58" s="88">
        <v>71</v>
      </c>
      <c r="E58" s="88">
        <v>71</v>
      </c>
      <c r="F58" s="88">
        <v>61</v>
      </c>
      <c r="G58" s="26"/>
    </row>
    <row r="59" spans="1:7" x14ac:dyDescent="0.45">
      <c r="A59" s="21" t="s">
        <v>22</v>
      </c>
      <c r="B59" s="25">
        <f t="shared" ref="B59:E59" si="11">B60-B56-B57-B58</f>
        <v>1371</v>
      </c>
      <c r="C59" s="25">
        <f t="shared" si="11"/>
        <v>1498</v>
      </c>
      <c r="D59" s="25">
        <f t="shared" si="11"/>
        <v>1885</v>
      </c>
      <c r="E59" s="25">
        <f t="shared" si="11"/>
        <v>1704</v>
      </c>
      <c r="F59" s="25">
        <f>F60-F56-F57-F58</f>
        <v>1732</v>
      </c>
      <c r="G59" s="26"/>
    </row>
    <row r="60" spans="1:7" x14ac:dyDescent="0.45">
      <c r="A60" s="23" t="s">
        <v>31</v>
      </c>
      <c r="B60" s="27">
        <v>1691</v>
      </c>
      <c r="C60" s="27">
        <v>1831</v>
      </c>
      <c r="D60" s="27">
        <v>2369</v>
      </c>
      <c r="E60" s="27">
        <v>2205</v>
      </c>
      <c r="F60" s="27">
        <v>2084</v>
      </c>
      <c r="G60" s="26"/>
    </row>
    <row r="61" spans="1:7" x14ac:dyDescent="0.45">
      <c r="A61" s="23" t="s">
        <v>32</v>
      </c>
      <c r="B61" s="27">
        <v>-2979</v>
      </c>
      <c r="C61" s="27">
        <v>-3797</v>
      </c>
      <c r="D61" s="27">
        <v>-2866</v>
      </c>
      <c r="E61" s="27">
        <v>-2930</v>
      </c>
      <c r="F61" s="27">
        <v>-2668</v>
      </c>
      <c r="G61" s="26"/>
    </row>
    <row r="62" spans="1:7" x14ac:dyDescent="0.45">
      <c r="A62" s="23" t="s">
        <v>33</v>
      </c>
      <c r="B62" s="27">
        <f>B60+B61</f>
        <v>-1288</v>
      </c>
      <c r="C62" s="27">
        <f>C60+C61</f>
        <v>-1966</v>
      </c>
      <c r="D62" s="27">
        <f>D60+D61</f>
        <v>-497</v>
      </c>
      <c r="E62" s="27">
        <f>E60+E61</f>
        <v>-725</v>
      </c>
      <c r="F62" s="27">
        <f>F60+F61</f>
        <v>-584</v>
      </c>
      <c r="G62" s="26"/>
    </row>
    <row r="63" spans="1:7" x14ac:dyDescent="0.45">
      <c r="A63" s="23"/>
      <c r="B63" s="27"/>
      <c r="C63" s="27"/>
      <c r="D63" s="27"/>
      <c r="E63" s="27"/>
      <c r="F63" s="27"/>
      <c r="G63" s="26"/>
    </row>
    <row r="64" spans="1:7" x14ac:dyDescent="0.45">
      <c r="A64" s="23"/>
      <c r="B64" s="27"/>
      <c r="C64" s="27"/>
      <c r="D64" s="27"/>
      <c r="E64" s="27"/>
      <c r="F64" s="27"/>
      <c r="G64" s="26"/>
    </row>
    <row r="65" spans="1:8" x14ac:dyDescent="0.45">
      <c r="A65" s="21" t="s">
        <v>25</v>
      </c>
      <c r="D65" s="21">
        <v>206</v>
      </c>
      <c r="E65" s="21">
        <v>318</v>
      </c>
      <c r="G65" s="26"/>
    </row>
    <row r="66" spans="1:8" x14ac:dyDescent="0.45">
      <c r="A66" s="21" t="s">
        <v>34</v>
      </c>
      <c r="B66" s="25">
        <v>145</v>
      </c>
      <c r="C66" s="25">
        <v>95</v>
      </c>
      <c r="D66" s="25">
        <v>417</v>
      </c>
      <c r="E66" s="25">
        <v>117</v>
      </c>
      <c r="F66" s="25">
        <v>157</v>
      </c>
      <c r="G66" s="26"/>
    </row>
    <row r="67" spans="1:8" x14ac:dyDescent="0.45">
      <c r="A67" s="21" t="s">
        <v>35</v>
      </c>
      <c r="B67" s="25">
        <v>633</v>
      </c>
      <c r="C67" s="25">
        <v>609</v>
      </c>
      <c r="D67" s="25">
        <v>712</v>
      </c>
      <c r="E67" s="25">
        <v>686</v>
      </c>
      <c r="F67" s="25">
        <v>665</v>
      </c>
      <c r="G67" s="26"/>
      <c r="H67" s="25"/>
    </row>
    <row r="68" spans="1:8" ht="28.5" x14ac:dyDescent="0.45">
      <c r="A68" s="23" t="s">
        <v>36</v>
      </c>
      <c r="B68" s="27">
        <f>SUM(B66:B67)</f>
        <v>778</v>
      </c>
      <c r="C68" s="27">
        <f>SUM(C66:C67)</f>
        <v>704</v>
      </c>
      <c r="D68" s="27">
        <f>SUM(D66:D67)</f>
        <v>1129</v>
      </c>
      <c r="E68" s="27">
        <f>SUM(E66:E67)</f>
        <v>803</v>
      </c>
      <c r="F68" s="27">
        <f>SUM(F66:F67)</f>
        <v>822</v>
      </c>
      <c r="G68" s="26" t="s">
        <v>42</v>
      </c>
    </row>
    <row r="69" spans="1:8" x14ac:dyDescent="0.45">
      <c r="A69" s="23" t="s">
        <v>37</v>
      </c>
      <c r="B69" s="27">
        <f>B68-B65</f>
        <v>778</v>
      </c>
      <c r="C69" s="27">
        <f t="shared" ref="C69:F69" si="12">C68-C65</f>
        <v>704</v>
      </c>
      <c r="D69" s="27">
        <f t="shared" si="12"/>
        <v>923</v>
      </c>
      <c r="E69" s="27">
        <f t="shared" si="12"/>
        <v>485</v>
      </c>
      <c r="F69" s="27">
        <f t="shared" si="12"/>
        <v>822</v>
      </c>
      <c r="G69" s="26"/>
    </row>
    <row r="70" spans="1:8" x14ac:dyDescent="0.45">
      <c r="A70" s="23"/>
      <c r="B70" s="27"/>
      <c r="C70" s="27"/>
      <c r="D70" s="27"/>
      <c r="E70" s="27"/>
      <c r="F70" s="27"/>
      <c r="G70" s="26"/>
    </row>
    <row r="71" spans="1:8" x14ac:dyDescent="0.45">
      <c r="A71" s="23" t="s">
        <v>225</v>
      </c>
      <c r="B71" s="27"/>
      <c r="C71" s="27"/>
      <c r="D71" s="27"/>
      <c r="E71" s="27"/>
      <c r="F71" s="27"/>
      <c r="G71" s="26"/>
    </row>
    <row r="72" spans="1:8" x14ac:dyDescent="0.45">
      <c r="A72" s="83" t="s">
        <v>149</v>
      </c>
      <c r="B72" s="83">
        <v>4641</v>
      </c>
      <c r="C72" s="83">
        <v>4641</v>
      </c>
      <c r="D72" s="83">
        <v>4641</v>
      </c>
      <c r="E72" s="83">
        <v>4847</v>
      </c>
      <c r="F72" s="83">
        <v>5165</v>
      </c>
      <c r="G72" s="83"/>
    </row>
    <row r="73" spans="1:8" x14ac:dyDescent="0.45">
      <c r="A73" s="83" t="s">
        <v>150</v>
      </c>
      <c r="B73" s="78">
        <f>'ROCE calculations'!K10</f>
        <v>0</v>
      </c>
      <c r="C73" s="78">
        <f>'ROCE calculations'!L10</f>
        <v>0</v>
      </c>
      <c r="D73" s="78">
        <f>'ROCE calculations'!M10</f>
        <v>206</v>
      </c>
      <c r="E73" s="78">
        <f>'ROCE calculations'!N10</f>
        <v>318</v>
      </c>
      <c r="F73" s="83">
        <v>84</v>
      </c>
      <c r="G73" s="83"/>
    </row>
    <row r="74" spans="1:8" x14ac:dyDescent="0.45">
      <c r="A74" s="83" t="s">
        <v>113</v>
      </c>
      <c r="B74" s="78">
        <f>Profitability!B18</f>
        <v>145</v>
      </c>
      <c r="C74" s="78">
        <f>Profitability!C18</f>
        <v>145</v>
      </c>
      <c r="D74" s="78">
        <f>Profitability!D18</f>
        <v>152</v>
      </c>
      <c r="E74" s="78">
        <f>Profitability!E18</f>
        <v>158</v>
      </c>
      <c r="F74" s="78">
        <f>Profitability!F18</f>
        <v>171</v>
      </c>
      <c r="G74" s="83"/>
    </row>
    <row r="75" spans="1:8" x14ac:dyDescent="0.45">
      <c r="A75" s="98" t="s">
        <v>180</v>
      </c>
      <c r="B75" s="83">
        <f>B42</f>
        <v>1075</v>
      </c>
      <c r="C75" s="83">
        <f t="shared" ref="C75:F75" si="13">C42</f>
        <v>930</v>
      </c>
      <c r="D75" s="83">
        <f t="shared" si="13"/>
        <v>984</v>
      </c>
      <c r="E75" s="83">
        <f t="shared" si="13"/>
        <v>1144</v>
      </c>
      <c r="F75" s="83">
        <f t="shared" si="13"/>
        <v>1057</v>
      </c>
      <c r="G75" s="83"/>
    </row>
    <row r="76" spans="1:8" x14ac:dyDescent="0.45">
      <c r="A76" s="23"/>
      <c r="B76" s="27"/>
      <c r="C76" s="27"/>
      <c r="D76" s="27"/>
      <c r="E76" s="27"/>
      <c r="F76" s="27"/>
      <c r="G76" s="26"/>
    </row>
    <row r="77" spans="1:8" s="101" customFormat="1" x14ac:dyDescent="0.45">
      <c r="A77" s="101" t="s">
        <v>43</v>
      </c>
      <c r="B77" s="102" t="s">
        <v>170</v>
      </c>
      <c r="G77" s="103"/>
    </row>
    <row r="78" spans="1:8" x14ac:dyDescent="0.45">
      <c r="B78" s="23">
        <v>2016</v>
      </c>
      <c r="C78" s="23">
        <v>2017</v>
      </c>
      <c r="D78" s="23">
        <v>2018</v>
      </c>
      <c r="E78" s="23">
        <v>2019</v>
      </c>
      <c r="F78" s="23">
        <v>2020</v>
      </c>
      <c r="G78" s="28"/>
    </row>
    <row r="79" spans="1:8" x14ac:dyDescent="0.45">
      <c r="A79" s="21" t="s">
        <v>40</v>
      </c>
      <c r="B79" s="25">
        <v>2980.248</v>
      </c>
      <c r="C79" s="29">
        <v>2982.248</v>
      </c>
      <c r="D79" s="30">
        <v>3150.0419999999999</v>
      </c>
      <c r="E79" s="30">
        <v>3150.0419999999999</v>
      </c>
      <c r="F79" s="30">
        <v>3150</v>
      </c>
      <c r="G79" s="31"/>
    </row>
    <row r="80" spans="1:8" x14ac:dyDescent="0.45">
      <c r="A80" s="21" t="s">
        <v>44</v>
      </c>
      <c r="B80" s="25">
        <v>59.762</v>
      </c>
      <c r="C80" s="29">
        <v>44.820999999999998</v>
      </c>
      <c r="D80" s="30">
        <v>29.88</v>
      </c>
      <c r="E80" s="30">
        <v>32.539000000000001</v>
      </c>
      <c r="F80" s="30">
        <v>17.599</v>
      </c>
      <c r="G80" s="32"/>
    </row>
    <row r="81" spans="1:13" x14ac:dyDescent="0.45">
      <c r="A81" s="21" t="s">
        <v>45</v>
      </c>
      <c r="B81" s="25">
        <v>0</v>
      </c>
      <c r="C81" s="29">
        <v>0</v>
      </c>
      <c r="D81" s="30">
        <v>7.8970000000000002</v>
      </c>
      <c r="E81" s="30">
        <v>3.1539999999999999</v>
      </c>
      <c r="F81" s="30">
        <v>0</v>
      </c>
      <c r="G81" s="32"/>
    </row>
    <row r="82" spans="1:13" x14ac:dyDescent="0.45">
      <c r="A82" s="21" t="s">
        <v>26</v>
      </c>
      <c r="B82" s="25">
        <v>155.93600000000001</v>
      </c>
      <c r="C82" s="29">
        <v>185.04300000000001</v>
      </c>
      <c r="D82" s="25">
        <v>181.887</v>
      </c>
      <c r="E82" s="25">
        <v>226.27799999999999</v>
      </c>
      <c r="F82" s="25">
        <v>497.66800000000001</v>
      </c>
      <c r="G82" s="33"/>
    </row>
    <row r="83" spans="1:13" x14ac:dyDescent="0.45">
      <c r="A83" s="23" t="s">
        <v>27</v>
      </c>
      <c r="B83" s="27">
        <f>SUM(B79:B82)</f>
        <v>3195.9460000000004</v>
      </c>
      <c r="C83" s="27">
        <f>SUM(C79:C82)</f>
        <v>3212.1120000000001</v>
      </c>
      <c r="D83" s="27">
        <f t="shared" ref="D83:F83" si="14">SUM(D79:D82)</f>
        <v>3369.7060000000001</v>
      </c>
      <c r="E83" s="27">
        <f t="shared" si="14"/>
        <v>3412.0129999999999</v>
      </c>
      <c r="F83" s="27">
        <f t="shared" si="14"/>
        <v>3665.2670000000003</v>
      </c>
      <c r="G83" s="26"/>
    </row>
    <row r="84" spans="1:13" x14ac:dyDescent="0.45">
      <c r="A84" s="21" t="s">
        <v>21</v>
      </c>
      <c r="B84" s="25">
        <v>1315.53</v>
      </c>
      <c r="C84" s="25">
        <v>1365.1079999999999</v>
      </c>
      <c r="D84" s="25">
        <v>1301.7809999999999</v>
      </c>
      <c r="E84" s="25">
        <v>1217.067</v>
      </c>
      <c r="F84" s="25">
        <v>1223.3979999999999</v>
      </c>
      <c r="G84" s="26"/>
    </row>
    <row r="85" spans="1:13" x14ac:dyDescent="0.45">
      <c r="A85" s="21" t="s">
        <v>22</v>
      </c>
      <c r="B85" s="25">
        <f>B86-B84</f>
        <v>226.94000000000005</v>
      </c>
      <c r="C85" s="25">
        <f>C86-C84</f>
        <v>275.54099999999994</v>
      </c>
      <c r="D85" s="25">
        <f>D86-D84</f>
        <v>467.09900000000016</v>
      </c>
      <c r="E85" s="25">
        <f>E86-E84</f>
        <v>558.39899999999989</v>
      </c>
      <c r="F85" s="25">
        <f>F86-F84</f>
        <v>620.58200000000011</v>
      </c>
      <c r="G85" s="26"/>
    </row>
    <row r="86" spans="1:13" x14ac:dyDescent="0.45">
      <c r="A86" s="23" t="s">
        <v>23</v>
      </c>
      <c r="B86" s="27">
        <v>1542.47</v>
      </c>
      <c r="C86" s="27">
        <v>1640.6489999999999</v>
      </c>
      <c r="D86" s="27">
        <v>1768.88</v>
      </c>
      <c r="E86" s="27">
        <v>1775.4659999999999</v>
      </c>
      <c r="F86" s="27">
        <v>1843.98</v>
      </c>
      <c r="G86" s="26"/>
    </row>
    <row r="87" spans="1:13" x14ac:dyDescent="0.45">
      <c r="A87" s="21" t="s">
        <v>28</v>
      </c>
      <c r="B87" s="25"/>
      <c r="C87" s="25"/>
      <c r="D87" s="25"/>
      <c r="E87" s="25">
        <v>602.577</v>
      </c>
      <c r="F87" s="25">
        <v>590.46900000000005</v>
      </c>
      <c r="G87" s="26"/>
    </row>
    <row r="88" spans="1:13" x14ac:dyDescent="0.45">
      <c r="A88" s="87" t="s">
        <v>195</v>
      </c>
      <c r="B88" s="27">
        <f>B86+B87</f>
        <v>1542.47</v>
      </c>
      <c r="C88" s="27">
        <f t="shared" ref="C88:F88" si="15">C86+C87</f>
        <v>1640.6489999999999</v>
      </c>
      <c r="D88" s="27">
        <f t="shared" si="15"/>
        <v>1768.88</v>
      </c>
      <c r="E88" s="27">
        <f t="shared" si="15"/>
        <v>2378.0429999999997</v>
      </c>
      <c r="F88" s="27">
        <f t="shared" si="15"/>
        <v>2434.4490000000001</v>
      </c>
      <c r="G88" s="26"/>
      <c r="M88" s="111"/>
    </row>
    <row r="89" spans="1:13" x14ac:dyDescent="0.45">
      <c r="A89" s="24" t="s">
        <v>201</v>
      </c>
      <c r="B89" s="88">
        <v>1</v>
      </c>
      <c r="C89" s="88">
        <v>292.51900000000001</v>
      </c>
      <c r="D89" s="88">
        <v>292.51900000000001</v>
      </c>
      <c r="E89" s="88">
        <v>292.51900000000001</v>
      </c>
      <c r="F89" s="88">
        <v>292.51900000000001</v>
      </c>
      <c r="G89" s="26"/>
    </row>
    <row r="90" spans="1:13" x14ac:dyDescent="0.45">
      <c r="A90" s="23" t="s">
        <v>29</v>
      </c>
      <c r="B90" s="27">
        <f>B88+B83+B89</f>
        <v>4739.4160000000002</v>
      </c>
      <c r="C90" s="27">
        <f t="shared" ref="C90:E90" si="16">C88+C83+C89</f>
        <v>5145.2800000000007</v>
      </c>
      <c r="D90" s="27">
        <f t="shared" si="16"/>
        <v>5431.1050000000005</v>
      </c>
      <c r="E90" s="27">
        <f t="shared" si="16"/>
        <v>6082.5749999999998</v>
      </c>
      <c r="F90" s="27">
        <f>F88+F83+F89</f>
        <v>6392.2350000000006</v>
      </c>
      <c r="G90" s="26"/>
    </row>
    <row r="91" spans="1:13" x14ac:dyDescent="0.45">
      <c r="A91" s="21" t="s">
        <v>30</v>
      </c>
      <c r="B91" s="25">
        <v>220</v>
      </c>
      <c r="C91" s="25">
        <v>194.87799999999999</v>
      </c>
      <c r="D91" s="25">
        <v>212.42</v>
      </c>
      <c r="E91" s="25">
        <v>232.001</v>
      </c>
      <c r="F91" s="25">
        <v>82.772999999999996</v>
      </c>
      <c r="G91" s="26"/>
    </row>
    <row r="92" spans="1:13" x14ac:dyDescent="0.45">
      <c r="A92" s="24" t="s">
        <v>200</v>
      </c>
      <c r="B92" s="88">
        <v>0</v>
      </c>
      <c r="C92" s="88">
        <v>884.38199999999995</v>
      </c>
      <c r="D92" s="88">
        <v>880.60400000000004</v>
      </c>
      <c r="E92" s="88">
        <v>797.56600000000003</v>
      </c>
      <c r="F92" s="88">
        <v>846.86900000000003</v>
      </c>
      <c r="G92" s="26"/>
    </row>
    <row r="93" spans="1:13" x14ac:dyDescent="0.45">
      <c r="A93" s="21" t="s">
        <v>22</v>
      </c>
      <c r="B93" s="25">
        <f t="shared" ref="B93:E93" si="17">B94-B91-B92</f>
        <v>1998</v>
      </c>
      <c r="C93" s="25">
        <f t="shared" si="17"/>
        <v>1343.4679999999998</v>
      </c>
      <c r="D93" s="25">
        <f t="shared" si="17"/>
        <v>1173.8989999999997</v>
      </c>
      <c r="E93" s="25">
        <f t="shared" si="17"/>
        <v>1529.8159999999996</v>
      </c>
      <c r="F93" s="25">
        <f>F94-F91-F92</f>
        <v>1574.6509999999998</v>
      </c>
      <c r="G93" s="26"/>
    </row>
    <row r="94" spans="1:13" x14ac:dyDescent="0.45">
      <c r="A94" s="23" t="s">
        <v>31</v>
      </c>
      <c r="B94" s="27">
        <v>2218</v>
      </c>
      <c r="C94" s="27">
        <v>2422.7280000000001</v>
      </c>
      <c r="D94" s="27">
        <v>2266.9229999999998</v>
      </c>
      <c r="E94" s="27">
        <v>2559.3829999999998</v>
      </c>
      <c r="F94" s="27">
        <v>2504.2930000000001</v>
      </c>
      <c r="G94" s="26"/>
    </row>
    <row r="95" spans="1:13" x14ac:dyDescent="0.45">
      <c r="A95" s="23" t="s">
        <v>32</v>
      </c>
      <c r="B95" s="27">
        <v>-423</v>
      </c>
      <c r="C95" s="27">
        <v>-660.06799999999998</v>
      </c>
      <c r="D95" s="27">
        <v>-752.904</v>
      </c>
      <c r="E95" s="27">
        <v>-951.58299999999997</v>
      </c>
      <c r="F95" s="27">
        <v>-1124.739</v>
      </c>
      <c r="G95" s="26"/>
    </row>
    <row r="96" spans="1:13" x14ac:dyDescent="0.45">
      <c r="A96" s="23" t="s">
        <v>33</v>
      </c>
      <c r="B96" s="27">
        <f>B94+B95</f>
        <v>1795</v>
      </c>
      <c r="C96" s="27">
        <f t="shared" ref="C96:F96" si="18">C94+C95</f>
        <v>1762.66</v>
      </c>
      <c r="D96" s="27">
        <f t="shared" si="18"/>
        <v>1514.0189999999998</v>
      </c>
      <c r="E96" s="27">
        <f t="shared" si="18"/>
        <v>1607.7999999999997</v>
      </c>
      <c r="F96" s="27">
        <f t="shared" si="18"/>
        <v>1379.5540000000001</v>
      </c>
      <c r="G96" s="26"/>
    </row>
    <row r="97" spans="1:7" x14ac:dyDescent="0.45">
      <c r="A97" s="23"/>
      <c r="B97" s="27"/>
      <c r="C97" s="27"/>
      <c r="D97" s="27"/>
      <c r="E97" s="27"/>
      <c r="F97" s="27"/>
      <c r="G97" s="26"/>
    </row>
    <row r="98" spans="1:7" x14ac:dyDescent="0.45">
      <c r="A98" s="23"/>
      <c r="B98" s="27"/>
      <c r="C98" s="27"/>
      <c r="D98" s="27"/>
      <c r="E98" s="27"/>
      <c r="F98" s="27"/>
      <c r="G98" s="26"/>
    </row>
    <row r="99" spans="1:7" x14ac:dyDescent="0.45">
      <c r="A99" s="21" t="s">
        <v>25</v>
      </c>
      <c r="B99" s="94">
        <v>1</v>
      </c>
      <c r="C99" s="94">
        <v>2</v>
      </c>
      <c r="D99" s="94">
        <v>167.79400000000001</v>
      </c>
      <c r="G99" s="26"/>
    </row>
    <row r="100" spans="1:7" x14ac:dyDescent="0.45">
      <c r="A100" s="21" t="s">
        <v>34</v>
      </c>
      <c r="B100" s="25">
        <v>84</v>
      </c>
      <c r="C100" s="25">
        <v>98.688999999999993</v>
      </c>
      <c r="D100" s="25">
        <f>251.321-D99</f>
        <v>83.526999999999987</v>
      </c>
      <c r="E100" s="25">
        <v>144.489</v>
      </c>
      <c r="F100" s="25">
        <v>317.536</v>
      </c>
      <c r="G100" s="26"/>
    </row>
    <row r="101" spans="1:7" x14ac:dyDescent="0.45">
      <c r="A101" s="21" t="s">
        <v>35</v>
      </c>
      <c r="B101" s="25">
        <v>266</v>
      </c>
      <c r="C101" s="25">
        <v>352.06400000000002</v>
      </c>
      <c r="D101" s="25">
        <v>380.67</v>
      </c>
      <c r="E101" s="25">
        <v>295.12799999999999</v>
      </c>
      <c r="F101" s="25">
        <v>444.87099999999998</v>
      </c>
      <c r="G101" s="26"/>
    </row>
    <row r="102" spans="1:7" x14ac:dyDescent="0.45">
      <c r="A102" s="23" t="s">
        <v>36</v>
      </c>
      <c r="B102" s="27">
        <f>SUM(B100:B101)</f>
        <v>350</v>
      </c>
      <c r="C102" s="27">
        <f>SUM(C100:C101)</f>
        <v>450.75300000000004</v>
      </c>
      <c r="D102" s="27">
        <f>SUM(D100:D101)</f>
        <v>464.197</v>
      </c>
      <c r="E102" s="27">
        <f>SUM(E100:E101)</f>
        <v>439.61699999999996</v>
      </c>
      <c r="F102" s="27">
        <f>SUM(F100:F101)</f>
        <v>762.40699999999993</v>
      </c>
      <c r="G102" s="26"/>
    </row>
    <row r="103" spans="1:7" x14ac:dyDescent="0.45">
      <c r="A103" s="23" t="s">
        <v>37</v>
      </c>
      <c r="B103" s="27">
        <f>B102-B99</f>
        <v>349</v>
      </c>
      <c r="C103" s="27">
        <f t="shared" ref="C103:F103" si="19">C102-C99</f>
        <v>448.75300000000004</v>
      </c>
      <c r="D103" s="27">
        <f t="shared" si="19"/>
        <v>296.40300000000002</v>
      </c>
      <c r="E103" s="27">
        <f t="shared" si="19"/>
        <v>439.61699999999996</v>
      </c>
      <c r="F103" s="27">
        <f t="shared" si="19"/>
        <v>762.40699999999993</v>
      </c>
      <c r="G103" s="26"/>
    </row>
    <row r="104" spans="1:7" x14ac:dyDescent="0.45">
      <c r="A104" s="23"/>
      <c r="B104" s="27"/>
      <c r="C104" s="27"/>
      <c r="D104" s="27"/>
      <c r="E104" s="27"/>
      <c r="F104" s="27"/>
      <c r="G104" s="26"/>
    </row>
    <row r="105" spans="1:7" x14ac:dyDescent="0.45">
      <c r="A105" s="23" t="s">
        <v>225</v>
      </c>
      <c r="G105" s="26"/>
    </row>
    <row r="106" spans="1:7" x14ac:dyDescent="0.45">
      <c r="A106" s="83" t="s">
        <v>149</v>
      </c>
      <c r="B106" s="78">
        <f>C106-B107</f>
        <v>4838.5340000000006</v>
      </c>
      <c r="C106" s="78">
        <f>D106-C107</f>
        <v>4839.5340000000006</v>
      </c>
      <c r="D106" s="78">
        <f>E106-D107</f>
        <v>4841.5340000000006</v>
      </c>
      <c r="E106" s="78">
        <v>5009.3280000000004</v>
      </c>
      <c r="F106" s="78">
        <v>5009</v>
      </c>
      <c r="G106" s="26"/>
    </row>
    <row r="107" spans="1:7" x14ac:dyDescent="0.45">
      <c r="A107" s="83" t="s">
        <v>150</v>
      </c>
      <c r="B107" s="78">
        <f>'ROCE calculations'!Q10</f>
        <v>1</v>
      </c>
      <c r="C107" s="78">
        <f>'ROCE calculations'!R10</f>
        <v>2</v>
      </c>
      <c r="D107" s="78">
        <f>'ROCE calculations'!S10</f>
        <v>167.79400000000001</v>
      </c>
      <c r="E107" s="78">
        <f>'ROCE calculations'!T10</f>
        <v>0</v>
      </c>
      <c r="F107" s="78">
        <v>0</v>
      </c>
      <c r="G107" s="26"/>
    </row>
    <row r="108" spans="1:7" x14ac:dyDescent="0.45">
      <c r="A108" s="83" t="s">
        <v>113</v>
      </c>
      <c r="B108" s="83"/>
      <c r="C108" s="83"/>
      <c r="D108" s="83"/>
      <c r="E108" s="83"/>
      <c r="F108" s="83"/>
      <c r="G108" s="26"/>
    </row>
    <row r="109" spans="1:7" x14ac:dyDescent="0.45">
      <c r="A109" s="98" t="s">
        <v>180</v>
      </c>
      <c r="B109" s="78">
        <f>B79</f>
        <v>2980.248</v>
      </c>
      <c r="C109" s="78">
        <f t="shared" ref="C109:F109" si="20">C79</f>
        <v>2982.248</v>
      </c>
      <c r="D109" s="78">
        <f t="shared" si="20"/>
        <v>3150.0419999999999</v>
      </c>
      <c r="E109" s="78">
        <f t="shared" si="20"/>
        <v>3150.0419999999999</v>
      </c>
      <c r="F109" s="78">
        <f t="shared" si="20"/>
        <v>3150</v>
      </c>
      <c r="G109" s="26"/>
    </row>
    <row r="110" spans="1:7" x14ac:dyDescent="0.45">
      <c r="G110" s="26"/>
    </row>
    <row r="111" spans="1:7" s="101" customFormat="1" x14ac:dyDescent="0.45">
      <c r="A111" s="101" t="s">
        <v>46</v>
      </c>
      <c r="B111" s="102" t="s">
        <v>171</v>
      </c>
      <c r="G111" s="103"/>
    </row>
    <row r="112" spans="1:7" x14ac:dyDescent="0.45">
      <c r="B112" s="23">
        <v>2016</v>
      </c>
      <c r="C112" s="23">
        <v>2017</v>
      </c>
      <c r="D112" s="23">
        <v>2018</v>
      </c>
      <c r="E112" s="23">
        <v>2019</v>
      </c>
      <c r="F112" s="23">
        <v>2020</v>
      </c>
      <c r="G112" s="26"/>
    </row>
    <row r="113" spans="1:13" x14ac:dyDescent="0.45">
      <c r="A113" s="21" t="s">
        <v>24</v>
      </c>
      <c r="B113" s="21">
        <v>637</v>
      </c>
      <c r="C113" s="21">
        <v>637</v>
      </c>
      <c r="D113" s="21">
        <v>637</v>
      </c>
      <c r="E113" s="21">
        <v>637</v>
      </c>
      <c r="F113" s="21">
        <v>637</v>
      </c>
      <c r="G113" s="26"/>
    </row>
    <row r="114" spans="1:13" x14ac:dyDescent="0.45">
      <c r="A114" s="21" t="s">
        <v>48</v>
      </c>
      <c r="B114" s="21">
        <v>1875</v>
      </c>
      <c r="C114" s="21">
        <v>1771</v>
      </c>
      <c r="D114" s="21">
        <v>1971</v>
      </c>
      <c r="E114" s="21">
        <v>2044</v>
      </c>
      <c r="F114" s="21">
        <v>1892</v>
      </c>
      <c r="G114" s="26"/>
    </row>
    <row r="115" spans="1:13" x14ac:dyDescent="0.45">
      <c r="A115" s="21" t="s">
        <v>26</v>
      </c>
      <c r="B115" s="21">
        <v>378</v>
      </c>
      <c r="C115" s="21">
        <v>380</v>
      </c>
      <c r="D115" s="21">
        <v>407</v>
      </c>
      <c r="E115" s="21">
        <v>432</v>
      </c>
      <c r="F115" s="21">
        <v>500</v>
      </c>
      <c r="G115" s="26"/>
    </row>
    <row r="116" spans="1:13" x14ac:dyDescent="0.45">
      <c r="A116" s="87" t="s">
        <v>22</v>
      </c>
      <c r="B116" s="21">
        <v>2</v>
      </c>
      <c r="C116" s="21">
        <v>0</v>
      </c>
      <c r="D116" s="21">
        <v>0</v>
      </c>
      <c r="E116" s="21">
        <v>0</v>
      </c>
      <c r="F116" s="21">
        <v>0</v>
      </c>
      <c r="G116" s="26"/>
    </row>
    <row r="117" spans="1:13" x14ac:dyDescent="0.45">
      <c r="A117" s="23" t="s">
        <v>49</v>
      </c>
      <c r="B117" s="23">
        <f>SUM(B113:B116)</f>
        <v>2892</v>
      </c>
      <c r="C117" s="23">
        <f t="shared" ref="C117:F117" si="21">SUM(C113:C116)</f>
        <v>2788</v>
      </c>
      <c r="D117" s="23">
        <f t="shared" si="21"/>
        <v>3015</v>
      </c>
      <c r="E117" s="23">
        <f t="shared" si="21"/>
        <v>3113</v>
      </c>
      <c r="F117" s="23">
        <f t="shared" si="21"/>
        <v>3029</v>
      </c>
      <c r="G117" s="26"/>
    </row>
    <row r="118" spans="1:13" x14ac:dyDescent="0.45">
      <c r="A118" s="21" t="s">
        <v>47</v>
      </c>
      <c r="B118" s="21">
        <v>2351</v>
      </c>
      <c r="C118" s="21">
        <v>2565</v>
      </c>
      <c r="D118" s="25">
        <v>2734</v>
      </c>
      <c r="E118" s="25">
        <v>2771</v>
      </c>
      <c r="F118" s="25">
        <v>2772</v>
      </c>
      <c r="G118" s="26"/>
    </row>
    <row r="119" spans="1:13" x14ac:dyDescent="0.45">
      <c r="A119" s="21" t="s">
        <v>22</v>
      </c>
      <c r="B119" s="21">
        <f>B120-B118</f>
        <v>135</v>
      </c>
      <c r="C119" s="21">
        <f>C120-C118</f>
        <v>130</v>
      </c>
      <c r="D119" s="21">
        <f>D120-D118</f>
        <v>122</v>
      </c>
      <c r="E119" s="21">
        <f>E120-E118</f>
        <v>112</v>
      </c>
      <c r="F119" s="21">
        <f>F120-F118</f>
        <v>108</v>
      </c>
      <c r="G119" s="26"/>
    </row>
    <row r="120" spans="1:13" x14ac:dyDescent="0.45">
      <c r="A120" s="23" t="s">
        <v>23</v>
      </c>
      <c r="B120" s="23">
        <v>2486</v>
      </c>
      <c r="C120" s="23">
        <v>2695</v>
      </c>
      <c r="D120" s="23">
        <v>2856</v>
      </c>
      <c r="E120" s="23">
        <v>2883</v>
      </c>
      <c r="F120" s="23">
        <v>2880</v>
      </c>
      <c r="G120" s="26"/>
    </row>
    <row r="121" spans="1:13" x14ac:dyDescent="0.45">
      <c r="A121" s="21" t="s">
        <v>28</v>
      </c>
      <c r="E121" s="21">
        <v>1266</v>
      </c>
      <c r="F121" s="21">
        <v>1113</v>
      </c>
      <c r="G121" s="26"/>
    </row>
    <row r="122" spans="1:13" x14ac:dyDescent="0.45">
      <c r="A122" s="23" t="s">
        <v>195</v>
      </c>
      <c r="B122" s="23">
        <f t="shared" ref="B122:E122" si="22">B120+B121</f>
        <v>2486</v>
      </c>
      <c r="C122" s="23">
        <f t="shared" si="22"/>
        <v>2695</v>
      </c>
      <c r="D122" s="23">
        <f t="shared" si="22"/>
        <v>2856</v>
      </c>
      <c r="E122" s="23">
        <f t="shared" si="22"/>
        <v>4149</v>
      </c>
      <c r="F122" s="23">
        <f>F120+F121</f>
        <v>3993</v>
      </c>
      <c r="G122" s="26"/>
      <c r="M122" s="111"/>
    </row>
    <row r="123" spans="1:13" x14ac:dyDescent="0.45">
      <c r="A123" s="24" t="s">
        <v>191</v>
      </c>
      <c r="B123" s="24">
        <v>13</v>
      </c>
      <c r="C123" s="24">
        <v>13</v>
      </c>
      <c r="D123" s="24">
        <v>13</v>
      </c>
      <c r="E123" s="24">
        <v>13</v>
      </c>
      <c r="F123" s="24">
        <v>13</v>
      </c>
      <c r="G123" s="26"/>
    </row>
    <row r="124" spans="1:13" x14ac:dyDescent="0.45">
      <c r="A124" s="24" t="s">
        <v>192</v>
      </c>
      <c r="B124" s="24">
        <v>187</v>
      </c>
      <c r="C124" s="24">
        <v>70</v>
      </c>
      <c r="D124" s="24">
        <v>0</v>
      </c>
      <c r="E124" s="24">
        <v>0</v>
      </c>
      <c r="F124" s="24">
        <v>0</v>
      </c>
      <c r="G124" s="26"/>
    </row>
    <row r="125" spans="1:13" x14ac:dyDescent="0.45">
      <c r="A125" s="24" t="s">
        <v>206</v>
      </c>
      <c r="B125" s="24">
        <v>48</v>
      </c>
      <c r="C125" s="24">
        <v>0</v>
      </c>
      <c r="D125" s="24">
        <v>0</v>
      </c>
      <c r="E125" s="24">
        <v>0</v>
      </c>
      <c r="F125" s="24">
        <v>0</v>
      </c>
      <c r="G125" s="26"/>
    </row>
    <row r="126" spans="1:13" x14ac:dyDescent="0.45">
      <c r="A126" s="87" t="s">
        <v>203</v>
      </c>
      <c r="B126" s="21">
        <v>19</v>
      </c>
      <c r="C126" s="21">
        <v>60</v>
      </c>
      <c r="D126" s="21">
        <v>50</v>
      </c>
      <c r="E126" s="21">
        <v>38</v>
      </c>
      <c r="F126" s="21">
        <v>24</v>
      </c>
      <c r="G126" s="26"/>
    </row>
    <row r="127" spans="1:13" x14ac:dyDescent="0.45">
      <c r="A127" s="87" t="s">
        <v>204</v>
      </c>
      <c r="B127" s="21">
        <v>0</v>
      </c>
      <c r="C127" s="21">
        <v>0</v>
      </c>
      <c r="D127" s="21">
        <v>231</v>
      </c>
      <c r="E127" s="21">
        <v>250</v>
      </c>
      <c r="F127" s="21">
        <v>320</v>
      </c>
      <c r="G127" s="26"/>
    </row>
    <row r="128" spans="1:13" x14ac:dyDescent="0.45">
      <c r="A128" s="87" t="s">
        <v>205</v>
      </c>
      <c r="B128" s="21">
        <v>0</v>
      </c>
      <c r="C128" s="21">
        <v>0</v>
      </c>
      <c r="D128" s="21">
        <v>95</v>
      </c>
      <c r="E128" s="21">
        <v>82</v>
      </c>
      <c r="F128" s="21">
        <v>44</v>
      </c>
      <c r="G128" s="26"/>
    </row>
    <row r="129" spans="1:7" x14ac:dyDescent="0.45">
      <c r="A129" s="23" t="s">
        <v>194</v>
      </c>
      <c r="B129" s="23">
        <f>SUM(B123:B128)</f>
        <v>267</v>
      </c>
      <c r="C129" s="23">
        <f>SUM(C123:C128)</f>
        <v>143</v>
      </c>
      <c r="D129" s="23">
        <f>SUM(D123:D128)</f>
        <v>389</v>
      </c>
      <c r="E129" s="23">
        <f>SUM(E123:E128)</f>
        <v>383</v>
      </c>
      <c r="F129" s="23">
        <f>SUM(F123:F128)</f>
        <v>401</v>
      </c>
      <c r="G129" s="26"/>
    </row>
    <row r="130" spans="1:7" x14ac:dyDescent="0.45">
      <c r="A130" s="23" t="s">
        <v>50</v>
      </c>
      <c r="B130" s="27">
        <f>B117+B122+B129</f>
        <v>5645</v>
      </c>
      <c r="C130" s="27">
        <f>C117+C122+C129</f>
        <v>5626</v>
      </c>
      <c r="D130" s="27">
        <f>D117+D122+D129</f>
        <v>6260</v>
      </c>
      <c r="E130" s="27">
        <f>E117+E122+E129</f>
        <v>7645</v>
      </c>
      <c r="F130" s="27">
        <f>F117+F122+F129</f>
        <v>7423</v>
      </c>
      <c r="G130" s="26"/>
    </row>
    <row r="131" spans="1:7" x14ac:dyDescent="0.45">
      <c r="A131" s="21" t="s">
        <v>30</v>
      </c>
      <c r="B131" s="25">
        <v>30</v>
      </c>
      <c r="C131" s="25">
        <v>48</v>
      </c>
      <c r="D131" s="25">
        <v>51</v>
      </c>
      <c r="E131" s="25">
        <v>34</v>
      </c>
      <c r="F131" s="25">
        <v>17</v>
      </c>
    </row>
    <row r="132" spans="1:7" x14ac:dyDescent="0.45">
      <c r="A132" s="24" t="s">
        <v>206</v>
      </c>
      <c r="B132" s="88">
        <v>0</v>
      </c>
      <c r="C132" s="88">
        <v>66</v>
      </c>
      <c r="D132" s="88">
        <v>0</v>
      </c>
      <c r="E132" s="88">
        <v>0</v>
      </c>
      <c r="F132" s="88">
        <v>0</v>
      </c>
      <c r="G132" s="26"/>
    </row>
    <row r="133" spans="1:7" x14ac:dyDescent="0.45">
      <c r="A133" s="21" t="s">
        <v>22</v>
      </c>
      <c r="B133" s="25">
        <f>B134-B131</f>
        <v>1203</v>
      </c>
      <c r="C133" s="25">
        <f>C134-C131-C132</f>
        <v>1402</v>
      </c>
      <c r="D133" s="25">
        <f t="shared" ref="D133:F133" si="23">D134-D131</f>
        <v>2279</v>
      </c>
      <c r="E133" s="25">
        <f t="shared" si="23"/>
        <v>2414</v>
      </c>
      <c r="F133" s="25">
        <f t="shared" si="23"/>
        <v>3653</v>
      </c>
      <c r="G133" s="26"/>
    </row>
    <row r="134" spans="1:7" x14ac:dyDescent="0.45">
      <c r="A134" s="23" t="s">
        <v>31</v>
      </c>
      <c r="B134" s="27">
        <v>1233</v>
      </c>
      <c r="C134" s="27">
        <v>1516</v>
      </c>
      <c r="D134" s="27">
        <v>2330</v>
      </c>
      <c r="E134" s="27">
        <v>2448</v>
      </c>
      <c r="F134" s="27">
        <v>3670</v>
      </c>
    </row>
    <row r="135" spans="1:7" x14ac:dyDescent="0.45">
      <c r="A135" s="23" t="s">
        <v>32</v>
      </c>
      <c r="B135" s="27">
        <v>-2626</v>
      </c>
      <c r="C135" s="27">
        <v>-2887</v>
      </c>
      <c r="D135" s="27">
        <v>-2931</v>
      </c>
      <c r="E135" s="27">
        <v>-2533</v>
      </c>
      <c r="F135" s="27">
        <v>-2620</v>
      </c>
      <c r="G135" s="26"/>
    </row>
    <row r="136" spans="1:7" x14ac:dyDescent="0.45">
      <c r="A136" s="23" t="s">
        <v>33</v>
      </c>
      <c r="B136" s="27">
        <f>B134+B135</f>
        <v>-1393</v>
      </c>
      <c r="C136" s="27">
        <f t="shared" ref="C136:E136" si="24">C134+C135</f>
        <v>-1371</v>
      </c>
      <c r="D136" s="27">
        <f t="shared" si="24"/>
        <v>-601</v>
      </c>
      <c r="E136" s="27">
        <f t="shared" si="24"/>
        <v>-85</v>
      </c>
      <c r="F136" s="27">
        <f>F134+F135</f>
        <v>1050</v>
      </c>
    </row>
    <row r="137" spans="1:7" x14ac:dyDescent="0.45">
      <c r="A137" s="23" t="s">
        <v>188</v>
      </c>
      <c r="B137" s="27">
        <f>B136+B130</f>
        <v>4252</v>
      </c>
      <c r="C137" s="27">
        <f>C136+C130</f>
        <v>4255</v>
      </c>
      <c r="D137" s="27">
        <f>D136+D130</f>
        <v>5659</v>
      </c>
      <c r="E137" s="27">
        <f>E136+E130</f>
        <v>7560</v>
      </c>
      <c r="F137" s="27">
        <f>F136+F130</f>
        <v>8473</v>
      </c>
    </row>
    <row r="138" spans="1:7" x14ac:dyDescent="0.45">
      <c r="A138" s="23"/>
      <c r="B138" s="27"/>
      <c r="C138" s="27"/>
      <c r="D138" s="27"/>
      <c r="E138" s="27"/>
      <c r="F138" s="27"/>
    </row>
    <row r="139" spans="1:7" x14ac:dyDescent="0.45">
      <c r="A139" s="21" t="s">
        <v>25</v>
      </c>
      <c r="D139" s="21">
        <v>304</v>
      </c>
      <c r="E139" s="21">
        <v>202</v>
      </c>
    </row>
    <row r="140" spans="1:7" x14ac:dyDescent="0.45">
      <c r="A140" s="21" t="s">
        <v>34</v>
      </c>
      <c r="B140" s="25">
        <v>112</v>
      </c>
      <c r="C140" s="25">
        <v>89</v>
      </c>
      <c r="D140" s="25">
        <v>117</v>
      </c>
      <c r="E140" s="25">
        <v>105</v>
      </c>
      <c r="F140" s="25">
        <v>143</v>
      </c>
    </row>
    <row r="141" spans="1:7" x14ac:dyDescent="0.45">
      <c r="A141" s="21" t="s">
        <v>35</v>
      </c>
      <c r="B141" s="25">
        <v>761</v>
      </c>
      <c r="C141" s="25">
        <v>611</v>
      </c>
      <c r="D141" s="25">
        <v>496</v>
      </c>
      <c r="E141" s="25">
        <v>452</v>
      </c>
      <c r="F141" s="25">
        <v>538</v>
      </c>
    </row>
    <row r="142" spans="1:7" x14ac:dyDescent="0.45">
      <c r="A142" s="23" t="s">
        <v>36</v>
      </c>
      <c r="B142" s="27">
        <f>SUM(B140:B141)</f>
        <v>873</v>
      </c>
      <c r="C142" s="27">
        <f>SUM(C140:C141)</f>
        <v>700</v>
      </c>
      <c r="D142" s="27">
        <f>SUM(D140:D141)</f>
        <v>613</v>
      </c>
      <c r="E142" s="27">
        <f>SUM(E140:E141)</f>
        <v>557</v>
      </c>
      <c r="F142" s="27">
        <f>SUM(F140:F141)</f>
        <v>681</v>
      </c>
    </row>
    <row r="143" spans="1:7" x14ac:dyDescent="0.45">
      <c r="A143" s="23" t="s">
        <v>37</v>
      </c>
      <c r="B143" s="27">
        <f>B142-B139</f>
        <v>873</v>
      </c>
      <c r="C143" s="27">
        <f t="shared" ref="C143:F143" si="25">C142-C139</f>
        <v>700</v>
      </c>
      <c r="D143" s="27">
        <f t="shared" si="25"/>
        <v>309</v>
      </c>
      <c r="E143" s="27">
        <f t="shared" si="25"/>
        <v>355</v>
      </c>
      <c r="F143" s="27">
        <f t="shared" si="25"/>
        <v>681</v>
      </c>
    </row>
    <row r="145" spans="1:6" x14ac:dyDescent="0.45">
      <c r="A145" s="23" t="s">
        <v>225</v>
      </c>
    </row>
    <row r="146" spans="1:6" x14ac:dyDescent="0.45">
      <c r="A146" s="83" t="s">
        <v>149</v>
      </c>
      <c r="B146" s="83">
        <v>4302</v>
      </c>
      <c r="C146" s="83">
        <v>4302</v>
      </c>
      <c r="D146" s="78">
        <v>4302</v>
      </c>
      <c r="E146" s="83">
        <v>4606</v>
      </c>
      <c r="F146" s="83">
        <v>4808</v>
      </c>
    </row>
    <row r="147" spans="1:6" x14ac:dyDescent="0.45">
      <c r="A147" s="83" t="s">
        <v>150</v>
      </c>
      <c r="B147" s="78">
        <f>'ROCE calculations'!W10</f>
        <v>0</v>
      </c>
      <c r="C147" s="78">
        <f>'ROCE calculations'!X10</f>
        <v>0</v>
      </c>
      <c r="D147" s="78">
        <f>'ROCE calculations'!Y10</f>
        <v>304</v>
      </c>
      <c r="E147" s="78">
        <f>'ROCE calculations'!Z10</f>
        <v>202</v>
      </c>
      <c r="F147" s="78">
        <v>-19</v>
      </c>
    </row>
    <row r="148" spans="1:6" x14ac:dyDescent="0.45">
      <c r="A148" s="83" t="s">
        <v>113</v>
      </c>
      <c r="B148" s="78">
        <f>'ROCE calculations'!W13</f>
        <v>460</v>
      </c>
      <c r="C148" s="78">
        <f>'ROCE calculations'!X13</f>
        <v>104</v>
      </c>
      <c r="D148" s="78">
        <f>'ROCE calculations'!Y13</f>
        <v>104</v>
      </c>
      <c r="E148" s="78">
        <f>'ROCE calculations'!Z13</f>
        <v>129</v>
      </c>
      <c r="F148" s="78">
        <f>'ROCE calculations'!AA13</f>
        <v>134</v>
      </c>
    </row>
    <row r="149" spans="1:6" x14ac:dyDescent="0.45">
      <c r="A149" s="98" t="s">
        <v>180</v>
      </c>
      <c r="B149" s="83">
        <f>B114</f>
        <v>1875</v>
      </c>
      <c r="C149" s="83">
        <f t="shared" ref="C149:F149" si="26">C114</f>
        <v>1771</v>
      </c>
      <c r="D149" s="83">
        <f t="shared" si="26"/>
        <v>1971</v>
      </c>
      <c r="E149" s="83">
        <f t="shared" si="26"/>
        <v>2044</v>
      </c>
      <c r="F149" s="83">
        <f t="shared" si="26"/>
        <v>1892</v>
      </c>
    </row>
  </sheetData>
  <hyperlinks>
    <hyperlink ref="B4" r:id="rId1" display="https://find-and-update.company-information.service.gov.uk/company/01471587" xr:uid="{3CE5359E-1F1A-4E5B-B75C-34EE07F2A355}"/>
    <hyperlink ref="B39" r:id="rId2" display="https://find-and-update.company-information.service.gov.uk/company/02604354" xr:uid="{3B4AFC55-46BC-4D82-A73D-9DC26A05C280}"/>
    <hyperlink ref="B77" r:id="rId3" display="https://find-and-update.company-information.service.gov.uk/company/03885486" xr:uid="{397EA651-4236-4B4E-9AE6-CA228B560D7C}"/>
    <hyperlink ref="B111" r:id="rId4" display="https://find-and-update.company-information.service.gov.uk/company/02382161/filing-history" xr:uid="{8A1D4B8C-157D-4E9A-918F-EA4E452FDC93}"/>
  </hyperlinks>
  <pageMargins left="0.7" right="0.7" top="0.75" bottom="0.75" header="0.3" footer="0.3"/>
  <pageSetup paperSize="9" orientation="portrait"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BC53F-7954-4FF3-8990-DFA532968946}">
  <sheetPr codeName="Sheet3"/>
  <dimension ref="A1:M39"/>
  <sheetViews>
    <sheetView workbookViewId="0">
      <selection activeCell="A2" sqref="A2"/>
    </sheetView>
  </sheetViews>
  <sheetFormatPr defaultColWidth="9.06640625" defaultRowHeight="14.25" x14ac:dyDescent="0.45"/>
  <cols>
    <col min="1" max="1" width="24.73046875" style="21" customWidth="1"/>
    <col min="2" max="5" width="9.796875" style="21" bestFit="1" customWidth="1"/>
    <col min="6" max="6" width="9.06640625" style="21"/>
    <col min="7" max="7" width="27.73046875" style="21" customWidth="1"/>
    <col min="8" max="16384" width="9.06640625" style="21"/>
  </cols>
  <sheetData>
    <row r="1" spans="1:13" s="15" customFormat="1" ht="40.5" customHeight="1" x14ac:dyDescent="0.45">
      <c r="A1" s="17" t="s">
        <v>51</v>
      </c>
    </row>
    <row r="2" spans="1:13" x14ac:dyDescent="0.45">
      <c r="A2" s="113" t="s">
        <v>237</v>
      </c>
    </row>
    <row r="4" spans="1:13" s="101" customFormat="1" x14ac:dyDescent="0.45">
      <c r="A4" s="101" t="s">
        <v>20</v>
      </c>
      <c r="B4" s="104" t="s">
        <v>52</v>
      </c>
    </row>
    <row r="5" spans="1:13" x14ac:dyDescent="0.45">
      <c r="B5" s="23">
        <v>2016</v>
      </c>
      <c r="C5" s="23">
        <v>2017</v>
      </c>
      <c r="D5" s="23">
        <v>2018</v>
      </c>
      <c r="E5" s="23">
        <v>2019</v>
      </c>
      <c r="F5" s="23">
        <v>2020</v>
      </c>
      <c r="G5" s="24" t="s">
        <v>3</v>
      </c>
    </row>
    <row r="6" spans="1:13" x14ac:dyDescent="0.45">
      <c r="A6" s="21" t="s">
        <v>53</v>
      </c>
      <c r="B6" s="25">
        <v>5843.9</v>
      </c>
      <c r="C6" s="25">
        <v>6253.6</v>
      </c>
      <c r="D6" s="25">
        <v>5512.9</v>
      </c>
      <c r="E6" s="25">
        <v>5657.6</v>
      </c>
      <c r="F6" s="25">
        <v>5384</v>
      </c>
      <c r="G6" s="24"/>
    </row>
    <row r="7" spans="1:13" x14ac:dyDescent="0.45">
      <c r="A7" s="21" t="s">
        <v>54</v>
      </c>
      <c r="B7" s="25">
        <f>-669.2</f>
        <v>-669.2</v>
      </c>
      <c r="C7" s="25">
        <f>-340.7</f>
        <v>-340.7</v>
      </c>
      <c r="D7" s="25">
        <f>-676.8</f>
        <v>-676.8</v>
      </c>
      <c r="E7" s="25">
        <f>-351.5</f>
        <v>-351.5</v>
      </c>
      <c r="F7" s="25">
        <v>186.8</v>
      </c>
      <c r="G7" s="24"/>
    </row>
    <row r="8" spans="1:13" x14ac:dyDescent="0.45">
      <c r="A8" s="21" t="s">
        <v>55</v>
      </c>
      <c r="B8" s="25">
        <f>-621.3</f>
        <v>-621.29999999999995</v>
      </c>
      <c r="C8" s="25">
        <f>-256.9</f>
        <v>-256.89999999999998</v>
      </c>
      <c r="D8" s="25">
        <f>-587.2</f>
        <v>-587.20000000000005</v>
      </c>
      <c r="E8" s="25">
        <f>-226.2</f>
        <v>-226.2</v>
      </c>
      <c r="F8" s="25">
        <v>276</v>
      </c>
      <c r="G8" s="24"/>
    </row>
    <row r="9" spans="1:13" x14ac:dyDescent="0.45">
      <c r="A9" s="21" t="s">
        <v>56</v>
      </c>
      <c r="B9" s="25">
        <v>-37.5</v>
      </c>
      <c r="C9" s="25">
        <v>-4</v>
      </c>
      <c r="D9" s="25">
        <v>-114.9</v>
      </c>
      <c r="E9" s="25">
        <v>-6.1</v>
      </c>
      <c r="F9" s="25">
        <f>678.5-145.7+1.4</f>
        <v>534.19999999999993</v>
      </c>
      <c r="G9" s="24"/>
    </row>
    <row r="10" spans="1:13" x14ac:dyDescent="0.45">
      <c r="A10" s="21" t="s">
        <v>57</v>
      </c>
      <c r="B10" s="25">
        <v>391.9</v>
      </c>
      <c r="C10" s="25">
        <v>391.9</v>
      </c>
      <c r="D10" s="25">
        <v>402.1</v>
      </c>
      <c r="E10" s="25">
        <v>410.3</v>
      </c>
      <c r="F10" s="25">
        <v>433.3</v>
      </c>
      <c r="G10" s="24"/>
    </row>
    <row r="11" spans="1:13" x14ac:dyDescent="0.45">
      <c r="A11" s="110" t="s">
        <v>228</v>
      </c>
      <c r="B11" s="25">
        <v>663.9</v>
      </c>
      <c r="C11" s="25">
        <v>650.20000000000005</v>
      </c>
      <c r="D11" s="25">
        <v>641.4</v>
      </c>
      <c r="E11" s="25">
        <f>579.9+498.6</f>
        <v>1078.5</v>
      </c>
      <c r="F11" s="25">
        <f>568.5+583.7</f>
        <v>1152.2</v>
      </c>
      <c r="G11" s="24"/>
      <c r="M11" s="111"/>
    </row>
    <row r="12" spans="1:13" x14ac:dyDescent="0.45">
      <c r="G12" s="24"/>
      <c r="M12" s="111"/>
    </row>
    <row r="13" spans="1:13" s="101" customFormat="1" x14ac:dyDescent="0.45">
      <c r="A13" s="101" t="s">
        <v>38</v>
      </c>
      <c r="B13" s="102" t="s">
        <v>169</v>
      </c>
      <c r="G13" s="107"/>
      <c r="M13" s="112"/>
    </row>
    <row r="14" spans="1:13" x14ac:dyDescent="0.45">
      <c r="B14" s="23">
        <v>2016</v>
      </c>
      <c r="C14" s="23">
        <v>2017</v>
      </c>
      <c r="D14" s="23">
        <v>2018</v>
      </c>
      <c r="E14" s="23">
        <v>2019</v>
      </c>
      <c r="F14" s="23">
        <v>2020</v>
      </c>
      <c r="G14" s="24"/>
      <c r="M14" s="111"/>
    </row>
    <row r="15" spans="1:13" x14ac:dyDescent="0.45">
      <c r="A15" s="21" t="s">
        <v>53</v>
      </c>
      <c r="B15" s="21">
        <v>5603</v>
      </c>
      <c r="C15" s="21">
        <v>5729</v>
      </c>
      <c r="D15" s="21">
        <v>6007</v>
      </c>
      <c r="E15" s="21">
        <v>6235</v>
      </c>
      <c r="F15" s="35">
        <v>5962</v>
      </c>
      <c r="G15" s="24"/>
      <c r="M15" s="111"/>
    </row>
    <row r="16" spans="1:13" x14ac:dyDescent="0.45">
      <c r="A16" s="21" t="s">
        <v>54</v>
      </c>
      <c r="B16" s="21">
        <v>562</v>
      </c>
      <c r="C16" s="21">
        <v>573</v>
      </c>
      <c r="D16" s="21">
        <v>784</v>
      </c>
      <c r="E16" s="21">
        <v>824</v>
      </c>
      <c r="F16" s="21">
        <v>792</v>
      </c>
      <c r="G16" s="24"/>
      <c r="M16" s="111"/>
    </row>
    <row r="17" spans="1:13" x14ac:dyDescent="0.45">
      <c r="A17" s="21" t="s">
        <v>55</v>
      </c>
      <c r="B17" s="21">
        <v>425</v>
      </c>
      <c r="C17" s="21">
        <v>448</v>
      </c>
      <c r="D17" s="21">
        <v>629</v>
      </c>
      <c r="E17" s="21">
        <v>641</v>
      </c>
      <c r="F17" s="21">
        <v>608</v>
      </c>
      <c r="G17" s="24"/>
      <c r="M17" s="111"/>
    </row>
    <row r="18" spans="1:13" x14ac:dyDescent="0.45">
      <c r="A18" s="21" t="s">
        <v>57</v>
      </c>
      <c r="B18" s="21">
        <v>145</v>
      </c>
      <c r="C18" s="21">
        <v>145</v>
      </c>
      <c r="D18" s="21">
        <v>152</v>
      </c>
      <c r="E18" s="21">
        <v>158</v>
      </c>
      <c r="F18" s="21">
        <v>171</v>
      </c>
      <c r="G18" s="24"/>
      <c r="M18" s="111"/>
    </row>
    <row r="19" spans="1:13" x14ac:dyDescent="0.45">
      <c r="A19" s="110" t="s">
        <v>228</v>
      </c>
      <c r="B19" s="21">
        <v>533</v>
      </c>
      <c r="C19" s="21">
        <v>540</v>
      </c>
      <c r="D19" s="21">
        <v>523</v>
      </c>
      <c r="E19" s="21">
        <f>536+181</f>
        <v>717</v>
      </c>
      <c r="F19" s="21">
        <f>528+198</f>
        <v>726</v>
      </c>
      <c r="G19" s="24"/>
      <c r="M19" s="111"/>
    </row>
    <row r="20" spans="1:13" x14ac:dyDescent="0.45">
      <c r="G20" s="24"/>
      <c r="M20" s="111"/>
    </row>
    <row r="21" spans="1:13" s="101" customFormat="1" x14ac:dyDescent="0.45">
      <c r="A21" s="101" t="s">
        <v>58</v>
      </c>
      <c r="B21" s="102" t="s">
        <v>170</v>
      </c>
      <c r="G21" s="107"/>
      <c r="M21" s="112"/>
    </row>
    <row r="22" spans="1:13" x14ac:dyDescent="0.45">
      <c r="B22" s="23">
        <v>2016</v>
      </c>
      <c r="C22" s="23">
        <v>2017</v>
      </c>
      <c r="D22" s="23">
        <v>2018</v>
      </c>
      <c r="E22" s="23">
        <v>2019</v>
      </c>
      <c r="F22" s="23">
        <v>2020</v>
      </c>
      <c r="G22" s="24"/>
      <c r="M22" s="111"/>
    </row>
    <row r="23" spans="1:13" x14ac:dyDescent="0.45">
      <c r="A23" s="21" t="s">
        <v>53</v>
      </c>
      <c r="B23" s="21">
        <v>2203</v>
      </c>
      <c r="C23" s="21">
        <v>2357</v>
      </c>
      <c r="D23" s="21">
        <v>2379</v>
      </c>
      <c r="E23" s="21">
        <v>2327</v>
      </c>
      <c r="F23" s="21">
        <v>2220</v>
      </c>
      <c r="G23" s="24"/>
      <c r="M23" s="111"/>
    </row>
    <row r="24" spans="1:13" x14ac:dyDescent="0.45">
      <c r="A24" s="21" t="s">
        <v>54</v>
      </c>
      <c r="B24" s="25">
        <v>308.09100000000001</v>
      </c>
      <c r="C24" s="25">
        <v>362.40300000000002</v>
      </c>
      <c r="D24" s="25">
        <f>78.342</f>
        <v>78.341999999999999</v>
      </c>
      <c r="E24" s="25">
        <f>360.319</f>
        <v>360.31900000000002</v>
      </c>
      <c r="F24" s="25">
        <v>175.733</v>
      </c>
      <c r="G24" s="24"/>
      <c r="M24" s="111"/>
    </row>
    <row r="25" spans="1:13" x14ac:dyDescent="0.45">
      <c r="A25" s="21" t="s">
        <v>55</v>
      </c>
      <c r="B25" s="25">
        <v>181.554</v>
      </c>
      <c r="C25" s="25">
        <v>358.28500000000003</v>
      </c>
      <c r="D25" s="25">
        <f>72.385</f>
        <v>72.385000000000005</v>
      </c>
      <c r="E25" s="25">
        <f>238.569</f>
        <v>238.56899999999999</v>
      </c>
      <c r="F25" s="25">
        <v>195.21100000000001</v>
      </c>
      <c r="G25" s="24"/>
      <c r="M25" s="111"/>
    </row>
    <row r="26" spans="1:13" x14ac:dyDescent="0.45">
      <c r="A26" s="21" t="s">
        <v>59</v>
      </c>
      <c r="B26" s="25">
        <v>0</v>
      </c>
      <c r="C26" s="25">
        <v>0</v>
      </c>
      <c r="D26" s="25">
        <v>-315.99299999999999</v>
      </c>
      <c r="E26" s="25">
        <v>131.85499999999999</v>
      </c>
      <c r="F26" s="25">
        <v>0</v>
      </c>
      <c r="G26" s="24"/>
      <c r="M26" s="111"/>
    </row>
    <row r="27" spans="1:13" x14ac:dyDescent="0.45">
      <c r="A27" s="21" t="s">
        <v>57</v>
      </c>
      <c r="B27" s="25">
        <v>0</v>
      </c>
      <c r="C27" s="25">
        <v>0</v>
      </c>
      <c r="D27" s="25">
        <v>0</v>
      </c>
      <c r="E27" s="25">
        <v>0</v>
      </c>
      <c r="F27" s="25">
        <v>0</v>
      </c>
      <c r="G27" s="24"/>
      <c r="M27" s="111"/>
    </row>
    <row r="28" spans="1:13" x14ac:dyDescent="0.45">
      <c r="A28" s="110" t="s">
        <v>228</v>
      </c>
      <c r="B28" s="25">
        <v>316.45299999999997</v>
      </c>
      <c r="C28" s="25">
        <v>244.18</v>
      </c>
      <c r="D28" s="25">
        <v>250.77600000000001</v>
      </c>
      <c r="E28" s="25">
        <f>288.458+23.889</f>
        <v>312.34700000000004</v>
      </c>
      <c r="F28" s="25">
        <f>82.463+282.113</f>
        <v>364.57600000000002</v>
      </c>
      <c r="G28" s="24"/>
      <c r="M28" s="111"/>
    </row>
    <row r="29" spans="1:13" x14ac:dyDescent="0.45">
      <c r="M29" s="111"/>
    </row>
    <row r="30" spans="1:13" s="101" customFormat="1" x14ac:dyDescent="0.45">
      <c r="A30" s="101" t="s">
        <v>46</v>
      </c>
      <c r="B30" s="102" t="s">
        <v>171</v>
      </c>
      <c r="M30" s="112"/>
    </row>
    <row r="31" spans="1:13" x14ac:dyDescent="0.45">
      <c r="B31" s="23">
        <v>2016</v>
      </c>
      <c r="C31" s="23">
        <v>2017</v>
      </c>
      <c r="D31" s="23">
        <v>2018</v>
      </c>
      <c r="E31" s="23">
        <v>2019</v>
      </c>
      <c r="F31" s="23">
        <v>2020</v>
      </c>
      <c r="G31" s="24" t="s">
        <v>234</v>
      </c>
      <c r="M31" s="111"/>
    </row>
    <row r="32" spans="1:13" x14ac:dyDescent="0.45">
      <c r="A32" s="21" t="s">
        <v>53</v>
      </c>
      <c r="B32" s="25">
        <f>7991</f>
        <v>7991</v>
      </c>
      <c r="C32" s="21">
        <v>6747</v>
      </c>
      <c r="D32" s="21">
        <v>7149</v>
      </c>
      <c r="E32" s="21">
        <v>7264</v>
      </c>
      <c r="F32" s="21">
        <v>6971</v>
      </c>
      <c r="G32" s="98"/>
      <c r="M32" s="111"/>
    </row>
    <row r="33" spans="1:13" x14ac:dyDescent="0.45">
      <c r="A33" s="21" t="s">
        <v>54</v>
      </c>
      <c r="B33" s="25">
        <f>792/15*12</f>
        <v>633.59999999999991</v>
      </c>
      <c r="C33" s="21">
        <v>1292</v>
      </c>
      <c r="D33" s="21">
        <v>1455</v>
      </c>
      <c r="E33" s="21">
        <v>1661</v>
      </c>
      <c r="F33" s="21">
        <v>1402</v>
      </c>
      <c r="M33" s="111"/>
    </row>
    <row r="34" spans="1:13" x14ac:dyDescent="0.45">
      <c r="A34" s="21" t="s">
        <v>55</v>
      </c>
      <c r="B34" s="25">
        <f>508/15*12</f>
        <v>406.4</v>
      </c>
      <c r="C34" s="21">
        <v>1051</v>
      </c>
      <c r="D34" s="21">
        <v>1174</v>
      </c>
      <c r="E34" s="21">
        <v>1323</v>
      </c>
      <c r="F34" s="21">
        <v>1130</v>
      </c>
      <c r="M34" s="111"/>
    </row>
    <row r="35" spans="1:13" x14ac:dyDescent="0.45">
      <c r="A35" s="21" t="s">
        <v>57</v>
      </c>
      <c r="B35" s="21">
        <v>460</v>
      </c>
      <c r="C35" s="21">
        <v>104</v>
      </c>
      <c r="D35" s="21">
        <v>104</v>
      </c>
      <c r="E35" s="21">
        <v>129</v>
      </c>
      <c r="F35" s="21">
        <v>134</v>
      </c>
      <c r="M35" s="111"/>
    </row>
    <row r="36" spans="1:13" x14ac:dyDescent="0.45">
      <c r="A36" s="110" t="s">
        <v>228</v>
      </c>
      <c r="B36" s="21">
        <v>508</v>
      </c>
      <c r="C36" s="21">
        <v>399</v>
      </c>
      <c r="D36" s="21">
        <v>440</v>
      </c>
      <c r="E36" s="21">
        <f>469+171</f>
        <v>640</v>
      </c>
      <c r="F36" s="21">
        <f>521+181</f>
        <v>702</v>
      </c>
      <c r="M36" s="111"/>
    </row>
    <row r="38" spans="1:13" x14ac:dyDescent="0.45">
      <c r="B38" s="35"/>
      <c r="C38" s="36"/>
      <c r="D38" s="36"/>
      <c r="E38" s="36"/>
    </row>
    <row r="39" spans="1:13" x14ac:dyDescent="0.45">
      <c r="B39" s="34"/>
      <c r="C39" s="34"/>
      <c r="D39" s="34"/>
      <c r="E39" s="37"/>
    </row>
  </sheetData>
  <hyperlinks>
    <hyperlink ref="B4" r:id="rId1" display="https://find-and-update.company-information.service.gov.uk/company/01471587" xr:uid="{92BBB59E-98CE-4635-B4DB-13FDB495C897}"/>
    <hyperlink ref="B13" r:id="rId2" display="https://find-and-update.company-information.service.gov.uk/company/02604354" xr:uid="{7971B286-FD97-47A5-90CF-F2725525C17A}"/>
    <hyperlink ref="B21" r:id="rId3" display="https://find-and-update.company-information.service.gov.uk/company/03885486" xr:uid="{29169B2C-B6B6-41A9-A72D-2293EB57874C}"/>
    <hyperlink ref="B30" r:id="rId4" display="https://find-and-update.company-information.service.gov.uk/company/02382161/filing-history" xr:uid="{98B9887D-2495-4AB8-A496-D2230B487BC2}"/>
  </hyperlinks>
  <pageMargins left="0.7" right="0.7" top="0.75" bottom="0.75" header="0.3" footer="0.3"/>
  <pageSetup paperSize="9" orientation="portrait"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218A2-D846-4D58-8B73-0D0C02C04CD8}">
  <sheetPr codeName="Sheet4"/>
  <dimension ref="A1:O30"/>
  <sheetViews>
    <sheetView workbookViewId="0">
      <selection activeCell="V12" sqref="V12"/>
    </sheetView>
  </sheetViews>
  <sheetFormatPr defaultColWidth="9.06640625" defaultRowHeight="12.75" x14ac:dyDescent="0.35"/>
  <cols>
    <col min="1" max="16384" width="9.06640625" style="38"/>
  </cols>
  <sheetData>
    <row r="1" spans="1:15" x14ac:dyDescent="0.35">
      <c r="B1" s="39"/>
      <c r="C1" s="40"/>
    </row>
    <row r="2" spans="1:15" ht="15.75" x14ac:dyDescent="0.45">
      <c r="A2" s="41" t="s">
        <v>60</v>
      </c>
      <c r="B2" s="41" t="s">
        <v>61</v>
      </c>
      <c r="C2" s="41"/>
      <c r="D2" s="41"/>
      <c r="E2" s="73" t="s">
        <v>190</v>
      </c>
      <c r="F2" s="21"/>
      <c r="G2" s="21"/>
      <c r="H2" s="21"/>
      <c r="I2" s="21"/>
      <c r="J2" s="21"/>
      <c r="K2" s="21"/>
      <c r="L2" s="21"/>
      <c r="M2" s="21"/>
      <c r="N2" s="21"/>
      <c r="O2" s="21"/>
    </row>
    <row r="3" spans="1:15" ht="14.65" thickBot="1" x14ac:dyDescent="0.5">
      <c r="A3" s="21"/>
      <c r="B3" s="21"/>
      <c r="C3" s="21"/>
      <c r="D3" s="21"/>
      <c r="E3" s="21"/>
      <c r="F3" s="21"/>
      <c r="G3" s="21"/>
      <c r="H3" s="21"/>
      <c r="I3" s="21"/>
      <c r="J3" s="21"/>
      <c r="K3" s="21"/>
      <c r="L3" s="21"/>
      <c r="M3" s="21"/>
      <c r="N3" s="21"/>
      <c r="O3" s="21"/>
    </row>
    <row r="4" spans="1:15" ht="14.25" x14ac:dyDescent="0.45">
      <c r="A4" s="21"/>
      <c r="B4" s="21"/>
      <c r="C4" s="42" t="s">
        <v>62</v>
      </c>
      <c r="D4" s="43" t="s">
        <v>19</v>
      </c>
      <c r="E4" s="43" t="s">
        <v>19</v>
      </c>
      <c r="F4" s="43" t="s">
        <v>19</v>
      </c>
      <c r="G4" s="43" t="s">
        <v>19</v>
      </c>
      <c r="H4" s="43" t="s">
        <v>19</v>
      </c>
      <c r="I4" s="43" t="s">
        <v>19</v>
      </c>
      <c r="J4" s="43" t="s">
        <v>19</v>
      </c>
      <c r="K4" s="43" t="s">
        <v>19</v>
      </c>
      <c r="L4" s="43" t="s">
        <v>19</v>
      </c>
      <c r="M4" s="43" t="s">
        <v>19</v>
      </c>
      <c r="N4" s="43" t="s">
        <v>19</v>
      </c>
      <c r="O4" s="43" t="s">
        <v>19</v>
      </c>
    </row>
    <row r="5" spans="1:15" ht="14.65" thickBot="1" x14ac:dyDescent="0.5">
      <c r="A5" s="21"/>
      <c r="B5" s="21"/>
      <c r="C5" s="44" t="s">
        <v>63</v>
      </c>
      <c r="D5" s="44" t="s">
        <v>64</v>
      </c>
      <c r="E5" s="44" t="s">
        <v>65</v>
      </c>
      <c r="F5" s="44" t="s">
        <v>66</v>
      </c>
      <c r="G5" s="44" t="s">
        <v>67</v>
      </c>
      <c r="H5" s="44" t="s">
        <v>68</v>
      </c>
      <c r="I5" s="44" t="s">
        <v>69</v>
      </c>
      <c r="J5" s="44" t="s">
        <v>70</v>
      </c>
      <c r="K5" s="44" t="s">
        <v>71</v>
      </c>
      <c r="L5" s="44" t="s">
        <v>72</v>
      </c>
      <c r="M5" s="44" t="s">
        <v>73</v>
      </c>
      <c r="N5" s="44" t="s">
        <v>74</v>
      </c>
      <c r="O5" s="44" t="s">
        <v>75</v>
      </c>
    </row>
    <row r="6" spans="1:15" ht="14.25" x14ac:dyDescent="0.45">
      <c r="A6" s="21" t="s">
        <v>76</v>
      </c>
      <c r="B6" s="21" t="s">
        <v>77</v>
      </c>
      <c r="C6" s="21"/>
      <c r="D6" s="21"/>
      <c r="E6" s="21"/>
      <c r="F6" s="21"/>
      <c r="G6" s="21"/>
      <c r="H6" s="21"/>
      <c r="I6" s="21"/>
      <c r="J6" s="21"/>
      <c r="K6" s="21"/>
      <c r="L6" s="21"/>
      <c r="M6" s="21"/>
      <c r="N6" s="21"/>
      <c r="O6" s="21"/>
    </row>
    <row r="7" spans="1:15" ht="14.25" x14ac:dyDescent="0.45">
      <c r="A7" s="21"/>
      <c r="B7" s="45">
        <v>1998</v>
      </c>
      <c r="C7" s="46">
        <v>71.2</v>
      </c>
      <c r="D7" s="46">
        <v>70.3</v>
      </c>
      <c r="E7" s="46">
        <v>70.5</v>
      </c>
      <c r="F7" s="46">
        <v>70.7</v>
      </c>
      <c r="G7" s="46">
        <v>71.099999999999994</v>
      </c>
      <c r="H7" s="46">
        <v>71.400000000000006</v>
      </c>
      <c r="I7" s="46">
        <v>71.3</v>
      </c>
      <c r="J7" s="46">
        <v>71</v>
      </c>
      <c r="K7" s="46">
        <v>71.2</v>
      </c>
      <c r="L7" s="46">
        <v>71.5</v>
      </c>
      <c r="M7" s="46">
        <v>71.5</v>
      </c>
      <c r="N7" s="46">
        <v>71.599999999999994</v>
      </c>
      <c r="O7" s="46">
        <v>71.8</v>
      </c>
    </row>
    <row r="8" spans="1:15" ht="14.25" x14ac:dyDescent="0.45">
      <c r="A8" s="21"/>
      <c r="B8" s="45">
        <v>1999</v>
      </c>
      <c r="C8" s="46">
        <v>72.099999999999994</v>
      </c>
      <c r="D8" s="46">
        <v>71.400000000000006</v>
      </c>
      <c r="E8" s="46">
        <v>71.5</v>
      </c>
      <c r="F8" s="46">
        <v>71.900000000000006</v>
      </c>
      <c r="G8" s="46">
        <v>72.2</v>
      </c>
      <c r="H8" s="46">
        <v>72.400000000000006</v>
      </c>
      <c r="I8" s="46">
        <v>72.3</v>
      </c>
      <c r="J8" s="46">
        <v>71.900000000000006</v>
      </c>
      <c r="K8" s="46">
        <v>72.099999999999994</v>
      </c>
      <c r="L8" s="46">
        <v>72.400000000000006</v>
      </c>
      <c r="M8" s="46">
        <v>72.3</v>
      </c>
      <c r="N8" s="46">
        <v>72.400000000000006</v>
      </c>
      <c r="O8" s="46">
        <v>72.599999999999994</v>
      </c>
    </row>
    <row r="9" spans="1:15" ht="14.25" x14ac:dyDescent="0.45">
      <c r="A9" s="21"/>
      <c r="B9" s="45">
        <v>2000</v>
      </c>
      <c r="C9" s="46">
        <v>72.7</v>
      </c>
      <c r="D9" s="46">
        <v>71.900000000000006</v>
      </c>
      <c r="E9" s="46">
        <v>72.2</v>
      </c>
      <c r="F9" s="46">
        <v>72.3</v>
      </c>
      <c r="G9" s="46">
        <v>72.599999999999994</v>
      </c>
      <c r="H9" s="46">
        <v>72.8</v>
      </c>
      <c r="I9" s="46">
        <v>72.900000000000006</v>
      </c>
      <c r="J9" s="46">
        <v>72.5</v>
      </c>
      <c r="K9" s="46">
        <v>72.5</v>
      </c>
      <c r="L9" s="46">
        <v>73.099999999999994</v>
      </c>
      <c r="M9" s="46">
        <v>73.099999999999994</v>
      </c>
      <c r="N9" s="46">
        <v>73.2</v>
      </c>
      <c r="O9" s="46">
        <v>73.2</v>
      </c>
    </row>
    <row r="10" spans="1:15" ht="14.25" x14ac:dyDescent="0.45">
      <c r="A10" s="21"/>
      <c r="B10" s="45">
        <v>2001</v>
      </c>
      <c r="C10" s="46">
        <v>73.599999999999994</v>
      </c>
      <c r="D10" s="46">
        <v>72.599999999999994</v>
      </c>
      <c r="E10" s="46">
        <v>72.7</v>
      </c>
      <c r="F10" s="46">
        <v>73</v>
      </c>
      <c r="G10" s="46">
        <v>73.400000000000006</v>
      </c>
      <c r="H10" s="46">
        <v>74</v>
      </c>
      <c r="I10" s="46">
        <v>74.099999999999994</v>
      </c>
      <c r="J10" s="46">
        <v>73.599999999999994</v>
      </c>
      <c r="K10" s="46">
        <v>73.900000000000006</v>
      </c>
      <c r="L10" s="46">
        <v>74.099999999999994</v>
      </c>
      <c r="M10" s="46">
        <v>73.900000000000006</v>
      </c>
      <c r="N10" s="46">
        <v>73.8</v>
      </c>
      <c r="O10" s="46">
        <v>74</v>
      </c>
    </row>
    <row r="11" spans="1:15" ht="14.25" x14ac:dyDescent="0.45">
      <c r="A11" s="21"/>
      <c r="B11" s="45">
        <v>2002</v>
      </c>
      <c r="C11" s="46">
        <v>74.5</v>
      </c>
      <c r="D11" s="46">
        <v>73.7</v>
      </c>
      <c r="E11" s="46">
        <v>73.8</v>
      </c>
      <c r="F11" s="46">
        <v>74.099999999999994</v>
      </c>
      <c r="G11" s="46">
        <v>74.400000000000006</v>
      </c>
      <c r="H11" s="46">
        <v>74.599999999999994</v>
      </c>
      <c r="I11" s="46">
        <v>74.599999999999994</v>
      </c>
      <c r="J11" s="46">
        <v>74.400000000000006</v>
      </c>
      <c r="K11" s="46">
        <v>74.599999999999994</v>
      </c>
      <c r="L11" s="46">
        <v>74.8</v>
      </c>
      <c r="M11" s="46">
        <v>74.900000000000006</v>
      </c>
      <c r="N11" s="46">
        <v>74.900000000000006</v>
      </c>
      <c r="O11" s="46">
        <v>75.2</v>
      </c>
    </row>
    <row r="12" spans="1:15" ht="14.25" x14ac:dyDescent="0.45">
      <c r="A12" s="21"/>
      <c r="B12" s="45">
        <v>2003</v>
      </c>
      <c r="C12" s="46">
        <v>75.5</v>
      </c>
      <c r="D12" s="46">
        <v>74.7</v>
      </c>
      <c r="E12" s="46">
        <v>75</v>
      </c>
      <c r="F12" s="46">
        <v>75.3</v>
      </c>
      <c r="G12" s="46">
        <v>75.5</v>
      </c>
      <c r="H12" s="46">
        <v>75.5</v>
      </c>
      <c r="I12" s="46">
        <v>75.400000000000006</v>
      </c>
      <c r="J12" s="46">
        <v>75.3</v>
      </c>
      <c r="K12" s="46">
        <v>75.599999999999994</v>
      </c>
      <c r="L12" s="46">
        <v>75.900000000000006</v>
      </c>
      <c r="M12" s="46">
        <v>76</v>
      </c>
      <c r="N12" s="46">
        <v>75.900000000000006</v>
      </c>
      <c r="O12" s="46">
        <v>76.2</v>
      </c>
    </row>
    <row r="13" spans="1:15" ht="14.25" x14ac:dyDescent="0.45">
      <c r="A13" s="21"/>
      <c r="B13" s="45">
        <v>2004</v>
      </c>
      <c r="C13" s="46">
        <v>76.5</v>
      </c>
      <c r="D13" s="46">
        <v>75.8</v>
      </c>
      <c r="E13" s="46">
        <v>76</v>
      </c>
      <c r="F13" s="46">
        <v>76.099999999999994</v>
      </c>
      <c r="G13" s="46">
        <v>76.400000000000006</v>
      </c>
      <c r="H13" s="46">
        <v>76.599999999999994</v>
      </c>
      <c r="I13" s="46">
        <v>76.599999999999994</v>
      </c>
      <c r="J13" s="46">
        <v>76.400000000000006</v>
      </c>
      <c r="K13" s="46">
        <v>76.599999999999994</v>
      </c>
      <c r="L13" s="46">
        <v>76.7</v>
      </c>
      <c r="M13" s="46">
        <v>76.900000000000006</v>
      </c>
      <c r="N13" s="46">
        <v>77</v>
      </c>
      <c r="O13" s="46">
        <v>77.400000000000006</v>
      </c>
    </row>
    <row r="14" spans="1:15" ht="14.25" x14ac:dyDescent="0.45">
      <c r="A14" s="21"/>
      <c r="B14" s="45">
        <v>2005</v>
      </c>
      <c r="C14" s="46">
        <v>78.099999999999994</v>
      </c>
      <c r="D14" s="46">
        <v>77</v>
      </c>
      <c r="E14" s="46">
        <v>77.2</v>
      </c>
      <c r="F14" s="46">
        <v>77.5</v>
      </c>
      <c r="G14" s="46">
        <v>77.8</v>
      </c>
      <c r="H14" s="46">
        <v>78.099999999999994</v>
      </c>
      <c r="I14" s="46">
        <v>78.099999999999994</v>
      </c>
      <c r="J14" s="46">
        <v>78.2</v>
      </c>
      <c r="K14" s="46">
        <v>78.400000000000006</v>
      </c>
      <c r="L14" s="46">
        <v>78.599999999999994</v>
      </c>
      <c r="M14" s="46">
        <v>78.7</v>
      </c>
      <c r="N14" s="46">
        <v>78.7</v>
      </c>
      <c r="O14" s="46">
        <v>78.900000000000006</v>
      </c>
    </row>
    <row r="15" spans="1:15" ht="14.25" x14ac:dyDescent="0.45">
      <c r="A15" s="21"/>
      <c r="B15" s="45">
        <v>2006</v>
      </c>
      <c r="C15" s="46">
        <v>79.900000000000006</v>
      </c>
      <c r="D15" s="46">
        <v>78.5</v>
      </c>
      <c r="E15" s="46">
        <v>78.8</v>
      </c>
      <c r="F15" s="46">
        <v>78.900000000000006</v>
      </c>
      <c r="G15" s="46">
        <v>79.400000000000006</v>
      </c>
      <c r="H15" s="46">
        <v>79.900000000000006</v>
      </c>
      <c r="I15" s="46">
        <v>80.099999999999994</v>
      </c>
      <c r="J15" s="46">
        <v>80</v>
      </c>
      <c r="K15" s="46">
        <v>80.400000000000006</v>
      </c>
      <c r="L15" s="46">
        <v>80.5</v>
      </c>
      <c r="M15" s="46">
        <v>80.599999999999994</v>
      </c>
      <c r="N15" s="46">
        <v>80.8</v>
      </c>
      <c r="O15" s="46">
        <v>81.3</v>
      </c>
    </row>
    <row r="16" spans="1:15" ht="14.25" x14ac:dyDescent="0.45">
      <c r="A16" s="21"/>
      <c r="B16" s="45">
        <v>2007</v>
      </c>
      <c r="C16" s="46">
        <v>81.8</v>
      </c>
      <c r="D16" s="46">
        <v>80.599999999999994</v>
      </c>
      <c r="E16" s="46">
        <v>81</v>
      </c>
      <c r="F16" s="46">
        <v>81.400000000000006</v>
      </c>
      <c r="G16" s="46">
        <v>81.599999999999994</v>
      </c>
      <c r="H16" s="46">
        <v>81.8</v>
      </c>
      <c r="I16" s="46">
        <v>82</v>
      </c>
      <c r="J16" s="46">
        <v>81.5</v>
      </c>
      <c r="K16" s="46">
        <v>81.8</v>
      </c>
      <c r="L16" s="46">
        <v>81.900000000000006</v>
      </c>
      <c r="M16" s="46">
        <v>82.3</v>
      </c>
      <c r="N16" s="46">
        <v>82.5</v>
      </c>
      <c r="O16" s="46">
        <v>83</v>
      </c>
    </row>
    <row r="17" spans="1:15" ht="14.25" x14ac:dyDescent="0.45">
      <c r="A17" s="21"/>
      <c r="B17" s="45">
        <v>2008</v>
      </c>
      <c r="C17" s="46">
        <v>84.7</v>
      </c>
      <c r="D17" s="46">
        <v>82.4</v>
      </c>
      <c r="E17" s="46">
        <v>83</v>
      </c>
      <c r="F17" s="46">
        <v>83.4</v>
      </c>
      <c r="G17" s="46">
        <v>84</v>
      </c>
      <c r="H17" s="46">
        <v>84.6</v>
      </c>
      <c r="I17" s="46">
        <v>85.2</v>
      </c>
      <c r="J17" s="46">
        <v>85.1</v>
      </c>
      <c r="K17" s="46">
        <v>85.7</v>
      </c>
      <c r="L17" s="46">
        <v>86.1</v>
      </c>
      <c r="M17" s="46">
        <v>85.9</v>
      </c>
      <c r="N17" s="46">
        <v>85.8</v>
      </c>
      <c r="O17" s="46">
        <v>85.5</v>
      </c>
    </row>
    <row r="18" spans="1:15" ht="14.25" x14ac:dyDescent="0.45">
      <c r="A18" s="21"/>
      <c r="B18" s="45">
        <v>2009</v>
      </c>
      <c r="C18" s="46">
        <v>86.6</v>
      </c>
      <c r="D18" s="46">
        <v>84.9</v>
      </c>
      <c r="E18" s="46">
        <v>85.6</v>
      </c>
      <c r="F18" s="46">
        <v>85.8</v>
      </c>
      <c r="G18" s="46">
        <v>86</v>
      </c>
      <c r="H18" s="46">
        <v>86.4</v>
      </c>
      <c r="I18" s="46">
        <v>86.7</v>
      </c>
      <c r="J18" s="46">
        <v>86.7</v>
      </c>
      <c r="K18" s="46">
        <v>87</v>
      </c>
      <c r="L18" s="46">
        <v>87.1</v>
      </c>
      <c r="M18" s="46">
        <v>87.2</v>
      </c>
      <c r="N18" s="46">
        <v>87.5</v>
      </c>
      <c r="O18" s="46">
        <v>88</v>
      </c>
    </row>
    <row r="19" spans="1:15" ht="14.25" x14ac:dyDescent="0.45">
      <c r="A19" s="21"/>
      <c r="B19" s="45">
        <v>2010</v>
      </c>
      <c r="C19" s="46">
        <v>89.4</v>
      </c>
      <c r="D19" s="46">
        <v>87.8</v>
      </c>
      <c r="E19" s="46">
        <v>88.2</v>
      </c>
      <c r="F19" s="46">
        <v>88.7</v>
      </c>
      <c r="G19" s="46">
        <v>89.2</v>
      </c>
      <c r="H19" s="46">
        <v>89.4</v>
      </c>
      <c r="I19" s="46">
        <v>89.5</v>
      </c>
      <c r="J19" s="46">
        <v>89.3</v>
      </c>
      <c r="K19" s="46">
        <v>89.8</v>
      </c>
      <c r="L19" s="46">
        <v>89.8</v>
      </c>
      <c r="M19" s="46">
        <v>90</v>
      </c>
      <c r="N19" s="46">
        <v>90.3</v>
      </c>
      <c r="O19" s="46">
        <v>91.2</v>
      </c>
    </row>
    <row r="20" spans="1:15" ht="14.25" x14ac:dyDescent="0.45">
      <c r="A20" s="21"/>
      <c r="B20" s="45">
        <v>2011</v>
      </c>
      <c r="C20" s="46">
        <v>93.4</v>
      </c>
      <c r="D20" s="46">
        <v>91.3</v>
      </c>
      <c r="E20" s="46">
        <v>92</v>
      </c>
      <c r="F20" s="46">
        <v>92.2</v>
      </c>
      <c r="G20" s="46">
        <v>93.2</v>
      </c>
      <c r="H20" s="46">
        <v>93.4</v>
      </c>
      <c r="I20" s="46">
        <v>93.3</v>
      </c>
      <c r="J20" s="46">
        <v>93.3</v>
      </c>
      <c r="K20" s="46">
        <v>93.8</v>
      </c>
      <c r="L20" s="46">
        <v>94.4</v>
      </c>
      <c r="M20" s="46">
        <v>94.5</v>
      </c>
      <c r="N20" s="46">
        <v>94.6</v>
      </c>
      <c r="O20" s="46">
        <v>95.1</v>
      </c>
    </row>
    <row r="21" spans="1:15" ht="14.25" x14ac:dyDescent="0.45">
      <c r="A21" s="21"/>
      <c r="B21" s="45">
        <v>2012</v>
      </c>
      <c r="C21" s="46">
        <v>96.1</v>
      </c>
      <c r="D21" s="46">
        <v>94.6</v>
      </c>
      <c r="E21" s="46">
        <v>95.1</v>
      </c>
      <c r="F21" s="46">
        <v>95.4</v>
      </c>
      <c r="G21" s="46">
        <v>96</v>
      </c>
      <c r="H21" s="46">
        <v>95.9</v>
      </c>
      <c r="I21" s="46">
        <v>95.5</v>
      </c>
      <c r="J21" s="46">
        <v>95.6</v>
      </c>
      <c r="K21" s="46">
        <v>96.1</v>
      </c>
      <c r="L21" s="46">
        <v>96.5</v>
      </c>
      <c r="M21" s="46">
        <v>97</v>
      </c>
      <c r="N21" s="46">
        <v>97.2</v>
      </c>
      <c r="O21" s="46">
        <v>97.6</v>
      </c>
    </row>
    <row r="22" spans="1:15" ht="14.25" x14ac:dyDescent="0.45">
      <c r="A22" s="21"/>
      <c r="B22" s="45">
        <v>2013</v>
      </c>
      <c r="C22" s="46">
        <v>98.5</v>
      </c>
      <c r="D22" s="46">
        <v>97.1</v>
      </c>
      <c r="E22" s="46">
        <v>97.8</v>
      </c>
      <c r="F22" s="46">
        <v>98.1</v>
      </c>
      <c r="G22" s="46">
        <v>98.3</v>
      </c>
      <c r="H22" s="46">
        <v>98.5</v>
      </c>
      <c r="I22" s="46">
        <v>98.3</v>
      </c>
      <c r="J22" s="46">
        <v>98.3</v>
      </c>
      <c r="K22" s="46">
        <v>98.7</v>
      </c>
      <c r="L22" s="46">
        <v>99.1</v>
      </c>
      <c r="M22" s="46">
        <v>99.1</v>
      </c>
      <c r="N22" s="46">
        <v>99.2</v>
      </c>
      <c r="O22" s="46">
        <v>99.6</v>
      </c>
    </row>
    <row r="23" spans="1:15" ht="14.25" x14ac:dyDescent="0.45">
      <c r="A23" s="21"/>
      <c r="B23" s="45">
        <v>2014</v>
      </c>
      <c r="C23" s="46">
        <v>100</v>
      </c>
      <c r="D23" s="46">
        <v>99</v>
      </c>
      <c r="E23" s="46">
        <v>99.5</v>
      </c>
      <c r="F23" s="46">
        <v>99.7</v>
      </c>
      <c r="G23" s="46">
        <v>100.1</v>
      </c>
      <c r="H23" s="46">
        <v>100</v>
      </c>
      <c r="I23" s="46">
        <v>100.2</v>
      </c>
      <c r="J23" s="46">
        <v>99.9</v>
      </c>
      <c r="K23" s="46">
        <v>100.2</v>
      </c>
      <c r="L23" s="46">
        <v>100.3</v>
      </c>
      <c r="M23" s="46">
        <v>100.4</v>
      </c>
      <c r="N23" s="46">
        <v>100.1</v>
      </c>
      <c r="O23" s="46">
        <v>100.1</v>
      </c>
    </row>
    <row r="24" spans="1:15" ht="14.25" x14ac:dyDescent="0.45">
      <c r="A24" s="21"/>
      <c r="B24" s="45">
        <v>2015</v>
      </c>
      <c r="C24" s="46">
        <v>100</v>
      </c>
      <c r="D24" s="46">
        <v>99.3</v>
      </c>
      <c r="E24" s="46">
        <v>99.5</v>
      </c>
      <c r="F24" s="46">
        <v>99.7</v>
      </c>
      <c r="G24" s="46">
        <v>99.9</v>
      </c>
      <c r="H24" s="46">
        <v>100.1</v>
      </c>
      <c r="I24" s="46">
        <v>100.2</v>
      </c>
      <c r="J24" s="46">
        <v>100</v>
      </c>
      <c r="K24" s="46">
        <v>100.3</v>
      </c>
      <c r="L24" s="46">
        <v>100.2</v>
      </c>
      <c r="M24" s="46">
        <v>100.3</v>
      </c>
      <c r="N24" s="46">
        <v>100.3</v>
      </c>
      <c r="O24" s="46">
        <v>100.3</v>
      </c>
    </row>
    <row r="25" spans="1:15" ht="14.25" x14ac:dyDescent="0.45">
      <c r="A25" s="21"/>
      <c r="B25" s="45">
        <v>2016</v>
      </c>
      <c r="C25" s="47">
        <v>100.7</v>
      </c>
      <c r="D25" s="48">
        <v>99.5</v>
      </c>
      <c r="E25" s="47">
        <v>99.8</v>
      </c>
      <c r="F25" s="47">
        <v>100.2</v>
      </c>
      <c r="G25" s="47">
        <v>100.2</v>
      </c>
      <c r="H25" s="47">
        <v>100.4</v>
      </c>
      <c r="I25" s="48">
        <v>100.6</v>
      </c>
      <c r="J25" s="47">
        <v>100.6</v>
      </c>
      <c r="K25" s="47">
        <v>100.9</v>
      </c>
      <c r="L25" s="47">
        <v>101.1</v>
      </c>
      <c r="M25" s="47">
        <v>101.2</v>
      </c>
      <c r="N25" s="21">
        <v>101.4</v>
      </c>
      <c r="O25" s="47">
        <v>101.9</v>
      </c>
    </row>
    <row r="26" spans="1:15" ht="14.25" x14ac:dyDescent="0.45">
      <c r="A26" s="21"/>
      <c r="B26" s="45">
        <v>2017</v>
      </c>
      <c r="C26" s="49">
        <v>103.4</v>
      </c>
      <c r="D26" s="48">
        <v>101.4</v>
      </c>
      <c r="E26" s="49">
        <v>102.1</v>
      </c>
      <c r="F26" s="49">
        <v>102.5</v>
      </c>
      <c r="G26" s="49">
        <v>102.9</v>
      </c>
      <c r="H26" s="49">
        <v>103.3</v>
      </c>
      <c r="I26" s="49">
        <v>103.3</v>
      </c>
      <c r="J26" s="49">
        <v>103.2</v>
      </c>
      <c r="K26" s="49">
        <v>103.8</v>
      </c>
      <c r="L26" s="49">
        <v>104.1</v>
      </c>
      <c r="M26" s="49">
        <v>104.2</v>
      </c>
      <c r="N26" s="49">
        <v>104.6</v>
      </c>
      <c r="O26" s="49">
        <v>104.9</v>
      </c>
    </row>
    <row r="27" spans="1:15" ht="14.25" x14ac:dyDescent="0.45">
      <c r="A27" s="21"/>
      <c r="B27" s="45">
        <v>2018</v>
      </c>
      <c r="C27" s="49">
        <v>105.9</v>
      </c>
      <c r="D27" s="48">
        <v>104.4</v>
      </c>
      <c r="E27" s="49">
        <v>104.9</v>
      </c>
      <c r="F27" s="50">
        <v>105</v>
      </c>
      <c r="G27" s="49">
        <v>105.4</v>
      </c>
      <c r="H27" s="49">
        <v>105.8</v>
      </c>
      <c r="I27" s="49">
        <v>105.8</v>
      </c>
      <c r="J27" s="49">
        <v>105.8</v>
      </c>
      <c r="K27" s="49">
        <v>106.5</v>
      </c>
      <c r="L27" s="49">
        <v>106.6</v>
      </c>
      <c r="M27" s="49">
        <v>106.7</v>
      </c>
      <c r="N27" s="50">
        <v>107</v>
      </c>
      <c r="O27" s="49">
        <v>107.1</v>
      </c>
    </row>
    <row r="28" spans="1:15" ht="14.25" x14ac:dyDescent="0.45">
      <c r="A28" s="21"/>
      <c r="B28" s="45">
        <v>2019</v>
      </c>
      <c r="C28" s="49">
        <v>107.8</v>
      </c>
      <c r="D28" s="48">
        <v>106.3</v>
      </c>
      <c r="E28" s="49">
        <v>106.8</v>
      </c>
      <c r="F28" s="50">
        <v>107</v>
      </c>
      <c r="G28" s="49">
        <v>107.6</v>
      </c>
      <c r="H28" s="49">
        <v>107.9</v>
      </c>
      <c r="I28" s="49">
        <v>107.9</v>
      </c>
      <c r="J28" s="49">
        <v>107.9</v>
      </c>
      <c r="K28" s="49">
        <v>108.4</v>
      </c>
      <c r="L28" s="49">
        <v>108.5</v>
      </c>
      <c r="M28" s="49">
        <v>108.3</v>
      </c>
      <c r="N28" s="49">
        <v>108.5</v>
      </c>
      <c r="O28" s="49">
        <v>108.5</v>
      </c>
    </row>
    <row r="29" spans="1:15" ht="14.25" x14ac:dyDescent="0.45">
      <c r="A29" s="21"/>
      <c r="B29" s="45">
        <v>2020</v>
      </c>
      <c r="C29" s="49">
        <v>108.7</v>
      </c>
      <c r="D29" s="49">
        <v>108.2</v>
      </c>
      <c r="E29" s="49">
        <v>108.6</v>
      </c>
      <c r="F29" s="49">
        <v>108.6</v>
      </c>
      <c r="G29" s="49">
        <v>108.5</v>
      </c>
      <c r="H29" s="49">
        <v>108.5</v>
      </c>
      <c r="I29" s="49">
        <v>108.6</v>
      </c>
      <c r="J29" s="49">
        <v>109.1</v>
      </c>
      <c r="K29" s="49">
        <v>108.6</v>
      </c>
      <c r="L29" s="49">
        <v>109.1</v>
      </c>
      <c r="M29" s="49">
        <v>109.1</v>
      </c>
      <c r="N29" s="49">
        <v>108.9</v>
      </c>
      <c r="O29" s="49">
        <v>109.2</v>
      </c>
    </row>
    <row r="30" spans="1:15" ht="14.65" thickBot="1" x14ac:dyDescent="0.5">
      <c r="A30" s="21"/>
      <c r="B30" s="45">
        <v>2021</v>
      </c>
      <c r="C30" s="51" t="s">
        <v>78</v>
      </c>
      <c r="D30" s="52">
        <v>109</v>
      </c>
      <c r="E30" s="51">
        <v>109.1</v>
      </c>
      <c r="F30" s="51">
        <v>109.4</v>
      </c>
      <c r="G30" s="51">
        <v>110.1</v>
      </c>
      <c r="H30" s="51">
        <v>110.8</v>
      </c>
      <c r="I30" s="51">
        <v>111.3</v>
      </c>
      <c r="J30" s="51">
        <v>111.3</v>
      </c>
      <c r="K30" s="51">
        <v>112.1</v>
      </c>
      <c r="L30" s="51">
        <v>112.4</v>
      </c>
      <c r="M30" s="51">
        <v>113.6</v>
      </c>
      <c r="N30" s="51" t="s">
        <v>78</v>
      </c>
      <c r="O30" s="51" t="s">
        <v>78</v>
      </c>
    </row>
  </sheetData>
  <hyperlinks>
    <hyperlink ref="E2" r:id="rId1" display="https://www.ons.gov.uk/economy/inflationandpriceindices/datasets/consumerpriceinflation/current" xr:uid="{D17B0B92-029F-4FC7-B0C1-6CE5AFAA319E}"/>
  </hyperlinks>
  <pageMargins left="0.75" right="0.75" top="1" bottom="1" header="0.5" footer="0.5"/>
  <pageSetup orientation="portrait" horizontalDpi="300" verticalDpi="300"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8C7E9-7DD6-4E47-BA16-C0A0AEF8571A}">
  <sheetPr codeName="Sheet5"/>
  <dimension ref="A1:T66"/>
  <sheetViews>
    <sheetView zoomScale="90" zoomScaleNormal="90" workbookViewId="0">
      <selection activeCell="J31" sqref="J31"/>
    </sheetView>
  </sheetViews>
  <sheetFormatPr defaultColWidth="9.06640625" defaultRowHeight="14.25" x14ac:dyDescent="0.45"/>
  <cols>
    <col min="1" max="3" width="2.59765625" style="21" customWidth="1"/>
    <col min="4" max="4" width="10.796875" style="21" customWidth="1"/>
    <col min="5" max="5" width="9.06640625" style="21"/>
    <col min="6" max="6" width="13.59765625" style="21" customWidth="1"/>
    <col min="7" max="7" width="23.46484375" style="21" customWidth="1"/>
    <col min="8" max="8" width="10.06640625" style="21" customWidth="1"/>
    <col min="9" max="10" width="13.73046875" style="21" customWidth="1"/>
    <col min="11" max="11" width="9.06640625" style="21"/>
    <col min="12" max="12" width="11.265625" style="21" customWidth="1"/>
    <col min="13" max="13" width="13.06640625" style="83" customWidth="1"/>
    <col min="14" max="20" width="9.06640625" style="21"/>
    <col min="21" max="21" width="7.9296875" style="21" customWidth="1"/>
    <col min="22" max="16384" width="9.06640625" style="21"/>
  </cols>
  <sheetData>
    <row r="1" spans="1:20" s="15" customFormat="1" ht="40.5" customHeight="1" x14ac:dyDescent="0.45">
      <c r="A1" s="17" t="s">
        <v>164</v>
      </c>
      <c r="M1" s="1"/>
    </row>
    <row r="3" spans="1:20" x14ac:dyDescent="0.45">
      <c r="H3" s="64"/>
      <c r="I3" s="21" t="s">
        <v>111</v>
      </c>
      <c r="M3" s="75" t="s">
        <v>181</v>
      </c>
      <c r="N3" s="75"/>
    </row>
    <row r="4" spans="1:20" x14ac:dyDescent="0.45">
      <c r="D4" s="21" t="s">
        <v>112</v>
      </c>
      <c r="M4" s="85">
        <v>42095</v>
      </c>
      <c r="N4" s="55">
        <v>42461</v>
      </c>
      <c r="O4" s="55">
        <v>42826</v>
      </c>
      <c r="P4" s="55">
        <v>43191</v>
      </c>
      <c r="Q4" s="55">
        <v>43556</v>
      </c>
      <c r="R4" s="55">
        <v>43922</v>
      </c>
      <c r="S4" s="55">
        <v>44287</v>
      </c>
    </row>
    <row r="5" spans="1:20" x14ac:dyDescent="0.45">
      <c r="M5" s="21">
        <f>'CPI data'!G24</f>
        <v>99.9</v>
      </c>
      <c r="N5" s="21">
        <f>'CPI data'!G25</f>
        <v>100.2</v>
      </c>
      <c r="O5" s="21">
        <f>'CPI data'!G26</f>
        <v>102.9</v>
      </c>
      <c r="P5" s="21">
        <f>'CPI data'!G27</f>
        <v>105.4</v>
      </c>
      <c r="Q5" s="21">
        <f>'CPI data'!G28</f>
        <v>107.6</v>
      </c>
      <c r="R5" s="21">
        <f>'CPI data'!G29</f>
        <v>108.5</v>
      </c>
      <c r="S5" s="21">
        <f>'CPI data'!G30</f>
        <v>110.1</v>
      </c>
      <c r="T5" s="75"/>
    </row>
    <row r="6" spans="1:20" x14ac:dyDescent="0.45">
      <c r="F6" s="21" t="s">
        <v>114</v>
      </c>
      <c r="G6" s="21" t="s">
        <v>115</v>
      </c>
      <c r="H6" s="21" t="s">
        <v>116</v>
      </c>
      <c r="I6" s="21" t="s">
        <v>117</v>
      </c>
      <c r="J6" s="75" t="s">
        <v>83</v>
      </c>
      <c r="K6" s="21" t="s">
        <v>118</v>
      </c>
      <c r="M6" s="84">
        <v>2015</v>
      </c>
      <c r="N6" s="23">
        <v>2016</v>
      </c>
      <c r="O6" s="23">
        <v>2017</v>
      </c>
      <c r="P6" s="23">
        <v>2018</v>
      </c>
      <c r="Q6" s="23">
        <v>2019</v>
      </c>
      <c r="R6" s="23">
        <v>2020</v>
      </c>
      <c r="S6" s="23">
        <v>2021</v>
      </c>
    </row>
    <row r="7" spans="1:20" x14ac:dyDescent="0.45">
      <c r="D7" s="23" t="s">
        <v>20</v>
      </c>
      <c r="E7" s="21">
        <v>800</v>
      </c>
      <c r="F7" s="21" t="s">
        <v>119</v>
      </c>
      <c r="H7" s="65">
        <v>20</v>
      </c>
      <c r="I7" s="48">
        <f>'Spectrum band valuation'!F5</f>
        <v>37</v>
      </c>
      <c r="J7" s="55">
        <f>'Spectrum band valuation'!G5</f>
        <v>44287</v>
      </c>
      <c r="K7" s="25">
        <f t="shared" ref="K7:K15" si="0">H7*I7</f>
        <v>740</v>
      </c>
      <c r="L7" s="25"/>
      <c r="M7" s="25">
        <f t="shared" ref="M7" si="1">N7*(M$5/N$5)</f>
        <v>671.4441416893734</v>
      </c>
      <c r="N7" s="25">
        <f t="shared" ref="N7:Q7" si="2">O7*(N$5/O$5)</f>
        <v>673.46049046321536</v>
      </c>
      <c r="O7" s="25">
        <f t="shared" si="2"/>
        <v>691.60762942779297</v>
      </c>
      <c r="P7" s="25">
        <f t="shared" si="2"/>
        <v>708.41053587647593</v>
      </c>
      <c r="Q7" s="25">
        <f t="shared" si="2"/>
        <v>723.19709355131693</v>
      </c>
      <c r="R7" s="25">
        <f>S7*(R$5/S$5)</f>
        <v>729.24613987284283</v>
      </c>
      <c r="S7" s="66">
        <f>K7</f>
        <v>740</v>
      </c>
      <c r="T7" s="55"/>
    </row>
    <row r="8" spans="1:20" x14ac:dyDescent="0.45">
      <c r="E8" s="21">
        <v>900</v>
      </c>
      <c r="F8" s="21" t="s">
        <v>120</v>
      </c>
      <c r="H8" s="65">
        <f>12.4*2+10</f>
        <v>34.799999999999997</v>
      </c>
      <c r="I8" s="48">
        <f>'Spectrum band valuation'!F6</f>
        <v>19</v>
      </c>
      <c r="J8" s="55">
        <f>'Spectrum band valuation'!G6</f>
        <v>43191</v>
      </c>
      <c r="K8" s="25">
        <f>H8*I8</f>
        <v>661.19999999999993</v>
      </c>
      <c r="L8" s="25"/>
      <c r="M8" s="25">
        <f>N8*(M$5/N$5)</f>
        <v>626.6971537001898</v>
      </c>
      <c r="N8" s="25">
        <f>O8*(N$5/O$5)</f>
        <v>628.5791271347249</v>
      </c>
      <c r="O8" s="25">
        <f>P8*(O$5/P$5)</f>
        <v>645.51688804554078</v>
      </c>
      <c r="P8" s="66">
        <f>K8</f>
        <v>661.19999999999993</v>
      </c>
      <c r="Q8" s="25">
        <f t="shared" ref="Q8:S10" si="3">P8*(Q$5/P$5)</f>
        <v>675.00113851992398</v>
      </c>
      <c r="R8" s="25">
        <f t="shared" si="3"/>
        <v>680.64705882352928</v>
      </c>
      <c r="S8" s="25">
        <f t="shared" si="3"/>
        <v>690.68425047438302</v>
      </c>
    </row>
    <row r="9" spans="1:20" x14ac:dyDescent="0.45">
      <c r="E9" s="21">
        <v>1400</v>
      </c>
      <c r="F9" s="91" t="s">
        <v>119</v>
      </c>
      <c r="H9" s="65">
        <v>20</v>
      </c>
      <c r="I9" s="48">
        <f>'Spectrum band valuation'!F7</f>
        <v>5.8896412491960266</v>
      </c>
      <c r="J9" s="55">
        <v>42095</v>
      </c>
      <c r="K9" s="25">
        <f t="shared" si="0"/>
        <v>117.79282498392053</v>
      </c>
      <c r="L9" s="25"/>
      <c r="M9" s="97">
        <f>K9</f>
        <v>117.79282498392053</v>
      </c>
      <c r="N9" s="25">
        <f>M9*(N$5/M$5)</f>
        <v>118.14655719107945</v>
      </c>
      <c r="O9" s="25">
        <f>N9*(O$5/N$5)</f>
        <v>121.33014705550973</v>
      </c>
      <c r="P9" s="25">
        <f>O9*(P$5/O$5)</f>
        <v>124.27791544850072</v>
      </c>
      <c r="Q9" s="25">
        <f t="shared" si="3"/>
        <v>126.87195163433279</v>
      </c>
      <c r="R9" s="25">
        <f t="shared" si="3"/>
        <v>127.93314825580956</v>
      </c>
      <c r="S9" s="25">
        <f t="shared" si="3"/>
        <v>129.81972002732377</v>
      </c>
    </row>
    <row r="10" spans="1:20" x14ac:dyDescent="0.45">
      <c r="E10" s="21">
        <v>1800</v>
      </c>
      <c r="F10" s="21" t="s">
        <v>122</v>
      </c>
      <c r="H10" s="65">
        <v>11.6</v>
      </c>
      <c r="I10" s="48">
        <f>'Spectrum band valuation'!F8</f>
        <v>14</v>
      </c>
      <c r="J10" s="55">
        <f>'Spectrum band valuation'!G8</f>
        <v>43191</v>
      </c>
      <c r="K10" s="25">
        <f t="shared" si="0"/>
        <v>162.4</v>
      </c>
      <c r="L10" s="25"/>
      <c r="M10" s="25">
        <f>N10*(M$5/N$5)</f>
        <v>153.92561669829223</v>
      </c>
      <c r="N10" s="25">
        <f>O10*(N$5/O$5)</f>
        <v>154.3878557874763</v>
      </c>
      <c r="O10" s="25">
        <f>P10*(O$5/P$5)</f>
        <v>158.54800759013284</v>
      </c>
      <c r="P10" s="66">
        <f>K10</f>
        <v>162.4</v>
      </c>
      <c r="Q10" s="25">
        <f t="shared" si="3"/>
        <v>165.7897533206831</v>
      </c>
      <c r="R10" s="25">
        <f t="shared" si="3"/>
        <v>167.17647058823528</v>
      </c>
      <c r="S10" s="25">
        <f t="shared" si="3"/>
        <v>169.64174573055024</v>
      </c>
    </row>
    <row r="11" spans="1:20" x14ac:dyDescent="0.45">
      <c r="E11" s="21">
        <v>2100</v>
      </c>
      <c r="F11" s="21" t="s">
        <v>123</v>
      </c>
      <c r="H11" s="65">
        <v>29.6</v>
      </c>
      <c r="I11" s="48">
        <f>'Spectrum band valuation'!F10</f>
        <v>10.5</v>
      </c>
      <c r="J11" s="55">
        <f>'Spectrum band valuation'!G10</f>
        <v>44287</v>
      </c>
      <c r="K11" s="25">
        <f t="shared" si="0"/>
        <v>310.8</v>
      </c>
      <c r="L11" s="25"/>
      <c r="M11" s="25">
        <f t="shared" ref="M11" si="4">N11*(M$5/N$5)</f>
        <v>282.00653950953682</v>
      </c>
      <c r="N11" s="25">
        <f t="shared" ref="N11:Q11" si="5">O11*(N$5/O$5)</f>
        <v>282.85340599455043</v>
      </c>
      <c r="O11" s="25">
        <f t="shared" si="5"/>
        <v>290.47520435967306</v>
      </c>
      <c r="P11" s="25">
        <f t="shared" si="5"/>
        <v>297.53242506811989</v>
      </c>
      <c r="Q11" s="25">
        <f t="shared" si="5"/>
        <v>303.74277929155312</v>
      </c>
      <c r="R11" s="25">
        <f>S11*(R$5/S$5)</f>
        <v>306.283378746594</v>
      </c>
      <c r="S11" s="66">
        <f>K11</f>
        <v>310.8</v>
      </c>
    </row>
    <row r="12" spans="1:20" x14ac:dyDescent="0.45">
      <c r="E12" s="21">
        <v>2500</v>
      </c>
      <c r="F12" s="113" t="s">
        <v>231</v>
      </c>
      <c r="H12" s="65">
        <v>25</v>
      </c>
      <c r="I12" s="48">
        <f>'Spectrum band valuation'!F12</f>
        <v>0</v>
      </c>
      <c r="J12" s="55" t="str">
        <f>'Spectrum band valuation'!G12</f>
        <v>n/a</v>
      </c>
      <c r="K12" s="25">
        <f t="shared" si="0"/>
        <v>0</v>
      </c>
      <c r="L12" s="25"/>
      <c r="M12" s="25"/>
      <c r="N12" s="25"/>
    </row>
    <row r="13" spans="1:20" x14ac:dyDescent="0.45">
      <c r="E13" s="21">
        <v>2600</v>
      </c>
      <c r="F13" s="21" t="s">
        <v>119</v>
      </c>
      <c r="H13" s="65">
        <v>40</v>
      </c>
      <c r="I13" s="48">
        <f>'Spectrum band valuation'!F13</f>
        <v>6.2</v>
      </c>
      <c r="J13" s="55">
        <f>'Spectrum band valuation'!G13</f>
        <v>44287</v>
      </c>
      <c r="K13" s="25">
        <f t="shared" si="0"/>
        <v>248</v>
      </c>
      <c r="L13" s="25"/>
      <c r="M13" s="25">
        <f t="shared" ref="M13" si="6">N13*(M$5/N$5)</f>
        <v>225.02452316076298</v>
      </c>
      <c r="N13" s="25">
        <f t="shared" ref="N13:Q13" si="7">O13*(N$5/O$5)</f>
        <v>225.70027247956406</v>
      </c>
      <c r="O13" s="25">
        <f t="shared" si="7"/>
        <v>231.78201634877388</v>
      </c>
      <c r="P13" s="25">
        <f t="shared" si="7"/>
        <v>237.41326067211628</v>
      </c>
      <c r="Q13" s="25">
        <f t="shared" si="7"/>
        <v>242.36875567665757</v>
      </c>
      <c r="R13" s="25">
        <f>S13*(R$5/S$5)</f>
        <v>244.39600363306084</v>
      </c>
      <c r="S13" s="66">
        <f>K13</f>
        <v>248</v>
      </c>
    </row>
    <row r="14" spans="1:20" x14ac:dyDescent="0.45">
      <c r="E14" s="21">
        <v>3400</v>
      </c>
      <c r="F14" s="21" t="s">
        <v>121</v>
      </c>
      <c r="H14" s="65">
        <v>50</v>
      </c>
      <c r="I14" s="48">
        <f>'Spectrum band valuation'!F14</f>
        <v>7.9</v>
      </c>
      <c r="J14" s="55">
        <f>'Spectrum band valuation'!G14</f>
        <v>44287</v>
      </c>
      <c r="K14" s="25">
        <f t="shared" si="0"/>
        <v>395</v>
      </c>
      <c r="L14" s="25"/>
      <c r="M14" s="56"/>
      <c r="N14" s="56"/>
    </row>
    <row r="15" spans="1:20" x14ac:dyDescent="0.45">
      <c r="E15" s="21" t="s">
        <v>124</v>
      </c>
      <c r="F15" s="21" t="s">
        <v>121</v>
      </c>
      <c r="H15" s="65">
        <v>40</v>
      </c>
      <c r="I15" s="48">
        <f>'Spectrum band valuation'!F15</f>
        <v>4.2</v>
      </c>
      <c r="J15" s="55">
        <f>'Spectrum band valuation'!G15</f>
        <v>44287</v>
      </c>
      <c r="K15" s="25">
        <f t="shared" si="0"/>
        <v>168</v>
      </c>
      <c r="L15" s="25"/>
      <c r="M15" s="56"/>
      <c r="N15" s="56"/>
    </row>
    <row r="16" spans="1:20" x14ac:dyDescent="0.45">
      <c r="H16" s="67">
        <f>SUM(H7:H15)</f>
        <v>271</v>
      </c>
      <c r="I16" s="67"/>
      <c r="J16" s="67"/>
      <c r="K16" s="27">
        <f>SUM(K7:K15)</f>
        <v>2803.1928249839202</v>
      </c>
      <c r="L16" s="27"/>
      <c r="M16" s="27">
        <f>SUM(M7:M15)</f>
        <v>2076.8907997420761</v>
      </c>
      <c r="N16" s="27">
        <f>SUM(N7:N15)</f>
        <v>2083.1277090506105</v>
      </c>
      <c r="O16" s="27">
        <f t="shared" ref="O16:R16" si="8">SUM(O7:O15)</f>
        <v>2139.2598928274233</v>
      </c>
      <c r="P16" s="27">
        <f>SUM(P7:P15)</f>
        <v>2191.2341370652125</v>
      </c>
      <c r="Q16" s="27">
        <f t="shared" si="8"/>
        <v>2236.9714719944677</v>
      </c>
      <c r="R16" s="27">
        <f t="shared" si="8"/>
        <v>2255.682199920072</v>
      </c>
      <c r="S16" s="27">
        <f>SUM(S7:S15)</f>
        <v>2288.9457162322569</v>
      </c>
    </row>
    <row r="17" spans="4:19" x14ac:dyDescent="0.45">
      <c r="G17" s="21" t="s">
        <v>125</v>
      </c>
      <c r="H17" s="67">
        <f>H16-H15-H14-H12</f>
        <v>156</v>
      </c>
      <c r="I17" s="67"/>
      <c r="J17" s="67"/>
      <c r="K17" s="67">
        <f>K16-K15-K14-K12</f>
        <v>2240.1928249839202</v>
      </c>
      <c r="L17" s="27"/>
      <c r="M17" s="78"/>
    </row>
    <row r="18" spans="4:19" x14ac:dyDescent="0.45">
      <c r="H18" s="67"/>
      <c r="I18" s="67"/>
      <c r="J18" s="67"/>
      <c r="K18" s="27"/>
      <c r="L18" s="27"/>
      <c r="M18" s="78"/>
    </row>
    <row r="19" spans="4:19" x14ac:dyDescent="0.45">
      <c r="D19" s="23" t="s">
        <v>126</v>
      </c>
      <c r="E19" s="21">
        <v>700</v>
      </c>
      <c r="F19" s="21" t="s">
        <v>121</v>
      </c>
      <c r="H19" s="65">
        <v>20</v>
      </c>
      <c r="I19" s="48">
        <f>'Spectrum band valuation'!F4</f>
        <v>14.1</v>
      </c>
      <c r="J19" s="55">
        <f>'Spectrum band valuation'!G4</f>
        <v>44287</v>
      </c>
      <c r="K19" s="25">
        <f t="shared" ref="K19:K28" si="9">H19*I19</f>
        <v>282</v>
      </c>
      <c r="L19" s="25"/>
    </row>
    <row r="20" spans="4:19" x14ac:dyDescent="0.45">
      <c r="E20" s="21">
        <v>800</v>
      </c>
      <c r="F20" s="21" t="s">
        <v>119</v>
      </c>
      <c r="H20" s="65">
        <v>20</v>
      </c>
      <c r="I20" s="48">
        <f>'Spectrum band valuation'!F5</f>
        <v>37</v>
      </c>
      <c r="J20" s="55">
        <f>'Spectrum band valuation'!G5</f>
        <v>44287</v>
      </c>
      <c r="K20" s="25">
        <f t="shared" si="9"/>
        <v>740</v>
      </c>
      <c r="L20" s="25"/>
      <c r="M20" s="25">
        <f t="shared" ref="M20" si="10">N20*(M$5/N$5)</f>
        <v>671.4441416893734</v>
      </c>
      <c r="N20" s="25">
        <f t="shared" ref="N20:Q20" si="11">O20*(N$5/O$5)</f>
        <v>673.46049046321536</v>
      </c>
      <c r="O20" s="25">
        <f t="shared" si="11"/>
        <v>691.60762942779297</v>
      </c>
      <c r="P20" s="25">
        <f t="shared" si="11"/>
        <v>708.41053587647593</v>
      </c>
      <c r="Q20" s="25">
        <f t="shared" si="11"/>
        <v>723.19709355131693</v>
      </c>
      <c r="R20" s="25">
        <f>S20*(R$5/S$5)</f>
        <v>729.24613987284283</v>
      </c>
      <c r="S20" s="66">
        <f>K20</f>
        <v>740</v>
      </c>
    </row>
    <row r="21" spans="4:19" x14ac:dyDescent="0.45">
      <c r="E21" s="21">
        <v>900</v>
      </c>
      <c r="F21" s="21" t="s">
        <v>120</v>
      </c>
      <c r="H21" s="65">
        <f>12.4*2+10</f>
        <v>34.799999999999997</v>
      </c>
      <c r="I21" s="48">
        <f>'Spectrum band valuation'!F6</f>
        <v>19</v>
      </c>
      <c r="J21" s="55">
        <f>'Spectrum band valuation'!G6</f>
        <v>43191</v>
      </c>
      <c r="K21" s="25">
        <f t="shared" si="9"/>
        <v>661.19999999999993</v>
      </c>
      <c r="L21" s="25"/>
      <c r="M21" s="25">
        <f t="shared" ref="M21:O22" si="12">N21*(M$5/N$5)</f>
        <v>626.6971537001898</v>
      </c>
      <c r="N21" s="25">
        <f t="shared" si="12"/>
        <v>628.5791271347249</v>
      </c>
      <c r="O21" s="25">
        <f t="shared" si="12"/>
        <v>645.51688804554078</v>
      </c>
      <c r="P21" s="66">
        <f>K21</f>
        <v>661.19999999999993</v>
      </c>
      <c r="Q21" s="25">
        <f t="shared" ref="Q21:S22" si="13">P21*(Q$5/P$5)</f>
        <v>675.00113851992398</v>
      </c>
      <c r="R21" s="25">
        <f t="shared" si="13"/>
        <v>680.64705882352928</v>
      </c>
      <c r="S21" s="25">
        <f t="shared" si="13"/>
        <v>690.68425047438302</v>
      </c>
    </row>
    <row r="22" spans="4:19" x14ac:dyDescent="0.45">
      <c r="E22" s="21">
        <v>1800</v>
      </c>
      <c r="F22" s="21" t="s">
        <v>122</v>
      </c>
      <c r="H22" s="65">
        <v>11.6</v>
      </c>
      <c r="I22" s="48">
        <f>'Spectrum band valuation'!F8</f>
        <v>14</v>
      </c>
      <c r="J22" s="55">
        <f>'Spectrum band valuation'!G8</f>
        <v>43191</v>
      </c>
      <c r="K22" s="25">
        <f t="shared" si="9"/>
        <v>162.4</v>
      </c>
      <c r="L22" s="25"/>
      <c r="M22" s="25">
        <f t="shared" si="12"/>
        <v>153.92561669829223</v>
      </c>
      <c r="N22" s="25">
        <f t="shared" si="12"/>
        <v>154.3878557874763</v>
      </c>
      <c r="O22" s="25">
        <f t="shared" si="12"/>
        <v>158.54800759013284</v>
      </c>
      <c r="P22" s="66">
        <f>K22</f>
        <v>162.4</v>
      </c>
      <c r="Q22" s="25">
        <f t="shared" si="13"/>
        <v>165.7897533206831</v>
      </c>
      <c r="R22" s="25">
        <f t="shared" si="13"/>
        <v>167.17647058823528</v>
      </c>
      <c r="S22" s="25">
        <f t="shared" si="13"/>
        <v>169.64174573055024</v>
      </c>
    </row>
    <row r="23" spans="4:19" x14ac:dyDescent="0.45">
      <c r="E23" s="21">
        <v>1900</v>
      </c>
      <c r="F23" s="21" t="s">
        <v>123</v>
      </c>
      <c r="H23" s="65">
        <v>5</v>
      </c>
      <c r="I23" s="48">
        <f>'Spectrum band valuation'!F9</f>
        <v>0</v>
      </c>
      <c r="J23" s="55">
        <f>'Spectrum band valuation'!G9</f>
        <v>44287</v>
      </c>
      <c r="K23" s="25">
        <f t="shared" si="9"/>
        <v>0</v>
      </c>
      <c r="L23" s="25"/>
      <c r="M23" s="78"/>
      <c r="N23" s="78"/>
      <c r="O23" s="78"/>
      <c r="P23" s="78"/>
      <c r="Q23" s="78"/>
      <c r="R23" s="78"/>
      <c r="S23" s="78"/>
    </row>
    <row r="24" spans="4:19" x14ac:dyDescent="0.45">
      <c r="E24" s="21">
        <v>2100</v>
      </c>
      <c r="F24" s="21" t="s">
        <v>123</v>
      </c>
      <c r="H24" s="65">
        <v>20</v>
      </c>
      <c r="I24" s="48">
        <f>'Spectrum band valuation'!F10</f>
        <v>10.5</v>
      </c>
      <c r="J24" s="55">
        <f>'Spectrum band valuation'!G10</f>
        <v>44287</v>
      </c>
      <c r="K24" s="25">
        <f t="shared" si="9"/>
        <v>210</v>
      </c>
      <c r="L24" s="25"/>
      <c r="M24" s="25">
        <f t="shared" ref="M24" si="14">N24*(M$5/N$5)</f>
        <v>190.54495912806544</v>
      </c>
      <c r="N24" s="25">
        <f t="shared" ref="N24:Q25" si="15">O24*(N$5/O$5)</f>
        <v>191.1171662125341</v>
      </c>
      <c r="O24" s="25">
        <f t="shared" si="15"/>
        <v>196.26702997275208</v>
      </c>
      <c r="P24" s="25">
        <f t="shared" si="15"/>
        <v>201.03542234332429</v>
      </c>
      <c r="Q24" s="25">
        <f t="shared" si="15"/>
        <v>205.2316076294278</v>
      </c>
      <c r="R24" s="25">
        <f>S24*(R$5/S$5)</f>
        <v>206.9482288828338</v>
      </c>
      <c r="S24" s="66">
        <f>K24</f>
        <v>210</v>
      </c>
    </row>
    <row r="25" spans="4:19" x14ac:dyDescent="0.45">
      <c r="E25" s="21">
        <v>2300</v>
      </c>
      <c r="F25" s="21" t="s">
        <v>119</v>
      </c>
      <c r="H25" s="65">
        <v>40</v>
      </c>
      <c r="I25" s="48">
        <f>'Spectrum band valuation'!F11</f>
        <v>5.4</v>
      </c>
      <c r="J25" s="55">
        <f>'Spectrum band valuation'!G11</f>
        <v>44287</v>
      </c>
      <c r="K25" s="25">
        <f t="shared" si="9"/>
        <v>216</v>
      </c>
      <c r="L25" s="25"/>
      <c r="M25" s="25">
        <f t="shared" ref="M25" si="16">N25*(M$5/N$5)</f>
        <v>195.9891008174387</v>
      </c>
      <c r="N25" s="25">
        <f t="shared" si="15"/>
        <v>196.57765667574932</v>
      </c>
      <c r="O25" s="25">
        <f t="shared" si="15"/>
        <v>201.87465940054497</v>
      </c>
      <c r="P25" s="25">
        <f t="shared" si="15"/>
        <v>206.77929155313353</v>
      </c>
      <c r="Q25" s="25">
        <f t="shared" si="15"/>
        <v>211.09536784741144</v>
      </c>
      <c r="R25" s="25">
        <f>S25*(R$5/S$5)</f>
        <v>212.86103542234332</v>
      </c>
      <c r="S25" s="66">
        <f>K25</f>
        <v>216</v>
      </c>
    </row>
    <row r="26" spans="4:19" x14ac:dyDescent="0.45">
      <c r="E26" s="21">
        <v>2500</v>
      </c>
      <c r="F26" s="113" t="s">
        <v>232</v>
      </c>
      <c r="H26" s="65">
        <v>25</v>
      </c>
      <c r="I26" s="48">
        <f>'Spectrum band valuation'!F12</f>
        <v>0</v>
      </c>
      <c r="J26" s="55" t="str">
        <f>'Spectrum band valuation'!G12</f>
        <v>n/a</v>
      </c>
      <c r="K26" s="25">
        <f t="shared" si="9"/>
        <v>0</v>
      </c>
      <c r="L26" s="25"/>
      <c r="M26" s="78"/>
      <c r="N26" s="56"/>
    </row>
    <row r="27" spans="4:19" x14ac:dyDescent="0.45">
      <c r="E27" s="21">
        <v>3400</v>
      </c>
      <c r="F27" s="21" t="s">
        <v>121</v>
      </c>
      <c r="H27" s="65">
        <v>40</v>
      </c>
      <c r="I27" s="48">
        <f>'Spectrum band valuation'!F14</f>
        <v>7.9</v>
      </c>
      <c r="J27" s="55">
        <f>'Spectrum band valuation'!G14</f>
        <v>44287</v>
      </c>
      <c r="K27" s="25">
        <f t="shared" si="9"/>
        <v>316</v>
      </c>
      <c r="L27" s="25"/>
      <c r="M27" s="78"/>
      <c r="N27" s="56"/>
    </row>
    <row r="28" spans="4:19" x14ac:dyDescent="0.45">
      <c r="E28" s="21" t="s">
        <v>124</v>
      </c>
      <c r="F28" s="21" t="s">
        <v>121</v>
      </c>
      <c r="H28" s="65">
        <v>40</v>
      </c>
      <c r="I28" s="48">
        <f>'Spectrum band valuation'!F15</f>
        <v>4.2</v>
      </c>
      <c r="J28" s="55">
        <f>'Spectrum band valuation'!G15</f>
        <v>44287</v>
      </c>
      <c r="K28" s="25">
        <f t="shared" si="9"/>
        <v>168</v>
      </c>
      <c r="L28" s="25"/>
      <c r="M28" s="78"/>
      <c r="N28" s="56"/>
    </row>
    <row r="29" spans="4:19" x14ac:dyDescent="0.45">
      <c r="H29" s="67">
        <f>SUM(H19:H28)</f>
        <v>256.39999999999998</v>
      </c>
      <c r="I29" s="67"/>
      <c r="J29" s="67"/>
      <c r="K29" s="67">
        <f>SUM(K19:K28)</f>
        <v>2755.6</v>
      </c>
      <c r="L29" s="67"/>
      <c r="M29" s="27">
        <f>SUM(M19:M28)</f>
        <v>1838.6009720333595</v>
      </c>
      <c r="N29" s="27">
        <f>SUM(N19:N28)</f>
        <v>1844.1222962737002</v>
      </c>
      <c r="O29" s="27">
        <f t="shared" ref="O29:R29" si="17">SUM(O19:O28)</f>
        <v>1893.8142144367637</v>
      </c>
      <c r="P29" s="27">
        <f t="shared" si="17"/>
        <v>1939.8252497729336</v>
      </c>
      <c r="Q29" s="27">
        <f t="shared" si="17"/>
        <v>1980.3149608687631</v>
      </c>
      <c r="R29" s="27">
        <f t="shared" si="17"/>
        <v>1996.8789335897845</v>
      </c>
      <c r="S29" s="27">
        <f>SUM(S19:S28)</f>
        <v>2026.3259962049333</v>
      </c>
    </row>
    <row r="30" spans="4:19" x14ac:dyDescent="0.45">
      <c r="G30" s="21" t="s">
        <v>125</v>
      </c>
      <c r="H30" s="67">
        <f>H29-H28-H27-H26-H23-H19</f>
        <v>126.39999999999998</v>
      </c>
      <c r="I30" s="67"/>
      <c r="J30" s="67"/>
      <c r="K30" s="67">
        <f>K29-K28-K27-K26-K23-K19</f>
        <v>1989.6</v>
      </c>
      <c r="L30" s="67"/>
      <c r="M30" s="78"/>
    </row>
    <row r="31" spans="4:19" x14ac:dyDescent="0.45">
      <c r="H31" s="67"/>
      <c r="I31" s="67"/>
      <c r="J31" s="67"/>
      <c r="K31" s="67"/>
      <c r="L31" s="67"/>
      <c r="M31" s="21"/>
    </row>
    <row r="32" spans="4:19" x14ac:dyDescent="0.45">
      <c r="D32" s="21" t="s">
        <v>127</v>
      </c>
      <c r="E32" s="21">
        <v>700</v>
      </c>
      <c r="F32" s="21" t="s">
        <v>121</v>
      </c>
      <c r="H32" s="65">
        <v>20</v>
      </c>
      <c r="I32" s="48">
        <f>'Spectrum band valuation'!F4</f>
        <v>14.1</v>
      </c>
      <c r="J32" s="55">
        <f>'Spectrum band valuation'!G4</f>
        <v>44287</v>
      </c>
      <c r="K32" s="25">
        <f t="shared" ref="K32:K41" si="18">H32*I32</f>
        <v>282</v>
      </c>
      <c r="L32" s="25"/>
      <c r="M32" s="21"/>
    </row>
    <row r="33" spans="4:19" x14ac:dyDescent="0.45">
      <c r="E33" s="21">
        <v>800</v>
      </c>
      <c r="F33" s="21" t="s">
        <v>119</v>
      </c>
      <c r="H33" s="65">
        <v>10</v>
      </c>
      <c r="I33" s="48">
        <f>'Spectrum band valuation'!F5</f>
        <v>37</v>
      </c>
      <c r="J33" s="55">
        <f>'Spectrum band valuation'!G5</f>
        <v>44287</v>
      </c>
      <c r="K33" s="25">
        <f t="shared" si="18"/>
        <v>370</v>
      </c>
      <c r="L33" s="25"/>
      <c r="M33" s="25">
        <f t="shared" ref="M33" si="19">N33*(M$5/N$5)</f>
        <v>335.7220708446867</v>
      </c>
      <c r="N33" s="25">
        <f t="shared" ref="N33:Q33" si="20">O33*(N$5/O$5)</f>
        <v>336.73024523160768</v>
      </c>
      <c r="O33" s="25">
        <f t="shared" si="20"/>
        <v>345.80381471389649</v>
      </c>
      <c r="P33" s="25">
        <f t="shared" si="20"/>
        <v>354.20526793823797</v>
      </c>
      <c r="Q33" s="25">
        <f t="shared" si="20"/>
        <v>361.59854677565846</v>
      </c>
      <c r="R33" s="25">
        <f>S33*(R$5/S$5)</f>
        <v>364.62306993642142</v>
      </c>
      <c r="S33" s="66">
        <f>K33</f>
        <v>370</v>
      </c>
    </row>
    <row r="34" spans="4:19" x14ac:dyDescent="0.45">
      <c r="E34" s="21">
        <v>1400</v>
      </c>
      <c r="F34" s="91" t="s">
        <v>119</v>
      </c>
      <c r="H34" s="65">
        <v>20</v>
      </c>
      <c r="I34" s="48">
        <f>'Spectrum band valuation'!F7</f>
        <v>5.8896412491960266</v>
      </c>
      <c r="J34" s="55">
        <v>42095</v>
      </c>
      <c r="K34" s="25">
        <f t="shared" si="18"/>
        <v>117.79282498392053</v>
      </c>
      <c r="L34" s="25"/>
      <c r="M34" s="97">
        <f>K34</f>
        <v>117.79282498392053</v>
      </c>
      <c r="N34" s="25">
        <f t="shared" ref="N34:S34" si="21">M34*(N$5/M$5)</f>
        <v>118.14655719107945</v>
      </c>
      <c r="O34" s="25">
        <f t="shared" si="21"/>
        <v>121.33014705550973</v>
      </c>
      <c r="P34" s="25">
        <f t="shared" si="21"/>
        <v>124.27791544850072</v>
      </c>
      <c r="Q34" s="25">
        <f t="shared" si="21"/>
        <v>126.87195163433279</v>
      </c>
      <c r="R34" s="25">
        <f t="shared" si="21"/>
        <v>127.93314825580956</v>
      </c>
      <c r="S34" s="25">
        <f t="shared" si="21"/>
        <v>129.81972002732377</v>
      </c>
    </row>
    <row r="35" spans="4:19" x14ac:dyDescent="0.45">
      <c r="E35" s="21">
        <v>1800</v>
      </c>
      <c r="F35" s="21" t="s">
        <v>122</v>
      </c>
      <c r="H35" s="65">
        <v>30</v>
      </c>
      <c r="I35" s="48">
        <f>'Spectrum band valuation'!F8</f>
        <v>14</v>
      </c>
      <c r="J35" s="55">
        <f>'Spectrum band valuation'!G8</f>
        <v>43191</v>
      </c>
      <c r="K35" s="25">
        <f t="shared" si="18"/>
        <v>420</v>
      </c>
      <c r="L35" s="25"/>
      <c r="M35" s="25">
        <f>N35*(M$5/N$5)</f>
        <v>398.08349146110061</v>
      </c>
      <c r="N35" s="25">
        <f>O35*(N$5/O$5)</f>
        <v>399.27893738140421</v>
      </c>
      <c r="O35" s="25">
        <f>P35*(O$5/P$5)</f>
        <v>410.03795066413664</v>
      </c>
      <c r="P35" s="66">
        <f>K35</f>
        <v>420</v>
      </c>
      <c r="Q35" s="25">
        <f>P35*(Q$5/P$5)</f>
        <v>428.7666034155597</v>
      </c>
      <c r="R35" s="25">
        <f>Q35*(R$5/Q$5)</f>
        <v>432.35294117647049</v>
      </c>
      <c r="S35" s="25">
        <f>R35*(S$5/R$5)</f>
        <v>438.728652751423</v>
      </c>
    </row>
    <row r="36" spans="4:19" x14ac:dyDescent="0.45">
      <c r="E36" s="21">
        <v>1900</v>
      </c>
      <c r="F36" s="21" t="s">
        <v>123</v>
      </c>
      <c r="H36" s="65">
        <v>5.0999999999999996</v>
      </c>
      <c r="I36" s="48">
        <f>'Spectrum band valuation'!F9</f>
        <v>0</v>
      </c>
      <c r="J36" s="55">
        <f>'Spectrum band valuation'!G9</f>
        <v>44287</v>
      </c>
      <c r="K36" s="25">
        <f t="shared" si="18"/>
        <v>0</v>
      </c>
      <c r="L36" s="25"/>
      <c r="M36" s="78"/>
      <c r="N36" s="78"/>
      <c r="O36" s="78"/>
      <c r="P36" s="78"/>
      <c r="Q36" s="78"/>
      <c r="R36" s="78"/>
      <c r="S36" s="78"/>
    </row>
    <row r="37" spans="4:19" x14ac:dyDescent="0.45">
      <c r="E37" s="21">
        <v>2100</v>
      </c>
      <c r="F37" s="21" t="s">
        <v>123</v>
      </c>
      <c r="H37" s="65">
        <f>0.3+14.6+14.6</f>
        <v>29.5</v>
      </c>
      <c r="I37" s="48">
        <f>'Spectrum band valuation'!F10</f>
        <v>10.5</v>
      </c>
      <c r="J37" s="55">
        <f>'Spectrum band valuation'!G10</f>
        <v>44287</v>
      </c>
      <c r="K37" s="25">
        <f t="shared" si="18"/>
        <v>309.75</v>
      </c>
      <c r="L37" s="25"/>
      <c r="M37" s="25">
        <f t="shared" ref="M37" si="22">N37*(M$5/N$5)</f>
        <v>281.05381471389643</v>
      </c>
      <c r="N37" s="25">
        <f t="shared" ref="N37:Q37" si="23">O37*(N$5/O$5)</f>
        <v>281.89782016348772</v>
      </c>
      <c r="O37" s="25">
        <f t="shared" si="23"/>
        <v>289.49386920980925</v>
      </c>
      <c r="P37" s="25">
        <f t="shared" si="23"/>
        <v>296.52724795640324</v>
      </c>
      <c r="Q37" s="25">
        <f t="shared" si="23"/>
        <v>302.71662125340595</v>
      </c>
      <c r="R37" s="25">
        <f>S37*(R$5/S$5)</f>
        <v>305.24863760217983</v>
      </c>
      <c r="S37" s="66">
        <f>K37</f>
        <v>309.75</v>
      </c>
    </row>
    <row r="38" spans="4:19" x14ac:dyDescent="0.45">
      <c r="E38" s="21">
        <v>3400</v>
      </c>
      <c r="F38" s="21" t="s">
        <v>121</v>
      </c>
      <c r="H38" s="65">
        <v>20</v>
      </c>
      <c r="I38" s="48">
        <f>'Spectrum band valuation'!F14</f>
        <v>7.9</v>
      </c>
      <c r="J38" s="55">
        <f>'Spectrum band valuation'!G14</f>
        <v>44287</v>
      </c>
      <c r="K38" s="25">
        <f t="shared" si="18"/>
        <v>158</v>
      </c>
      <c r="L38" s="25"/>
      <c r="M38" s="56"/>
      <c r="N38" s="56"/>
    </row>
    <row r="39" spans="4:19" x14ac:dyDescent="0.45">
      <c r="E39" s="21">
        <v>3400</v>
      </c>
      <c r="F39" s="21" t="s">
        <v>121</v>
      </c>
      <c r="H39" s="65">
        <v>40</v>
      </c>
      <c r="I39" s="48">
        <f>'Spectrum band valuation'!F16</f>
        <v>7.56</v>
      </c>
      <c r="J39" s="55">
        <f>'Spectrum band valuation'!G16</f>
        <v>43435</v>
      </c>
      <c r="K39" s="25">
        <f t="shared" si="18"/>
        <v>302.39999999999998</v>
      </c>
      <c r="L39" s="25"/>
      <c r="M39" s="56"/>
      <c r="N39" s="56"/>
    </row>
    <row r="40" spans="4:19" x14ac:dyDescent="0.45">
      <c r="E40" s="21">
        <v>3600</v>
      </c>
      <c r="F40" s="21" t="s">
        <v>121</v>
      </c>
      <c r="H40" s="65">
        <v>80</v>
      </c>
      <c r="I40" s="48">
        <f>'Spectrum band valuation'!F16</f>
        <v>7.56</v>
      </c>
      <c r="J40" s="55">
        <f>'Spectrum band valuation'!G16</f>
        <v>43435</v>
      </c>
      <c r="K40" s="25">
        <f t="shared" si="18"/>
        <v>604.79999999999995</v>
      </c>
      <c r="L40" s="25"/>
      <c r="M40" s="56"/>
      <c r="N40" s="56"/>
    </row>
    <row r="41" spans="4:19" x14ac:dyDescent="0.45">
      <c r="E41" s="83" t="s">
        <v>128</v>
      </c>
      <c r="F41" s="83" t="s">
        <v>233</v>
      </c>
      <c r="H41" s="65">
        <v>84</v>
      </c>
      <c r="I41" s="48"/>
      <c r="J41" s="48"/>
      <c r="K41" s="25">
        <f t="shared" si="18"/>
        <v>0</v>
      </c>
      <c r="L41" s="25"/>
      <c r="M41" s="56"/>
      <c r="N41" s="56"/>
    </row>
    <row r="42" spans="4:19" x14ac:dyDescent="0.45">
      <c r="H42" s="67">
        <f>SUM(H32:H41)</f>
        <v>338.6</v>
      </c>
      <c r="I42" s="27"/>
      <c r="J42" s="27"/>
      <c r="K42" s="67">
        <f>SUM(K32:K41)</f>
        <v>2564.7428249839204</v>
      </c>
      <c r="L42" s="67"/>
      <c r="M42" s="27">
        <f>SUM(M32:M41)</f>
        <v>1132.6522020036043</v>
      </c>
      <c r="N42" s="27">
        <f>SUM(N32:N41)</f>
        <v>1136.0535599675791</v>
      </c>
      <c r="O42" s="27">
        <f t="shared" ref="O42:S42" si="24">SUM(O32:O41)</f>
        <v>1166.6657816433521</v>
      </c>
      <c r="P42" s="27">
        <f t="shared" si="24"/>
        <v>1195.010431343142</v>
      </c>
      <c r="Q42" s="27">
        <f t="shared" si="24"/>
        <v>1219.953723078957</v>
      </c>
      <c r="R42" s="27">
        <f t="shared" si="24"/>
        <v>1230.1577969708812</v>
      </c>
      <c r="S42" s="27">
        <f t="shared" si="24"/>
        <v>1248.2983727787469</v>
      </c>
    </row>
    <row r="43" spans="4:19" x14ac:dyDescent="0.45">
      <c r="G43" s="21" t="s">
        <v>125</v>
      </c>
      <c r="H43" s="67">
        <f>H42-H41-H40-H39-H38-H32-H36</f>
        <v>89.500000000000028</v>
      </c>
      <c r="I43" s="27"/>
      <c r="J43" s="27"/>
      <c r="K43" s="67">
        <f>K42-K41-K40-K39-K38-K32-K36</f>
        <v>1217.5428249839206</v>
      </c>
      <c r="L43" s="67"/>
      <c r="M43" s="21"/>
    </row>
    <row r="44" spans="4:19" x14ac:dyDescent="0.45">
      <c r="H44" s="48"/>
      <c r="I44" s="48"/>
      <c r="J44" s="48"/>
      <c r="K44" s="25"/>
    </row>
    <row r="45" spans="4:19" x14ac:dyDescent="0.45">
      <c r="D45" s="21" t="s">
        <v>129</v>
      </c>
      <c r="E45" s="21">
        <v>700</v>
      </c>
      <c r="F45" s="21" t="s">
        <v>121</v>
      </c>
      <c r="H45" s="64">
        <v>40</v>
      </c>
      <c r="I45" s="21">
        <f>'Spectrum band valuation'!F4</f>
        <v>14.1</v>
      </c>
      <c r="J45" s="55">
        <f>'Spectrum band valuation'!G4</f>
        <v>44287</v>
      </c>
      <c r="K45" s="25">
        <f>H45*I45</f>
        <v>564</v>
      </c>
      <c r="L45" s="25"/>
      <c r="M45" s="25">
        <f t="shared" ref="M45" si="25">N45*(M$5/N$5)</f>
        <v>511.74931880109</v>
      </c>
      <c r="N45" s="25">
        <f t="shared" ref="N45:Q46" si="26">O45*(N$5/O$5)</f>
        <v>513.2861035422344</v>
      </c>
      <c r="O45" s="25">
        <f t="shared" si="26"/>
        <v>527.11716621253413</v>
      </c>
      <c r="P45" s="25">
        <f t="shared" si="26"/>
        <v>539.92370572207085</v>
      </c>
      <c r="Q45" s="25">
        <f t="shared" si="26"/>
        <v>551.19346049046317</v>
      </c>
      <c r="R45" s="25">
        <f>S45*(R$5/S$5)</f>
        <v>555.80381471389649</v>
      </c>
      <c r="S45" s="66">
        <f>K45</f>
        <v>564</v>
      </c>
    </row>
    <row r="46" spans="4:19" x14ac:dyDescent="0.45">
      <c r="E46" s="21">
        <v>800</v>
      </c>
      <c r="F46" s="21" t="s">
        <v>119</v>
      </c>
      <c r="G46" s="21" t="s">
        <v>119</v>
      </c>
      <c r="H46" s="65">
        <v>10</v>
      </c>
      <c r="I46" s="48">
        <f>'Spectrum band valuation'!F5</f>
        <v>37</v>
      </c>
      <c r="J46" s="55">
        <f>'Spectrum band valuation'!G5</f>
        <v>44287</v>
      </c>
      <c r="K46" s="25">
        <f>H46*I46</f>
        <v>370</v>
      </c>
      <c r="L46" s="25"/>
      <c r="M46" s="25">
        <f t="shared" ref="M46" si="27">N46*(M$5/N$5)</f>
        <v>335.7220708446867</v>
      </c>
      <c r="N46" s="25">
        <f t="shared" si="26"/>
        <v>336.73024523160768</v>
      </c>
      <c r="O46" s="25">
        <f t="shared" si="26"/>
        <v>345.80381471389649</v>
      </c>
      <c r="P46" s="25">
        <f t="shared" si="26"/>
        <v>354.20526793823797</v>
      </c>
      <c r="Q46" s="25">
        <f t="shared" si="26"/>
        <v>361.59854677565846</v>
      </c>
      <c r="R46" s="25">
        <f>S46*(R$5/S$5)</f>
        <v>364.62306993642142</v>
      </c>
      <c r="S46" s="66">
        <f>K46</f>
        <v>370</v>
      </c>
    </row>
    <row r="47" spans="4:19" x14ac:dyDescent="0.45">
      <c r="E47" s="21">
        <v>1800</v>
      </c>
      <c r="F47" s="21" t="s">
        <v>130</v>
      </c>
      <c r="G47" s="21" t="s">
        <v>130</v>
      </c>
      <c r="H47" s="65">
        <v>90</v>
      </c>
      <c r="I47" s="48">
        <f>'Spectrum band valuation'!F8</f>
        <v>14</v>
      </c>
      <c r="J47" s="55">
        <f>'Spectrum band valuation'!G8</f>
        <v>43191</v>
      </c>
      <c r="K47" s="25">
        <f>H47*I47</f>
        <v>1260</v>
      </c>
      <c r="L47" s="25"/>
      <c r="M47" s="25">
        <f>N47*(M$5/N$5)</f>
        <v>1194.2504743833019</v>
      </c>
      <c r="N47" s="25">
        <f>O47*(N$5/O$5)</f>
        <v>1197.8368121442127</v>
      </c>
      <c r="O47" s="25">
        <f>P47*(O$5/P$5)</f>
        <v>1230.11385199241</v>
      </c>
      <c r="P47" s="66">
        <f>K47</f>
        <v>1260</v>
      </c>
      <c r="Q47" s="25">
        <f>P47*(Q$5/P$5)</f>
        <v>1286.2998102466793</v>
      </c>
      <c r="R47" s="25">
        <f>Q47*(R$5/Q$5)</f>
        <v>1297.0588235294117</v>
      </c>
      <c r="S47" s="25">
        <f>R47*(S$5/R$5)</f>
        <v>1316.1859582542693</v>
      </c>
    </row>
    <row r="48" spans="4:19" x14ac:dyDescent="0.45">
      <c r="E48" s="21">
        <v>1900</v>
      </c>
      <c r="F48" s="21" t="s">
        <v>123</v>
      </c>
      <c r="G48" s="21" t="s">
        <v>131</v>
      </c>
      <c r="H48" s="65">
        <v>10</v>
      </c>
      <c r="I48" s="48">
        <f>'Spectrum band valuation'!F9</f>
        <v>0</v>
      </c>
      <c r="J48" s="55">
        <f>'Spectrum band valuation'!G9</f>
        <v>44287</v>
      </c>
      <c r="K48" s="25">
        <f t="shared" ref="K48" si="28">H48*I48</f>
        <v>0</v>
      </c>
      <c r="L48" s="25"/>
      <c r="M48" s="78"/>
      <c r="N48" s="78"/>
      <c r="O48" s="78"/>
      <c r="P48" s="78"/>
      <c r="Q48" s="78"/>
      <c r="R48" s="78"/>
      <c r="S48" s="78"/>
    </row>
    <row r="49" spans="4:19" x14ac:dyDescent="0.45">
      <c r="E49" s="21">
        <v>2100</v>
      </c>
      <c r="F49" s="21" t="s">
        <v>132</v>
      </c>
      <c r="G49" s="21" t="s">
        <v>133</v>
      </c>
      <c r="H49" s="65">
        <v>40</v>
      </c>
      <c r="I49" s="48">
        <f>'Spectrum band valuation'!F10</f>
        <v>10.5</v>
      </c>
      <c r="J49" s="55">
        <f>'Spectrum band valuation'!G10</f>
        <v>44287</v>
      </c>
      <c r="K49" s="25">
        <f>H49*I49</f>
        <v>420</v>
      </c>
      <c r="L49" s="25"/>
      <c r="M49" s="25">
        <f t="shared" ref="M49" si="29">N49*(M$5/N$5)</f>
        <v>381.08991825613089</v>
      </c>
      <c r="N49" s="25">
        <f t="shared" ref="N49:Q50" si="30">O49*(N$5/O$5)</f>
        <v>382.2343324250682</v>
      </c>
      <c r="O49" s="25">
        <f t="shared" si="30"/>
        <v>392.53405994550417</v>
      </c>
      <c r="P49" s="25">
        <f t="shared" si="30"/>
        <v>402.07084468664857</v>
      </c>
      <c r="Q49" s="25">
        <f t="shared" si="30"/>
        <v>410.4632152588556</v>
      </c>
      <c r="R49" s="25">
        <f>S49*(R$5/S$5)</f>
        <v>413.89645776566761</v>
      </c>
      <c r="S49" s="66">
        <f>K49</f>
        <v>420</v>
      </c>
    </row>
    <row r="50" spans="4:19" x14ac:dyDescent="0.45">
      <c r="E50" s="21">
        <v>2600</v>
      </c>
      <c r="F50" s="21" t="s">
        <v>119</v>
      </c>
      <c r="G50" s="21" t="s">
        <v>133</v>
      </c>
      <c r="H50" s="65">
        <f>30+70</f>
        <v>100</v>
      </c>
      <c r="I50" s="48">
        <f>'Spectrum band valuation'!F13</f>
        <v>6.2</v>
      </c>
      <c r="J50" s="55">
        <f>'Spectrum band valuation'!G13</f>
        <v>44287</v>
      </c>
      <c r="K50" s="25">
        <f>H50*I50</f>
        <v>620</v>
      </c>
      <c r="L50" s="25"/>
      <c r="M50" s="25">
        <f t="shared" ref="M50" si="31">N50*(M$5/N$5)</f>
        <v>562.56130790190741</v>
      </c>
      <c r="N50" s="25">
        <f t="shared" si="30"/>
        <v>564.25068119891012</v>
      </c>
      <c r="O50" s="25">
        <f t="shared" si="30"/>
        <v>579.45504087193467</v>
      </c>
      <c r="P50" s="25">
        <f t="shared" si="30"/>
        <v>593.53315168029064</v>
      </c>
      <c r="Q50" s="25">
        <f t="shared" si="30"/>
        <v>605.92188919164391</v>
      </c>
      <c r="R50" s="25">
        <f>S50*(R$5/S$5)</f>
        <v>610.99000908265214</v>
      </c>
      <c r="S50" s="66">
        <f>K50</f>
        <v>620</v>
      </c>
    </row>
    <row r="51" spans="4:19" x14ac:dyDescent="0.45">
      <c r="E51" s="21">
        <v>3400</v>
      </c>
      <c r="F51" s="21" t="s">
        <v>121</v>
      </c>
      <c r="G51" s="21" t="s">
        <v>121</v>
      </c>
      <c r="H51" s="65">
        <v>40</v>
      </c>
      <c r="I51" s="48">
        <f>'Spectrum band valuation'!F14</f>
        <v>7.9</v>
      </c>
      <c r="J51" s="55">
        <f>'Spectrum band valuation'!G14</f>
        <v>44287</v>
      </c>
      <c r="K51" s="25">
        <f>H51*I51</f>
        <v>316</v>
      </c>
      <c r="L51" s="25"/>
      <c r="M51" s="56"/>
      <c r="N51" s="56"/>
    </row>
    <row r="52" spans="4:19" x14ac:dyDescent="0.45">
      <c r="E52" s="21" t="s">
        <v>124</v>
      </c>
      <c r="F52" s="21" t="s">
        <v>121</v>
      </c>
      <c r="H52" s="65">
        <v>40</v>
      </c>
      <c r="I52" s="48">
        <f>'Spectrum band valuation'!F15</f>
        <v>4.2</v>
      </c>
      <c r="J52" s="55">
        <f>'Spectrum band valuation'!G15</f>
        <v>44287</v>
      </c>
      <c r="K52" s="25">
        <f>H52*I52</f>
        <v>168</v>
      </c>
      <c r="L52" s="25"/>
      <c r="M52" s="56"/>
      <c r="N52" s="56"/>
    </row>
    <row r="53" spans="4:19" x14ac:dyDescent="0.45">
      <c r="H53" s="67">
        <f>SUM(H45:H52)</f>
        <v>370</v>
      </c>
      <c r="I53" s="67"/>
      <c r="J53" s="67"/>
      <c r="K53" s="67">
        <f>SUM(K45:K52)</f>
        <v>3718</v>
      </c>
      <c r="L53" s="67"/>
      <c r="M53" s="27">
        <f>SUM(M45:M52)</f>
        <v>2985.3730901871168</v>
      </c>
      <c r="N53" s="27">
        <f>SUM(N45:N52)</f>
        <v>2994.3381745420329</v>
      </c>
      <c r="O53" s="27">
        <f t="shared" ref="O53:S53" si="32">SUM(O45:O52)</f>
        <v>3075.0239337362796</v>
      </c>
      <c r="P53" s="27">
        <f t="shared" si="32"/>
        <v>3149.7329700272485</v>
      </c>
      <c r="Q53" s="27">
        <f t="shared" si="32"/>
        <v>3215.4769219633004</v>
      </c>
      <c r="R53" s="27">
        <f t="shared" si="32"/>
        <v>3242.3721750280492</v>
      </c>
      <c r="S53" s="27">
        <f t="shared" si="32"/>
        <v>3290.1859582542693</v>
      </c>
    </row>
    <row r="54" spans="4:19" x14ac:dyDescent="0.45">
      <c r="G54" s="21" t="s">
        <v>125</v>
      </c>
      <c r="H54" s="48">
        <f>H53-H52-H51-H45-H48</f>
        <v>240</v>
      </c>
      <c r="I54" s="48"/>
      <c r="J54" s="48"/>
      <c r="K54" s="67">
        <f>K53-K52-K51-K45-K48</f>
        <v>2670</v>
      </c>
    </row>
    <row r="55" spans="4:19" x14ac:dyDescent="0.45">
      <c r="H55" s="48"/>
      <c r="I55" s="48"/>
      <c r="J55" s="48"/>
      <c r="K55" s="25"/>
    </row>
    <row r="56" spans="4:19" x14ac:dyDescent="0.45">
      <c r="D56" s="21" t="s">
        <v>134</v>
      </c>
    </row>
    <row r="57" spans="4:19" x14ac:dyDescent="0.45">
      <c r="E57" s="56"/>
    </row>
    <row r="58" spans="4:19" x14ac:dyDescent="0.45">
      <c r="D58" s="21" t="s">
        <v>135</v>
      </c>
      <c r="E58" s="56" t="s">
        <v>136</v>
      </c>
      <c r="H58" s="56" t="s">
        <v>137</v>
      </c>
    </row>
    <row r="59" spans="4:19" x14ac:dyDescent="0.45">
      <c r="D59" s="57"/>
      <c r="E59" s="56"/>
    </row>
    <row r="62" spans="4:19" x14ac:dyDescent="0.45">
      <c r="I62" s="63"/>
      <c r="J62" s="63"/>
      <c r="K62" s="63"/>
    </row>
    <row r="63" spans="4:19" x14ac:dyDescent="0.45">
      <c r="I63" s="63"/>
      <c r="J63" s="63"/>
      <c r="K63" s="63"/>
    </row>
    <row r="64" spans="4:19" x14ac:dyDescent="0.45">
      <c r="I64" s="63"/>
      <c r="J64" s="63"/>
      <c r="K64" s="63"/>
    </row>
    <row r="65" spans="9:11" x14ac:dyDescent="0.45">
      <c r="I65" s="63"/>
      <c r="J65" s="63"/>
      <c r="K65" s="63"/>
    </row>
    <row r="66" spans="9:11" x14ac:dyDescent="0.45">
      <c r="I66" s="63"/>
      <c r="J66" s="63"/>
      <c r="K66" s="63"/>
    </row>
  </sheetData>
  <hyperlinks>
    <hyperlink ref="E58" r:id="rId1" display="https://www.ofcom.org.uk/manage-your-licence/radiocommunication-licences/mobile-wireless-broadband/below-5ghz" xr:uid="{4E567779-BD87-45C9-8F4A-8DFA7D347642}"/>
    <hyperlink ref="H58" r:id="rId2" display="https://www.ofcom.org.uk/__data/assets/pdf_file/0022/209227/Frequency-Allocations-Mobile-and-Broadband-below-5-GHz-dec20.pdf" xr:uid="{B03F7467-A02D-4713-B0A9-44DB61EABEFF}"/>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BD4EB-A241-4E40-B46A-EC7C53DD8F61}">
  <sheetPr codeName="Sheet6"/>
  <dimension ref="A1:K46"/>
  <sheetViews>
    <sheetView topLeftCell="A5" zoomScale="90" zoomScaleNormal="90" workbookViewId="0">
      <selection activeCell="E21" sqref="E21"/>
    </sheetView>
  </sheetViews>
  <sheetFormatPr defaultColWidth="9.06640625" defaultRowHeight="14.25" x14ac:dyDescent="0.45"/>
  <cols>
    <col min="1" max="1" width="9.06640625" style="21"/>
    <col min="2" max="2" width="22.33203125" style="21" customWidth="1"/>
    <col min="3" max="3" width="67.265625" style="21" bestFit="1" customWidth="1"/>
    <col min="4" max="4" width="20.46484375" style="21" bestFit="1" customWidth="1"/>
    <col min="5" max="5" width="30.33203125" style="21" bestFit="1" customWidth="1"/>
    <col min="6" max="6" width="36.796875" style="21" bestFit="1" customWidth="1"/>
    <col min="7" max="8" width="9.06640625" style="21"/>
    <col min="9" max="9" width="11.796875" style="21" bestFit="1" customWidth="1"/>
    <col min="10" max="10" width="20.46484375" style="21" customWidth="1"/>
    <col min="11" max="16384" width="9.06640625" style="21"/>
  </cols>
  <sheetData>
    <row r="1" spans="1:11" s="15" customFormat="1" ht="40.5" customHeight="1" x14ac:dyDescent="0.45">
      <c r="A1" s="17" t="s">
        <v>162</v>
      </c>
    </row>
    <row r="3" spans="1:11" x14ac:dyDescent="0.45">
      <c r="B3" s="23" t="s">
        <v>79</v>
      </c>
      <c r="C3" s="23" t="s">
        <v>3</v>
      </c>
      <c r="D3" s="23" t="s">
        <v>80</v>
      </c>
      <c r="E3" s="23" t="s">
        <v>81</v>
      </c>
      <c r="F3" s="23" t="s">
        <v>82</v>
      </c>
      <c r="G3" s="23" t="s">
        <v>83</v>
      </c>
      <c r="H3" s="23" t="s">
        <v>84</v>
      </c>
      <c r="I3" s="23" t="s">
        <v>85</v>
      </c>
      <c r="J3" s="23" t="s">
        <v>174</v>
      </c>
      <c r="K3" s="23" t="s">
        <v>86</v>
      </c>
    </row>
    <row r="4" spans="1:11" ht="28.5" x14ac:dyDescent="0.45">
      <c r="B4" s="113">
        <v>700</v>
      </c>
      <c r="C4" s="74" t="s">
        <v>173</v>
      </c>
      <c r="D4" s="21" t="s">
        <v>87</v>
      </c>
      <c r="E4" s="53">
        <v>14</v>
      </c>
      <c r="F4" s="54">
        <v>14.1</v>
      </c>
      <c r="G4" s="55">
        <v>44287</v>
      </c>
      <c r="H4" s="21" t="s">
        <v>88</v>
      </c>
      <c r="I4" s="21" t="s">
        <v>89</v>
      </c>
      <c r="K4" s="76" t="s">
        <v>176</v>
      </c>
    </row>
    <row r="5" spans="1:11" ht="28.5" x14ac:dyDescent="0.45">
      <c r="B5" s="113">
        <v>800</v>
      </c>
      <c r="C5" s="74" t="s">
        <v>172</v>
      </c>
      <c r="D5" s="21" t="s">
        <v>90</v>
      </c>
      <c r="E5" s="58" t="s">
        <v>91</v>
      </c>
      <c r="F5" s="54">
        <v>37</v>
      </c>
      <c r="G5" s="55">
        <v>44287</v>
      </c>
      <c r="H5" s="21" t="s">
        <v>88</v>
      </c>
      <c r="I5" s="59" t="s">
        <v>89</v>
      </c>
      <c r="K5" s="76" t="s">
        <v>176</v>
      </c>
    </row>
    <row r="6" spans="1:11" x14ac:dyDescent="0.45">
      <c r="B6" s="113">
        <v>900</v>
      </c>
      <c r="C6" s="21" t="s">
        <v>93</v>
      </c>
      <c r="D6" s="21" t="s">
        <v>94</v>
      </c>
      <c r="E6" s="53" t="s">
        <v>95</v>
      </c>
      <c r="F6" s="54">
        <v>19</v>
      </c>
      <c r="G6" s="55">
        <v>43191</v>
      </c>
      <c r="H6" s="21" t="s">
        <v>16</v>
      </c>
      <c r="I6" s="59">
        <v>43496</v>
      </c>
      <c r="J6" s="21">
        <v>1.093</v>
      </c>
      <c r="K6" s="56" t="s">
        <v>92</v>
      </c>
    </row>
    <row r="7" spans="1:11" ht="82.5" customHeight="1" x14ac:dyDescent="0.45">
      <c r="B7" s="113">
        <v>1400</v>
      </c>
      <c r="C7" s="90" t="s">
        <v>220</v>
      </c>
      <c r="D7" s="21" t="s">
        <v>96</v>
      </c>
      <c r="E7" s="53" t="s">
        <v>95</v>
      </c>
      <c r="F7" s="89">
        <f>F31</f>
        <v>5.8896412491960266</v>
      </c>
      <c r="G7" s="55">
        <v>42095</v>
      </c>
      <c r="H7" s="21" t="s">
        <v>88</v>
      </c>
      <c r="I7" s="60" t="s">
        <v>89</v>
      </c>
      <c r="K7" s="73" t="s">
        <v>207</v>
      </c>
    </row>
    <row r="8" spans="1:11" ht="28.5" x14ac:dyDescent="0.45">
      <c r="B8" s="113">
        <v>1800</v>
      </c>
      <c r="C8" s="57" t="s">
        <v>97</v>
      </c>
      <c r="D8" s="21" t="s">
        <v>94</v>
      </c>
      <c r="E8" s="53" t="s">
        <v>95</v>
      </c>
      <c r="F8" s="54">
        <v>14</v>
      </c>
      <c r="G8" s="55">
        <v>43191</v>
      </c>
      <c r="H8" s="21" t="s">
        <v>16</v>
      </c>
      <c r="I8" s="59">
        <v>43496</v>
      </c>
      <c r="J8" s="21">
        <v>0.80500000000000005</v>
      </c>
      <c r="K8" s="56" t="s">
        <v>92</v>
      </c>
    </row>
    <row r="9" spans="1:11" ht="42.75" x14ac:dyDescent="0.45">
      <c r="B9" s="113">
        <v>1900</v>
      </c>
      <c r="C9" s="74" t="s">
        <v>179</v>
      </c>
      <c r="D9" s="21" t="s">
        <v>98</v>
      </c>
      <c r="E9" s="61" t="s">
        <v>99</v>
      </c>
      <c r="F9" s="54">
        <v>0</v>
      </c>
      <c r="G9" s="55">
        <v>44287</v>
      </c>
      <c r="H9" s="75" t="s">
        <v>88</v>
      </c>
      <c r="I9" s="77" t="s">
        <v>89</v>
      </c>
      <c r="K9" s="76" t="s">
        <v>176</v>
      </c>
    </row>
    <row r="10" spans="1:11" x14ac:dyDescent="0.45">
      <c r="B10" s="113">
        <v>2100</v>
      </c>
      <c r="C10" s="74" t="s">
        <v>175</v>
      </c>
      <c r="D10" s="21" t="s">
        <v>98</v>
      </c>
      <c r="E10" s="61" t="s">
        <v>100</v>
      </c>
      <c r="F10" s="54">
        <v>10.5</v>
      </c>
      <c r="G10" s="55">
        <v>44287</v>
      </c>
      <c r="H10" s="21" t="s">
        <v>16</v>
      </c>
      <c r="I10" s="59">
        <v>44562</v>
      </c>
      <c r="J10" s="21">
        <v>0.56699999999999995</v>
      </c>
      <c r="K10" s="76" t="s">
        <v>176</v>
      </c>
    </row>
    <row r="11" spans="1:11" ht="28.5" x14ac:dyDescent="0.45">
      <c r="B11" s="113">
        <v>2300</v>
      </c>
      <c r="C11" s="74" t="s">
        <v>177</v>
      </c>
      <c r="D11" s="21">
        <v>2018</v>
      </c>
      <c r="E11" s="53">
        <f>205.896/40</f>
        <v>5.1473999999999993</v>
      </c>
      <c r="F11" s="54">
        <v>5.4</v>
      </c>
      <c r="G11" s="55">
        <v>44287</v>
      </c>
      <c r="H11" s="21" t="s">
        <v>88</v>
      </c>
      <c r="I11" s="59" t="s">
        <v>89</v>
      </c>
      <c r="K11" s="76" t="s">
        <v>176</v>
      </c>
    </row>
    <row r="12" spans="1:11" x14ac:dyDescent="0.45">
      <c r="B12" s="113">
        <v>2500</v>
      </c>
      <c r="C12" s="57" t="s">
        <v>101</v>
      </c>
      <c r="D12" s="83"/>
      <c r="E12" s="89"/>
      <c r="F12" s="105"/>
      <c r="G12" s="106" t="s">
        <v>89</v>
      </c>
      <c r="H12" s="83"/>
      <c r="I12" s="83"/>
      <c r="J12" s="83"/>
      <c r="K12" s="21" t="s">
        <v>102</v>
      </c>
    </row>
    <row r="13" spans="1:11" ht="28.5" x14ac:dyDescent="0.45">
      <c r="B13" s="113">
        <v>2600</v>
      </c>
      <c r="C13" s="74" t="s">
        <v>178</v>
      </c>
      <c r="D13" s="21">
        <v>2013</v>
      </c>
      <c r="E13" s="58" t="s">
        <v>103</v>
      </c>
      <c r="F13" s="54">
        <v>6.2</v>
      </c>
      <c r="G13" s="55">
        <v>44287</v>
      </c>
      <c r="H13" s="21" t="s">
        <v>88</v>
      </c>
      <c r="I13" s="21" t="s">
        <v>89</v>
      </c>
      <c r="K13" s="76" t="s">
        <v>176</v>
      </c>
    </row>
    <row r="14" spans="1:11" ht="28.5" x14ac:dyDescent="0.45">
      <c r="B14" s="113">
        <v>3400</v>
      </c>
      <c r="C14" s="74" t="s">
        <v>177</v>
      </c>
      <c r="D14" s="21">
        <v>2018</v>
      </c>
      <c r="E14" s="53" t="s">
        <v>104</v>
      </c>
      <c r="F14" s="53">
        <v>7.9</v>
      </c>
      <c r="G14" s="55">
        <v>44287</v>
      </c>
      <c r="H14" s="21" t="s">
        <v>88</v>
      </c>
      <c r="I14" s="21" t="s">
        <v>89</v>
      </c>
      <c r="K14" s="76" t="s">
        <v>176</v>
      </c>
    </row>
    <row r="15" spans="1:11" ht="28.5" x14ac:dyDescent="0.45">
      <c r="B15" s="113" t="s">
        <v>105</v>
      </c>
      <c r="C15" s="74" t="s">
        <v>173</v>
      </c>
      <c r="D15" s="21">
        <v>2021</v>
      </c>
      <c r="E15" s="89">
        <v>4.41</v>
      </c>
      <c r="F15" s="54">
        <v>4.2</v>
      </c>
      <c r="G15" s="55">
        <v>44287</v>
      </c>
      <c r="H15" s="21" t="s">
        <v>88</v>
      </c>
      <c r="I15" s="21" t="s">
        <v>89</v>
      </c>
      <c r="K15" s="76" t="s">
        <v>176</v>
      </c>
    </row>
    <row r="16" spans="1:11" ht="28.5" x14ac:dyDescent="0.45">
      <c r="B16" s="113" t="s">
        <v>106</v>
      </c>
      <c r="C16" s="57" t="s">
        <v>107</v>
      </c>
      <c r="D16" s="21">
        <v>2017</v>
      </c>
      <c r="E16" s="53">
        <f>250/120</f>
        <v>2.0833333333333335</v>
      </c>
      <c r="F16" s="54">
        <f>37.8/5</f>
        <v>7.56</v>
      </c>
      <c r="G16" s="55">
        <v>43435</v>
      </c>
      <c r="H16" s="21" t="s">
        <v>16</v>
      </c>
      <c r="I16" s="59">
        <v>43677</v>
      </c>
      <c r="J16" s="21">
        <v>0.435</v>
      </c>
      <c r="K16" s="62" t="s">
        <v>108</v>
      </c>
    </row>
    <row r="17" spans="1:6" x14ac:dyDescent="0.45">
      <c r="B17" s="113"/>
    </row>
    <row r="18" spans="1:6" x14ac:dyDescent="0.45">
      <c r="B18" s="113" t="s">
        <v>109</v>
      </c>
      <c r="C18" s="56" t="s">
        <v>110</v>
      </c>
    </row>
    <row r="21" spans="1:6" x14ac:dyDescent="0.45">
      <c r="A21" s="91" t="s">
        <v>221</v>
      </c>
      <c r="D21" s="73" t="s">
        <v>207</v>
      </c>
    </row>
    <row r="22" spans="1:6" x14ac:dyDescent="0.45">
      <c r="B22" s="54"/>
      <c r="D22" s="93" t="s">
        <v>218</v>
      </c>
      <c r="E22" s="91" t="s">
        <v>219</v>
      </c>
      <c r="F22" s="91" t="s">
        <v>224</v>
      </c>
    </row>
    <row r="23" spans="1:6" x14ac:dyDescent="0.45">
      <c r="A23" s="92" t="s">
        <v>208</v>
      </c>
      <c r="B23" s="91" t="s">
        <v>216</v>
      </c>
      <c r="C23" s="91" t="s">
        <v>20</v>
      </c>
      <c r="D23" s="94">
        <v>40939</v>
      </c>
      <c r="E23" s="95">
        <f t="shared" ref="E23:E30" si="0">D23/5/1000</f>
        <v>8.1877999999999993</v>
      </c>
      <c r="F23" s="36">
        <f>$E$33*E23</f>
        <v>5.8513542485528474</v>
      </c>
    </row>
    <row r="24" spans="1:6" x14ac:dyDescent="0.45">
      <c r="A24" s="92" t="s">
        <v>209</v>
      </c>
      <c r="B24" s="91" t="s">
        <v>216</v>
      </c>
      <c r="C24" s="91" t="s">
        <v>20</v>
      </c>
      <c r="D24" s="94">
        <v>40939</v>
      </c>
      <c r="E24" s="95">
        <f t="shared" si="0"/>
        <v>8.1877999999999993</v>
      </c>
      <c r="F24" s="36">
        <f t="shared" ref="F24:F30" si="1">$E$33*E24</f>
        <v>5.8513542485528474</v>
      </c>
    </row>
    <row r="25" spans="1:6" x14ac:dyDescent="0.45">
      <c r="A25" s="92" t="s">
        <v>210</v>
      </c>
      <c r="B25" s="91" t="s">
        <v>216</v>
      </c>
      <c r="C25" s="91" t="s">
        <v>20</v>
      </c>
      <c r="D25" s="94">
        <v>40919</v>
      </c>
      <c r="E25" s="95">
        <f t="shared" si="0"/>
        <v>8.1837999999999997</v>
      </c>
      <c r="F25" s="36">
        <f t="shared" si="1"/>
        <v>5.848495676409633</v>
      </c>
    </row>
    <row r="26" spans="1:6" x14ac:dyDescent="0.45">
      <c r="A26" s="92" t="s">
        <v>211</v>
      </c>
      <c r="B26" s="91" t="s">
        <v>216</v>
      </c>
      <c r="C26" s="91" t="s">
        <v>217</v>
      </c>
      <c r="D26" s="94">
        <v>42964</v>
      </c>
      <c r="E26" s="95">
        <f t="shared" si="0"/>
        <v>8.5927999999999987</v>
      </c>
      <c r="F26" s="36">
        <f t="shared" si="1"/>
        <v>6.1407846780533113</v>
      </c>
    </row>
    <row r="27" spans="1:6" x14ac:dyDescent="0.45">
      <c r="A27" s="92" t="s">
        <v>212</v>
      </c>
      <c r="B27" s="91" t="s">
        <v>216</v>
      </c>
      <c r="C27" s="91" t="s">
        <v>20</v>
      </c>
      <c r="D27" s="94">
        <v>42961</v>
      </c>
      <c r="E27" s="95">
        <f t="shared" si="0"/>
        <v>8.5922000000000001</v>
      </c>
      <c r="F27" s="36">
        <f t="shared" si="1"/>
        <v>6.1403558922318302</v>
      </c>
    </row>
    <row r="28" spans="1:6" x14ac:dyDescent="0.45">
      <c r="A28" s="92" t="s">
        <v>213</v>
      </c>
      <c r="B28" s="91" t="s">
        <v>216</v>
      </c>
      <c r="C28" s="91" t="s">
        <v>217</v>
      </c>
      <c r="D28" s="94">
        <v>39011</v>
      </c>
      <c r="E28" s="95">
        <f t="shared" si="0"/>
        <v>7.8022</v>
      </c>
      <c r="F28" s="36">
        <f t="shared" si="1"/>
        <v>5.5757878939469734</v>
      </c>
    </row>
    <row r="29" spans="1:6" x14ac:dyDescent="0.45">
      <c r="A29" s="92" t="s">
        <v>214</v>
      </c>
      <c r="B29" s="91" t="s">
        <v>216</v>
      </c>
      <c r="C29" s="91" t="s">
        <v>217</v>
      </c>
      <c r="D29" s="94">
        <v>40961</v>
      </c>
      <c r="E29" s="95">
        <f t="shared" si="0"/>
        <v>8.1922000000000015</v>
      </c>
      <c r="F29" s="36">
        <f t="shared" si="1"/>
        <v>5.8544986779103851</v>
      </c>
    </row>
    <row r="30" spans="1:6" x14ac:dyDescent="0.45">
      <c r="A30" s="92" t="s">
        <v>215</v>
      </c>
      <c r="B30" s="91" t="s">
        <v>216</v>
      </c>
      <c r="C30" s="91" t="s">
        <v>217</v>
      </c>
      <c r="D30" s="94">
        <v>40961</v>
      </c>
      <c r="E30" s="95">
        <f t="shared" si="0"/>
        <v>8.1922000000000015</v>
      </c>
      <c r="F30" s="96">
        <f t="shared" si="1"/>
        <v>5.8544986779103851</v>
      </c>
    </row>
    <row r="31" spans="1:6" x14ac:dyDescent="0.45">
      <c r="A31" s="92"/>
      <c r="B31" s="91"/>
      <c r="C31" s="91"/>
      <c r="D31" s="94"/>
      <c r="E31" s="95"/>
      <c r="F31" s="36">
        <f>AVERAGE(F23:F30)</f>
        <v>5.8896412491960266</v>
      </c>
    </row>
    <row r="32" spans="1:6" x14ac:dyDescent="0.45">
      <c r="B32" s="54"/>
    </row>
    <row r="33" spans="2:6" x14ac:dyDescent="0.45">
      <c r="B33" s="54"/>
      <c r="D33" s="91" t="s">
        <v>222</v>
      </c>
      <c r="E33" s="21">
        <f>1/1.3993</f>
        <v>0.7146430358036161</v>
      </c>
      <c r="F33" s="73" t="s">
        <v>223</v>
      </c>
    </row>
    <row r="37" spans="2:6" x14ac:dyDescent="0.45">
      <c r="B37" s="48"/>
      <c r="C37" s="63"/>
      <c r="D37" s="63"/>
    </row>
    <row r="38" spans="2:6" x14ac:dyDescent="0.45">
      <c r="B38" s="48"/>
      <c r="C38" s="63"/>
      <c r="D38" s="63"/>
    </row>
    <row r="39" spans="2:6" x14ac:dyDescent="0.45">
      <c r="B39" s="48"/>
      <c r="C39" s="63"/>
      <c r="D39" s="63"/>
    </row>
    <row r="40" spans="2:6" x14ac:dyDescent="0.45">
      <c r="B40" s="48"/>
      <c r="C40" s="63"/>
      <c r="D40" s="63"/>
    </row>
    <row r="43" spans="2:6" x14ac:dyDescent="0.45">
      <c r="B43" s="48"/>
      <c r="C43" s="63"/>
      <c r="D43" s="63"/>
    </row>
    <row r="44" spans="2:6" x14ac:dyDescent="0.45">
      <c r="B44" s="48"/>
      <c r="C44" s="63"/>
      <c r="D44" s="63"/>
    </row>
    <row r="45" spans="2:6" x14ac:dyDescent="0.45">
      <c r="B45" s="48"/>
      <c r="C45" s="63"/>
      <c r="D45" s="63"/>
    </row>
    <row r="46" spans="2:6" x14ac:dyDescent="0.45">
      <c r="B46" s="48"/>
      <c r="C46" s="63"/>
      <c r="D46" s="63"/>
    </row>
  </sheetData>
  <phoneticPr fontId="39" type="noConversion"/>
  <hyperlinks>
    <hyperlink ref="K16" r:id="rId1" xr:uid="{B0FC9068-FC1E-422C-A65A-E22FD839D463}"/>
    <hyperlink ref="C18" r:id="rId2" display="https://www.ofcom.org.uk/spectrum/spectrum-management/spectrum-awards/awards-archive" xr:uid="{5E915E0E-7193-4F52-AB9A-92E302FE7F17}"/>
    <hyperlink ref="K6" r:id="rId3" xr:uid="{64A2D60E-A57E-4FC0-9CEE-4F9001E7E661}"/>
    <hyperlink ref="K8" r:id="rId4" xr:uid="{10763C9D-577B-41F8-9F14-8008A1009AF6}"/>
    <hyperlink ref="K4" r:id="rId5" xr:uid="{4663D123-9D7F-47C0-8F59-F591712351CD}"/>
    <hyperlink ref="K5" r:id="rId6" xr:uid="{A9BE479B-E3CC-4A39-8D89-2ED1A582666B}"/>
    <hyperlink ref="K9" r:id="rId7" xr:uid="{9E37A633-F3EF-454B-8A2E-DD7AEC302633}"/>
    <hyperlink ref="K10" r:id="rId8" xr:uid="{FB791F5D-8D71-41F7-8D0D-E110D32BA5BF}"/>
    <hyperlink ref="K11" r:id="rId9" xr:uid="{E43AA8B6-8EBE-4292-ACD2-5D5A9B980DBC}"/>
    <hyperlink ref="K14" r:id="rId10" xr:uid="{4A76F25D-F293-4B96-8FD9-5A5D298A3B7E}"/>
    <hyperlink ref="K13" r:id="rId11" xr:uid="{66FD099E-299A-4E1F-9F88-D55B7BAE7140}"/>
    <hyperlink ref="K15" r:id="rId12" xr:uid="{5E4CE072-C635-4DC9-9EE7-7645105DDC0B}"/>
    <hyperlink ref="K7" r:id="rId13" display="https://www.bundesnetzagentur.de/EN/Areas/Telecommunications/Companies/FrequencyManagement/FrequencyAward/FrequencyAward_node.html" xr:uid="{F2D88A97-BCFB-4B8C-A00D-AF0C121FEE48}"/>
    <hyperlink ref="F33" r:id="rId14" display="https://www.exchangerates.org.uk/GBP-EUR-spot-exchange-rates-history-2015.html" xr:uid="{245781CE-2506-4693-A978-6442D8F4A370}"/>
    <hyperlink ref="D21" r:id="rId15" display="https://www.bundesnetzagentur.de/EN/Areas/Telecommunications/Companies/FrequencyManagement/FrequencyAward/FrequencyAward_node.html" xr:uid="{9354E3DC-ADD3-45D1-939F-367B9590E735}"/>
  </hyperlinks>
  <pageMargins left="0.7" right="0.7" top="0.75" bottom="0.75" header="0.3" footer="0.3"/>
  <pageSetup paperSize="9" orientation="portrait"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5ADE6-0654-4F5F-BE65-C45FA582A055}">
  <sheetPr codeName="Sheet7"/>
  <dimension ref="A1"/>
  <sheetViews>
    <sheetView workbookViewId="0">
      <selection activeCell="D19" sqref="D19"/>
    </sheetView>
  </sheetViews>
  <sheetFormatPr defaultColWidth="9.06640625" defaultRowHeight="11.65" x14ac:dyDescent="0.45"/>
  <cols>
    <col min="1" max="16384" width="9.06640625" style="22"/>
  </cols>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Contents</vt:lpstr>
      <vt:lpstr>Version History</vt:lpstr>
      <vt:lpstr>Inputs&gt;&gt;&gt;</vt:lpstr>
      <vt:lpstr>Assets and Capex</vt:lpstr>
      <vt:lpstr>Profitability</vt:lpstr>
      <vt:lpstr>CPI data</vt:lpstr>
      <vt:lpstr>Spectrum valuation</vt:lpstr>
      <vt:lpstr>Spectrum band valuation</vt:lpstr>
      <vt:lpstr>Outputs&gt;&gt;&gt;</vt:lpstr>
      <vt:lpstr>ROCE calculations</vt:lpstr>
      <vt:lpstr>Workbook.Author</vt:lpstr>
      <vt:lpstr>Workbook.Objective</vt:lpstr>
      <vt:lpstr>Workbook.Status</vt:lpstr>
      <vt:lpstr>Workbook.Title</vt:lpstr>
      <vt:lpstr>Workbook.Version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2022-03-09T14:28:36Z</dcterms:created>
  <dcterms:modified xsi:type="dcterms:W3CDTF">2022-03-09T14:54:24Z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50d26f-5c2c-4137-8396-1b24eb24286c_Enabled">
    <vt:lpwstr>true</vt:lpwstr>
  </property>
  <property fmtid="{D5CDD505-2E9C-101B-9397-08002B2CF9AE}" pid="3" name="MSIP_Label_5a50d26f-5c2c-4137-8396-1b24eb24286c_SetDate">
    <vt:lpwstr>2022-03-09T14:54:23Z</vt:lpwstr>
  </property>
  <property fmtid="{D5CDD505-2E9C-101B-9397-08002B2CF9AE}" pid="4" name="MSIP_Label_5a50d26f-5c2c-4137-8396-1b24eb24286c_Method">
    <vt:lpwstr>Privileged</vt:lpwstr>
  </property>
  <property fmtid="{D5CDD505-2E9C-101B-9397-08002B2CF9AE}" pid="5" name="MSIP_Label_5a50d26f-5c2c-4137-8396-1b24eb24286c_Name">
    <vt:lpwstr>5a50d26f-5c2c-4137-8396-1b24eb24286c</vt:lpwstr>
  </property>
  <property fmtid="{D5CDD505-2E9C-101B-9397-08002B2CF9AE}" pid="6" name="MSIP_Label_5a50d26f-5c2c-4137-8396-1b24eb24286c_SiteId">
    <vt:lpwstr>0af648de-310c-4068-8ae4-f9418bae24cc</vt:lpwstr>
  </property>
  <property fmtid="{D5CDD505-2E9C-101B-9397-08002B2CF9AE}" pid="7" name="MSIP_Label_5a50d26f-5c2c-4137-8396-1b24eb24286c_ActionId">
    <vt:lpwstr>79d9f4e6-0530-4d8b-a515-4f625ad40903</vt:lpwstr>
  </property>
  <property fmtid="{D5CDD505-2E9C-101B-9397-08002B2CF9AE}" pid="8" name="MSIP_Label_5a50d26f-5c2c-4137-8396-1b24eb24286c_ContentBits">
    <vt:lpwstr>0</vt:lpwstr>
  </property>
</Properties>
</file>